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zakázky" sheetId="1" r:id="rId1"/>
    <sheet name="PS_01 - Zab.zař." sheetId="2" r:id="rId2"/>
    <sheet name="PS_02 - Zemní práce" sheetId="3" r:id="rId3"/>
    <sheet name="PS_100 - VON" sheetId="4" r:id="rId4"/>
  </sheets>
  <definedNames>
    <definedName name="_xlnm.Print_Area" localSheetId="0">'Rekapitulace zakázky'!$D$4:$AO$36,'Rekapitulace zakázky'!$C$42:$AQ$59</definedName>
    <definedName name="_xlnm.Print_Titles" localSheetId="0">'Rekapitulace zakázky'!$52:$52</definedName>
    <definedName name="_xlnm._FilterDatabase" localSheetId="1" hidden="1">'PS_01 - Zab.zař.'!$C$103:$K$810</definedName>
    <definedName name="_xlnm.Print_Area" localSheetId="1">'PS_01 - Zab.zař.'!$C$4:$J$41,'PS_01 - Zab.zař.'!$C$89:$K$810</definedName>
    <definedName name="_xlnm.Print_Titles" localSheetId="1">'PS_01 - Zab.zař.'!$103:$103</definedName>
    <definedName name="_xlnm._FilterDatabase" localSheetId="2" hidden="1">'PS_02 - Zemní práce'!$C$95:$K$241</definedName>
    <definedName name="_xlnm.Print_Area" localSheetId="2">'PS_02 - Zemní práce'!$C$4:$J$41,'PS_02 - Zemní práce'!$C$81:$K$241</definedName>
    <definedName name="_xlnm.Print_Titles" localSheetId="2">'PS_02 - Zemní práce'!$95:$95</definedName>
    <definedName name="_xlnm._FilterDatabase" localSheetId="3" hidden="1">'PS_100 - VON'!$C$87:$K$255</definedName>
    <definedName name="_xlnm.Print_Area" localSheetId="3">'PS_100 - VON'!$C$4:$J$41,'PS_100 - VON'!$C$73:$K$255</definedName>
    <definedName name="_xlnm.Print_Titles" localSheetId="3">'PS_100 - VON'!$87:$87</definedName>
  </definedNames>
  <calcPr/>
</workbook>
</file>

<file path=xl/calcChain.xml><?xml version="1.0" encoding="utf-8"?>
<calcChain xmlns="http://schemas.openxmlformats.org/spreadsheetml/2006/main">
  <c i="4" r="J39"/>
  <c r="J38"/>
  <c i="1" r="AY58"/>
  <c i="4" r="J37"/>
  <c i="1" r="AX58"/>
  <c i="4" r="BI247"/>
  <c r="BH247"/>
  <c r="BG247"/>
  <c r="BF247"/>
  <c r="T247"/>
  <c r="R247"/>
  <c r="P247"/>
  <c r="BK247"/>
  <c r="J247"/>
  <c r="BE247"/>
  <c r="BI245"/>
  <c r="BH245"/>
  <c r="BG245"/>
  <c r="BF245"/>
  <c r="T245"/>
  <c r="R245"/>
  <c r="P245"/>
  <c r="BK245"/>
  <c r="J245"/>
  <c r="BE245"/>
  <c r="BI242"/>
  <c r="BH242"/>
  <c r="BG242"/>
  <c r="BF242"/>
  <c r="T242"/>
  <c r="R242"/>
  <c r="P242"/>
  <c r="BK242"/>
  <c r="J242"/>
  <c r="BE242"/>
  <c r="BI240"/>
  <c r="BH240"/>
  <c r="BG240"/>
  <c r="BF240"/>
  <c r="T240"/>
  <c r="R240"/>
  <c r="P240"/>
  <c r="BK240"/>
  <c r="J240"/>
  <c r="BE240"/>
  <c r="BI221"/>
  <c r="BH221"/>
  <c r="BG221"/>
  <c r="BF221"/>
  <c r="T221"/>
  <c r="R221"/>
  <c r="P221"/>
  <c r="BK221"/>
  <c r="J221"/>
  <c r="BE221"/>
  <c r="BI219"/>
  <c r="BH219"/>
  <c r="BG219"/>
  <c r="BF219"/>
  <c r="T219"/>
  <c r="R219"/>
  <c r="P219"/>
  <c r="BK219"/>
  <c r="J219"/>
  <c r="BE219"/>
  <c r="BI216"/>
  <c r="BH216"/>
  <c r="BG216"/>
  <c r="BF216"/>
  <c r="T216"/>
  <c r="R216"/>
  <c r="P216"/>
  <c r="BK216"/>
  <c r="J216"/>
  <c r="BE216"/>
  <c r="BI214"/>
  <c r="BH214"/>
  <c r="BG214"/>
  <c r="BF214"/>
  <c r="T214"/>
  <c r="R214"/>
  <c r="P214"/>
  <c r="BK214"/>
  <c r="J214"/>
  <c r="BE214"/>
  <c r="BI193"/>
  <c r="BH193"/>
  <c r="BG193"/>
  <c r="BF193"/>
  <c r="T193"/>
  <c r="R193"/>
  <c r="P193"/>
  <c r="BK193"/>
  <c r="J193"/>
  <c r="BE193"/>
  <c r="BI191"/>
  <c r="BH191"/>
  <c r="BG191"/>
  <c r="BF191"/>
  <c r="T191"/>
  <c r="R191"/>
  <c r="P191"/>
  <c r="BK191"/>
  <c r="J191"/>
  <c r="BE191"/>
  <c r="BI189"/>
  <c r="BH189"/>
  <c r="BG189"/>
  <c r="BF189"/>
  <c r="T189"/>
  <c r="R189"/>
  <c r="P189"/>
  <c r="BK189"/>
  <c r="J189"/>
  <c r="BE189"/>
  <c r="BI187"/>
  <c r="BH187"/>
  <c r="BG187"/>
  <c r="BF187"/>
  <c r="T187"/>
  <c r="R187"/>
  <c r="P187"/>
  <c r="BK187"/>
  <c r="J187"/>
  <c r="BE187"/>
  <c r="BI185"/>
  <c r="BH185"/>
  <c r="BG185"/>
  <c r="BF185"/>
  <c r="T185"/>
  <c r="R185"/>
  <c r="P185"/>
  <c r="BK185"/>
  <c r="J185"/>
  <c r="BE185"/>
  <c r="BI183"/>
  <c r="BH183"/>
  <c r="BG183"/>
  <c r="BF183"/>
  <c r="T183"/>
  <c r="R183"/>
  <c r="P183"/>
  <c r="BK183"/>
  <c r="J183"/>
  <c r="BE183"/>
  <c r="BI181"/>
  <c r="BH181"/>
  <c r="BG181"/>
  <c r="BF181"/>
  <c r="T181"/>
  <c r="R181"/>
  <c r="P181"/>
  <c r="BK181"/>
  <c r="J181"/>
  <c r="BE181"/>
  <c r="BI179"/>
  <c r="BH179"/>
  <c r="BG179"/>
  <c r="BF179"/>
  <c r="T179"/>
  <c r="R179"/>
  <c r="P179"/>
  <c r="BK179"/>
  <c r="J179"/>
  <c r="BE179"/>
  <c r="BI177"/>
  <c r="BH177"/>
  <c r="BG177"/>
  <c r="BF177"/>
  <c r="T177"/>
  <c r="R177"/>
  <c r="P177"/>
  <c r="BK177"/>
  <c r="J177"/>
  <c r="BE177"/>
  <c r="BI175"/>
  <c r="BH175"/>
  <c r="BG175"/>
  <c r="BF175"/>
  <c r="T175"/>
  <c r="R175"/>
  <c r="P175"/>
  <c r="BK175"/>
  <c r="J175"/>
  <c r="BE175"/>
  <c r="BI173"/>
  <c r="BH173"/>
  <c r="BG173"/>
  <c r="BF173"/>
  <c r="T173"/>
  <c r="R173"/>
  <c r="P173"/>
  <c r="BK173"/>
  <c r="J173"/>
  <c r="BE173"/>
  <c r="BI171"/>
  <c r="BH171"/>
  <c r="BG171"/>
  <c r="BF171"/>
  <c r="T171"/>
  <c r="R171"/>
  <c r="P171"/>
  <c r="BK171"/>
  <c r="J171"/>
  <c r="BE171"/>
  <c r="BI169"/>
  <c r="BH169"/>
  <c r="BG169"/>
  <c r="BF169"/>
  <c r="T169"/>
  <c r="R169"/>
  <c r="P169"/>
  <c r="BK169"/>
  <c r="J169"/>
  <c r="BE169"/>
  <c r="BI167"/>
  <c r="BH167"/>
  <c r="BG167"/>
  <c r="BF167"/>
  <c r="T167"/>
  <c r="R167"/>
  <c r="P167"/>
  <c r="BK167"/>
  <c r="J167"/>
  <c r="BE167"/>
  <c r="BI165"/>
  <c r="BH165"/>
  <c r="BG165"/>
  <c r="BF165"/>
  <c r="T165"/>
  <c r="R165"/>
  <c r="P165"/>
  <c r="BK165"/>
  <c r="J165"/>
  <c r="BE165"/>
  <c r="BI162"/>
  <c r="BH162"/>
  <c r="BG162"/>
  <c r="BF162"/>
  <c r="T162"/>
  <c r="R162"/>
  <c r="P162"/>
  <c r="BK162"/>
  <c r="J162"/>
  <c r="BE162"/>
  <c r="BI159"/>
  <c r="BH159"/>
  <c r="BG159"/>
  <c r="BF159"/>
  <c r="T159"/>
  <c r="R159"/>
  <c r="P159"/>
  <c r="BK159"/>
  <c r="J159"/>
  <c r="BE159"/>
  <c r="BI156"/>
  <c r="BH156"/>
  <c r="BG156"/>
  <c r="BF156"/>
  <c r="T156"/>
  <c r="R156"/>
  <c r="P156"/>
  <c r="BK156"/>
  <c r="J156"/>
  <c r="BE156"/>
  <c r="BI154"/>
  <c r="BH154"/>
  <c r="BG154"/>
  <c r="BF154"/>
  <c r="T154"/>
  <c r="R154"/>
  <c r="P154"/>
  <c r="BK154"/>
  <c r="J154"/>
  <c r="BE154"/>
  <c r="BI132"/>
  <c r="BH132"/>
  <c r="BG132"/>
  <c r="BF132"/>
  <c r="T132"/>
  <c r="R132"/>
  <c r="P132"/>
  <c r="BK132"/>
  <c r="J132"/>
  <c r="BE132"/>
  <c r="BI130"/>
  <c r="BH130"/>
  <c r="BG130"/>
  <c r="BF130"/>
  <c r="T130"/>
  <c r="T129"/>
  <c r="R130"/>
  <c r="R129"/>
  <c r="P130"/>
  <c r="P129"/>
  <c r="BK130"/>
  <c r="BK129"/>
  <c r="J129"/>
  <c r="J130"/>
  <c r="BE130"/>
  <c r="J66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T115"/>
  <c r="R116"/>
  <c r="R115"/>
  <c r="P116"/>
  <c r="P115"/>
  <c r="BK116"/>
  <c r="BK115"/>
  <c r="J115"/>
  <c r="J116"/>
  <c r="BE116"/>
  <c r="J6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F39"/>
  <c i="1" r="BD58"/>
  <c i="4" r="BH90"/>
  <c r="F38"/>
  <c i="1" r="BC58"/>
  <c i="4" r="BG90"/>
  <c r="F37"/>
  <c i="1" r="BB58"/>
  <c i="4" r="BF90"/>
  <c r="J36"/>
  <c i="1" r="AW58"/>
  <c i="4" r="F36"/>
  <c i="1" r="BA58"/>
  <c i="4" r="T90"/>
  <c r="T89"/>
  <c r="T88"/>
  <c r="R90"/>
  <c r="R89"/>
  <c r="R88"/>
  <c r="P90"/>
  <c r="P89"/>
  <c r="P88"/>
  <c i="1" r="AU58"/>
  <c i="4" r="BK90"/>
  <c r="BK89"/>
  <c r="J89"/>
  <c r="BK88"/>
  <c r="J88"/>
  <c r="J63"/>
  <c r="J32"/>
  <c i="1" r="AG58"/>
  <c i="4" r="J90"/>
  <c r="BE90"/>
  <c r="J35"/>
  <c i="1" r="AV58"/>
  <c i="4" r="F35"/>
  <c i="1" r="AZ58"/>
  <c i="4" r="J64"/>
  <c r="J85"/>
  <c r="F82"/>
  <c r="E80"/>
  <c r="J59"/>
  <c r="F56"/>
  <c r="E54"/>
  <c r="J41"/>
  <c r="J23"/>
  <c r="E23"/>
  <c r="J84"/>
  <c r="J58"/>
  <c r="J22"/>
  <c r="J20"/>
  <c r="E20"/>
  <c r="F85"/>
  <c r="F59"/>
  <c r="J19"/>
  <c r="J17"/>
  <c r="E17"/>
  <c r="F84"/>
  <c r="F58"/>
  <c r="J16"/>
  <c r="J14"/>
  <c r="J82"/>
  <c r="J56"/>
  <c r="E7"/>
  <c r="E76"/>
  <c r="E50"/>
  <c i="3" r="J39"/>
  <c r="J38"/>
  <c i="1" r="AY57"/>
  <c i="3" r="J37"/>
  <c i="1" r="AX57"/>
  <c i="3" r="BI238"/>
  <c r="BH238"/>
  <c r="BG238"/>
  <c r="BF238"/>
  <c r="T238"/>
  <c r="R238"/>
  <c r="P238"/>
  <c r="BK238"/>
  <c r="J238"/>
  <c r="BE238"/>
  <c r="BI234"/>
  <c r="BH234"/>
  <c r="BG234"/>
  <c r="BF234"/>
  <c r="T234"/>
  <c r="R234"/>
  <c r="P234"/>
  <c r="BK234"/>
  <c r="J234"/>
  <c r="BE234"/>
  <c r="BI233"/>
  <c r="BH233"/>
  <c r="BG233"/>
  <c r="BF233"/>
  <c r="T233"/>
  <c r="R233"/>
  <c r="P233"/>
  <c r="BK233"/>
  <c r="J233"/>
  <c r="BE233"/>
  <c r="BI232"/>
  <c r="BH232"/>
  <c r="BG232"/>
  <c r="BF232"/>
  <c r="T232"/>
  <c r="R232"/>
  <c r="P232"/>
  <c r="BK232"/>
  <c r="J232"/>
  <c r="BE232"/>
  <c r="BI230"/>
  <c r="BH230"/>
  <c r="BG230"/>
  <c r="BF230"/>
  <c r="T230"/>
  <c r="R230"/>
  <c r="P230"/>
  <c r="BK230"/>
  <c r="J230"/>
  <c r="BE230"/>
  <c r="BI228"/>
  <c r="BH228"/>
  <c r="BG228"/>
  <c r="BF228"/>
  <c r="T228"/>
  <c r="R228"/>
  <c r="P228"/>
  <c r="BK228"/>
  <c r="J228"/>
  <c r="BE228"/>
  <c r="BI226"/>
  <c r="BH226"/>
  <c r="BG226"/>
  <c r="BF226"/>
  <c r="T226"/>
  <c r="R226"/>
  <c r="P226"/>
  <c r="BK226"/>
  <c r="J226"/>
  <c r="BE226"/>
  <c r="BI224"/>
  <c r="BH224"/>
  <c r="BG224"/>
  <c r="BF224"/>
  <c r="T224"/>
  <c r="T223"/>
  <c r="R224"/>
  <c r="R223"/>
  <c r="P224"/>
  <c r="P223"/>
  <c r="BK224"/>
  <c r="BK223"/>
  <c r="J223"/>
  <c r="J224"/>
  <c r="BE224"/>
  <c r="J74"/>
  <c r="BI221"/>
  <c r="BH221"/>
  <c r="BG221"/>
  <c r="BF221"/>
  <c r="T221"/>
  <c r="R221"/>
  <c r="P221"/>
  <c r="BK221"/>
  <c r="J221"/>
  <c r="BE221"/>
  <c r="BI219"/>
  <c r="BH219"/>
  <c r="BG219"/>
  <c r="BF219"/>
  <c r="T219"/>
  <c r="R219"/>
  <c r="P219"/>
  <c r="BK219"/>
  <c r="J219"/>
  <c r="BE219"/>
  <c r="BI218"/>
  <c r="BH218"/>
  <c r="BG218"/>
  <c r="BF218"/>
  <c r="T218"/>
  <c r="R218"/>
  <c r="P218"/>
  <c r="BK218"/>
  <c r="J218"/>
  <c r="BE218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5"/>
  <c r="BH215"/>
  <c r="BG215"/>
  <c r="BF215"/>
  <c r="T215"/>
  <c r="R215"/>
  <c r="P215"/>
  <c r="BK215"/>
  <c r="J215"/>
  <c r="BE215"/>
  <c r="BI214"/>
  <c r="BH214"/>
  <c r="BG214"/>
  <c r="BF214"/>
  <c r="T214"/>
  <c r="R214"/>
  <c r="P214"/>
  <c r="BK214"/>
  <c r="J214"/>
  <c r="BE214"/>
  <c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T204"/>
  <c r="R205"/>
  <c r="R204"/>
  <c r="P205"/>
  <c r="P204"/>
  <c r="BK205"/>
  <c r="BK204"/>
  <c r="J204"/>
  <c r="J205"/>
  <c r="BE205"/>
  <c r="J73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6"/>
  <c r="BH196"/>
  <c r="BG196"/>
  <c r="BF196"/>
  <c r="T196"/>
  <c r="R196"/>
  <c r="P196"/>
  <c r="BK196"/>
  <c r="J196"/>
  <c r="BE196"/>
  <c r="BI194"/>
  <c r="BH194"/>
  <c r="BG194"/>
  <c r="BF194"/>
  <c r="T194"/>
  <c r="R194"/>
  <c r="P194"/>
  <c r="BK194"/>
  <c r="J194"/>
  <c r="BE194"/>
  <c r="BI192"/>
  <c r="BH192"/>
  <c r="BG192"/>
  <c r="BF192"/>
  <c r="T192"/>
  <c r="R192"/>
  <c r="P192"/>
  <c r="BK192"/>
  <c r="J192"/>
  <c r="BE192"/>
  <c r="BI190"/>
  <c r="BH190"/>
  <c r="BG190"/>
  <c r="BF190"/>
  <c r="T190"/>
  <c r="R190"/>
  <c r="P190"/>
  <c r="BK190"/>
  <c r="J190"/>
  <c r="BE190"/>
  <c r="BI188"/>
  <c r="BH188"/>
  <c r="BG188"/>
  <c r="BF188"/>
  <c r="T188"/>
  <c r="R188"/>
  <c r="P188"/>
  <c r="BK188"/>
  <c r="J188"/>
  <c r="BE188"/>
  <c r="BI186"/>
  <c r="BH186"/>
  <c r="BG186"/>
  <c r="BF186"/>
  <c r="T186"/>
  <c r="R186"/>
  <c r="P186"/>
  <c r="BK186"/>
  <c r="J186"/>
  <c r="BE186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79"/>
  <c r="BH179"/>
  <c r="BG179"/>
  <c r="BF179"/>
  <c r="T179"/>
  <c r="R179"/>
  <c r="P179"/>
  <c r="BK179"/>
  <c r="J179"/>
  <c r="BE179"/>
  <c r="BI177"/>
  <c r="BH177"/>
  <c r="BG177"/>
  <c r="BF177"/>
  <c r="T177"/>
  <c r="R177"/>
  <c r="P177"/>
  <c r="BK177"/>
  <c r="J177"/>
  <c r="BE177"/>
  <c r="BI175"/>
  <c r="BH175"/>
  <c r="BG175"/>
  <c r="BF175"/>
  <c r="T175"/>
  <c r="R175"/>
  <c r="P175"/>
  <c r="BK175"/>
  <c r="J175"/>
  <c r="BE175"/>
  <c r="BI173"/>
  <c r="BH173"/>
  <c r="BG173"/>
  <c r="BF173"/>
  <c r="T173"/>
  <c r="R173"/>
  <c r="P173"/>
  <c r="BK173"/>
  <c r="J173"/>
  <c r="BE173"/>
  <c r="BI168"/>
  <c r="BH168"/>
  <c r="BG168"/>
  <c r="BF168"/>
  <c r="T168"/>
  <c r="R168"/>
  <c r="P168"/>
  <c r="BK168"/>
  <c r="J168"/>
  <c r="BE168"/>
  <c r="BI166"/>
  <c r="BH166"/>
  <c r="BG166"/>
  <c r="BF166"/>
  <c r="T166"/>
  <c r="R166"/>
  <c r="P166"/>
  <c r="BK166"/>
  <c r="J166"/>
  <c r="BE166"/>
  <c r="BI164"/>
  <c r="BH164"/>
  <c r="BG164"/>
  <c r="BF164"/>
  <c r="T164"/>
  <c r="R164"/>
  <c r="P164"/>
  <c r="BK164"/>
  <c r="J164"/>
  <c r="BE164"/>
  <c r="BI159"/>
  <c r="BH159"/>
  <c r="BG159"/>
  <c r="BF159"/>
  <c r="T159"/>
  <c r="R159"/>
  <c r="P159"/>
  <c r="BK159"/>
  <c r="J159"/>
  <c r="BE159"/>
  <c r="BI157"/>
  <c r="BH157"/>
  <c r="BG157"/>
  <c r="BF157"/>
  <c r="T157"/>
  <c r="R157"/>
  <c r="P157"/>
  <c r="BK157"/>
  <c r="J157"/>
  <c r="BE157"/>
  <c r="BI155"/>
  <c r="BH155"/>
  <c r="BG155"/>
  <c r="BF155"/>
  <c r="T155"/>
  <c r="R155"/>
  <c r="P155"/>
  <c r="BK155"/>
  <c r="J155"/>
  <c r="BE155"/>
  <c r="BI153"/>
  <c r="BH153"/>
  <c r="BG153"/>
  <c r="BF153"/>
  <c r="T153"/>
  <c r="R153"/>
  <c r="P153"/>
  <c r="BK153"/>
  <c r="J153"/>
  <c r="BE153"/>
  <c r="BI151"/>
  <c r="BH151"/>
  <c r="BG151"/>
  <c r="BF151"/>
  <c r="T151"/>
  <c r="R151"/>
  <c r="P151"/>
  <c r="BK151"/>
  <c r="J151"/>
  <c r="BE151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3"/>
  <c r="BH143"/>
  <c r="BG143"/>
  <c r="BF143"/>
  <c r="T143"/>
  <c r="R143"/>
  <c r="P143"/>
  <c r="BK143"/>
  <c r="J143"/>
  <c r="BE143"/>
  <c r="BI141"/>
  <c r="BH141"/>
  <c r="BG141"/>
  <c r="BF141"/>
  <c r="T141"/>
  <c r="T140"/>
  <c r="R141"/>
  <c r="R140"/>
  <c r="P141"/>
  <c r="P140"/>
  <c r="BK141"/>
  <c r="BK140"/>
  <c r="J140"/>
  <c r="J141"/>
  <c r="BE141"/>
  <c r="J72"/>
  <c r="BI139"/>
  <c r="BH139"/>
  <c r="BG139"/>
  <c r="BF139"/>
  <c r="T139"/>
  <c r="R139"/>
  <c r="P139"/>
  <c r="BK139"/>
  <c r="J139"/>
  <c r="BE139"/>
  <c r="BI138"/>
  <c r="BH138"/>
  <c r="BG138"/>
  <c r="BF138"/>
  <c r="T138"/>
  <c r="T137"/>
  <c r="R138"/>
  <c r="R137"/>
  <c r="P138"/>
  <c r="P137"/>
  <c r="BK138"/>
  <c r="BK137"/>
  <c r="J137"/>
  <c r="J138"/>
  <c r="BE138"/>
  <c r="J71"/>
  <c r="BI133"/>
  <c r="BH133"/>
  <c r="BG133"/>
  <c r="BF133"/>
  <c r="T133"/>
  <c r="T132"/>
  <c r="R133"/>
  <c r="R132"/>
  <c r="P133"/>
  <c r="P132"/>
  <c r="BK133"/>
  <c r="BK132"/>
  <c r="J132"/>
  <c r="J133"/>
  <c r="BE133"/>
  <c r="J70"/>
  <c r="BI129"/>
  <c r="BH129"/>
  <c r="BG129"/>
  <c r="BF129"/>
  <c r="T129"/>
  <c r="T128"/>
  <c r="R129"/>
  <c r="R128"/>
  <c r="P129"/>
  <c r="P128"/>
  <c r="BK129"/>
  <c r="BK128"/>
  <c r="J128"/>
  <c r="J129"/>
  <c r="BE129"/>
  <c r="J69"/>
  <c r="BI126"/>
  <c r="BH126"/>
  <c r="BG126"/>
  <c r="BF126"/>
  <c r="T126"/>
  <c r="R126"/>
  <c r="P126"/>
  <c r="BK126"/>
  <c r="J126"/>
  <c r="BE126"/>
  <c r="BI124"/>
  <c r="BH124"/>
  <c r="BG124"/>
  <c r="BF124"/>
  <c r="T124"/>
  <c r="R124"/>
  <c r="P124"/>
  <c r="BK124"/>
  <c r="J124"/>
  <c r="BE124"/>
  <c r="BI122"/>
  <c r="BH122"/>
  <c r="BG122"/>
  <c r="BF122"/>
  <c r="T122"/>
  <c r="R122"/>
  <c r="P122"/>
  <c r="BK122"/>
  <c r="J122"/>
  <c r="BE122"/>
  <c r="BI117"/>
  <c r="BH117"/>
  <c r="BG117"/>
  <c r="BF117"/>
  <c r="T117"/>
  <c r="T116"/>
  <c r="R117"/>
  <c r="R116"/>
  <c r="P117"/>
  <c r="P116"/>
  <c r="BK117"/>
  <c r="BK116"/>
  <c r="J116"/>
  <c r="J117"/>
  <c r="BE117"/>
  <c r="J68"/>
  <c r="BI115"/>
  <c r="BH115"/>
  <c r="BG115"/>
  <c r="BF115"/>
  <c r="T115"/>
  <c r="R115"/>
  <c r="P115"/>
  <c r="BK115"/>
  <c r="J115"/>
  <c r="BE115"/>
  <c r="BI114"/>
  <c r="BH114"/>
  <c r="BG114"/>
  <c r="BF114"/>
  <c r="T114"/>
  <c r="T113"/>
  <c r="T112"/>
  <c r="R114"/>
  <c r="R113"/>
  <c r="R112"/>
  <c r="P114"/>
  <c r="P113"/>
  <c r="P112"/>
  <c r="BK114"/>
  <c r="BK113"/>
  <c r="J113"/>
  <c r="BK112"/>
  <c r="J112"/>
  <c r="J114"/>
  <c r="BE114"/>
  <c r="J67"/>
  <c r="J66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3"/>
  <c r="BH103"/>
  <c r="BG103"/>
  <c r="BF103"/>
  <c r="T103"/>
  <c r="R103"/>
  <c r="P103"/>
  <c r="BK103"/>
  <c r="J103"/>
  <c r="BE103"/>
  <c r="BI99"/>
  <c r="F39"/>
  <c i="1" r="BD57"/>
  <c i="3" r="BH99"/>
  <c r="F38"/>
  <c i="1" r="BC57"/>
  <c i="3" r="BG99"/>
  <c r="F37"/>
  <c i="1" r="BB57"/>
  <c i="3" r="BF99"/>
  <c r="J36"/>
  <c i="1" r="AW57"/>
  <c i="3" r="F36"/>
  <c i="1" r="BA57"/>
  <c i="3" r="T99"/>
  <c r="T98"/>
  <c r="T97"/>
  <c r="T96"/>
  <c r="R99"/>
  <c r="R98"/>
  <c r="R97"/>
  <c r="R96"/>
  <c r="P99"/>
  <c r="P98"/>
  <c r="P97"/>
  <c r="P96"/>
  <c i="1" r="AU57"/>
  <c i="3" r="BK99"/>
  <c r="BK98"/>
  <c r="J98"/>
  <c r="BK97"/>
  <c r="J97"/>
  <c r="BK96"/>
  <c r="J96"/>
  <c r="J63"/>
  <c r="J32"/>
  <c i="1" r="AG57"/>
  <c i="3" r="J99"/>
  <c r="BE99"/>
  <c r="J35"/>
  <c i="1" r="AV57"/>
  <c i="3" r="F35"/>
  <c i="1" r="AZ57"/>
  <c i="3" r="J65"/>
  <c r="J64"/>
  <c r="J93"/>
  <c r="F90"/>
  <c r="E88"/>
  <c r="J59"/>
  <c r="F56"/>
  <c r="E54"/>
  <c r="J41"/>
  <c r="J23"/>
  <c r="E23"/>
  <c r="J92"/>
  <c r="J58"/>
  <c r="J22"/>
  <c r="J20"/>
  <c r="E20"/>
  <c r="F93"/>
  <c r="F59"/>
  <c r="J19"/>
  <c r="J17"/>
  <c r="E17"/>
  <c r="F92"/>
  <c r="F58"/>
  <c r="J16"/>
  <c r="J14"/>
  <c r="J90"/>
  <c r="J56"/>
  <c r="E7"/>
  <c r="E84"/>
  <c r="E50"/>
  <c i="2" r="J39"/>
  <c r="J38"/>
  <c i="1" r="AY56"/>
  <c i="2" r="J37"/>
  <c i="1" r="AX56"/>
  <c i="2" r="BI810"/>
  <c r="BH810"/>
  <c r="BG810"/>
  <c r="BF810"/>
  <c r="T810"/>
  <c r="R810"/>
  <c r="P810"/>
  <c r="BK810"/>
  <c r="J810"/>
  <c r="BE810"/>
  <c r="BI808"/>
  <c r="BH808"/>
  <c r="BG808"/>
  <c r="BF808"/>
  <c r="T808"/>
  <c r="R808"/>
  <c r="P808"/>
  <c r="BK808"/>
  <c r="J808"/>
  <c r="BE808"/>
  <c r="BI807"/>
  <c r="BH807"/>
  <c r="BG807"/>
  <c r="BF807"/>
  <c r="T807"/>
  <c r="R807"/>
  <c r="P807"/>
  <c r="BK807"/>
  <c r="J807"/>
  <c r="BE807"/>
  <c r="BI806"/>
  <c r="BH806"/>
  <c r="BG806"/>
  <c r="BF806"/>
  <c r="T806"/>
  <c r="R806"/>
  <c r="P806"/>
  <c r="BK806"/>
  <c r="J806"/>
  <c r="BE806"/>
  <c r="BI805"/>
  <c r="BH805"/>
  <c r="BG805"/>
  <c r="BF805"/>
  <c r="T805"/>
  <c r="R805"/>
  <c r="P805"/>
  <c r="BK805"/>
  <c r="J805"/>
  <c r="BE805"/>
  <c r="BI804"/>
  <c r="BH804"/>
  <c r="BG804"/>
  <c r="BF804"/>
  <c r="T804"/>
  <c r="R804"/>
  <c r="P804"/>
  <c r="BK804"/>
  <c r="J804"/>
  <c r="BE804"/>
  <c r="BI803"/>
  <c r="BH803"/>
  <c r="BG803"/>
  <c r="BF803"/>
  <c r="T803"/>
  <c r="R803"/>
  <c r="P803"/>
  <c r="BK803"/>
  <c r="J803"/>
  <c r="BE803"/>
  <c r="BI802"/>
  <c r="BH802"/>
  <c r="BG802"/>
  <c r="BF802"/>
  <c r="T802"/>
  <c r="R802"/>
  <c r="P802"/>
  <c r="BK802"/>
  <c r="J802"/>
  <c r="BE802"/>
  <c r="BI801"/>
  <c r="BH801"/>
  <c r="BG801"/>
  <c r="BF801"/>
  <c r="T801"/>
  <c r="R801"/>
  <c r="P801"/>
  <c r="BK801"/>
  <c r="J801"/>
  <c r="BE801"/>
  <c r="BI800"/>
  <c r="BH800"/>
  <c r="BG800"/>
  <c r="BF800"/>
  <c r="T800"/>
  <c r="R800"/>
  <c r="P800"/>
  <c r="BK800"/>
  <c r="J800"/>
  <c r="BE800"/>
  <c r="BI798"/>
  <c r="BH798"/>
  <c r="BG798"/>
  <c r="BF798"/>
  <c r="T798"/>
  <c r="R798"/>
  <c r="P798"/>
  <c r="BK798"/>
  <c r="J798"/>
  <c r="BE798"/>
  <c r="BI797"/>
  <c r="BH797"/>
  <c r="BG797"/>
  <c r="BF797"/>
  <c r="T797"/>
  <c r="R797"/>
  <c r="P797"/>
  <c r="BK797"/>
  <c r="J797"/>
  <c r="BE797"/>
  <c r="BI796"/>
  <c r="BH796"/>
  <c r="BG796"/>
  <c r="BF796"/>
  <c r="T796"/>
  <c r="R796"/>
  <c r="P796"/>
  <c r="BK796"/>
  <c r="J796"/>
  <c r="BE796"/>
  <c r="BI795"/>
  <c r="BH795"/>
  <c r="BG795"/>
  <c r="BF795"/>
  <c r="T795"/>
  <c r="R795"/>
  <c r="P795"/>
  <c r="BK795"/>
  <c r="J795"/>
  <c r="BE795"/>
  <c r="BI794"/>
  <c r="BH794"/>
  <c r="BG794"/>
  <c r="BF794"/>
  <c r="T794"/>
  <c r="R794"/>
  <c r="P794"/>
  <c r="BK794"/>
  <c r="J794"/>
  <c r="BE794"/>
  <c r="BI793"/>
  <c r="BH793"/>
  <c r="BG793"/>
  <c r="BF793"/>
  <c r="T793"/>
  <c r="R793"/>
  <c r="P793"/>
  <c r="BK793"/>
  <c r="J793"/>
  <c r="BE793"/>
  <c r="BI792"/>
  <c r="BH792"/>
  <c r="BG792"/>
  <c r="BF792"/>
  <c r="T792"/>
  <c r="R792"/>
  <c r="P792"/>
  <c r="BK792"/>
  <c r="J792"/>
  <c r="BE792"/>
  <c r="BI791"/>
  <c r="BH791"/>
  <c r="BG791"/>
  <c r="BF791"/>
  <c r="T791"/>
  <c r="R791"/>
  <c r="P791"/>
  <c r="BK791"/>
  <c r="J791"/>
  <c r="BE791"/>
  <c r="BI790"/>
  <c r="BH790"/>
  <c r="BG790"/>
  <c r="BF790"/>
  <c r="T790"/>
  <c r="R790"/>
  <c r="P790"/>
  <c r="BK790"/>
  <c r="J790"/>
  <c r="BE790"/>
  <c r="BI789"/>
  <c r="BH789"/>
  <c r="BG789"/>
  <c r="BF789"/>
  <c r="T789"/>
  <c r="R789"/>
  <c r="P789"/>
  <c r="BK789"/>
  <c r="J789"/>
  <c r="BE789"/>
  <c r="BI788"/>
  <c r="BH788"/>
  <c r="BG788"/>
  <c r="BF788"/>
  <c r="T788"/>
  <c r="R788"/>
  <c r="P788"/>
  <c r="BK788"/>
  <c r="J788"/>
  <c r="BE788"/>
  <c r="BI787"/>
  <c r="BH787"/>
  <c r="BG787"/>
  <c r="BF787"/>
  <c r="T787"/>
  <c r="R787"/>
  <c r="P787"/>
  <c r="BK787"/>
  <c r="J787"/>
  <c r="BE787"/>
  <c r="BI786"/>
  <c r="BH786"/>
  <c r="BG786"/>
  <c r="BF786"/>
  <c r="T786"/>
  <c r="R786"/>
  <c r="P786"/>
  <c r="BK786"/>
  <c r="J786"/>
  <c r="BE786"/>
  <c r="BI785"/>
  <c r="BH785"/>
  <c r="BG785"/>
  <c r="BF785"/>
  <c r="T785"/>
  <c r="R785"/>
  <c r="P785"/>
  <c r="BK785"/>
  <c r="J785"/>
  <c r="BE785"/>
  <c r="BI784"/>
  <c r="BH784"/>
  <c r="BG784"/>
  <c r="BF784"/>
  <c r="T784"/>
  <c r="R784"/>
  <c r="P784"/>
  <c r="BK784"/>
  <c r="J784"/>
  <c r="BE784"/>
  <c r="BI783"/>
  <c r="BH783"/>
  <c r="BG783"/>
  <c r="BF783"/>
  <c r="T783"/>
  <c r="R783"/>
  <c r="P783"/>
  <c r="BK783"/>
  <c r="J783"/>
  <c r="BE783"/>
  <c r="BI782"/>
  <c r="BH782"/>
  <c r="BG782"/>
  <c r="BF782"/>
  <c r="T782"/>
  <c r="R782"/>
  <c r="P782"/>
  <c r="BK782"/>
  <c r="J782"/>
  <c r="BE782"/>
  <c r="BI781"/>
  <c r="BH781"/>
  <c r="BG781"/>
  <c r="BF781"/>
  <c r="T781"/>
  <c r="R781"/>
  <c r="P781"/>
  <c r="BK781"/>
  <c r="J781"/>
  <c r="BE781"/>
  <c r="BI780"/>
  <c r="BH780"/>
  <c r="BG780"/>
  <c r="BF780"/>
  <c r="T780"/>
  <c r="R780"/>
  <c r="P780"/>
  <c r="BK780"/>
  <c r="J780"/>
  <c r="BE780"/>
  <c r="BI779"/>
  <c r="BH779"/>
  <c r="BG779"/>
  <c r="BF779"/>
  <c r="T779"/>
  <c r="R779"/>
  <c r="P779"/>
  <c r="BK779"/>
  <c r="J779"/>
  <c r="BE779"/>
  <c r="BI778"/>
  <c r="BH778"/>
  <c r="BG778"/>
  <c r="BF778"/>
  <c r="T778"/>
  <c r="R778"/>
  <c r="P778"/>
  <c r="BK778"/>
  <c r="J778"/>
  <c r="BE778"/>
  <c r="BI777"/>
  <c r="BH777"/>
  <c r="BG777"/>
  <c r="BF777"/>
  <c r="T777"/>
  <c r="R777"/>
  <c r="P777"/>
  <c r="BK777"/>
  <c r="J777"/>
  <c r="BE777"/>
  <c r="BI776"/>
  <c r="BH776"/>
  <c r="BG776"/>
  <c r="BF776"/>
  <c r="T776"/>
  <c r="R776"/>
  <c r="P776"/>
  <c r="BK776"/>
  <c r="J776"/>
  <c r="BE776"/>
  <c r="BI775"/>
  <c r="BH775"/>
  <c r="BG775"/>
  <c r="BF775"/>
  <c r="T775"/>
  <c r="R775"/>
  <c r="P775"/>
  <c r="BK775"/>
  <c r="J775"/>
  <c r="BE775"/>
  <c r="BI774"/>
  <c r="BH774"/>
  <c r="BG774"/>
  <c r="BF774"/>
  <c r="T774"/>
  <c r="R774"/>
  <c r="P774"/>
  <c r="BK774"/>
  <c r="J774"/>
  <c r="BE774"/>
  <c r="BI773"/>
  <c r="BH773"/>
  <c r="BG773"/>
  <c r="BF773"/>
  <c r="T773"/>
  <c r="R773"/>
  <c r="P773"/>
  <c r="BK773"/>
  <c r="J773"/>
  <c r="BE773"/>
  <c r="BI772"/>
  <c r="BH772"/>
  <c r="BG772"/>
  <c r="BF772"/>
  <c r="T772"/>
  <c r="R772"/>
  <c r="P772"/>
  <c r="BK772"/>
  <c r="J772"/>
  <c r="BE772"/>
  <c r="BI771"/>
  <c r="BH771"/>
  <c r="BG771"/>
  <c r="BF771"/>
  <c r="T771"/>
  <c r="R771"/>
  <c r="P771"/>
  <c r="BK771"/>
  <c r="J771"/>
  <c r="BE771"/>
  <c r="BI770"/>
  <c r="BH770"/>
  <c r="BG770"/>
  <c r="BF770"/>
  <c r="T770"/>
  <c r="R770"/>
  <c r="P770"/>
  <c r="BK770"/>
  <c r="J770"/>
  <c r="BE770"/>
  <c r="BI769"/>
  <c r="BH769"/>
  <c r="BG769"/>
  <c r="BF769"/>
  <c r="T769"/>
  <c r="R769"/>
  <c r="P769"/>
  <c r="BK769"/>
  <c r="J769"/>
  <c r="BE769"/>
  <c r="BI768"/>
  <c r="BH768"/>
  <c r="BG768"/>
  <c r="BF768"/>
  <c r="T768"/>
  <c r="R768"/>
  <c r="P768"/>
  <c r="BK768"/>
  <c r="J768"/>
  <c r="BE768"/>
  <c r="BI767"/>
  <c r="BH767"/>
  <c r="BG767"/>
  <c r="BF767"/>
  <c r="T767"/>
  <c r="R767"/>
  <c r="P767"/>
  <c r="BK767"/>
  <c r="J767"/>
  <c r="BE767"/>
  <c r="BI766"/>
  <c r="BH766"/>
  <c r="BG766"/>
  <c r="BF766"/>
  <c r="T766"/>
  <c r="R766"/>
  <c r="P766"/>
  <c r="BK766"/>
  <c r="J766"/>
  <c r="BE766"/>
  <c r="BI765"/>
  <c r="BH765"/>
  <c r="BG765"/>
  <c r="BF765"/>
  <c r="T765"/>
  <c r="R765"/>
  <c r="P765"/>
  <c r="BK765"/>
  <c r="J765"/>
  <c r="BE765"/>
  <c r="BI764"/>
  <c r="BH764"/>
  <c r="BG764"/>
  <c r="BF764"/>
  <c r="T764"/>
  <c r="R764"/>
  <c r="P764"/>
  <c r="BK764"/>
  <c r="J764"/>
  <c r="BE764"/>
  <c r="BI763"/>
  <c r="BH763"/>
  <c r="BG763"/>
  <c r="BF763"/>
  <c r="T763"/>
  <c r="R763"/>
  <c r="P763"/>
  <c r="BK763"/>
  <c r="J763"/>
  <c r="BE763"/>
  <c r="BI762"/>
  <c r="BH762"/>
  <c r="BG762"/>
  <c r="BF762"/>
  <c r="T762"/>
  <c r="R762"/>
  <c r="P762"/>
  <c r="BK762"/>
  <c r="J762"/>
  <c r="BE762"/>
  <c r="BI761"/>
  <c r="BH761"/>
  <c r="BG761"/>
  <c r="BF761"/>
  <c r="T761"/>
  <c r="R761"/>
  <c r="P761"/>
  <c r="BK761"/>
  <c r="J761"/>
  <c r="BE761"/>
  <c r="BI760"/>
  <c r="BH760"/>
  <c r="BG760"/>
  <c r="BF760"/>
  <c r="T760"/>
  <c r="R760"/>
  <c r="P760"/>
  <c r="BK760"/>
  <c r="J760"/>
  <c r="BE760"/>
  <c r="BI759"/>
  <c r="BH759"/>
  <c r="BG759"/>
  <c r="BF759"/>
  <c r="T759"/>
  <c r="R759"/>
  <c r="P759"/>
  <c r="BK759"/>
  <c r="J759"/>
  <c r="BE759"/>
  <c r="BI758"/>
  <c r="BH758"/>
  <c r="BG758"/>
  <c r="BF758"/>
  <c r="T758"/>
  <c r="R758"/>
  <c r="P758"/>
  <c r="BK758"/>
  <c r="J758"/>
  <c r="BE758"/>
  <c r="BI757"/>
  <c r="BH757"/>
  <c r="BG757"/>
  <c r="BF757"/>
  <c r="T757"/>
  <c r="R757"/>
  <c r="P757"/>
  <c r="BK757"/>
  <c r="J757"/>
  <c r="BE757"/>
  <c r="BI756"/>
  <c r="BH756"/>
  <c r="BG756"/>
  <c r="BF756"/>
  <c r="T756"/>
  <c r="R756"/>
  <c r="P756"/>
  <c r="BK756"/>
  <c r="J756"/>
  <c r="BE756"/>
  <c r="BI755"/>
  <c r="BH755"/>
  <c r="BG755"/>
  <c r="BF755"/>
  <c r="T755"/>
  <c r="R755"/>
  <c r="P755"/>
  <c r="BK755"/>
  <c r="J755"/>
  <c r="BE755"/>
  <c r="BI754"/>
  <c r="BH754"/>
  <c r="BG754"/>
  <c r="BF754"/>
  <c r="T754"/>
  <c r="R754"/>
  <c r="P754"/>
  <c r="BK754"/>
  <c r="J754"/>
  <c r="BE754"/>
  <c r="BI753"/>
  <c r="BH753"/>
  <c r="BG753"/>
  <c r="BF753"/>
  <c r="T753"/>
  <c r="R753"/>
  <c r="P753"/>
  <c r="BK753"/>
  <c r="J753"/>
  <c r="BE753"/>
  <c r="BI752"/>
  <c r="BH752"/>
  <c r="BG752"/>
  <c r="BF752"/>
  <c r="T752"/>
  <c r="R752"/>
  <c r="P752"/>
  <c r="BK752"/>
  <c r="J752"/>
  <c r="BE752"/>
  <c r="BI751"/>
  <c r="BH751"/>
  <c r="BG751"/>
  <c r="BF751"/>
  <c r="T751"/>
  <c r="R751"/>
  <c r="P751"/>
  <c r="BK751"/>
  <c r="J751"/>
  <c r="BE751"/>
  <c r="BI750"/>
  <c r="BH750"/>
  <c r="BG750"/>
  <c r="BF750"/>
  <c r="T750"/>
  <c r="R750"/>
  <c r="P750"/>
  <c r="BK750"/>
  <c r="J750"/>
  <c r="BE750"/>
  <c r="BI749"/>
  <c r="BH749"/>
  <c r="BG749"/>
  <c r="BF749"/>
  <c r="T749"/>
  <c r="R749"/>
  <c r="P749"/>
  <c r="BK749"/>
  <c r="J749"/>
  <c r="BE749"/>
  <c r="BI748"/>
  <c r="BH748"/>
  <c r="BG748"/>
  <c r="BF748"/>
  <c r="T748"/>
  <c r="R748"/>
  <c r="P748"/>
  <c r="BK748"/>
  <c r="J748"/>
  <c r="BE748"/>
  <c r="BI747"/>
  <c r="BH747"/>
  <c r="BG747"/>
  <c r="BF747"/>
  <c r="T747"/>
  <c r="R747"/>
  <c r="P747"/>
  <c r="BK747"/>
  <c r="J747"/>
  <c r="BE747"/>
  <c r="BI746"/>
  <c r="BH746"/>
  <c r="BG746"/>
  <c r="BF746"/>
  <c r="T746"/>
  <c r="R746"/>
  <c r="P746"/>
  <c r="BK746"/>
  <c r="J746"/>
  <c r="BE746"/>
  <c r="BI745"/>
  <c r="BH745"/>
  <c r="BG745"/>
  <c r="BF745"/>
  <c r="T745"/>
  <c r="R745"/>
  <c r="P745"/>
  <c r="BK745"/>
  <c r="J745"/>
  <c r="BE745"/>
  <c r="BI744"/>
  <c r="BH744"/>
  <c r="BG744"/>
  <c r="BF744"/>
  <c r="T744"/>
  <c r="R744"/>
  <c r="P744"/>
  <c r="BK744"/>
  <c r="J744"/>
  <c r="BE744"/>
  <c r="BI743"/>
  <c r="BH743"/>
  <c r="BG743"/>
  <c r="BF743"/>
  <c r="T743"/>
  <c r="R743"/>
  <c r="P743"/>
  <c r="BK743"/>
  <c r="J743"/>
  <c r="BE743"/>
  <c r="BI742"/>
  <c r="BH742"/>
  <c r="BG742"/>
  <c r="BF742"/>
  <c r="T742"/>
  <c r="R742"/>
  <c r="P742"/>
  <c r="BK742"/>
  <c r="J742"/>
  <c r="BE742"/>
  <c r="BI741"/>
  <c r="BH741"/>
  <c r="BG741"/>
  <c r="BF741"/>
  <c r="T741"/>
  <c r="R741"/>
  <c r="P741"/>
  <c r="BK741"/>
  <c r="J741"/>
  <c r="BE741"/>
  <c r="BI740"/>
  <c r="BH740"/>
  <c r="BG740"/>
  <c r="BF740"/>
  <c r="T740"/>
  <c r="R740"/>
  <c r="P740"/>
  <c r="BK740"/>
  <c r="J740"/>
  <c r="BE740"/>
  <c r="BI739"/>
  <c r="BH739"/>
  <c r="BG739"/>
  <c r="BF739"/>
  <c r="T739"/>
  <c r="R739"/>
  <c r="P739"/>
  <c r="BK739"/>
  <c r="J739"/>
  <c r="BE739"/>
  <c r="BI738"/>
  <c r="BH738"/>
  <c r="BG738"/>
  <c r="BF738"/>
  <c r="T738"/>
  <c r="R738"/>
  <c r="P738"/>
  <c r="BK738"/>
  <c r="J738"/>
  <c r="BE738"/>
  <c r="BI737"/>
  <c r="BH737"/>
  <c r="BG737"/>
  <c r="BF737"/>
  <c r="T737"/>
  <c r="R737"/>
  <c r="P737"/>
  <c r="BK737"/>
  <c r="J737"/>
  <c r="BE737"/>
  <c r="BI736"/>
  <c r="BH736"/>
  <c r="BG736"/>
  <c r="BF736"/>
  <c r="T736"/>
  <c r="R736"/>
  <c r="P736"/>
  <c r="BK736"/>
  <c r="J736"/>
  <c r="BE736"/>
  <c r="BI735"/>
  <c r="BH735"/>
  <c r="BG735"/>
  <c r="BF735"/>
  <c r="T735"/>
  <c r="R735"/>
  <c r="P735"/>
  <c r="BK735"/>
  <c r="J735"/>
  <c r="BE735"/>
  <c r="BI734"/>
  <c r="BH734"/>
  <c r="BG734"/>
  <c r="BF734"/>
  <c r="T734"/>
  <c r="R734"/>
  <c r="P734"/>
  <c r="BK734"/>
  <c r="J734"/>
  <c r="BE734"/>
  <c r="BI733"/>
  <c r="BH733"/>
  <c r="BG733"/>
  <c r="BF733"/>
  <c r="T733"/>
  <c r="R733"/>
  <c r="P733"/>
  <c r="BK733"/>
  <c r="J733"/>
  <c r="BE733"/>
  <c r="BI732"/>
  <c r="BH732"/>
  <c r="BG732"/>
  <c r="BF732"/>
  <c r="T732"/>
  <c r="R732"/>
  <c r="P732"/>
  <c r="BK732"/>
  <c r="J732"/>
  <c r="BE732"/>
  <c r="BI731"/>
  <c r="BH731"/>
  <c r="BG731"/>
  <c r="BF731"/>
  <c r="T731"/>
  <c r="R731"/>
  <c r="P731"/>
  <c r="BK731"/>
  <c r="J731"/>
  <c r="BE731"/>
  <c r="BI730"/>
  <c r="BH730"/>
  <c r="BG730"/>
  <c r="BF730"/>
  <c r="T730"/>
  <c r="R730"/>
  <c r="P730"/>
  <c r="BK730"/>
  <c r="J730"/>
  <c r="BE730"/>
  <c r="BI729"/>
  <c r="BH729"/>
  <c r="BG729"/>
  <c r="BF729"/>
  <c r="T729"/>
  <c r="R729"/>
  <c r="P729"/>
  <c r="BK729"/>
  <c r="J729"/>
  <c r="BE729"/>
  <c r="BI728"/>
  <c r="BH728"/>
  <c r="BG728"/>
  <c r="BF728"/>
  <c r="T728"/>
  <c r="R728"/>
  <c r="P728"/>
  <c r="BK728"/>
  <c r="J728"/>
  <c r="BE728"/>
  <c r="BI727"/>
  <c r="BH727"/>
  <c r="BG727"/>
  <c r="BF727"/>
  <c r="T727"/>
  <c r="R727"/>
  <c r="P727"/>
  <c r="BK727"/>
  <c r="J727"/>
  <c r="BE727"/>
  <c r="BI726"/>
  <c r="BH726"/>
  <c r="BG726"/>
  <c r="BF726"/>
  <c r="T726"/>
  <c r="R726"/>
  <c r="P726"/>
  <c r="BK726"/>
  <c r="J726"/>
  <c r="BE726"/>
  <c r="BI725"/>
  <c r="BH725"/>
  <c r="BG725"/>
  <c r="BF725"/>
  <c r="T725"/>
  <c r="R725"/>
  <c r="P725"/>
  <c r="BK725"/>
  <c r="J725"/>
  <c r="BE725"/>
  <c r="BI724"/>
  <c r="BH724"/>
  <c r="BG724"/>
  <c r="BF724"/>
  <c r="T724"/>
  <c r="R724"/>
  <c r="P724"/>
  <c r="BK724"/>
  <c r="J724"/>
  <c r="BE724"/>
  <c r="BI723"/>
  <c r="BH723"/>
  <c r="BG723"/>
  <c r="BF723"/>
  <c r="T723"/>
  <c r="R723"/>
  <c r="P723"/>
  <c r="BK723"/>
  <c r="J723"/>
  <c r="BE723"/>
  <c r="BI722"/>
  <c r="BH722"/>
  <c r="BG722"/>
  <c r="BF722"/>
  <c r="T722"/>
  <c r="R722"/>
  <c r="P722"/>
  <c r="BK722"/>
  <c r="J722"/>
  <c r="BE722"/>
  <c r="BI721"/>
  <c r="BH721"/>
  <c r="BG721"/>
  <c r="BF721"/>
  <c r="T721"/>
  <c r="R721"/>
  <c r="P721"/>
  <c r="BK721"/>
  <c r="J721"/>
  <c r="BE721"/>
  <c r="BI720"/>
  <c r="BH720"/>
  <c r="BG720"/>
  <c r="BF720"/>
  <c r="T720"/>
  <c r="R720"/>
  <c r="P720"/>
  <c r="BK720"/>
  <c r="J720"/>
  <c r="BE720"/>
  <c r="BI719"/>
  <c r="BH719"/>
  <c r="BG719"/>
  <c r="BF719"/>
  <c r="T719"/>
  <c r="R719"/>
  <c r="P719"/>
  <c r="BK719"/>
  <c r="J719"/>
  <c r="BE719"/>
  <c r="BI718"/>
  <c r="BH718"/>
  <c r="BG718"/>
  <c r="BF718"/>
  <c r="T718"/>
  <c r="R718"/>
  <c r="P718"/>
  <c r="BK718"/>
  <c r="J718"/>
  <c r="BE718"/>
  <c r="BI717"/>
  <c r="BH717"/>
  <c r="BG717"/>
  <c r="BF717"/>
  <c r="T717"/>
  <c r="R717"/>
  <c r="P717"/>
  <c r="BK717"/>
  <c r="J717"/>
  <c r="BE717"/>
  <c r="BI716"/>
  <c r="BH716"/>
  <c r="BG716"/>
  <c r="BF716"/>
  <c r="T716"/>
  <c r="R716"/>
  <c r="P716"/>
  <c r="BK716"/>
  <c r="J716"/>
  <c r="BE716"/>
  <c r="BI715"/>
  <c r="BH715"/>
  <c r="BG715"/>
  <c r="BF715"/>
  <c r="T715"/>
  <c r="R715"/>
  <c r="P715"/>
  <c r="BK715"/>
  <c r="J715"/>
  <c r="BE715"/>
  <c r="BI714"/>
  <c r="BH714"/>
  <c r="BG714"/>
  <c r="BF714"/>
  <c r="T714"/>
  <c r="R714"/>
  <c r="P714"/>
  <c r="BK714"/>
  <c r="J714"/>
  <c r="BE714"/>
  <c r="BI713"/>
  <c r="BH713"/>
  <c r="BG713"/>
  <c r="BF713"/>
  <c r="T713"/>
  <c r="R713"/>
  <c r="P713"/>
  <c r="BK713"/>
  <c r="J713"/>
  <c r="BE713"/>
  <c r="BI712"/>
  <c r="BH712"/>
  <c r="BG712"/>
  <c r="BF712"/>
  <c r="T712"/>
  <c r="R712"/>
  <c r="P712"/>
  <c r="BK712"/>
  <c r="J712"/>
  <c r="BE712"/>
  <c r="BI711"/>
  <c r="BH711"/>
  <c r="BG711"/>
  <c r="BF711"/>
  <c r="T711"/>
  <c r="R711"/>
  <c r="P711"/>
  <c r="BK711"/>
  <c r="J711"/>
  <c r="BE711"/>
  <c r="BI710"/>
  <c r="BH710"/>
  <c r="BG710"/>
  <c r="BF710"/>
  <c r="T710"/>
  <c r="R710"/>
  <c r="P710"/>
  <c r="BK710"/>
  <c r="J710"/>
  <c r="BE710"/>
  <c r="BI709"/>
  <c r="BH709"/>
  <c r="BG709"/>
  <c r="BF709"/>
  <c r="T709"/>
  <c r="R709"/>
  <c r="P709"/>
  <c r="BK709"/>
  <c r="J709"/>
  <c r="BE709"/>
  <c r="BI708"/>
  <c r="BH708"/>
  <c r="BG708"/>
  <c r="BF708"/>
  <c r="T708"/>
  <c r="R708"/>
  <c r="P708"/>
  <c r="BK708"/>
  <c r="J708"/>
  <c r="BE708"/>
  <c r="BI707"/>
  <c r="BH707"/>
  <c r="BG707"/>
  <c r="BF707"/>
  <c r="T707"/>
  <c r="R707"/>
  <c r="P707"/>
  <c r="BK707"/>
  <c r="J707"/>
  <c r="BE707"/>
  <c r="BI706"/>
  <c r="BH706"/>
  <c r="BG706"/>
  <c r="BF706"/>
  <c r="T706"/>
  <c r="R706"/>
  <c r="P706"/>
  <c r="BK706"/>
  <c r="J706"/>
  <c r="BE706"/>
  <c r="BI705"/>
  <c r="BH705"/>
  <c r="BG705"/>
  <c r="BF705"/>
  <c r="T705"/>
  <c r="R705"/>
  <c r="P705"/>
  <c r="BK705"/>
  <c r="J705"/>
  <c r="BE705"/>
  <c r="BI704"/>
  <c r="BH704"/>
  <c r="BG704"/>
  <c r="BF704"/>
  <c r="T704"/>
  <c r="R704"/>
  <c r="P704"/>
  <c r="BK704"/>
  <c r="J704"/>
  <c r="BE704"/>
  <c r="BI703"/>
  <c r="BH703"/>
  <c r="BG703"/>
  <c r="BF703"/>
  <c r="T703"/>
  <c r="R703"/>
  <c r="P703"/>
  <c r="BK703"/>
  <c r="J703"/>
  <c r="BE703"/>
  <c r="BI702"/>
  <c r="BH702"/>
  <c r="BG702"/>
  <c r="BF702"/>
  <c r="T702"/>
  <c r="R702"/>
  <c r="P702"/>
  <c r="BK702"/>
  <c r="J702"/>
  <c r="BE702"/>
  <c r="BI701"/>
  <c r="BH701"/>
  <c r="BG701"/>
  <c r="BF701"/>
  <c r="T701"/>
  <c r="R701"/>
  <c r="P701"/>
  <c r="BK701"/>
  <c r="J701"/>
  <c r="BE701"/>
  <c r="BI700"/>
  <c r="BH700"/>
  <c r="BG700"/>
  <c r="BF700"/>
  <c r="T700"/>
  <c r="R700"/>
  <c r="P700"/>
  <c r="BK700"/>
  <c r="J700"/>
  <c r="BE700"/>
  <c r="BI699"/>
  <c r="BH699"/>
  <c r="BG699"/>
  <c r="BF699"/>
  <c r="T699"/>
  <c r="R699"/>
  <c r="P699"/>
  <c r="BK699"/>
  <c r="J699"/>
  <c r="BE699"/>
  <c r="BI698"/>
  <c r="BH698"/>
  <c r="BG698"/>
  <c r="BF698"/>
  <c r="T698"/>
  <c r="R698"/>
  <c r="P698"/>
  <c r="BK698"/>
  <c r="J698"/>
  <c r="BE698"/>
  <c r="BI697"/>
  <c r="BH697"/>
  <c r="BG697"/>
  <c r="BF697"/>
  <c r="T697"/>
  <c r="R697"/>
  <c r="P697"/>
  <c r="BK697"/>
  <c r="J697"/>
  <c r="BE697"/>
  <c r="BI696"/>
  <c r="BH696"/>
  <c r="BG696"/>
  <c r="BF696"/>
  <c r="T696"/>
  <c r="R696"/>
  <c r="P696"/>
  <c r="BK696"/>
  <c r="J696"/>
  <c r="BE696"/>
  <c r="BI694"/>
  <c r="BH694"/>
  <c r="BG694"/>
  <c r="BF694"/>
  <c r="T694"/>
  <c r="R694"/>
  <c r="P694"/>
  <c r="BK694"/>
  <c r="J694"/>
  <c r="BE694"/>
  <c r="BI693"/>
  <c r="BH693"/>
  <c r="BG693"/>
  <c r="BF693"/>
  <c r="T693"/>
  <c r="R693"/>
  <c r="P693"/>
  <c r="BK693"/>
  <c r="J693"/>
  <c r="BE693"/>
  <c r="BI692"/>
  <c r="BH692"/>
  <c r="BG692"/>
  <c r="BF692"/>
  <c r="T692"/>
  <c r="R692"/>
  <c r="P692"/>
  <c r="BK692"/>
  <c r="J692"/>
  <c r="BE692"/>
  <c r="BI691"/>
  <c r="BH691"/>
  <c r="BG691"/>
  <c r="BF691"/>
  <c r="T691"/>
  <c r="R691"/>
  <c r="P691"/>
  <c r="BK691"/>
  <c r="J691"/>
  <c r="BE691"/>
  <c r="BI690"/>
  <c r="BH690"/>
  <c r="BG690"/>
  <c r="BF690"/>
  <c r="T690"/>
  <c r="R690"/>
  <c r="P690"/>
  <c r="BK690"/>
  <c r="J690"/>
  <c r="BE690"/>
  <c r="BI689"/>
  <c r="BH689"/>
  <c r="BG689"/>
  <c r="BF689"/>
  <c r="T689"/>
  <c r="R689"/>
  <c r="P689"/>
  <c r="BK689"/>
  <c r="J689"/>
  <c r="BE689"/>
  <c r="BI688"/>
  <c r="BH688"/>
  <c r="BG688"/>
  <c r="BF688"/>
  <c r="T688"/>
  <c r="R688"/>
  <c r="P688"/>
  <c r="BK688"/>
  <c r="J688"/>
  <c r="BE688"/>
  <c r="BI687"/>
  <c r="BH687"/>
  <c r="BG687"/>
  <c r="BF687"/>
  <c r="T687"/>
  <c r="R687"/>
  <c r="P687"/>
  <c r="BK687"/>
  <c r="J687"/>
  <c r="BE687"/>
  <c r="BI686"/>
  <c r="BH686"/>
  <c r="BG686"/>
  <c r="BF686"/>
  <c r="T686"/>
  <c r="R686"/>
  <c r="P686"/>
  <c r="BK686"/>
  <c r="J686"/>
  <c r="BE686"/>
  <c r="BI685"/>
  <c r="BH685"/>
  <c r="BG685"/>
  <c r="BF685"/>
  <c r="T685"/>
  <c r="R685"/>
  <c r="P685"/>
  <c r="BK685"/>
  <c r="J685"/>
  <c r="BE685"/>
  <c r="BI684"/>
  <c r="BH684"/>
  <c r="BG684"/>
  <c r="BF684"/>
  <c r="T684"/>
  <c r="R684"/>
  <c r="P684"/>
  <c r="BK684"/>
  <c r="J684"/>
  <c r="BE684"/>
  <c r="BI683"/>
  <c r="BH683"/>
  <c r="BG683"/>
  <c r="BF683"/>
  <c r="T683"/>
  <c r="R683"/>
  <c r="P683"/>
  <c r="BK683"/>
  <c r="J683"/>
  <c r="BE683"/>
  <c r="BI682"/>
  <c r="BH682"/>
  <c r="BG682"/>
  <c r="BF682"/>
  <c r="T682"/>
  <c r="R682"/>
  <c r="P682"/>
  <c r="BK682"/>
  <c r="J682"/>
  <c r="BE682"/>
  <c r="BI681"/>
  <c r="BH681"/>
  <c r="BG681"/>
  <c r="BF681"/>
  <c r="T681"/>
  <c r="R681"/>
  <c r="P681"/>
  <c r="BK681"/>
  <c r="J681"/>
  <c r="BE681"/>
  <c r="BI680"/>
  <c r="BH680"/>
  <c r="BG680"/>
  <c r="BF680"/>
  <c r="T680"/>
  <c r="R680"/>
  <c r="P680"/>
  <c r="BK680"/>
  <c r="J680"/>
  <c r="BE680"/>
  <c r="BI679"/>
  <c r="BH679"/>
  <c r="BG679"/>
  <c r="BF679"/>
  <c r="T679"/>
  <c r="R679"/>
  <c r="P679"/>
  <c r="BK679"/>
  <c r="J679"/>
  <c r="BE679"/>
  <c r="BI678"/>
  <c r="BH678"/>
  <c r="BG678"/>
  <c r="BF678"/>
  <c r="T678"/>
  <c r="R678"/>
  <c r="P678"/>
  <c r="BK678"/>
  <c r="J678"/>
  <c r="BE678"/>
  <c r="BI677"/>
  <c r="BH677"/>
  <c r="BG677"/>
  <c r="BF677"/>
  <c r="T677"/>
  <c r="R677"/>
  <c r="P677"/>
  <c r="BK677"/>
  <c r="J677"/>
  <c r="BE677"/>
  <c r="BI676"/>
  <c r="BH676"/>
  <c r="BG676"/>
  <c r="BF676"/>
  <c r="T676"/>
  <c r="R676"/>
  <c r="P676"/>
  <c r="BK676"/>
  <c r="J676"/>
  <c r="BE676"/>
  <c r="BI675"/>
  <c r="BH675"/>
  <c r="BG675"/>
  <c r="BF675"/>
  <c r="T675"/>
  <c r="R675"/>
  <c r="P675"/>
  <c r="BK675"/>
  <c r="J675"/>
  <c r="BE675"/>
  <c r="BI674"/>
  <c r="BH674"/>
  <c r="BG674"/>
  <c r="BF674"/>
  <c r="T674"/>
  <c r="R674"/>
  <c r="P674"/>
  <c r="BK674"/>
  <c r="J674"/>
  <c r="BE674"/>
  <c r="BI673"/>
  <c r="BH673"/>
  <c r="BG673"/>
  <c r="BF673"/>
  <c r="T673"/>
  <c r="R673"/>
  <c r="P673"/>
  <c r="BK673"/>
  <c r="J673"/>
  <c r="BE673"/>
  <c r="BI672"/>
  <c r="BH672"/>
  <c r="BG672"/>
  <c r="BF672"/>
  <c r="T672"/>
  <c r="R672"/>
  <c r="P672"/>
  <c r="BK672"/>
  <c r="J672"/>
  <c r="BE672"/>
  <c r="BI671"/>
  <c r="BH671"/>
  <c r="BG671"/>
  <c r="BF671"/>
  <c r="T671"/>
  <c r="R671"/>
  <c r="P671"/>
  <c r="BK671"/>
  <c r="J671"/>
  <c r="BE671"/>
  <c r="BI670"/>
  <c r="BH670"/>
  <c r="BG670"/>
  <c r="BF670"/>
  <c r="T670"/>
  <c r="R670"/>
  <c r="P670"/>
  <c r="BK670"/>
  <c r="J670"/>
  <c r="BE670"/>
  <c r="BI669"/>
  <c r="BH669"/>
  <c r="BG669"/>
  <c r="BF669"/>
  <c r="T669"/>
  <c r="R669"/>
  <c r="P669"/>
  <c r="BK669"/>
  <c r="J669"/>
  <c r="BE669"/>
  <c r="BI668"/>
  <c r="BH668"/>
  <c r="BG668"/>
  <c r="BF668"/>
  <c r="T668"/>
  <c r="R668"/>
  <c r="P668"/>
  <c r="BK668"/>
  <c r="J668"/>
  <c r="BE668"/>
  <c r="BI667"/>
  <c r="BH667"/>
  <c r="BG667"/>
  <c r="BF667"/>
  <c r="T667"/>
  <c r="R667"/>
  <c r="P667"/>
  <c r="BK667"/>
  <c r="J667"/>
  <c r="BE667"/>
  <c r="BI666"/>
  <c r="BH666"/>
  <c r="BG666"/>
  <c r="BF666"/>
  <c r="T666"/>
  <c r="R666"/>
  <c r="P666"/>
  <c r="BK666"/>
  <c r="J666"/>
  <c r="BE666"/>
  <c r="BI665"/>
  <c r="BH665"/>
  <c r="BG665"/>
  <c r="BF665"/>
  <c r="T665"/>
  <c r="R665"/>
  <c r="P665"/>
  <c r="BK665"/>
  <c r="J665"/>
  <c r="BE665"/>
  <c r="BI664"/>
  <c r="BH664"/>
  <c r="BG664"/>
  <c r="BF664"/>
  <c r="T664"/>
  <c r="R664"/>
  <c r="P664"/>
  <c r="BK664"/>
  <c r="J664"/>
  <c r="BE664"/>
  <c r="BI663"/>
  <c r="BH663"/>
  <c r="BG663"/>
  <c r="BF663"/>
  <c r="T663"/>
  <c r="R663"/>
  <c r="P663"/>
  <c r="BK663"/>
  <c r="J663"/>
  <c r="BE663"/>
  <c r="BI662"/>
  <c r="BH662"/>
  <c r="BG662"/>
  <c r="BF662"/>
  <c r="T662"/>
  <c r="R662"/>
  <c r="P662"/>
  <c r="BK662"/>
  <c r="J662"/>
  <c r="BE662"/>
  <c r="BI661"/>
  <c r="BH661"/>
  <c r="BG661"/>
  <c r="BF661"/>
  <c r="T661"/>
  <c r="R661"/>
  <c r="P661"/>
  <c r="BK661"/>
  <c r="J661"/>
  <c r="BE661"/>
  <c r="BI660"/>
  <c r="BH660"/>
  <c r="BG660"/>
  <c r="BF660"/>
  <c r="T660"/>
  <c r="R660"/>
  <c r="P660"/>
  <c r="BK660"/>
  <c r="J660"/>
  <c r="BE660"/>
  <c r="BI659"/>
  <c r="BH659"/>
  <c r="BG659"/>
  <c r="BF659"/>
  <c r="T659"/>
  <c r="R659"/>
  <c r="P659"/>
  <c r="BK659"/>
  <c r="J659"/>
  <c r="BE659"/>
  <c r="BI658"/>
  <c r="BH658"/>
  <c r="BG658"/>
  <c r="BF658"/>
  <c r="T658"/>
  <c r="R658"/>
  <c r="P658"/>
  <c r="BK658"/>
  <c r="J658"/>
  <c r="BE658"/>
  <c r="BI657"/>
  <c r="BH657"/>
  <c r="BG657"/>
  <c r="BF657"/>
  <c r="T657"/>
  <c r="R657"/>
  <c r="P657"/>
  <c r="BK657"/>
  <c r="J657"/>
  <c r="BE657"/>
  <c r="BI656"/>
  <c r="BH656"/>
  <c r="BG656"/>
  <c r="BF656"/>
  <c r="T656"/>
  <c r="R656"/>
  <c r="P656"/>
  <c r="BK656"/>
  <c r="J656"/>
  <c r="BE656"/>
  <c r="BI655"/>
  <c r="BH655"/>
  <c r="BG655"/>
  <c r="BF655"/>
  <c r="T655"/>
  <c r="R655"/>
  <c r="P655"/>
  <c r="BK655"/>
  <c r="J655"/>
  <c r="BE655"/>
  <c r="BI654"/>
  <c r="BH654"/>
  <c r="BG654"/>
  <c r="BF654"/>
  <c r="T654"/>
  <c r="R654"/>
  <c r="P654"/>
  <c r="BK654"/>
  <c r="J654"/>
  <c r="BE654"/>
  <c r="BI653"/>
  <c r="BH653"/>
  <c r="BG653"/>
  <c r="BF653"/>
  <c r="T653"/>
  <c r="R653"/>
  <c r="P653"/>
  <c r="BK653"/>
  <c r="J653"/>
  <c r="BE653"/>
  <c r="BI652"/>
  <c r="BH652"/>
  <c r="BG652"/>
  <c r="BF652"/>
  <c r="T652"/>
  <c r="R652"/>
  <c r="P652"/>
  <c r="BK652"/>
  <c r="J652"/>
  <c r="BE652"/>
  <c r="BI651"/>
  <c r="BH651"/>
  <c r="BG651"/>
  <c r="BF651"/>
  <c r="T651"/>
  <c r="R651"/>
  <c r="P651"/>
  <c r="BK651"/>
  <c r="J651"/>
  <c r="BE651"/>
  <c r="BI650"/>
  <c r="BH650"/>
  <c r="BG650"/>
  <c r="BF650"/>
  <c r="T650"/>
  <c r="R650"/>
  <c r="P650"/>
  <c r="BK650"/>
  <c r="J650"/>
  <c r="BE650"/>
  <c r="BI649"/>
  <c r="BH649"/>
  <c r="BG649"/>
  <c r="BF649"/>
  <c r="T649"/>
  <c r="R649"/>
  <c r="P649"/>
  <c r="BK649"/>
  <c r="J649"/>
  <c r="BE649"/>
  <c r="BI648"/>
  <c r="BH648"/>
  <c r="BG648"/>
  <c r="BF648"/>
  <c r="T648"/>
  <c r="R648"/>
  <c r="P648"/>
  <c r="BK648"/>
  <c r="J648"/>
  <c r="BE648"/>
  <c r="BI647"/>
  <c r="BH647"/>
  <c r="BG647"/>
  <c r="BF647"/>
  <c r="T647"/>
  <c r="R647"/>
  <c r="P647"/>
  <c r="BK647"/>
  <c r="J647"/>
  <c r="BE647"/>
  <c r="BI646"/>
  <c r="BH646"/>
  <c r="BG646"/>
  <c r="BF646"/>
  <c r="T646"/>
  <c r="R646"/>
  <c r="P646"/>
  <c r="BK646"/>
  <c r="J646"/>
  <c r="BE646"/>
  <c r="BI645"/>
  <c r="BH645"/>
  <c r="BG645"/>
  <c r="BF645"/>
  <c r="T645"/>
  <c r="R645"/>
  <c r="P645"/>
  <c r="BK645"/>
  <c r="J645"/>
  <c r="BE645"/>
  <c r="BI644"/>
  <c r="BH644"/>
  <c r="BG644"/>
  <c r="BF644"/>
  <c r="T644"/>
  <c r="R644"/>
  <c r="P644"/>
  <c r="BK644"/>
  <c r="J644"/>
  <c r="BE644"/>
  <c r="BI643"/>
  <c r="BH643"/>
  <c r="BG643"/>
  <c r="BF643"/>
  <c r="T643"/>
  <c r="R643"/>
  <c r="P643"/>
  <c r="BK643"/>
  <c r="J643"/>
  <c r="BE643"/>
  <c r="BI642"/>
  <c r="BH642"/>
  <c r="BG642"/>
  <c r="BF642"/>
  <c r="T642"/>
  <c r="R642"/>
  <c r="P642"/>
  <c r="BK642"/>
  <c r="J642"/>
  <c r="BE642"/>
  <c r="BI641"/>
  <c r="BH641"/>
  <c r="BG641"/>
  <c r="BF641"/>
  <c r="T641"/>
  <c r="R641"/>
  <c r="P641"/>
  <c r="BK641"/>
  <c r="J641"/>
  <c r="BE641"/>
  <c r="BI640"/>
  <c r="BH640"/>
  <c r="BG640"/>
  <c r="BF640"/>
  <c r="T640"/>
  <c r="R640"/>
  <c r="P640"/>
  <c r="BK640"/>
  <c r="J640"/>
  <c r="BE640"/>
  <c r="BI639"/>
  <c r="BH639"/>
  <c r="BG639"/>
  <c r="BF639"/>
  <c r="T639"/>
  <c r="R639"/>
  <c r="P639"/>
  <c r="BK639"/>
  <c r="J639"/>
  <c r="BE639"/>
  <c r="BI638"/>
  <c r="BH638"/>
  <c r="BG638"/>
  <c r="BF638"/>
  <c r="T638"/>
  <c r="R638"/>
  <c r="P638"/>
  <c r="BK638"/>
  <c r="J638"/>
  <c r="BE638"/>
  <c r="BI637"/>
  <c r="BH637"/>
  <c r="BG637"/>
  <c r="BF637"/>
  <c r="T637"/>
  <c r="R637"/>
  <c r="P637"/>
  <c r="BK637"/>
  <c r="J637"/>
  <c r="BE637"/>
  <c r="BI636"/>
  <c r="BH636"/>
  <c r="BG636"/>
  <c r="BF636"/>
  <c r="T636"/>
  <c r="R636"/>
  <c r="P636"/>
  <c r="BK636"/>
  <c r="J636"/>
  <c r="BE636"/>
  <c r="BI635"/>
  <c r="BH635"/>
  <c r="BG635"/>
  <c r="BF635"/>
  <c r="T635"/>
  <c r="R635"/>
  <c r="P635"/>
  <c r="BK635"/>
  <c r="J635"/>
  <c r="BE635"/>
  <c r="BI634"/>
  <c r="BH634"/>
  <c r="BG634"/>
  <c r="BF634"/>
  <c r="T634"/>
  <c r="R634"/>
  <c r="P634"/>
  <c r="BK634"/>
  <c r="J634"/>
  <c r="BE634"/>
  <c r="BI633"/>
  <c r="BH633"/>
  <c r="BG633"/>
  <c r="BF633"/>
  <c r="T633"/>
  <c r="R633"/>
  <c r="P633"/>
  <c r="BK633"/>
  <c r="J633"/>
  <c r="BE633"/>
  <c r="BI632"/>
  <c r="BH632"/>
  <c r="BG632"/>
  <c r="BF632"/>
  <c r="T632"/>
  <c r="R632"/>
  <c r="P632"/>
  <c r="BK632"/>
  <c r="J632"/>
  <c r="BE632"/>
  <c r="BI631"/>
  <c r="BH631"/>
  <c r="BG631"/>
  <c r="BF631"/>
  <c r="T631"/>
  <c r="R631"/>
  <c r="P631"/>
  <c r="BK631"/>
  <c r="J631"/>
  <c r="BE631"/>
  <c r="BI630"/>
  <c r="BH630"/>
  <c r="BG630"/>
  <c r="BF630"/>
  <c r="T630"/>
  <c r="R630"/>
  <c r="P630"/>
  <c r="BK630"/>
  <c r="J630"/>
  <c r="BE630"/>
  <c r="BI629"/>
  <c r="BH629"/>
  <c r="BG629"/>
  <c r="BF629"/>
  <c r="T629"/>
  <c r="R629"/>
  <c r="P629"/>
  <c r="BK629"/>
  <c r="J629"/>
  <c r="BE629"/>
  <c r="BI628"/>
  <c r="BH628"/>
  <c r="BG628"/>
  <c r="BF628"/>
  <c r="T628"/>
  <c r="R628"/>
  <c r="P628"/>
  <c r="BK628"/>
  <c r="J628"/>
  <c r="BE628"/>
  <c r="BI627"/>
  <c r="BH627"/>
  <c r="BG627"/>
  <c r="BF627"/>
  <c r="T627"/>
  <c r="R627"/>
  <c r="P627"/>
  <c r="BK627"/>
  <c r="J627"/>
  <c r="BE627"/>
  <c r="BI626"/>
  <c r="BH626"/>
  <c r="BG626"/>
  <c r="BF626"/>
  <c r="T626"/>
  <c r="R626"/>
  <c r="P626"/>
  <c r="BK626"/>
  <c r="J626"/>
  <c r="BE626"/>
  <c r="BI625"/>
  <c r="BH625"/>
  <c r="BG625"/>
  <c r="BF625"/>
  <c r="T625"/>
  <c r="R625"/>
  <c r="P625"/>
  <c r="BK625"/>
  <c r="J625"/>
  <c r="BE625"/>
  <c r="BI624"/>
  <c r="BH624"/>
  <c r="BG624"/>
  <c r="BF624"/>
  <c r="T624"/>
  <c r="R624"/>
  <c r="P624"/>
  <c r="BK624"/>
  <c r="J624"/>
  <c r="BE624"/>
  <c r="BI623"/>
  <c r="BH623"/>
  <c r="BG623"/>
  <c r="BF623"/>
  <c r="T623"/>
  <c r="R623"/>
  <c r="P623"/>
  <c r="BK623"/>
  <c r="J623"/>
  <c r="BE623"/>
  <c r="BI622"/>
  <c r="BH622"/>
  <c r="BG622"/>
  <c r="BF622"/>
  <c r="T622"/>
  <c r="R622"/>
  <c r="P622"/>
  <c r="BK622"/>
  <c r="J622"/>
  <c r="BE622"/>
  <c r="BI621"/>
  <c r="BH621"/>
  <c r="BG621"/>
  <c r="BF621"/>
  <c r="T621"/>
  <c r="R621"/>
  <c r="P621"/>
  <c r="BK621"/>
  <c r="J621"/>
  <c r="BE621"/>
  <c r="BI620"/>
  <c r="BH620"/>
  <c r="BG620"/>
  <c r="BF620"/>
  <c r="T620"/>
  <c r="R620"/>
  <c r="P620"/>
  <c r="BK620"/>
  <c r="J620"/>
  <c r="BE620"/>
  <c r="BI619"/>
  <c r="BH619"/>
  <c r="BG619"/>
  <c r="BF619"/>
  <c r="T619"/>
  <c r="R619"/>
  <c r="P619"/>
  <c r="BK619"/>
  <c r="J619"/>
  <c r="BE619"/>
  <c r="BI618"/>
  <c r="BH618"/>
  <c r="BG618"/>
  <c r="BF618"/>
  <c r="T618"/>
  <c r="R618"/>
  <c r="P618"/>
  <c r="BK618"/>
  <c r="J618"/>
  <c r="BE618"/>
  <c r="BI617"/>
  <c r="BH617"/>
  <c r="BG617"/>
  <c r="BF617"/>
  <c r="T617"/>
  <c r="R617"/>
  <c r="P617"/>
  <c r="BK617"/>
  <c r="J617"/>
  <c r="BE617"/>
  <c r="BI616"/>
  <c r="BH616"/>
  <c r="BG616"/>
  <c r="BF616"/>
  <c r="T616"/>
  <c r="R616"/>
  <c r="P616"/>
  <c r="BK616"/>
  <c r="J616"/>
  <c r="BE616"/>
  <c r="BI615"/>
  <c r="BH615"/>
  <c r="BG615"/>
  <c r="BF615"/>
  <c r="T615"/>
  <c r="R615"/>
  <c r="P615"/>
  <c r="BK615"/>
  <c r="J615"/>
  <c r="BE615"/>
  <c r="BI614"/>
  <c r="BH614"/>
  <c r="BG614"/>
  <c r="BF614"/>
  <c r="T614"/>
  <c r="R614"/>
  <c r="P614"/>
  <c r="BK614"/>
  <c r="J614"/>
  <c r="BE614"/>
  <c r="BI613"/>
  <c r="BH613"/>
  <c r="BG613"/>
  <c r="BF613"/>
  <c r="T613"/>
  <c r="R613"/>
  <c r="P613"/>
  <c r="BK613"/>
  <c r="J613"/>
  <c r="BE613"/>
  <c r="BI612"/>
  <c r="BH612"/>
  <c r="BG612"/>
  <c r="BF612"/>
  <c r="T612"/>
  <c r="R612"/>
  <c r="P612"/>
  <c r="BK612"/>
  <c r="J612"/>
  <c r="BE612"/>
  <c r="BI611"/>
  <c r="BH611"/>
  <c r="BG611"/>
  <c r="BF611"/>
  <c r="T611"/>
  <c r="R611"/>
  <c r="P611"/>
  <c r="BK611"/>
  <c r="J611"/>
  <c r="BE611"/>
  <c r="BI610"/>
  <c r="BH610"/>
  <c r="BG610"/>
  <c r="BF610"/>
  <c r="T610"/>
  <c r="R610"/>
  <c r="P610"/>
  <c r="BK610"/>
  <c r="J610"/>
  <c r="BE610"/>
  <c r="BI609"/>
  <c r="BH609"/>
  <c r="BG609"/>
  <c r="BF609"/>
  <c r="T609"/>
  <c r="R609"/>
  <c r="P609"/>
  <c r="BK609"/>
  <c r="J609"/>
  <c r="BE609"/>
  <c r="BI608"/>
  <c r="BH608"/>
  <c r="BG608"/>
  <c r="BF608"/>
  <c r="T608"/>
  <c r="R608"/>
  <c r="P608"/>
  <c r="BK608"/>
  <c r="J608"/>
  <c r="BE608"/>
  <c r="BI607"/>
  <c r="BH607"/>
  <c r="BG607"/>
  <c r="BF607"/>
  <c r="T607"/>
  <c r="R607"/>
  <c r="P607"/>
  <c r="BK607"/>
  <c r="J607"/>
  <c r="BE607"/>
  <c r="BI606"/>
  <c r="BH606"/>
  <c r="BG606"/>
  <c r="BF606"/>
  <c r="T606"/>
  <c r="R606"/>
  <c r="P606"/>
  <c r="BK606"/>
  <c r="J606"/>
  <c r="BE606"/>
  <c r="BI605"/>
  <c r="BH605"/>
  <c r="BG605"/>
  <c r="BF605"/>
  <c r="T605"/>
  <c r="R605"/>
  <c r="P605"/>
  <c r="BK605"/>
  <c r="J605"/>
  <c r="BE605"/>
  <c r="BI604"/>
  <c r="BH604"/>
  <c r="BG604"/>
  <c r="BF604"/>
  <c r="T604"/>
  <c r="R604"/>
  <c r="P604"/>
  <c r="BK604"/>
  <c r="J604"/>
  <c r="BE604"/>
  <c r="BI603"/>
  <c r="BH603"/>
  <c r="BG603"/>
  <c r="BF603"/>
  <c r="T603"/>
  <c r="R603"/>
  <c r="P603"/>
  <c r="BK603"/>
  <c r="J603"/>
  <c r="BE603"/>
  <c r="BI602"/>
  <c r="BH602"/>
  <c r="BG602"/>
  <c r="BF602"/>
  <c r="T602"/>
  <c r="R602"/>
  <c r="P602"/>
  <c r="BK602"/>
  <c r="J602"/>
  <c r="BE602"/>
  <c r="BI601"/>
  <c r="BH601"/>
  <c r="BG601"/>
  <c r="BF601"/>
  <c r="T601"/>
  <c r="R601"/>
  <c r="P601"/>
  <c r="BK601"/>
  <c r="J601"/>
  <c r="BE601"/>
  <c r="BI600"/>
  <c r="BH600"/>
  <c r="BG600"/>
  <c r="BF600"/>
  <c r="T600"/>
  <c r="R600"/>
  <c r="P600"/>
  <c r="BK600"/>
  <c r="J600"/>
  <c r="BE600"/>
  <c r="BI599"/>
  <c r="BH599"/>
  <c r="BG599"/>
  <c r="BF599"/>
  <c r="T599"/>
  <c r="R599"/>
  <c r="P599"/>
  <c r="BK599"/>
  <c r="J599"/>
  <c r="BE599"/>
  <c r="BI598"/>
  <c r="BH598"/>
  <c r="BG598"/>
  <c r="BF598"/>
  <c r="T598"/>
  <c r="R598"/>
  <c r="P598"/>
  <c r="BK598"/>
  <c r="J598"/>
  <c r="BE598"/>
  <c r="BI597"/>
  <c r="BH597"/>
  <c r="BG597"/>
  <c r="BF597"/>
  <c r="T597"/>
  <c r="R597"/>
  <c r="P597"/>
  <c r="BK597"/>
  <c r="J597"/>
  <c r="BE597"/>
  <c r="BI596"/>
  <c r="BH596"/>
  <c r="BG596"/>
  <c r="BF596"/>
  <c r="T596"/>
  <c r="R596"/>
  <c r="P596"/>
  <c r="BK596"/>
  <c r="J596"/>
  <c r="BE596"/>
  <c r="BI595"/>
  <c r="BH595"/>
  <c r="BG595"/>
  <c r="BF595"/>
  <c r="T595"/>
  <c r="R595"/>
  <c r="P595"/>
  <c r="BK595"/>
  <c r="J595"/>
  <c r="BE595"/>
  <c r="BI594"/>
  <c r="BH594"/>
  <c r="BG594"/>
  <c r="BF594"/>
  <c r="T594"/>
  <c r="R594"/>
  <c r="P594"/>
  <c r="BK594"/>
  <c r="J594"/>
  <c r="BE594"/>
  <c r="BI593"/>
  <c r="BH593"/>
  <c r="BG593"/>
  <c r="BF593"/>
  <c r="T593"/>
  <c r="R593"/>
  <c r="P593"/>
  <c r="BK593"/>
  <c r="J593"/>
  <c r="BE593"/>
  <c r="BI592"/>
  <c r="BH592"/>
  <c r="BG592"/>
  <c r="BF592"/>
  <c r="T592"/>
  <c r="R592"/>
  <c r="P592"/>
  <c r="BK592"/>
  <c r="J592"/>
  <c r="BE592"/>
  <c r="BI591"/>
  <c r="BH591"/>
  <c r="BG591"/>
  <c r="BF591"/>
  <c r="T591"/>
  <c r="R591"/>
  <c r="P591"/>
  <c r="BK591"/>
  <c r="J591"/>
  <c r="BE591"/>
  <c r="BI590"/>
  <c r="BH590"/>
  <c r="BG590"/>
  <c r="BF590"/>
  <c r="T590"/>
  <c r="R590"/>
  <c r="P590"/>
  <c r="BK590"/>
  <c r="J590"/>
  <c r="BE590"/>
  <c r="BI589"/>
  <c r="BH589"/>
  <c r="BG589"/>
  <c r="BF589"/>
  <c r="T589"/>
  <c r="R589"/>
  <c r="P589"/>
  <c r="BK589"/>
  <c r="J589"/>
  <c r="BE589"/>
  <c r="BI588"/>
  <c r="BH588"/>
  <c r="BG588"/>
  <c r="BF588"/>
  <c r="T588"/>
  <c r="R588"/>
  <c r="P588"/>
  <c r="BK588"/>
  <c r="J588"/>
  <c r="BE588"/>
  <c r="BI587"/>
  <c r="BH587"/>
  <c r="BG587"/>
  <c r="BF587"/>
  <c r="T587"/>
  <c r="R587"/>
  <c r="P587"/>
  <c r="BK587"/>
  <c r="J587"/>
  <c r="BE587"/>
  <c r="BI586"/>
  <c r="BH586"/>
  <c r="BG586"/>
  <c r="BF586"/>
  <c r="T586"/>
  <c r="R586"/>
  <c r="P586"/>
  <c r="BK586"/>
  <c r="J586"/>
  <c r="BE586"/>
  <c r="BI585"/>
  <c r="BH585"/>
  <c r="BG585"/>
  <c r="BF585"/>
  <c r="T585"/>
  <c r="R585"/>
  <c r="P585"/>
  <c r="BK585"/>
  <c r="J585"/>
  <c r="BE585"/>
  <c r="BI584"/>
  <c r="BH584"/>
  <c r="BG584"/>
  <c r="BF584"/>
  <c r="T584"/>
  <c r="R584"/>
  <c r="P584"/>
  <c r="BK584"/>
  <c r="J584"/>
  <c r="BE584"/>
  <c r="BI583"/>
  <c r="BH583"/>
  <c r="BG583"/>
  <c r="BF583"/>
  <c r="T583"/>
  <c r="R583"/>
  <c r="P583"/>
  <c r="BK583"/>
  <c r="J583"/>
  <c r="BE583"/>
  <c r="BI582"/>
  <c r="BH582"/>
  <c r="BG582"/>
  <c r="BF582"/>
  <c r="T582"/>
  <c r="R582"/>
  <c r="P582"/>
  <c r="BK582"/>
  <c r="J582"/>
  <c r="BE582"/>
  <c r="BI581"/>
  <c r="BH581"/>
  <c r="BG581"/>
  <c r="BF581"/>
  <c r="T581"/>
  <c r="R581"/>
  <c r="P581"/>
  <c r="BK581"/>
  <c r="J581"/>
  <c r="BE581"/>
  <c r="BI580"/>
  <c r="BH580"/>
  <c r="BG580"/>
  <c r="BF580"/>
  <c r="T580"/>
  <c r="R580"/>
  <c r="P580"/>
  <c r="BK580"/>
  <c r="J580"/>
  <c r="BE580"/>
  <c r="BI579"/>
  <c r="BH579"/>
  <c r="BG579"/>
  <c r="BF579"/>
  <c r="T579"/>
  <c r="R579"/>
  <c r="P579"/>
  <c r="BK579"/>
  <c r="J579"/>
  <c r="BE579"/>
  <c r="BI578"/>
  <c r="BH578"/>
  <c r="BG578"/>
  <c r="BF578"/>
  <c r="T578"/>
  <c r="R578"/>
  <c r="P578"/>
  <c r="BK578"/>
  <c r="J578"/>
  <c r="BE578"/>
  <c r="BI577"/>
  <c r="BH577"/>
  <c r="BG577"/>
  <c r="BF577"/>
  <c r="T577"/>
  <c r="R577"/>
  <c r="P577"/>
  <c r="BK577"/>
  <c r="J577"/>
  <c r="BE577"/>
  <c r="BI576"/>
  <c r="BH576"/>
  <c r="BG576"/>
  <c r="BF576"/>
  <c r="T576"/>
  <c r="R576"/>
  <c r="P576"/>
  <c r="BK576"/>
  <c r="J576"/>
  <c r="BE576"/>
  <c r="BI575"/>
  <c r="BH575"/>
  <c r="BG575"/>
  <c r="BF575"/>
  <c r="T575"/>
  <c r="R575"/>
  <c r="P575"/>
  <c r="BK575"/>
  <c r="J575"/>
  <c r="BE575"/>
  <c r="BI574"/>
  <c r="BH574"/>
  <c r="BG574"/>
  <c r="BF574"/>
  <c r="T574"/>
  <c r="R574"/>
  <c r="P574"/>
  <c r="BK574"/>
  <c r="J574"/>
  <c r="BE574"/>
  <c r="BI573"/>
  <c r="BH573"/>
  <c r="BG573"/>
  <c r="BF573"/>
  <c r="T573"/>
  <c r="R573"/>
  <c r="P573"/>
  <c r="BK573"/>
  <c r="J573"/>
  <c r="BE573"/>
  <c r="BI572"/>
  <c r="BH572"/>
  <c r="BG572"/>
  <c r="BF572"/>
  <c r="T572"/>
  <c r="R572"/>
  <c r="P572"/>
  <c r="BK572"/>
  <c r="J572"/>
  <c r="BE572"/>
  <c r="BI571"/>
  <c r="BH571"/>
  <c r="BG571"/>
  <c r="BF571"/>
  <c r="T571"/>
  <c r="R571"/>
  <c r="P571"/>
  <c r="BK571"/>
  <c r="J571"/>
  <c r="BE571"/>
  <c r="BI570"/>
  <c r="BH570"/>
  <c r="BG570"/>
  <c r="BF570"/>
  <c r="T570"/>
  <c r="R570"/>
  <c r="P570"/>
  <c r="BK570"/>
  <c r="J570"/>
  <c r="BE570"/>
  <c r="BI569"/>
  <c r="BH569"/>
  <c r="BG569"/>
  <c r="BF569"/>
  <c r="T569"/>
  <c r="R569"/>
  <c r="P569"/>
  <c r="BK569"/>
  <c r="J569"/>
  <c r="BE569"/>
  <c r="BI568"/>
  <c r="BH568"/>
  <c r="BG568"/>
  <c r="BF568"/>
  <c r="T568"/>
  <c r="R568"/>
  <c r="P568"/>
  <c r="BK568"/>
  <c r="J568"/>
  <c r="BE568"/>
  <c r="BI567"/>
  <c r="BH567"/>
  <c r="BG567"/>
  <c r="BF567"/>
  <c r="T567"/>
  <c r="R567"/>
  <c r="P567"/>
  <c r="BK567"/>
  <c r="J567"/>
  <c r="BE567"/>
  <c r="BI566"/>
  <c r="BH566"/>
  <c r="BG566"/>
  <c r="BF566"/>
  <c r="T566"/>
  <c r="R566"/>
  <c r="P566"/>
  <c r="BK566"/>
  <c r="J566"/>
  <c r="BE566"/>
  <c r="BI565"/>
  <c r="BH565"/>
  <c r="BG565"/>
  <c r="BF565"/>
  <c r="T565"/>
  <c r="R565"/>
  <c r="P565"/>
  <c r="BK565"/>
  <c r="J565"/>
  <c r="BE565"/>
  <c r="BI564"/>
  <c r="BH564"/>
  <c r="BG564"/>
  <c r="BF564"/>
  <c r="T564"/>
  <c r="R564"/>
  <c r="P564"/>
  <c r="BK564"/>
  <c r="J564"/>
  <c r="BE564"/>
  <c r="BI563"/>
  <c r="BH563"/>
  <c r="BG563"/>
  <c r="BF563"/>
  <c r="T563"/>
  <c r="R563"/>
  <c r="P563"/>
  <c r="BK563"/>
  <c r="J563"/>
  <c r="BE563"/>
  <c r="BI562"/>
  <c r="BH562"/>
  <c r="BG562"/>
  <c r="BF562"/>
  <c r="T562"/>
  <c r="R562"/>
  <c r="P562"/>
  <c r="BK562"/>
  <c r="J562"/>
  <c r="BE562"/>
  <c r="BI561"/>
  <c r="BH561"/>
  <c r="BG561"/>
  <c r="BF561"/>
  <c r="T561"/>
  <c r="R561"/>
  <c r="P561"/>
  <c r="BK561"/>
  <c r="J561"/>
  <c r="BE561"/>
  <c r="BI560"/>
  <c r="BH560"/>
  <c r="BG560"/>
  <c r="BF560"/>
  <c r="T560"/>
  <c r="R560"/>
  <c r="P560"/>
  <c r="BK560"/>
  <c r="J560"/>
  <c r="BE560"/>
  <c r="BI559"/>
  <c r="BH559"/>
  <c r="BG559"/>
  <c r="BF559"/>
  <c r="T559"/>
  <c r="R559"/>
  <c r="P559"/>
  <c r="BK559"/>
  <c r="J559"/>
  <c r="BE559"/>
  <c r="BI558"/>
  <c r="BH558"/>
  <c r="BG558"/>
  <c r="BF558"/>
  <c r="T558"/>
  <c r="R558"/>
  <c r="P558"/>
  <c r="BK558"/>
  <c r="J558"/>
  <c r="BE558"/>
  <c r="BI557"/>
  <c r="BH557"/>
  <c r="BG557"/>
  <c r="BF557"/>
  <c r="T557"/>
  <c r="R557"/>
  <c r="P557"/>
  <c r="BK557"/>
  <c r="J557"/>
  <c r="BE557"/>
  <c r="BI556"/>
  <c r="BH556"/>
  <c r="BG556"/>
  <c r="BF556"/>
  <c r="T556"/>
  <c r="R556"/>
  <c r="P556"/>
  <c r="BK556"/>
  <c r="J556"/>
  <c r="BE556"/>
  <c r="BI555"/>
  <c r="BH555"/>
  <c r="BG555"/>
  <c r="BF555"/>
  <c r="T555"/>
  <c r="R555"/>
  <c r="P555"/>
  <c r="BK555"/>
  <c r="J555"/>
  <c r="BE555"/>
  <c r="BI554"/>
  <c r="BH554"/>
  <c r="BG554"/>
  <c r="BF554"/>
  <c r="T554"/>
  <c r="R554"/>
  <c r="P554"/>
  <c r="BK554"/>
  <c r="J554"/>
  <c r="BE554"/>
  <c r="BI553"/>
  <c r="BH553"/>
  <c r="BG553"/>
  <c r="BF553"/>
  <c r="T553"/>
  <c r="R553"/>
  <c r="P553"/>
  <c r="BK553"/>
  <c r="J553"/>
  <c r="BE553"/>
  <c r="BI552"/>
  <c r="BH552"/>
  <c r="BG552"/>
  <c r="BF552"/>
  <c r="T552"/>
  <c r="R552"/>
  <c r="P552"/>
  <c r="BK552"/>
  <c r="J552"/>
  <c r="BE552"/>
  <c r="BI551"/>
  <c r="BH551"/>
  <c r="BG551"/>
  <c r="BF551"/>
  <c r="T551"/>
  <c r="R551"/>
  <c r="P551"/>
  <c r="BK551"/>
  <c r="J551"/>
  <c r="BE551"/>
  <c r="BI550"/>
  <c r="BH550"/>
  <c r="BG550"/>
  <c r="BF550"/>
  <c r="T550"/>
  <c r="R550"/>
  <c r="P550"/>
  <c r="BK550"/>
  <c r="J550"/>
  <c r="BE550"/>
  <c r="BI549"/>
  <c r="BH549"/>
  <c r="BG549"/>
  <c r="BF549"/>
  <c r="T549"/>
  <c r="R549"/>
  <c r="P549"/>
  <c r="BK549"/>
  <c r="J549"/>
  <c r="BE549"/>
  <c r="BI548"/>
  <c r="BH548"/>
  <c r="BG548"/>
  <c r="BF548"/>
  <c r="T548"/>
  <c r="R548"/>
  <c r="P548"/>
  <c r="BK548"/>
  <c r="J548"/>
  <c r="BE548"/>
  <c r="BI547"/>
  <c r="BH547"/>
  <c r="BG547"/>
  <c r="BF547"/>
  <c r="T547"/>
  <c r="R547"/>
  <c r="P547"/>
  <c r="BK547"/>
  <c r="J547"/>
  <c r="BE547"/>
  <c r="BI546"/>
  <c r="BH546"/>
  <c r="BG546"/>
  <c r="BF546"/>
  <c r="T546"/>
  <c r="R546"/>
  <c r="P546"/>
  <c r="BK546"/>
  <c r="J546"/>
  <c r="BE546"/>
  <c r="BI545"/>
  <c r="BH545"/>
  <c r="BG545"/>
  <c r="BF545"/>
  <c r="T545"/>
  <c r="R545"/>
  <c r="P545"/>
  <c r="BK545"/>
  <c r="J545"/>
  <c r="BE545"/>
  <c r="BI544"/>
  <c r="BH544"/>
  <c r="BG544"/>
  <c r="BF544"/>
  <c r="T544"/>
  <c r="R544"/>
  <c r="P544"/>
  <c r="BK544"/>
  <c r="J544"/>
  <c r="BE544"/>
  <c r="BI543"/>
  <c r="BH543"/>
  <c r="BG543"/>
  <c r="BF543"/>
  <c r="T543"/>
  <c r="R543"/>
  <c r="P543"/>
  <c r="BK543"/>
  <c r="J543"/>
  <c r="BE543"/>
  <c r="BI542"/>
  <c r="BH542"/>
  <c r="BG542"/>
  <c r="BF542"/>
  <c r="T542"/>
  <c r="R542"/>
  <c r="P542"/>
  <c r="BK542"/>
  <c r="J542"/>
  <c r="BE542"/>
  <c r="BI541"/>
  <c r="BH541"/>
  <c r="BG541"/>
  <c r="BF541"/>
  <c r="T541"/>
  <c r="R541"/>
  <c r="P541"/>
  <c r="BK541"/>
  <c r="J541"/>
  <c r="BE541"/>
  <c r="BI540"/>
  <c r="BH540"/>
  <c r="BG540"/>
  <c r="BF540"/>
  <c r="T540"/>
  <c r="R540"/>
  <c r="P540"/>
  <c r="BK540"/>
  <c r="J540"/>
  <c r="BE540"/>
  <c r="BI539"/>
  <c r="BH539"/>
  <c r="BG539"/>
  <c r="BF539"/>
  <c r="T539"/>
  <c r="R539"/>
  <c r="P539"/>
  <c r="BK539"/>
  <c r="J539"/>
  <c r="BE539"/>
  <c r="BI538"/>
  <c r="BH538"/>
  <c r="BG538"/>
  <c r="BF538"/>
  <c r="T538"/>
  <c r="R538"/>
  <c r="P538"/>
  <c r="BK538"/>
  <c r="J538"/>
  <c r="BE538"/>
  <c r="BI537"/>
  <c r="BH537"/>
  <c r="BG537"/>
  <c r="BF537"/>
  <c r="T537"/>
  <c r="R537"/>
  <c r="P537"/>
  <c r="BK537"/>
  <c r="J537"/>
  <c r="BE537"/>
  <c r="BI536"/>
  <c r="BH536"/>
  <c r="BG536"/>
  <c r="BF536"/>
  <c r="T536"/>
  <c r="R536"/>
  <c r="P536"/>
  <c r="BK536"/>
  <c r="J536"/>
  <c r="BE536"/>
  <c r="BI535"/>
  <c r="BH535"/>
  <c r="BG535"/>
  <c r="BF535"/>
  <c r="T535"/>
  <c r="R535"/>
  <c r="P535"/>
  <c r="BK535"/>
  <c r="J535"/>
  <c r="BE535"/>
  <c r="BI534"/>
  <c r="BH534"/>
  <c r="BG534"/>
  <c r="BF534"/>
  <c r="T534"/>
  <c r="R534"/>
  <c r="P534"/>
  <c r="BK534"/>
  <c r="J534"/>
  <c r="BE534"/>
  <c r="BI533"/>
  <c r="BH533"/>
  <c r="BG533"/>
  <c r="BF533"/>
  <c r="T533"/>
  <c r="R533"/>
  <c r="P533"/>
  <c r="BK533"/>
  <c r="J533"/>
  <c r="BE533"/>
  <c r="BI532"/>
  <c r="BH532"/>
  <c r="BG532"/>
  <c r="BF532"/>
  <c r="T532"/>
  <c r="R532"/>
  <c r="P532"/>
  <c r="BK532"/>
  <c r="J532"/>
  <c r="BE532"/>
  <c r="BI531"/>
  <c r="BH531"/>
  <c r="BG531"/>
  <c r="BF531"/>
  <c r="T531"/>
  <c r="R531"/>
  <c r="P531"/>
  <c r="BK531"/>
  <c r="J531"/>
  <c r="BE531"/>
  <c r="BI530"/>
  <c r="BH530"/>
  <c r="BG530"/>
  <c r="BF530"/>
  <c r="T530"/>
  <c r="R530"/>
  <c r="P530"/>
  <c r="BK530"/>
  <c r="J530"/>
  <c r="BE530"/>
  <c r="BI529"/>
  <c r="BH529"/>
  <c r="BG529"/>
  <c r="BF529"/>
  <c r="T529"/>
  <c r="R529"/>
  <c r="P529"/>
  <c r="BK529"/>
  <c r="J529"/>
  <c r="BE529"/>
  <c r="BI528"/>
  <c r="BH528"/>
  <c r="BG528"/>
  <c r="BF528"/>
  <c r="T528"/>
  <c r="R528"/>
  <c r="P528"/>
  <c r="BK528"/>
  <c r="J528"/>
  <c r="BE528"/>
  <c r="BI527"/>
  <c r="BH527"/>
  <c r="BG527"/>
  <c r="BF527"/>
  <c r="T527"/>
  <c r="R527"/>
  <c r="P527"/>
  <c r="BK527"/>
  <c r="J527"/>
  <c r="BE527"/>
  <c r="BI526"/>
  <c r="BH526"/>
  <c r="BG526"/>
  <c r="BF526"/>
  <c r="T526"/>
  <c r="R526"/>
  <c r="P526"/>
  <c r="BK526"/>
  <c r="J526"/>
  <c r="BE526"/>
  <c r="BI525"/>
  <c r="BH525"/>
  <c r="BG525"/>
  <c r="BF525"/>
  <c r="T525"/>
  <c r="R525"/>
  <c r="P525"/>
  <c r="BK525"/>
  <c r="J525"/>
  <c r="BE525"/>
  <c r="BI524"/>
  <c r="BH524"/>
  <c r="BG524"/>
  <c r="BF524"/>
  <c r="T524"/>
  <c r="R524"/>
  <c r="P524"/>
  <c r="BK524"/>
  <c r="J524"/>
  <c r="BE524"/>
  <c r="BI523"/>
  <c r="BH523"/>
  <c r="BG523"/>
  <c r="BF523"/>
  <c r="T523"/>
  <c r="R523"/>
  <c r="P523"/>
  <c r="BK523"/>
  <c r="J523"/>
  <c r="BE523"/>
  <c r="BI522"/>
  <c r="BH522"/>
  <c r="BG522"/>
  <c r="BF522"/>
  <c r="T522"/>
  <c r="R522"/>
  <c r="P522"/>
  <c r="BK522"/>
  <c r="J522"/>
  <c r="BE522"/>
  <c r="BI521"/>
  <c r="BH521"/>
  <c r="BG521"/>
  <c r="BF521"/>
  <c r="T521"/>
  <c r="R521"/>
  <c r="P521"/>
  <c r="BK521"/>
  <c r="J521"/>
  <c r="BE521"/>
  <c r="BI520"/>
  <c r="BH520"/>
  <c r="BG520"/>
  <c r="BF520"/>
  <c r="T520"/>
  <c r="R520"/>
  <c r="P520"/>
  <c r="BK520"/>
  <c r="J520"/>
  <c r="BE520"/>
  <c r="BI519"/>
  <c r="BH519"/>
  <c r="BG519"/>
  <c r="BF519"/>
  <c r="T519"/>
  <c r="R519"/>
  <c r="P519"/>
  <c r="BK519"/>
  <c r="J519"/>
  <c r="BE519"/>
  <c r="BI518"/>
  <c r="BH518"/>
  <c r="BG518"/>
  <c r="BF518"/>
  <c r="T518"/>
  <c r="R518"/>
  <c r="P518"/>
  <c r="BK518"/>
  <c r="J518"/>
  <c r="BE518"/>
  <c r="BI517"/>
  <c r="BH517"/>
  <c r="BG517"/>
  <c r="BF517"/>
  <c r="T517"/>
  <c r="R517"/>
  <c r="P517"/>
  <c r="BK517"/>
  <c r="J517"/>
  <c r="BE517"/>
  <c r="BI516"/>
  <c r="BH516"/>
  <c r="BG516"/>
  <c r="BF516"/>
  <c r="T516"/>
  <c r="R516"/>
  <c r="P516"/>
  <c r="BK516"/>
  <c r="J516"/>
  <c r="BE516"/>
  <c r="BI515"/>
  <c r="BH515"/>
  <c r="BG515"/>
  <c r="BF515"/>
  <c r="T515"/>
  <c r="R515"/>
  <c r="P515"/>
  <c r="BK515"/>
  <c r="J515"/>
  <c r="BE515"/>
  <c r="BI514"/>
  <c r="BH514"/>
  <c r="BG514"/>
  <c r="BF514"/>
  <c r="T514"/>
  <c r="R514"/>
  <c r="P514"/>
  <c r="BK514"/>
  <c r="J514"/>
  <c r="BE514"/>
  <c r="BI513"/>
  <c r="BH513"/>
  <c r="BG513"/>
  <c r="BF513"/>
  <c r="T513"/>
  <c r="R513"/>
  <c r="P513"/>
  <c r="BK513"/>
  <c r="J513"/>
  <c r="BE513"/>
  <c r="BI512"/>
  <c r="BH512"/>
  <c r="BG512"/>
  <c r="BF512"/>
  <c r="T512"/>
  <c r="R512"/>
  <c r="P512"/>
  <c r="BK512"/>
  <c r="J512"/>
  <c r="BE512"/>
  <c r="BI511"/>
  <c r="BH511"/>
  <c r="BG511"/>
  <c r="BF511"/>
  <c r="T511"/>
  <c r="R511"/>
  <c r="P511"/>
  <c r="BK511"/>
  <c r="J511"/>
  <c r="BE511"/>
  <c r="BI510"/>
  <c r="BH510"/>
  <c r="BG510"/>
  <c r="BF510"/>
  <c r="T510"/>
  <c r="R510"/>
  <c r="P510"/>
  <c r="BK510"/>
  <c r="J510"/>
  <c r="BE510"/>
  <c r="BI509"/>
  <c r="BH509"/>
  <c r="BG509"/>
  <c r="BF509"/>
  <c r="T509"/>
  <c r="R509"/>
  <c r="P509"/>
  <c r="BK509"/>
  <c r="J509"/>
  <c r="BE509"/>
  <c r="BI508"/>
  <c r="BH508"/>
  <c r="BG508"/>
  <c r="BF508"/>
  <c r="T508"/>
  <c r="R508"/>
  <c r="P508"/>
  <c r="BK508"/>
  <c r="J508"/>
  <c r="BE508"/>
  <c r="BI507"/>
  <c r="BH507"/>
  <c r="BG507"/>
  <c r="BF507"/>
  <c r="T507"/>
  <c r="R507"/>
  <c r="P507"/>
  <c r="BK507"/>
  <c r="J507"/>
  <c r="BE507"/>
  <c r="BI506"/>
  <c r="BH506"/>
  <c r="BG506"/>
  <c r="BF506"/>
  <c r="T506"/>
  <c r="R506"/>
  <c r="P506"/>
  <c r="BK506"/>
  <c r="J506"/>
  <c r="BE506"/>
  <c r="BI505"/>
  <c r="BH505"/>
  <c r="BG505"/>
  <c r="BF505"/>
  <c r="T505"/>
  <c r="R505"/>
  <c r="P505"/>
  <c r="BK505"/>
  <c r="J505"/>
  <c r="BE505"/>
  <c r="BI504"/>
  <c r="BH504"/>
  <c r="BG504"/>
  <c r="BF504"/>
  <c r="T504"/>
  <c r="R504"/>
  <c r="P504"/>
  <c r="BK504"/>
  <c r="J504"/>
  <c r="BE504"/>
  <c r="BI503"/>
  <c r="BH503"/>
  <c r="BG503"/>
  <c r="BF503"/>
  <c r="T503"/>
  <c r="R503"/>
  <c r="P503"/>
  <c r="BK503"/>
  <c r="J503"/>
  <c r="BE503"/>
  <c r="BI502"/>
  <c r="BH502"/>
  <c r="BG502"/>
  <c r="BF502"/>
  <c r="T502"/>
  <c r="R502"/>
  <c r="P502"/>
  <c r="BK502"/>
  <c r="J502"/>
  <c r="BE502"/>
  <c r="BI501"/>
  <c r="BH501"/>
  <c r="BG501"/>
  <c r="BF501"/>
  <c r="T501"/>
  <c r="R501"/>
  <c r="P501"/>
  <c r="BK501"/>
  <c r="J501"/>
  <c r="BE501"/>
  <c r="BI500"/>
  <c r="BH500"/>
  <c r="BG500"/>
  <c r="BF500"/>
  <c r="T500"/>
  <c r="R500"/>
  <c r="P500"/>
  <c r="BK500"/>
  <c r="J500"/>
  <c r="BE500"/>
  <c r="BI499"/>
  <c r="BH499"/>
  <c r="BG499"/>
  <c r="BF499"/>
  <c r="T499"/>
  <c r="R499"/>
  <c r="P499"/>
  <c r="BK499"/>
  <c r="J499"/>
  <c r="BE499"/>
  <c r="BI498"/>
  <c r="BH498"/>
  <c r="BG498"/>
  <c r="BF498"/>
  <c r="T498"/>
  <c r="R498"/>
  <c r="P498"/>
  <c r="BK498"/>
  <c r="J498"/>
  <c r="BE498"/>
  <c r="BI497"/>
  <c r="BH497"/>
  <c r="BG497"/>
  <c r="BF497"/>
  <c r="T497"/>
  <c r="R497"/>
  <c r="P497"/>
  <c r="BK497"/>
  <c r="J497"/>
  <c r="BE497"/>
  <c r="BI496"/>
  <c r="BH496"/>
  <c r="BG496"/>
  <c r="BF496"/>
  <c r="T496"/>
  <c r="R496"/>
  <c r="P496"/>
  <c r="BK496"/>
  <c r="J496"/>
  <c r="BE496"/>
  <c r="BI495"/>
  <c r="BH495"/>
  <c r="BG495"/>
  <c r="BF495"/>
  <c r="T495"/>
  <c r="R495"/>
  <c r="P495"/>
  <c r="BK495"/>
  <c r="J495"/>
  <c r="BE495"/>
  <c r="BI494"/>
  <c r="BH494"/>
  <c r="BG494"/>
  <c r="BF494"/>
  <c r="T494"/>
  <c r="R494"/>
  <c r="P494"/>
  <c r="BK494"/>
  <c r="J494"/>
  <c r="BE494"/>
  <c r="BI493"/>
  <c r="BH493"/>
  <c r="BG493"/>
  <c r="BF493"/>
  <c r="T493"/>
  <c r="R493"/>
  <c r="P493"/>
  <c r="BK493"/>
  <c r="J493"/>
  <c r="BE493"/>
  <c r="BI492"/>
  <c r="BH492"/>
  <c r="BG492"/>
  <c r="BF492"/>
  <c r="T492"/>
  <c r="R492"/>
  <c r="P492"/>
  <c r="BK492"/>
  <c r="J492"/>
  <c r="BE492"/>
  <c r="BI491"/>
  <c r="BH491"/>
  <c r="BG491"/>
  <c r="BF491"/>
  <c r="T491"/>
  <c r="R491"/>
  <c r="P491"/>
  <c r="BK491"/>
  <c r="J491"/>
  <c r="BE491"/>
  <c r="BI490"/>
  <c r="BH490"/>
  <c r="BG490"/>
  <c r="BF490"/>
  <c r="T490"/>
  <c r="R490"/>
  <c r="P490"/>
  <c r="BK490"/>
  <c r="J490"/>
  <c r="BE490"/>
  <c r="BI489"/>
  <c r="BH489"/>
  <c r="BG489"/>
  <c r="BF489"/>
  <c r="T489"/>
  <c r="R489"/>
  <c r="P489"/>
  <c r="BK489"/>
  <c r="J489"/>
  <c r="BE489"/>
  <c r="BI488"/>
  <c r="BH488"/>
  <c r="BG488"/>
  <c r="BF488"/>
  <c r="T488"/>
  <c r="R488"/>
  <c r="P488"/>
  <c r="BK488"/>
  <c r="J488"/>
  <c r="BE488"/>
  <c r="BI487"/>
  <c r="BH487"/>
  <c r="BG487"/>
  <c r="BF487"/>
  <c r="T487"/>
  <c r="R487"/>
  <c r="P487"/>
  <c r="BK487"/>
  <c r="J487"/>
  <c r="BE487"/>
  <c r="BI486"/>
  <c r="BH486"/>
  <c r="BG486"/>
  <c r="BF486"/>
  <c r="T486"/>
  <c r="R486"/>
  <c r="P486"/>
  <c r="BK486"/>
  <c r="J486"/>
  <c r="BE486"/>
  <c r="BI485"/>
  <c r="BH485"/>
  <c r="BG485"/>
  <c r="BF485"/>
  <c r="T485"/>
  <c r="R485"/>
  <c r="P485"/>
  <c r="BK485"/>
  <c r="J485"/>
  <c r="BE485"/>
  <c r="BI484"/>
  <c r="BH484"/>
  <c r="BG484"/>
  <c r="BF484"/>
  <c r="T484"/>
  <c r="R484"/>
  <c r="P484"/>
  <c r="BK484"/>
  <c r="J484"/>
  <c r="BE484"/>
  <c r="BI483"/>
  <c r="BH483"/>
  <c r="BG483"/>
  <c r="BF483"/>
  <c r="T483"/>
  <c r="R483"/>
  <c r="P483"/>
  <c r="BK483"/>
  <c r="J483"/>
  <c r="BE483"/>
  <c r="BI482"/>
  <c r="BH482"/>
  <c r="BG482"/>
  <c r="BF482"/>
  <c r="T482"/>
  <c r="R482"/>
  <c r="P482"/>
  <c r="BK482"/>
  <c r="J482"/>
  <c r="BE482"/>
  <c r="BI481"/>
  <c r="BH481"/>
  <c r="BG481"/>
  <c r="BF481"/>
  <c r="T481"/>
  <c r="R481"/>
  <c r="P481"/>
  <c r="BK481"/>
  <c r="J481"/>
  <c r="BE481"/>
  <c r="BI480"/>
  <c r="BH480"/>
  <c r="BG480"/>
  <c r="BF480"/>
  <c r="T480"/>
  <c r="R480"/>
  <c r="P480"/>
  <c r="BK480"/>
  <c r="J480"/>
  <c r="BE480"/>
  <c r="BI479"/>
  <c r="BH479"/>
  <c r="BG479"/>
  <c r="BF479"/>
  <c r="T479"/>
  <c r="R479"/>
  <c r="P479"/>
  <c r="BK479"/>
  <c r="J479"/>
  <c r="BE479"/>
  <c r="BI478"/>
  <c r="BH478"/>
  <c r="BG478"/>
  <c r="BF478"/>
  <c r="T478"/>
  <c r="R478"/>
  <c r="P478"/>
  <c r="BK478"/>
  <c r="J478"/>
  <c r="BE478"/>
  <c r="BI477"/>
  <c r="BH477"/>
  <c r="BG477"/>
  <c r="BF477"/>
  <c r="T477"/>
  <c r="R477"/>
  <c r="P477"/>
  <c r="BK477"/>
  <c r="J477"/>
  <c r="BE477"/>
  <c r="BI476"/>
  <c r="BH476"/>
  <c r="BG476"/>
  <c r="BF476"/>
  <c r="T476"/>
  <c r="R476"/>
  <c r="P476"/>
  <c r="BK476"/>
  <c r="J476"/>
  <c r="BE476"/>
  <c r="BI475"/>
  <c r="BH475"/>
  <c r="BG475"/>
  <c r="BF475"/>
  <c r="T475"/>
  <c r="R475"/>
  <c r="P475"/>
  <c r="BK475"/>
  <c r="J475"/>
  <c r="BE475"/>
  <c r="BI474"/>
  <c r="BH474"/>
  <c r="BG474"/>
  <c r="BF474"/>
  <c r="T474"/>
  <c r="R474"/>
  <c r="P474"/>
  <c r="BK474"/>
  <c r="J474"/>
  <c r="BE474"/>
  <c r="BI473"/>
  <c r="BH473"/>
  <c r="BG473"/>
  <c r="BF473"/>
  <c r="T473"/>
  <c r="R473"/>
  <c r="P473"/>
  <c r="BK473"/>
  <c r="J473"/>
  <c r="BE473"/>
  <c r="BI472"/>
  <c r="BH472"/>
  <c r="BG472"/>
  <c r="BF472"/>
  <c r="T472"/>
  <c r="R472"/>
  <c r="P472"/>
  <c r="BK472"/>
  <c r="J472"/>
  <c r="BE472"/>
  <c r="BI471"/>
  <c r="BH471"/>
  <c r="BG471"/>
  <c r="BF471"/>
  <c r="T471"/>
  <c r="R471"/>
  <c r="P471"/>
  <c r="BK471"/>
  <c r="J471"/>
  <c r="BE471"/>
  <c r="BI470"/>
  <c r="BH470"/>
  <c r="BG470"/>
  <c r="BF470"/>
  <c r="T470"/>
  <c r="R470"/>
  <c r="P470"/>
  <c r="BK470"/>
  <c r="J470"/>
  <c r="BE470"/>
  <c r="BI469"/>
  <c r="BH469"/>
  <c r="BG469"/>
  <c r="BF469"/>
  <c r="T469"/>
  <c r="R469"/>
  <c r="P469"/>
  <c r="BK469"/>
  <c r="J469"/>
  <c r="BE469"/>
  <c r="BI468"/>
  <c r="BH468"/>
  <c r="BG468"/>
  <c r="BF468"/>
  <c r="T468"/>
  <c r="R468"/>
  <c r="P468"/>
  <c r="BK468"/>
  <c r="J468"/>
  <c r="BE468"/>
  <c r="BI467"/>
  <c r="BH467"/>
  <c r="BG467"/>
  <c r="BF467"/>
  <c r="T467"/>
  <c r="R467"/>
  <c r="P467"/>
  <c r="BK467"/>
  <c r="J467"/>
  <c r="BE467"/>
  <c r="BI466"/>
  <c r="BH466"/>
  <c r="BG466"/>
  <c r="BF466"/>
  <c r="T466"/>
  <c r="R466"/>
  <c r="P466"/>
  <c r="BK466"/>
  <c r="J466"/>
  <c r="BE466"/>
  <c r="BI465"/>
  <c r="BH465"/>
  <c r="BG465"/>
  <c r="BF465"/>
  <c r="T465"/>
  <c r="R465"/>
  <c r="P465"/>
  <c r="BK465"/>
  <c r="J465"/>
  <c r="BE465"/>
  <c r="BI463"/>
  <c r="BH463"/>
  <c r="BG463"/>
  <c r="BF463"/>
  <c r="T463"/>
  <c r="R463"/>
  <c r="P463"/>
  <c r="BK463"/>
  <c r="J463"/>
  <c r="BE463"/>
  <c r="BI461"/>
  <c r="BH461"/>
  <c r="BG461"/>
  <c r="BF461"/>
  <c r="T461"/>
  <c r="R461"/>
  <c r="P461"/>
  <c r="BK461"/>
  <c r="J461"/>
  <c r="BE461"/>
  <c r="BI459"/>
  <c r="BH459"/>
  <c r="BG459"/>
  <c r="BF459"/>
  <c r="T459"/>
  <c r="R459"/>
  <c r="P459"/>
  <c r="BK459"/>
  <c r="J459"/>
  <c r="BE459"/>
  <c r="BI458"/>
  <c r="BH458"/>
  <c r="BG458"/>
  <c r="BF458"/>
  <c r="T458"/>
  <c r="R458"/>
  <c r="P458"/>
  <c r="BK458"/>
  <c r="J458"/>
  <c r="BE458"/>
  <c r="BI456"/>
  <c r="BH456"/>
  <c r="BG456"/>
  <c r="BF456"/>
  <c r="T456"/>
  <c r="R456"/>
  <c r="P456"/>
  <c r="BK456"/>
  <c r="J456"/>
  <c r="BE456"/>
  <c r="BI455"/>
  <c r="BH455"/>
  <c r="BG455"/>
  <c r="BF455"/>
  <c r="T455"/>
  <c r="R455"/>
  <c r="P455"/>
  <c r="BK455"/>
  <c r="J455"/>
  <c r="BE455"/>
  <c r="BI454"/>
  <c r="BH454"/>
  <c r="BG454"/>
  <c r="BF454"/>
  <c r="T454"/>
  <c r="R454"/>
  <c r="P454"/>
  <c r="BK454"/>
  <c r="J454"/>
  <c r="BE454"/>
  <c r="BI453"/>
  <c r="BH453"/>
  <c r="BG453"/>
  <c r="BF453"/>
  <c r="T453"/>
  <c r="R453"/>
  <c r="P453"/>
  <c r="BK453"/>
  <c r="J453"/>
  <c r="BE453"/>
  <c r="BI452"/>
  <c r="BH452"/>
  <c r="BG452"/>
  <c r="BF452"/>
  <c r="T452"/>
  <c r="R452"/>
  <c r="P452"/>
  <c r="BK452"/>
  <c r="J452"/>
  <c r="BE452"/>
  <c r="BI451"/>
  <c r="BH451"/>
  <c r="BG451"/>
  <c r="BF451"/>
  <c r="T451"/>
  <c r="R451"/>
  <c r="P451"/>
  <c r="BK451"/>
  <c r="J451"/>
  <c r="BE451"/>
  <c r="BI450"/>
  <c r="BH450"/>
  <c r="BG450"/>
  <c r="BF450"/>
  <c r="T450"/>
  <c r="R450"/>
  <c r="P450"/>
  <c r="BK450"/>
  <c r="J450"/>
  <c r="BE450"/>
  <c r="BI449"/>
  <c r="BH449"/>
  <c r="BG449"/>
  <c r="BF449"/>
  <c r="T449"/>
  <c r="R449"/>
  <c r="P449"/>
  <c r="BK449"/>
  <c r="J449"/>
  <c r="BE449"/>
  <c r="BI448"/>
  <c r="BH448"/>
  <c r="BG448"/>
  <c r="BF448"/>
  <c r="T448"/>
  <c r="R448"/>
  <c r="P448"/>
  <c r="BK448"/>
  <c r="J448"/>
  <c r="BE448"/>
  <c r="BI447"/>
  <c r="BH447"/>
  <c r="BG447"/>
  <c r="BF447"/>
  <c r="T447"/>
  <c r="R447"/>
  <c r="P447"/>
  <c r="BK447"/>
  <c r="J447"/>
  <c r="BE447"/>
  <c r="BI446"/>
  <c r="BH446"/>
  <c r="BG446"/>
  <c r="BF446"/>
  <c r="T446"/>
  <c r="R446"/>
  <c r="P446"/>
  <c r="BK446"/>
  <c r="J446"/>
  <c r="BE446"/>
  <c r="BI445"/>
  <c r="BH445"/>
  <c r="BG445"/>
  <c r="BF445"/>
  <c r="T445"/>
  <c r="R445"/>
  <c r="P445"/>
  <c r="BK445"/>
  <c r="J445"/>
  <c r="BE445"/>
  <c r="BI444"/>
  <c r="BH444"/>
  <c r="BG444"/>
  <c r="BF444"/>
  <c r="T444"/>
  <c r="R444"/>
  <c r="P444"/>
  <c r="BK444"/>
  <c r="J444"/>
  <c r="BE444"/>
  <c r="BI443"/>
  <c r="BH443"/>
  <c r="BG443"/>
  <c r="BF443"/>
  <c r="T443"/>
  <c r="R443"/>
  <c r="P443"/>
  <c r="BK443"/>
  <c r="J443"/>
  <c r="BE443"/>
  <c r="BI442"/>
  <c r="BH442"/>
  <c r="BG442"/>
  <c r="BF442"/>
  <c r="T442"/>
  <c r="R442"/>
  <c r="P442"/>
  <c r="BK442"/>
  <c r="J442"/>
  <c r="BE442"/>
  <c r="BI441"/>
  <c r="BH441"/>
  <c r="BG441"/>
  <c r="BF441"/>
  <c r="T441"/>
  <c r="R441"/>
  <c r="P441"/>
  <c r="BK441"/>
  <c r="J441"/>
  <c r="BE441"/>
  <c r="BI440"/>
  <c r="BH440"/>
  <c r="BG440"/>
  <c r="BF440"/>
  <c r="T440"/>
  <c r="R440"/>
  <c r="P440"/>
  <c r="BK440"/>
  <c r="J440"/>
  <c r="BE440"/>
  <c r="BI439"/>
  <c r="BH439"/>
  <c r="BG439"/>
  <c r="BF439"/>
  <c r="T439"/>
  <c r="R439"/>
  <c r="P439"/>
  <c r="BK439"/>
  <c r="J439"/>
  <c r="BE439"/>
  <c r="BI438"/>
  <c r="BH438"/>
  <c r="BG438"/>
  <c r="BF438"/>
  <c r="T438"/>
  <c r="R438"/>
  <c r="P438"/>
  <c r="BK438"/>
  <c r="J438"/>
  <c r="BE438"/>
  <c r="BI437"/>
  <c r="BH437"/>
  <c r="BG437"/>
  <c r="BF437"/>
  <c r="T437"/>
  <c r="R437"/>
  <c r="P437"/>
  <c r="BK437"/>
  <c r="J437"/>
  <c r="BE437"/>
  <c r="BI436"/>
  <c r="BH436"/>
  <c r="BG436"/>
  <c r="BF436"/>
  <c r="T436"/>
  <c r="R436"/>
  <c r="P436"/>
  <c r="BK436"/>
  <c r="J436"/>
  <c r="BE436"/>
  <c r="BI435"/>
  <c r="BH435"/>
  <c r="BG435"/>
  <c r="BF435"/>
  <c r="T435"/>
  <c r="R435"/>
  <c r="P435"/>
  <c r="BK435"/>
  <c r="J435"/>
  <c r="BE435"/>
  <c r="BI434"/>
  <c r="BH434"/>
  <c r="BG434"/>
  <c r="BF434"/>
  <c r="T434"/>
  <c r="R434"/>
  <c r="P434"/>
  <c r="BK434"/>
  <c r="J434"/>
  <c r="BE434"/>
  <c r="BI433"/>
  <c r="BH433"/>
  <c r="BG433"/>
  <c r="BF433"/>
  <c r="T433"/>
  <c r="R433"/>
  <c r="P433"/>
  <c r="BK433"/>
  <c r="J433"/>
  <c r="BE433"/>
  <c r="BI432"/>
  <c r="BH432"/>
  <c r="BG432"/>
  <c r="BF432"/>
  <c r="T432"/>
  <c r="R432"/>
  <c r="P432"/>
  <c r="BK432"/>
  <c r="J432"/>
  <c r="BE432"/>
  <c r="BI431"/>
  <c r="BH431"/>
  <c r="BG431"/>
  <c r="BF431"/>
  <c r="T431"/>
  <c r="R431"/>
  <c r="P431"/>
  <c r="BK431"/>
  <c r="J431"/>
  <c r="BE431"/>
  <c r="BI430"/>
  <c r="BH430"/>
  <c r="BG430"/>
  <c r="BF430"/>
  <c r="T430"/>
  <c r="R430"/>
  <c r="P430"/>
  <c r="BK430"/>
  <c r="J430"/>
  <c r="BE430"/>
  <c r="BI429"/>
  <c r="BH429"/>
  <c r="BG429"/>
  <c r="BF429"/>
  <c r="T429"/>
  <c r="R429"/>
  <c r="P429"/>
  <c r="BK429"/>
  <c r="J429"/>
  <c r="BE429"/>
  <c r="BI428"/>
  <c r="BH428"/>
  <c r="BG428"/>
  <c r="BF428"/>
  <c r="T428"/>
  <c r="R428"/>
  <c r="P428"/>
  <c r="BK428"/>
  <c r="J428"/>
  <c r="BE428"/>
  <c r="BI427"/>
  <c r="BH427"/>
  <c r="BG427"/>
  <c r="BF427"/>
  <c r="T427"/>
  <c r="R427"/>
  <c r="P427"/>
  <c r="BK427"/>
  <c r="J427"/>
  <c r="BE427"/>
  <c r="BI426"/>
  <c r="BH426"/>
  <c r="BG426"/>
  <c r="BF426"/>
  <c r="T426"/>
  <c r="R426"/>
  <c r="P426"/>
  <c r="BK426"/>
  <c r="J426"/>
  <c r="BE426"/>
  <c r="BI425"/>
  <c r="BH425"/>
  <c r="BG425"/>
  <c r="BF425"/>
  <c r="T425"/>
  <c r="R425"/>
  <c r="P425"/>
  <c r="BK425"/>
  <c r="J425"/>
  <c r="BE425"/>
  <c r="BI424"/>
  <c r="BH424"/>
  <c r="BG424"/>
  <c r="BF424"/>
  <c r="T424"/>
  <c r="R424"/>
  <c r="P424"/>
  <c r="BK424"/>
  <c r="J424"/>
  <c r="BE424"/>
  <c r="BI423"/>
  <c r="BH423"/>
  <c r="BG423"/>
  <c r="BF423"/>
  <c r="T423"/>
  <c r="R423"/>
  <c r="P423"/>
  <c r="BK423"/>
  <c r="J423"/>
  <c r="BE423"/>
  <c r="BI422"/>
  <c r="BH422"/>
  <c r="BG422"/>
  <c r="BF422"/>
  <c r="T422"/>
  <c r="R422"/>
  <c r="P422"/>
  <c r="BK422"/>
  <c r="J422"/>
  <c r="BE422"/>
  <c r="BI421"/>
  <c r="BH421"/>
  <c r="BG421"/>
  <c r="BF421"/>
  <c r="T421"/>
  <c r="R421"/>
  <c r="P421"/>
  <c r="BK421"/>
  <c r="J421"/>
  <c r="BE421"/>
  <c r="BI420"/>
  <c r="BH420"/>
  <c r="BG420"/>
  <c r="BF420"/>
  <c r="T420"/>
  <c r="R420"/>
  <c r="P420"/>
  <c r="BK420"/>
  <c r="J420"/>
  <c r="BE420"/>
  <c r="BI419"/>
  <c r="BH419"/>
  <c r="BG419"/>
  <c r="BF419"/>
  <c r="T419"/>
  <c r="R419"/>
  <c r="P419"/>
  <c r="BK419"/>
  <c r="J419"/>
  <c r="BE419"/>
  <c r="BI418"/>
  <c r="BH418"/>
  <c r="BG418"/>
  <c r="BF418"/>
  <c r="T418"/>
  <c r="R418"/>
  <c r="P418"/>
  <c r="BK418"/>
  <c r="J418"/>
  <c r="BE418"/>
  <c r="BI417"/>
  <c r="BH417"/>
  <c r="BG417"/>
  <c r="BF417"/>
  <c r="T417"/>
  <c r="R417"/>
  <c r="P417"/>
  <c r="BK417"/>
  <c r="J417"/>
  <c r="BE417"/>
  <c r="BI416"/>
  <c r="BH416"/>
  <c r="BG416"/>
  <c r="BF416"/>
  <c r="T416"/>
  <c r="R416"/>
  <c r="P416"/>
  <c r="BK416"/>
  <c r="J416"/>
  <c r="BE416"/>
  <c r="BI415"/>
  <c r="BH415"/>
  <c r="BG415"/>
  <c r="BF415"/>
  <c r="T415"/>
  <c r="R415"/>
  <c r="P415"/>
  <c r="BK415"/>
  <c r="J415"/>
  <c r="BE415"/>
  <c r="BI414"/>
  <c r="BH414"/>
  <c r="BG414"/>
  <c r="BF414"/>
  <c r="T414"/>
  <c r="R414"/>
  <c r="P414"/>
  <c r="BK414"/>
  <c r="J414"/>
  <c r="BE414"/>
  <c r="BI413"/>
  <c r="BH413"/>
  <c r="BG413"/>
  <c r="BF413"/>
  <c r="T413"/>
  <c r="R413"/>
  <c r="P413"/>
  <c r="BK413"/>
  <c r="J413"/>
  <c r="BE413"/>
  <c r="BI412"/>
  <c r="BH412"/>
  <c r="BG412"/>
  <c r="BF412"/>
  <c r="T412"/>
  <c r="R412"/>
  <c r="P412"/>
  <c r="BK412"/>
  <c r="J412"/>
  <c r="BE412"/>
  <c r="BI411"/>
  <c r="BH411"/>
  <c r="BG411"/>
  <c r="BF411"/>
  <c r="T411"/>
  <c r="R411"/>
  <c r="P411"/>
  <c r="BK411"/>
  <c r="J411"/>
  <c r="BE411"/>
  <c r="BI410"/>
  <c r="BH410"/>
  <c r="BG410"/>
  <c r="BF410"/>
  <c r="T410"/>
  <c r="R410"/>
  <c r="P410"/>
  <c r="BK410"/>
  <c r="J410"/>
  <c r="BE410"/>
  <c r="BI409"/>
  <c r="BH409"/>
  <c r="BG409"/>
  <c r="BF409"/>
  <c r="T409"/>
  <c r="R409"/>
  <c r="P409"/>
  <c r="BK409"/>
  <c r="J409"/>
  <c r="BE409"/>
  <c r="BI408"/>
  <c r="BH408"/>
  <c r="BG408"/>
  <c r="BF408"/>
  <c r="T408"/>
  <c r="R408"/>
  <c r="P408"/>
  <c r="BK408"/>
  <c r="J408"/>
  <c r="BE408"/>
  <c r="BI407"/>
  <c r="BH407"/>
  <c r="BG407"/>
  <c r="BF407"/>
  <c r="T407"/>
  <c r="R407"/>
  <c r="P407"/>
  <c r="BK407"/>
  <c r="J407"/>
  <c r="BE407"/>
  <c r="BI406"/>
  <c r="BH406"/>
  <c r="BG406"/>
  <c r="BF406"/>
  <c r="T406"/>
  <c r="R406"/>
  <c r="P406"/>
  <c r="BK406"/>
  <c r="J406"/>
  <c r="BE406"/>
  <c r="BI405"/>
  <c r="BH405"/>
  <c r="BG405"/>
  <c r="BF405"/>
  <c r="T405"/>
  <c r="R405"/>
  <c r="P405"/>
  <c r="BK405"/>
  <c r="J405"/>
  <c r="BE405"/>
  <c r="BI404"/>
  <c r="BH404"/>
  <c r="BG404"/>
  <c r="BF404"/>
  <c r="T404"/>
  <c r="R404"/>
  <c r="P404"/>
  <c r="BK404"/>
  <c r="J404"/>
  <c r="BE404"/>
  <c r="BI403"/>
  <c r="BH403"/>
  <c r="BG403"/>
  <c r="BF403"/>
  <c r="T403"/>
  <c r="R403"/>
  <c r="P403"/>
  <c r="BK403"/>
  <c r="J403"/>
  <c r="BE403"/>
  <c r="BI401"/>
  <c r="BH401"/>
  <c r="BG401"/>
  <c r="BF401"/>
  <c r="T401"/>
  <c r="R401"/>
  <c r="P401"/>
  <c r="BK401"/>
  <c r="J401"/>
  <c r="BE401"/>
  <c r="BI399"/>
  <c r="BH399"/>
  <c r="BG399"/>
  <c r="BF399"/>
  <c r="T399"/>
  <c r="R399"/>
  <c r="P399"/>
  <c r="BK399"/>
  <c r="J399"/>
  <c r="BE399"/>
  <c r="BI398"/>
  <c r="BH398"/>
  <c r="BG398"/>
  <c r="BF398"/>
  <c r="T398"/>
  <c r="R398"/>
  <c r="P398"/>
  <c r="BK398"/>
  <c r="J398"/>
  <c r="BE398"/>
  <c r="BI397"/>
  <c r="BH397"/>
  <c r="BG397"/>
  <c r="BF397"/>
  <c r="T397"/>
  <c r="R397"/>
  <c r="P397"/>
  <c r="BK397"/>
  <c r="J397"/>
  <c r="BE397"/>
  <c r="BI396"/>
  <c r="BH396"/>
  <c r="BG396"/>
  <c r="BF396"/>
  <c r="T396"/>
  <c r="T395"/>
  <c r="R396"/>
  <c r="R395"/>
  <c r="P396"/>
  <c r="P395"/>
  <c r="BK396"/>
  <c r="BK395"/>
  <c r="J395"/>
  <c r="J396"/>
  <c r="BE396"/>
  <c r="J82"/>
  <c r="BI394"/>
  <c r="BH394"/>
  <c r="BG394"/>
  <c r="BF394"/>
  <c r="T394"/>
  <c r="R394"/>
  <c r="P394"/>
  <c r="BK394"/>
  <c r="J394"/>
  <c r="BE394"/>
  <c r="BI393"/>
  <c r="BH393"/>
  <c r="BG393"/>
  <c r="BF393"/>
  <c r="T393"/>
  <c r="R393"/>
  <c r="P393"/>
  <c r="BK393"/>
  <c r="J393"/>
  <c r="BE393"/>
  <c r="BI392"/>
  <c r="BH392"/>
  <c r="BG392"/>
  <c r="BF392"/>
  <c r="T392"/>
  <c r="R392"/>
  <c r="P392"/>
  <c r="BK392"/>
  <c r="J392"/>
  <c r="BE392"/>
  <c r="BI391"/>
  <c r="BH391"/>
  <c r="BG391"/>
  <c r="BF391"/>
  <c r="T391"/>
  <c r="R391"/>
  <c r="P391"/>
  <c r="BK391"/>
  <c r="J391"/>
  <c r="BE391"/>
  <c r="BI390"/>
  <c r="BH390"/>
  <c r="BG390"/>
  <c r="BF390"/>
  <c r="T390"/>
  <c r="R390"/>
  <c r="P390"/>
  <c r="BK390"/>
  <c r="J390"/>
  <c r="BE390"/>
  <c r="BI389"/>
  <c r="BH389"/>
  <c r="BG389"/>
  <c r="BF389"/>
  <c r="T389"/>
  <c r="R389"/>
  <c r="P389"/>
  <c r="BK389"/>
  <c r="J389"/>
  <c r="BE389"/>
  <c r="BI388"/>
  <c r="BH388"/>
  <c r="BG388"/>
  <c r="BF388"/>
  <c r="T388"/>
  <c r="R388"/>
  <c r="P388"/>
  <c r="BK388"/>
  <c r="J388"/>
  <c r="BE388"/>
  <c r="BI387"/>
  <c r="BH387"/>
  <c r="BG387"/>
  <c r="BF387"/>
  <c r="T387"/>
  <c r="R387"/>
  <c r="P387"/>
  <c r="BK387"/>
  <c r="J387"/>
  <c r="BE387"/>
  <c r="BI386"/>
  <c r="BH386"/>
  <c r="BG386"/>
  <c r="BF386"/>
  <c r="T386"/>
  <c r="R386"/>
  <c r="P386"/>
  <c r="BK386"/>
  <c r="J386"/>
  <c r="BE386"/>
  <c r="BI385"/>
  <c r="BH385"/>
  <c r="BG385"/>
  <c r="BF385"/>
  <c r="T385"/>
  <c r="R385"/>
  <c r="P385"/>
  <c r="BK385"/>
  <c r="J385"/>
  <c r="BE385"/>
  <c r="BI384"/>
  <c r="BH384"/>
  <c r="BG384"/>
  <c r="BF384"/>
  <c r="T384"/>
  <c r="R384"/>
  <c r="P384"/>
  <c r="BK384"/>
  <c r="J384"/>
  <c r="BE384"/>
  <c r="BI383"/>
  <c r="BH383"/>
  <c r="BG383"/>
  <c r="BF383"/>
  <c r="T383"/>
  <c r="R383"/>
  <c r="P383"/>
  <c r="BK383"/>
  <c r="J383"/>
  <c r="BE383"/>
  <c r="BI382"/>
  <c r="BH382"/>
  <c r="BG382"/>
  <c r="BF382"/>
  <c r="T382"/>
  <c r="R382"/>
  <c r="P382"/>
  <c r="BK382"/>
  <c r="J382"/>
  <c r="BE382"/>
  <c r="BI381"/>
  <c r="BH381"/>
  <c r="BG381"/>
  <c r="BF381"/>
  <c r="T381"/>
  <c r="R381"/>
  <c r="P381"/>
  <c r="BK381"/>
  <c r="J381"/>
  <c r="BE381"/>
  <c r="BI380"/>
  <c r="BH380"/>
  <c r="BG380"/>
  <c r="BF380"/>
  <c r="T380"/>
  <c r="R380"/>
  <c r="P380"/>
  <c r="BK380"/>
  <c r="J380"/>
  <c r="BE380"/>
  <c r="BI379"/>
  <c r="BH379"/>
  <c r="BG379"/>
  <c r="BF379"/>
  <c r="T379"/>
  <c r="R379"/>
  <c r="P379"/>
  <c r="BK379"/>
  <c r="J379"/>
  <c r="BE379"/>
  <c r="BI378"/>
  <c r="BH378"/>
  <c r="BG378"/>
  <c r="BF378"/>
  <c r="T378"/>
  <c r="R378"/>
  <c r="P378"/>
  <c r="BK378"/>
  <c r="J378"/>
  <c r="BE378"/>
  <c r="BI376"/>
  <c r="BH376"/>
  <c r="BG376"/>
  <c r="BF376"/>
  <c r="T376"/>
  <c r="R376"/>
  <c r="P376"/>
  <c r="BK376"/>
  <c r="J376"/>
  <c r="BE376"/>
  <c r="BI375"/>
  <c r="BH375"/>
  <c r="BG375"/>
  <c r="BF375"/>
  <c r="T375"/>
  <c r="R375"/>
  <c r="P375"/>
  <c r="BK375"/>
  <c r="J375"/>
  <c r="BE375"/>
  <c r="BI374"/>
  <c r="BH374"/>
  <c r="BG374"/>
  <c r="BF374"/>
  <c r="T374"/>
  <c r="R374"/>
  <c r="P374"/>
  <c r="BK374"/>
  <c r="J374"/>
  <c r="BE374"/>
  <c r="BI373"/>
  <c r="BH373"/>
  <c r="BG373"/>
  <c r="BF373"/>
  <c r="T373"/>
  <c r="R373"/>
  <c r="P373"/>
  <c r="BK373"/>
  <c r="J373"/>
  <c r="BE373"/>
  <c r="BI372"/>
  <c r="BH372"/>
  <c r="BG372"/>
  <c r="BF372"/>
  <c r="T372"/>
  <c r="R372"/>
  <c r="P372"/>
  <c r="BK372"/>
  <c r="J372"/>
  <c r="BE372"/>
  <c r="BI371"/>
  <c r="BH371"/>
  <c r="BG371"/>
  <c r="BF371"/>
  <c r="T371"/>
  <c r="T370"/>
  <c r="R371"/>
  <c r="R370"/>
  <c r="P371"/>
  <c r="P370"/>
  <c r="BK371"/>
  <c r="BK370"/>
  <c r="J370"/>
  <c r="J371"/>
  <c r="BE371"/>
  <c r="J81"/>
  <c r="BI369"/>
  <c r="BH369"/>
  <c r="BG369"/>
  <c r="BF369"/>
  <c r="T369"/>
  <c r="R369"/>
  <c r="P369"/>
  <c r="BK369"/>
  <c r="J369"/>
  <c r="BE369"/>
  <c r="BI368"/>
  <c r="BH368"/>
  <c r="BG368"/>
  <c r="BF368"/>
  <c r="T368"/>
  <c r="T367"/>
  <c r="R368"/>
  <c r="R367"/>
  <c r="P368"/>
  <c r="P367"/>
  <c r="BK368"/>
  <c r="BK367"/>
  <c r="J367"/>
  <c r="J368"/>
  <c r="BE368"/>
  <c r="J80"/>
  <c r="BI366"/>
  <c r="BH366"/>
  <c r="BG366"/>
  <c r="BF366"/>
  <c r="T366"/>
  <c r="R366"/>
  <c r="P366"/>
  <c r="BK366"/>
  <c r="J366"/>
  <c r="BE366"/>
  <c r="BI365"/>
  <c r="BH365"/>
  <c r="BG365"/>
  <c r="BF365"/>
  <c r="T365"/>
  <c r="R365"/>
  <c r="P365"/>
  <c r="BK365"/>
  <c r="J365"/>
  <c r="BE365"/>
  <c r="BI364"/>
  <c r="BH364"/>
  <c r="BG364"/>
  <c r="BF364"/>
  <c r="T364"/>
  <c r="R364"/>
  <c r="P364"/>
  <c r="BK364"/>
  <c r="J364"/>
  <c r="BE364"/>
  <c r="BI363"/>
  <c r="BH363"/>
  <c r="BG363"/>
  <c r="BF363"/>
  <c r="T363"/>
  <c r="R363"/>
  <c r="P363"/>
  <c r="BK363"/>
  <c r="J363"/>
  <c r="BE363"/>
  <c r="BI362"/>
  <c r="BH362"/>
  <c r="BG362"/>
  <c r="BF362"/>
  <c r="T362"/>
  <c r="R362"/>
  <c r="P362"/>
  <c r="BK362"/>
  <c r="J362"/>
  <c r="BE362"/>
  <c r="BI361"/>
  <c r="BH361"/>
  <c r="BG361"/>
  <c r="BF361"/>
  <c r="T361"/>
  <c r="R361"/>
  <c r="P361"/>
  <c r="BK361"/>
  <c r="J361"/>
  <c r="BE361"/>
  <c r="BI360"/>
  <c r="BH360"/>
  <c r="BG360"/>
  <c r="BF360"/>
  <c r="T360"/>
  <c r="R360"/>
  <c r="P360"/>
  <c r="BK360"/>
  <c r="J360"/>
  <c r="BE360"/>
  <c r="BI359"/>
  <c r="BH359"/>
  <c r="BG359"/>
  <c r="BF359"/>
  <c r="T359"/>
  <c r="R359"/>
  <c r="P359"/>
  <c r="BK359"/>
  <c r="J359"/>
  <c r="BE359"/>
  <c r="BI358"/>
  <c r="BH358"/>
  <c r="BG358"/>
  <c r="BF358"/>
  <c r="T358"/>
  <c r="R358"/>
  <c r="P358"/>
  <c r="BK358"/>
  <c r="J358"/>
  <c r="BE358"/>
  <c r="BI357"/>
  <c r="BH357"/>
  <c r="BG357"/>
  <c r="BF357"/>
  <c r="T357"/>
  <c r="R357"/>
  <c r="P357"/>
  <c r="BK357"/>
  <c r="J357"/>
  <c r="BE357"/>
  <c r="BI356"/>
  <c r="BH356"/>
  <c r="BG356"/>
  <c r="BF356"/>
  <c r="T356"/>
  <c r="R356"/>
  <c r="P356"/>
  <c r="BK356"/>
  <c r="J356"/>
  <c r="BE356"/>
  <c r="BI355"/>
  <c r="BH355"/>
  <c r="BG355"/>
  <c r="BF355"/>
  <c r="T355"/>
  <c r="R355"/>
  <c r="P355"/>
  <c r="BK355"/>
  <c r="J355"/>
  <c r="BE355"/>
  <c r="BI353"/>
  <c r="BH353"/>
  <c r="BG353"/>
  <c r="BF353"/>
  <c r="T353"/>
  <c r="R353"/>
  <c r="P353"/>
  <c r="BK353"/>
  <c r="J353"/>
  <c r="BE353"/>
  <c r="BI352"/>
  <c r="BH352"/>
  <c r="BG352"/>
  <c r="BF352"/>
  <c r="T352"/>
  <c r="R352"/>
  <c r="P352"/>
  <c r="BK352"/>
  <c r="J352"/>
  <c r="BE352"/>
  <c r="BI351"/>
  <c r="BH351"/>
  <c r="BG351"/>
  <c r="BF351"/>
  <c r="T351"/>
  <c r="T350"/>
  <c r="R351"/>
  <c r="R350"/>
  <c r="P351"/>
  <c r="P350"/>
  <c r="BK351"/>
  <c r="BK350"/>
  <c r="J350"/>
  <c r="J351"/>
  <c r="BE351"/>
  <c r="J79"/>
  <c r="BI349"/>
  <c r="BH349"/>
  <c r="BG349"/>
  <c r="BF349"/>
  <c r="T349"/>
  <c r="T348"/>
  <c r="R349"/>
  <c r="R348"/>
  <c r="P349"/>
  <c r="P348"/>
  <c r="BK349"/>
  <c r="BK348"/>
  <c r="J348"/>
  <c r="J349"/>
  <c r="BE349"/>
  <c r="J78"/>
  <c r="BI347"/>
  <c r="BH347"/>
  <c r="BG347"/>
  <c r="BF347"/>
  <c r="T347"/>
  <c r="R347"/>
  <c r="P347"/>
  <c r="BK347"/>
  <c r="J347"/>
  <c r="BE347"/>
  <c r="BI346"/>
  <c r="BH346"/>
  <c r="BG346"/>
  <c r="BF346"/>
  <c r="T346"/>
  <c r="T345"/>
  <c r="R346"/>
  <c r="R345"/>
  <c r="P346"/>
  <c r="P345"/>
  <c r="BK346"/>
  <c r="BK345"/>
  <c r="J345"/>
  <c r="J346"/>
  <c r="BE346"/>
  <c r="J77"/>
  <c r="BI344"/>
  <c r="BH344"/>
  <c r="BG344"/>
  <c r="BF344"/>
  <c r="T344"/>
  <c r="R344"/>
  <c r="P344"/>
  <c r="BK344"/>
  <c r="J344"/>
  <c r="BE344"/>
  <c r="BI343"/>
  <c r="BH343"/>
  <c r="BG343"/>
  <c r="BF343"/>
  <c r="T343"/>
  <c r="R343"/>
  <c r="P343"/>
  <c r="BK343"/>
  <c r="J343"/>
  <c r="BE343"/>
  <c r="BI342"/>
  <c r="BH342"/>
  <c r="BG342"/>
  <c r="BF342"/>
  <c r="T342"/>
  <c r="R342"/>
  <c r="P342"/>
  <c r="BK342"/>
  <c r="J342"/>
  <c r="BE342"/>
  <c r="BI341"/>
  <c r="BH341"/>
  <c r="BG341"/>
  <c r="BF341"/>
  <c r="T341"/>
  <c r="R341"/>
  <c r="P341"/>
  <c r="BK341"/>
  <c r="J341"/>
  <c r="BE341"/>
  <c r="BI340"/>
  <c r="BH340"/>
  <c r="BG340"/>
  <c r="BF340"/>
  <c r="T340"/>
  <c r="R340"/>
  <c r="P340"/>
  <c r="BK340"/>
  <c r="J340"/>
  <c r="BE340"/>
  <c r="BI339"/>
  <c r="BH339"/>
  <c r="BG339"/>
  <c r="BF339"/>
  <c r="T339"/>
  <c r="R339"/>
  <c r="P339"/>
  <c r="BK339"/>
  <c r="J339"/>
  <c r="BE339"/>
  <c r="BI338"/>
  <c r="BH338"/>
  <c r="BG338"/>
  <c r="BF338"/>
  <c r="T338"/>
  <c r="R338"/>
  <c r="P338"/>
  <c r="BK338"/>
  <c r="J338"/>
  <c r="BE338"/>
  <c r="BI337"/>
  <c r="BH337"/>
  <c r="BG337"/>
  <c r="BF337"/>
  <c r="T337"/>
  <c r="R337"/>
  <c r="P337"/>
  <c r="BK337"/>
  <c r="J337"/>
  <c r="BE337"/>
  <c r="BI336"/>
  <c r="BH336"/>
  <c r="BG336"/>
  <c r="BF336"/>
  <c r="T336"/>
  <c r="R336"/>
  <c r="P336"/>
  <c r="BK336"/>
  <c r="J336"/>
  <c r="BE336"/>
  <c r="BI335"/>
  <c r="BH335"/>
  <c r="BG335"/>
  <c r="BF335"/>
  <c r="T335"/>
  <c r="R335"/>
  <c r="P335"/>
  <c r="BK335"/>
  <c r="J335"/>
  <c r="BE335"/>
  <c r="BI334"/>
  <c r="BH334"/>
  <c r="BG334"/>
  <c r="BF334"/>
  <c r="T334"/>
  <c r="R334"/>
  <c r="P334"/>
  <c r="BK334"/>
  <c r="J334"/>
  <c r="BE334"/>
  <c r="BI333"/>
  <c r="BH333"/>
  <c r="BG333"/>
  <c r="BF333"/>
  <c r="T333"/>
  <c r="R333"/>
  <c r="P333"/>
  <c r="BK333"/>
  <c r="J333"/>
  <c r="BE333"/>
  <c r="BI332"/>
  <c r="BH332"/>
  <c r="BG332"/>
  <c r="BF332"/>
  <c r="T332"/>
  <c r="R332"/>
  <c r="P332"/>
  <c r="BK332"/>
  <c r="J332"/>
  <c r="BE332"/>
  <c r="BI331"/>
  <c r="BH331"/>
  <c r="BG331"/>
  <c r="BF331"/>
  <c r="T331"/>
  <c r="R331"/>
  <c r="P331"/>
  <c r="BK331"/>
  <c r="J331"/>
  <c r="BE331"/>
  <c r="BI330"/>
  <c r="BH330"/>
  <c r="BG330"/>
  <c r="BF330"/>
  <c r="T330"/>
  <c r="R330"/>
  <c r="P330"/>
  <c r="BK330"/>
  <c r="J330"/>
  <c r="BE330"/>
  <c r="BI329"/>
  <c r="BH329"/>
  <c r="BG329"/>
  <c r="BF329"/>
  <c r="T329"/>
  <c r="R329"/>
  <c r="P329"/>
  <c r="BK329"/>
  <c r="J329"/>
  <c r="BE329"/>
  <c r="BI328"/>
  <c r="BH328"/>
  <c r="BG328"/>
  <c r="BF328"/>
  <c r="T328"/>
  <c r="R328"/>
  <c r="P328"/>
  <c r="BK328"/>
  <c r="J328"/>
  <c r="BE328"/>
  <c r="BI327"/>
  <c r="BH327"/>
  <c r="BG327"/>
  <c r="BF327"/>
  <c r="T327"/>
  <c r="R327"/>
  <c r="P327"/>
  <c r="BK327"/>
  <c r="J327"/>
  <c r="BE327"/>
  <c r="BI326"/>
  <c r="BH326"/>
  <c r="BG326"/>
  <c r="BF326"/>
  <c r="T326"/>
  <c r="R326"/>
  <c r="P326"/>
  <c r="BK326"/>
  <c r="J326"/>
  <c r="BE326"/>
  <c r="BI325"/>
  <c r="BH325"/>
  <c r="BG325"/>
  <c r="BF325"/>
  <c r="T325"/>
  <c r="R325"/>
  <c r="P325"/>
  <c r="BK325"/>
  <c r="J325"/>
  <c r="BE325"/>
  <c r="BI324"/>
  <c r="BH324"/>
  <c r="BG324"/>
  <c r="BF324"/>
  <c r="T324"/>
  <c r="R324"/>
  <c r="P324"/>
  <c r="BK324"/>
  <c r="J324"/>
  <c r="BE324"/>
  <c r="BI323"/>
  <c r="BH323"/>
  <c r="BG323"/>
  <c r="BF323"/>
  <c r="T323"/>
  <c r="R323"/>
  <c r="P323"/>
  <c r="BK323"/>
  <c r="J323"/>
  <c r="BE323"/>
  <c r="BI322"/>
  <c r="BH322"/>
  <c r="BG322"/>
  <c r="BF322"/>
  <c r="T322"/>
  <c r="R322"/>
  <c r="P322"/>
  <c r="BK322"/>
  <c r="J322"/>
  <c r="BE322"/>
  <c r="BI321"/>
  <c r="BH321"/>
  <c r="BG321"/>
  <c r="BF321"/>
  <c r="T321"/>
  <c r="T320"/>
  <c r="R321"/>
  <c r="R320"/>
  <c r="P321"/>
  <c r="P320"/>
  <c r="BK321"/>
  <c r="BK320"/>
  <c r="J320"/>
  <c r="J321"/>
  <c r="BE321"/>
  <c r="J76"/>
  <c r="BI319"/>
  <c r="BH319"/>
  <c r="BG319"/>
  <c r="BF319"/>
  <c r="T319"/>
  <c r="T318"/>
  <c r="R319"/>
  <c r="R318"/>
  <c r="P319"/>
  <c r="P318"/>
  <c r="BK319"/>
  <c r="BK318"/>
  <c r="J318"/>
  <c r="J319"/>
  <c r="BE319"/>
  <c r="J75"/>
  <c r="BI317"/>
  <c r="BH317"/>
  <c r="BG317"/>
  <c r="BF317"/>
  <c r="T317"/>
  <c r="R317"/>
  <c r="P317"/>
  <c r="BK317"/>
  <c r="J317"/>
  <c r="BE317"/>
  <c r="BI316"/>
  <c r="BH316"/>
  <c r="BG316"/>
  <c r="BF316"/>
  <c r="T316"/>
  <c r="R316"/>
  <c r="P316"/>
  <c r="BK316"/>
  <c r="J316"/>
  <c r="BE316"/>
  <c r="BI315"/>
  <c r="BH315"/>
  <c r="BG315"/>
  <c r="BF315"/>
  <c r="T315"/>
  <c r="R315"/>
  <c r="P315"/>
  <c r="BK315"/>
  <c r="J315"/>
  <c r="BE315"/>
  <c r="BI314"/>
  <c r="BH314"/>
  <c r="BG314"/>
  <c r="BF314"/>
  <c r="T314"/>
  <c r="R314"/>
  <c r="P314"/>
  <c r="BK314"/>
  <c r="J314"/>
  <c r="BE314"/>
  <c r="BI313"/>
  <c r="BH313"/>
  <c r="BG313"/>
  <c r="BF313"/>
  <c r="T313"/>
  <c r="R313"/>
  <c r="P313"/>
  <c r="BK313"/>
  <c r="J313"/>
  <c r="BE313"/>
  <c r="BI312"/>
  <c r="BH312"/>
  <c r="BG312"/>
  <c r="BF312"/>
  <c r="T312"/>
  <c r="R312"/>
  <c r="P312"/>
  <c r="BK312"/>
  <c r="J312"/>
  <c r="BE312"/>
  <c r="BI311"/>
  <c r="BH311"/>
  <c r="BG311"/>
  <c r="BF311"/>
  <c r="T311"/>
  <c r="R311"/>
  <c r="P311"/>
  <c r="BK311"/>
  <c r="J311"/>
  <c r="BE311"/>
  <c r="BI310"/>
  <c r="BH310"/>
  <c r="BG310"/>
  <c r="BF310"/>
  <c r="T310"/>
  <c r="R310"/>
  <c r="P310"/>
  <c r="BK310"/>
  <c r="J310"/>
  <c r="BE310"/>
  <c r="BI309"/>
  <c r="BH309"/>
  <c r="BG309"/>
  <c r="BF309"/>
  <c r="T309"/>
  <c r="R309"/>
  <c r="P309"/>
  <c r="BK309"/>
  <c r="J309"/>
  <c r="BE309"/>
  <c r="BI308"/>
  <c r="BH308"/>
  <c r="BG308"/>
  <c r="BF308"/>
  <c r="T308"/>
  <c r="R308"/>
  <c r="P308"/>
  <c r="BK308"/>
  <c r="J308"/>
  <c r="BE308"/>
  <c r="BI307"/>
  <c r="BH307"/>
  <c r="BG307"/>
  <c r="BF307"/>
  <c r="T307"/>
  <c r="R307"/>
  <c r="P307"/>
  <c r="BK307"/>
  <c r="J307"/>
  <c r="BE307"/>
  <c r="BI306"/>
  <c r="BH306"/>
  <c r="BG306"/>
  <c r="BF306"/>
  <c r="T306"/>
  <c r="R306"/>
  <c r="P306"/>
  <c r="BK306"/>
  <c r="J306"/>
  <c r="BE306"/>
  <c r="BI305"/>
  <c r="BH305"/>
  <c r="BG305"/>
  <c r="BF305"/>
  <c r="T305"/>
  <c r="R305"/>
  <c r="P305"/>
  <c r="BK305"/>
  <c r="J305"/>
  <c r="BE305"/>
  <c r="BI304"/>
  <c r="BH304"/>
  <c r="BG304"/>
  <c r="BF304"/>
  <c r="T304"/>
  <c r="R304"/>
  <c r="P304"/>
  <c r="BK304"/>
  <c r="J304"/>
  <c r="BE304"/>
  <c r="BI303"/>
  <c r="BH303"/>
  <c r="BG303"/>
  <c r="BF303"/>
  <c r="T303"/>
  <c r="R303"/>
  <c r="P303"/>
  <c r="BK303"/>
  <c r="J303"/>
  <c r="BE303"/>
  <c r="BI302"/>
  <c r="BH302"/>
  <c r="BG302"/>
  <c r="BF302"/>
  <c r="T302"/>
  <c r="R302"/>
  <c r="P302"/>
  <c r="BK302"/>
  <c r="J302"/>
  <c r="BE302"/>
  <c r="BI301"/>
  <c r="BH301"/>
  <c r="BG301"/>
  <c r="BF301"/>
  <c r="T301"/>
  <c r="R301"/>
  <c r="P301"/>
  <c r="BK301"/>
  <c r="J301"/>
  <c r="BE301"/>
  <c r="BI300"/>
  <c r="BH300"/>
  <c r="BG300"/>
  <c r="BF300"/>
  <c r="T300"/>
  <c r="T299"/>
  <c r="R300"/>
  <c r="R299"/>
  <c r="P300"/>
  <c r="P299"/>
  <c r="BK300"/>
  <c r="BK299"/>
  <c r="J299"/>
  <c r="J300"/>
  <c r="BE300"/>
  <c r="J74"/>
  <c r="BI297"/>
  <c r="BH297"/>
  <c r="BG297"/>
  <c r="BF297"/>
  <c r="T297"/>
  <c r="R297"/>
  <c r="P297"/>
  <c r="BK297"/>
  <c r="J297"/>
  <c r="BE297"/>
  <c r="BI296"/>
  <c r="BH296"/>
  <c r="BG296"/>
  <c r="BF296"/>
  <c r="T296"/>
  <c r="R296"/>
  <c r="P296"/>
  <c r="BK296"/>
  <c r="J296"/>
  <c r="BE296"/>
  <c r="BI295"/>
  <c r="BH295"/>
  <c r="BG295"/>
  <c r="BF295"/>
  <c r="T295"/>
  <c r="T294"/>
  <c r="R295"/>
  <c r="R294"/>
  <c r="P295"/>
  <c r="P294"/>
  <c r="BK295"/>
  <c r="BK294"/>
  <c r="J294"/>
  <c r="J295"/>
  <c r="BE295"/>
  <c r="J73"/>
  <c r="BI293"/>
  <c r="BH293"/>
  <c r="BG293"/>
  <c r="BF293"/>
  <c r="T293"/>
  <c r="R293"/>
  <c r="P293"/>
  <c r="BK293"/>
  <c r="J293"/>
  <c r="BE293"/>
  <c r="BI292"/>
  <c r="BH292"/>
  <c r="BG292"/>
  <c r="BF292"/>
  <c r="T292"/>
  <c r="R292"/>
  <c r="P292"/>
  <c r="BK292"/>
  <c r="J292"/>
  <c r="BE292"/>
  <c r="BI291"/>
  <c r="BH291"/>
  <c r="BG291"/>
  <c r="BF291"/>
  <c r="T291"/>
  <c r="R291"/>
  <c r="P291"/>
  <c r="BK291"/>
  <c r="J291"/>
  <c r="BE291"/>
  <c r="BI290"/>
  <c r="BH290"/>
  <c r="BG290"/>
  <c r="BF290"/>
  <c r="T290"/>
  <c r="R290"/>
  <c r="P290"/>
  <c r="BK290"/>
  <c r="J290"/>
  <c r="BE290"/>
  <c r="BI289"/>
  <c r="BH289"/>
  <c r="BG289"/>
  <c r="BF289"/>
  <c r="T289"/>
  <c r="R289"/>
  <c r="P289"/>
  <c r="BK289"/>
  <c r="J289"/>
  <c r="BE289"/>
  <c r="BI288"/>
  <c r="BH288"/>
  <c r="BG288"/>
  <c r="BF288"/>
  <c r="T288"/>
  <c r="R288"/>
  <c r="P288"/>
  <c r="BK288"/>
  <c r="J288"/>
  <c r="BE288"/>
  <c r="BI287"/>
  <c r="BH287"/>
  <c r="BG287"/>
  <c r="BF287"/>
  <c r="T287"/>
  <c r="R287"/>
  <c r="P287"/>
  <c r="BK287"/>
  <c r="J287"/>
  <c r="BE287"/>
  <c r="BI286"/>
  <c r="BH286"/>
  <c r="BG286"/>
  <c r="BF286"/>
  <c r="T286"/>
  <c r="R286"/>
  <c r="P286"/>
  <c r="BK286"/>
  <c r="J286"/>
  <c r="BE286"/>
  <c r="BI285"/>
  <c r="BH285"/>
  <c r="BG285"/>
  <c r="BF285"/>
  <c r="T285"/>
  <c r="R285"/>
  <c r="P285"/>
  <c r="BK285"/>
  <c r="J285"/>
  <c r="BE285"/>
  <c r="BI284"/>
  <c r="BH284"/>
  <c r="BG284"/>
  <c r="BF284"/>
  <c r="T284"/>
  <c r="R284"/>
  <c r="P284"/>
  <c r="BK284"/>
  <c r="J284"/>
  <c r="BE284"/>
  <c r="BI283"/>
  <c r="BH283"/>
  <c r="BG283"/>
  <c r="BF283"/>
  <c r="T283"/>
  <c r="R283"/>
  <c r="P283"/>
  <c r="BK283"/>
  <c r="J283"/>
  <c r="BE283"/>
  <c r="BI282"/>
  <c r="BH282"/>
  <c r="BG282"/>
  <c r="BF282"/>
  <c r="T282"/>
  <c r="T281"/>
  <c r="R282"/>
  <c r="R281"/>
  <c r="P282"/>
  <c r="P281"/>
  <c r="BK282"/>
  <c r="BK281"/>
  <c r="J281"/>
  <c r="J282"/>
  <c r="BE282"/>
  <c r="J72"/>
  <c r="BI280"/>
  <c r="BH280"/>
  <c r="BG280"/>
  <c r="BF280"/>
  <c r="T280"/>
  <c r="R280"/>
  <c r="P280"/>
  <c r="BK280"/>
  <c r="J280"/>
  <c r="BE280"/>
  <c r="BI279"/>
  <c r="BH279"/>
  <c r="BG279"/>
  <c r="BF279"/>
  <c r="T279"/>
  <c r="R279"/>
  <c r="P279"/>
  <c r="BK279"/>
  <c r="J279"/>
  <c r="BE279"/>
  <c r="BI278"/>
  <c r="BH278"/>
  <c r="BG278"/>
  <c r="BF278"/>
  <c r="T278"/>
  <c r="R278"/>
  <c r="P278"/>
  <c r="BK278"/>
  <c r="J278"/>
  <c r="BE278"/>
  <c r="BI277"/>
  <c r="BH277"/>
  <c r="BG277"/>
  <c r="BF277"/>
  <c r="T277"/>
  <c r="R277"/>
  <c r="P277"/>
  <c r="BK277"/>
  <c r="J277"/>
  <c r="BE277"/>
  <c r="BI276"/>
  <c r="BH276"/>
  <c r="BG276"/>
  <c r="BF276"/>
  <c r="T276"/>
  <c r="R276"/>
  <c r="P276"/>
  <c r="BK276"/>
  <c r="J276"/>
  <c r="BE276"/>
  <c r="BI275"/>
  <c r="BH275"/>
  <c r="BG275"/>
  <c r="BF275"/>
  <c r="T275"/>
  <c r="R275"/>
  <c r="P275"/>
  <c r="BK275"/>
  <c r="J275"/>
  <c r="BE275"/>
  <c r="BI274"/>
  <c r="BH274"/>
  <c r="BG274"/>
  <c r="BF274"/>
  <c r="T274"/>
  <c r="R274"/>
  <c r="P274"/>
  <c r="BK274"/>
  <c r="J274"/>
  <c r="BE274"/>
  <c r="BI273"/>
  <c r="BH273"/>
  <c r="BG273"/>
  <c r="BF273"/>
  <c r="T273"/>
  <c r="R273"/>
  <c r="P273"/>
  <c r="BK273"/>
  <c r="J273"/>
  <c r="BE273"/>
  <c r="BI272"/>
  <c r="BH272"/>
  <c r="BG272"/>
  <c r="BF272"/>
  <c r="T272"/>
  <c r="R272"/>
  <c r="P272"/>
  <c r="BK272"/>
  <c r="J272"/>
  <c r="BE272"/>
  <c r="BI271"/>
  <c r="BH271"/>
  <c r="BG271"/>
  <c r="BF271"/>
  <c r="T271"/>
  <c r="R271"/>
  <c r="P271"/>
  <c r="BK271"/>
  <c r="J271"/>
  <c r="BE271"/>
  <c r="BI270"/>
  <c r="BH270"/>
  <c r="BG270"/>
  <c r="BF270"/>
  <c r="T270"/>
  <c r="R270"/>
  <c r="P270"/>
  <c r="BK270"/>
  <c r="J270"/>
  <c r="BE270"/>
  <c r="BI269"/>
  <c r="BH269"/>
  <c r="BG269"/>
  <c r="BF269"/>
  <c r="T269"/>
  <c r="R269"/>
  <c r="P269"/>
  <c r="BK269"/>
  <c r="J269"/>
  <c r="BE269"/>
  <c r="BI268"/>
  <c r="BH268"/>
  <c r="BG268"/>
  <c r="BF268"/>
  <c r="T268"/>
  <c r="R268"/>
  <c r="P268"/>
  <c r="BK268"/>
  <c r="J268"/>
  <c r="BE268"/>
  <c r="BI267"/>
  <c r="BH267"/>
  <c r="BG267"/>
  <c r="BF267"/>
  <c r="T267"/>
  <c r="R267"/>
  <c r="P267"/>
  <c r="BK267"/>
  <c r="J267"/>
  <c r="BE267"/>
  <c r="BI266"/>
  <c r="BH266"/>
  <c r="BG266"/>
  <c r="BF266"/>
  <c r="T266"/>
  <c r="R266"/>
  <c r="P266"/>
  <c r="BK266"/>
  <c r="J266"/>
  <c r="BE266"/>
  <c r="BI265"/>
  <c r="BH265"/>
  <c r="BG265"/>
  <c r="BF265"/>
  <c r="T265"/>
  <c r="R265"/>
  <c r="P265"/>
  <c r="BK265"/>
  <c r="J265"/>
  <c r="BE265"/>
  <c r="BI264"/>
  <c r="BH264"/>
  <c r="BG264"/>
  <c r="BF264"/>
  <c r="T264"/>
  <c r="R264"/>
  <c r="P264"/>
  <c r="BK264"/>
  <c r="J264"/>
  <c r="BE264"/>
  <c r="BI263"/>
  <c r="BH263"/>
  <c r="BG263"/>
  <c r="BF263"/>
  <c r="T263"/>
  <c r="R263"/>
  <c r="P263"/>
  <c r="BK263"/>
  <c r="J263"/>
  <c r="BE263"/>
  <c r="BI262"/>
  <c r="BH262"/>
  <c r="BG262"/>
  <c r="BF262"/>
  <c r="T262"/>
  <c r="R262"/>
  <c r="P262"/>
  <c r="BK262"/>
  <c r="J262"/>
  <c r="BE262"/>
  <c r="BI261"/>
  <c r="BH261"/>
  <c r="BG261"/>
  <c r="BF261"/>
  <c r="T261"/>
  <c r="R261"/>
  <c r="P261"/>
  <c r="BK261"/>
  <c r="J261"/>
  <c r="BE261"/>
  <c r="BI260"/>
  <c r="BH260"/>
  <c r="BG260"/>
  <c r="BF260"/>
  <c r="T260"/>
  <c r="R260"/>
  <c r="P260"/>
  <c r="BK260"/>
  <c r="J260"/>
  <c r="BE260"/>
  <c r="BI259"/>
  <c r="BH259"/>
  <c r="BG259"/>
  <c r="BF259"/>
  <c r="T259"/>
  <c r="R259"/>
  <c r="P259"/>
  <c r="BK259"/>
  <c r="J259"/>
  <c r="BE259"/>
  <c r="BI258"/>
  <c r="BH258"/>
  <c r="BG258"/>
  <c r="BF258"/>
  <c r="T258"/>
  <c r="R258"/>
  <c r="P258"/>
  <c r="BK258"/>
  <c r="J258"/>
  <c r="BE258"/>
  <c r="BI257"/>
  <c r="BH257"/>
  <c r="BG257"/>
  <c r="BF257"/>
  <c r="T257"/>
  <c r="T256"/>
  <c r="R257"/>
  <c r="R256"/>
  <c r="P257"/>
  <c r="P256"/>
  <c r="BK257"/>
  <c r="BK256"/>
  <c r="J256"/>
  <c r="J257"/>
  <c r="BE257"/>
  <c r="J71"/>
  <c r="BI255"/>
  <c r="BH255"/>
  <c r="BG255"/>
  <c r="BF255"/>
  <c r="T255"/>
  <c r="R255"/>
  <c r="P255"/>
  <c r="BK255"/>
  <c r="J255"/>
  <c r="BE255"/>
  <c r="BI254"/>
  <c r="BH254"/>
  <c r="BG254"/>
  <c r="BF254"/>
  <c r="T254"/>
  <c r="R254"/>
  <c r="P254"/>
  <c r="BK254"/>
  <c r="J254"/>
  <c r="BE254"/>
  <c r="BI253"/>
  <c r="BH253"/>
  <c r="BG253"/>
  <c r="BF253"/>
  <c r="T253"/>
  <c r="R253"/>
  <c r="P253"/>
  <c r="BK253"/>
  <c r="J253"/>
  <c r="BE253"/>
  <c r="BI252"/>
  <c r="BH252"/>
  <c r="BG252"/>
  <c r="BF252"/>
  <c r="T252"/>
  <c r="R252"/>
  <c r="P252"/>
  <c r="BK252"/>
  <c r="J252"/>
  <c r="BE252"/>
  <c r="BI251"/>
  <c r="BH251"/>
  <c r="BG251"/>
  <c r="BF251"/>
  <c r="T251"/>
  <c r="R251"/>
  <c r="P251"/>
  <c r="BK251"/>
  <c r="J251"/>
  <c r="BE251"/>
  <c r="BI250"/>
  <c r="BH250"/>
  <c r="BG250"/>
  <c r="BF250"/>
  <c r="T250"/>
  <c r="R250"/>
  <c r="P250"/>
  <c r="BK250"/>
  <c r="J250"/>
  <c r="BE250"/>
  <c r="BI249"/>
  <c r="BH249"/>
  <c r="BG249"/>
  <c r="BF249"/>
  <c r="T249"/>
  <c r="R249"/>
  <c r="P249"/>
  <c r="BK249"/>
  <c r="J249"/>
  <c r="BE249"/>
  <c r="BI248"/>
  <c r="BH248"/>
  <c r="BG248"/>
  <c r="BF248"/>
  <c r="T248"/>
  <c r="R248"/>
  <c r="P248"/>
  <c r="BK248"/>
  <c r="J248"/>
  <c r="BE248"/>
  <c r="BI247"/>
  <c r="BH247"/>
  <c r="BG247"/>
  <c r="BF247"/>
  <c r="T247"/>
  <c r="R247"/>
  <c r="P247"/>
  <c r="BK247"/>
  <c r="J247"/>
  <c r="BE247"/>
  <c r="BI246"/>
  <c r="BH246"/>
  <c r="BG246"/>
  <c r="BF246"/>
  <c r="T246"/>
  <c r="R246"/>
  <c r="P246"/>
  <c r="BK246"/>
  <c r="J246"/>
  <c r="BE246"/>
  <c r="BI245"/>
  <c r="BH245"/>
  <c r="BG245"/>
  <c r="BF245"/>
  <c r="T245"/>
  <c r="R245"/>
  <c r="P245"/>
  <c r="BK245"/>
  <c r="J245"/>
  <c r="BE245"/>
  <c r="BI244"/>
  <c r="BH244"/>
  <c r="BG244"/>
  <c r="BF244"/>
  <c r="T244"/>
  <c r="R244"/>
  <c r="P244"/>
  <c r="BK244"/>
  <c r="J244"/>
  <c r="BE244"/>
  <c r="BI243"/>
  <c r="BH243"/>
  <c r="BG243"/>
  <c r="BF243"/>
  <c r="T243"/>
  <c r="R243"/>
  <c r="P243"/>
  <c r="BK243"/>
  <c r="J243"/>
  <c r="BE243"/>
  <c r="BI242"/>
  <c r="BH242"/>
  <c r="BG242"/>
  <c r="BF242"/>
  <c r="T242"/>
  <c r="R242"/>
  <c r="P242"/>
  <c r="BK242"/>
  <c r="J242"/>
  <c r="BE242"/>
  <c r="BI241"/>
  <c r="BH241"/>
  <c r="BG241"/>
  <c r="BF241"/>
  <c r="T241"/>
  <c r="R241"/>
  <c r="P241"/>
  <c r="BK241"/>
  <c r="J241"/>
  <c r="BE241"/>
  <c r="BI240"/>
  <c r="BH240"/>
  <c r="BG240"/>
  <c r="BF240"/>
  <c r="T240"/>
  <c r="R240"/>
  <c r="P240"/>
  <c r="BK240"/>
  <c r="J240"/>
  <c r="BE240"/>
  <c r="BI239"/>
  <c r="BH239"/>
  <c r="BG239"/>
  <c r="BF239"/>
  <c r="T239"/>
  <c r="R239"/>
  <c r="P239"/>
  <c r="BK239"/>
  <c r="J239"/>
  <c r="BE239"/>
  <c r="BI238"/>
  <c r="BH238"/>
  <c r="BG238"/>
  <c r="BF238"/>
  <c r="T238"/>
  <c r="R238"/>
  <c r="P238"/>
  <c r="BK238"/>
  <c r="J238"/>
  <c r="BE238"/>
  <c r="BI237"/>
  <c r="BH237"/>
  <c r="BG237"/>
  <c r="BF237"/>
  <c r="T237"/>
  <c r="R237"/>
  <c r="P237"/>
  <c r="BK237"/>
  <c r="J237"/>
  <c r="BE237"/>
  <c r="BI236"/>
  <c r="BH236"/>
  <c r="BG236"/>
  <c r="BF236"/>
  <c r="T236"/>
  <c r="R236"/>
  <c r="P236"/>
  <c r="BK236"/>
  <c r="J236"/>
  <c r="BE236"/>
  <c r="BI235"/>
  <c r="BH235"/>
  <c r="BG235"/>
  <c r="BF235"/>
  <c r="T235"/>
  <c r="R235"/>
  <c r="P235"/>
  <c r="BK235"/>
  <c r="J235"/>
  <c r="BE235"/>
  <c r="BI234"/>
  <c r="BH234"/>
  <c r="BG234"/>
  <c r="BF234"/>
  <c r="T234"/>
  <c r="R234"/>
  <c r="P234"/>
  <c r="BK234"/>
  <c r="J234"/>
  <c r="BE234"/>
  <c r="BI233"/>
  <c r="BH233"/>
  <c r="BG233"/>
  <c r="BF233"/>
  <c r="T233"/>
  <c r="R233"/>
  <c r="P233"/>
  <c r="BK233"/>
  <c r="J233"/>
  <c r="BE233"/>
  <c r="BI232"/>
  <c r="BH232"/>
  <c r="BG232"/>
  <c r="BF232"/>
  <c r="T232"/>
  <c r="R232"/>
  <c r="P232"/>
  <c r="BK232"/>
  <c r="J232"/>
  <c r="BE232"/>
  <c r="BI231"/>
  <c r="BH231"/>
  <c r="BG231"/>
  <c r="BF231"/>
  <c r="T231"/>
  <c r="R231"/>
  <c r="P231"/>
  <c r="BK231"/>
  <c r="J231"/>
  <c r="BE231"/>
  <c r="BI230"/>
  <c r="BH230"/>
  <c r="BG230"/>
  <c r="BF230"/>
  <c r="T230"/>
  <c r="R230"/>
  <c r="P230"/>
  <c r="BK230"/>
  <c r="J230"/>
  <c r="BE230"/>
  <c r="BI229"/>
  <c r="BH229"/>
  <c r="BG229"/>
  <c r="BF229"/>
  <c r="T229"/>
  <c r="R229"/>
  <c r="P229"/>
  <c r="BK229"/>
  <c r="J229"/>
  <c r="BE229"/>
  <c r="BI228"/>
  <c r="BH228"/>
  <c r="BG228"/>
  <c r="BF228"/>
  <c r="T228"/>
  <c r="T227"/>
  <c r="R228"/>
  <c r="R227"/>
  <c r="P228"/>
  <c r="P227"/>
  <c r="BK228"/>
  <c r="BK227"/>
  <c r="J227"/>
  <c r="J228"/>
  <c r="BE228"/>
  <c r="J70"/>
  <c r="BI225"/>
  <c r="BH225"/>
  <c r="BG225"/>
  <c r="BF225"/>
  <c r="T225"/>
  <c r="R225"/>
  <c r="P225"/>
  <c r="BK225"/>
  <c r="J225"/>
  <c r="BE225"/>
  <c r="BI224"/>
  <c r="BH224"/>
  <c r="BG224"/>
  <c r="BF224"/>
  <c r="T224"/>
  <c r="R224"/>
  <c r="P224"/>
  <c r="BK224"/>
  <c r="J224"/>
  <c r="BE224"/>
  <c r="BI223"/>
  <c r="BH223"/>
  <c r="BG223"/>
  <c r="BF223"/>
  <c r="T223"/>
  <c r="R223"/>
  <c r="P223"/>
  <c r="BK223"/>
  <c r="J223"/>
  <c r="BE223"/>
  <c r="BI222"/>
  <c r="BH222"/>
  <c r="BG222"/>
  <c r="BF222"/>
  <c r="T222"/>
  <c r="R222"/>
  <c r="P222"/>
  <c r="BK222"/>
  <c r="J222"/>
  <c r="BE222"/>
  <c r="BI221"/>
  <c r="BH221"/>
  <c r="BG221"/>
  <c r="BF221"/>
  <c r="T221"/>
  <c r="R221"/>
  <c r="P221"/>
  <c r="BK221"/>
  <c r="J221"/>
  <c r="BE221"/>
  <c r="BI220"/>
  <c r="BH220"/>
  <c r="BG220"/>
  <c r="BF220"/>
  <c r="T220"/>
  <c r="R220"/>
  <c r="P220"/>
  <c r="BK220"/>
  <c r="J220"/>
  <c r="BE220"/>
  <c r="BI219"/>
  <c r="BH219"/>
  <c r="BG219"/>
  <c r="BF219"/>
  <c r="T219"/>
  <c r="R219"/>
  <c r="P219"/>
  <c r="BK219"/>
  <c r="J219"/>
  <c r="BE219"/>
  <c r="BI216"/>
  <c r="BH216"/>
  <c r="BG216"/>
  <c r="BF216"/>
  <c r="T216"/>
  <c r="R216"/>
  <c r="P216"/>
  <c r="BK216"/>
  <c r="J216"/>
  <c r="BE216"/>
  <c r="BI215"/>
  <c r="BH215"/>
  <c r="BG215"/>
  <c r="BF215"/>
  <c r="T215"/>
  <c r="R215"/>
  <c r="P215"/>
  <c r="BK215"/>
  <c r="J215"/>
  <c r="BE215"/>
  <c r="BI214"/>
  <c r="BH214"/>
  <c r="BG214"/>
  <c r="BF214"/>
  <c r="T214"/>
  <c r="R214"/>
  <c r="P214"/>
  <c r="BK214"/>
  <c r="J214"/>
  <c r="BE214"/>
  <c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2"/>
  <c r="BH202"/>
  <c r="BG202"/>
  <c r="BF202"/>
  <c r="T202"/>
  <c r="R202"/>
  <c r="P202"/>
  <c r="BK202"/>
  <c r="J202"/>
  <c r="BE202"/>
  <c r="BI200"/>
  <c r="BH200"/>
  <c r="BG200"/>
  <c r="BF200"/>
  <c r="T200"/>
  <c r="T199"/>
  <c r="R200"/>
  <c r="R199"/>
  <c r="P200"/>
  <c r="P199"/>
  <c r="BK200"/>
  <c r="BK199"/>
  <c r="J199"/>
  <c r="J200"/>
  <c r="BE200"/>
  <c r="J6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T168"/>
  <c r="T167"/>
  <c r="R169"/>
  <c r="R168"/>
  <c r="R167"/>
  <c r="P169"/>
  <c r="P168"/>
  <c r="P167"/>
  <c r="BK169"/>
  <c r="BK168"/>
  <c r="J168"/>
  <c r="BK167"/>
  <c r="J167"/>
  <c r="J169"/>
  <c r="BE169"/>
  <c r="J68"/>
  <c r="J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T159"/>
  <c r="R160"/>
  <c r="R159"/>
  <c r="P160"/>
  <c r="P159"/>
  <c r="BK160"/>
  <c r="BK159"/>
  <c r="J159"/>
  <c r="J160"/>
  <c r="BE160"/>
  <c r="J66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T154"/>
  <c r="R155"/>
  <c r="R154"/>
  <c r="P155"/>
  <c r="P154"/>
  <c r="BK155"/>
  <c r="BK154"/>
  <c r="J154"/>
  <c r="J155"/>
  <c r="BE155"/>
  <c r="J65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6"/>
  <c r="F39"/>
  <c i="1" r="BD56"/>
  <c i="2" r="BH106"/>
  <c r="F38"/>
  <c i="1" r="BC56"/>
  <c i="2" r="BG106"/>
  <c r="F37"/>
  <c i="1" r="BB56"/>
  <c i="2" r="BF106"/>
  <c r="J36"/>
  <c i="1" r="AW56"/>
  <c i="2" r="F36"/>
  <c i="1" r="BA56"/>
  <c i="2" r="T106"/>
  <c r="T105"/>
  <c r="T104"/>
  <c r="R106"/>
  <c r="R105"/>
  <c r="R104"/>
  <c r="P106"/>
  <c r="P105"/>
  <c r="P104"/>
  <c i="1" r="AU56"/>
  <c i="2" r="BK106"/>
  <c r="BK105"/>
  <c r="J105"/>
  <c r="BK104"/>
  <c r="J104"/>
  <c r="J63"/>
  <c r="J32"/>
  <c i="1" r="AG56"/>
  <c i="2" r="J106"/>
  <c r="BE106"/>
  <c r="J35"/>
  <c i="1" r="AV56"/>
  <c i="2" r="F35"/>
  <c i="1" r="AZ56"/>
  <c i="2" r="J64"/>
  <c r="J101"/>
  <c r="F98"/>
  <c r="E96"/>
  <c r="J59"/>
  <c r="F56"/>
  <c r="E54"/>
  <c r="J41"/>
  <c r="J23"/>
  <c r="E23"/>
  <c r="J100"/>
  <c r="J58"/>
  <c r="J22"/>
  <c r="J20"/>
  <c r="E20"/>
  <c r="F101"/>
  <c r="F59"/>
  <c r="J19"/>
  <c r="J17"/>
  <c r="E17"/>
  <c r="F100"/>
  <c r="F58"/>
  <c r="J16"/>
  <c r="J14"/>
  <c r="J98"/>
  <c r="J56"/>
  <c r="E7"/>
  <c r="E92"/>
  <c r="E50"/>
  <c i="1" r="BD55"/>
  <c r="BC55"/>
  <c r="BB55"/>
  <c r="BA55"/>
  <c r="AZ55"/>
  <c r="AY55"/>
  <c r="AX55"/>
  <c r="AW55"/>
  <c r="AV55"/>
  <c r="AU55"/>
  <c r="AT55"/>
  <c r="AS55"/>
  <c r="AG55"/>
  <c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8"/>
  <c r="AN58"/>
  <c r="AT57"/>
  <c r="AN57"/>
  <c r="AT56"/>
  <c r="AN56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<sst xmlns="http://schemas.openxmlformats.org/spreadsheetml/2006/main">
  <si>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</si>
  <si>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</si>
  <si>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</si>
  <si>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</si>
  <si>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</si>
  <si>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{25c768ac-55f7-41ad-ba64-373c7e4dcafe}</t>
  </si>
  <si>
    <t>0,01</t>
  </si>
  <si>
    <t>21</t>
  </si>
  <si>
    <t>15</t>
  </si>
  <si>
    <t>REKAPITULACE ZAKÁZKY</t>
  </si>
  <si>
    <t xml:space="preserve">v ---  níže se nacházejí doplnkové a pomocné údaje k sestavám  --- v</t>
  </si>
  <si>
    <t>Návod na vyplnění</t>
  </si>
  <si>
    <t>0,001</t>
  </si>
  <si>
    <t>Kód:</t>
  </si>
  <si>
    <t>RD_001-1</t>
  </si>
  <si>
    <t>Měnit lze pouze buňky se žlutým podbarvením!_x000d_
_x000d_
1) v Rekapitulaci zakázky vyplňte údaje o Uchazeči (přenesou se do ostatních sestav i v jiných listech)_x000d_
_x000d_
2) na vybraných listech vyplňte v sestavě Soupis prací ceny u položek</t>
  </si>
  <si>
    <t>Zakázka:</t>
  </si>
  <si>
    <t>Údržba, opravy a odstraňování závad u SSZT HK 2020 - 2021</t>
  </si>
  <si>
    <t>KSO:</t>
  </si>
  <si>
    <t>824</t>
  </si>
  <si>
    <t>CC-CZ:</t>
  </si>
  <si>
    <t>21219</t>
  </si>
  <si>
    <t>Místo:</t>
  </si>
  <si>
    <t>obvod SSZT HK</t>
  </si>
  <si>
    <t>Datum:</t>
  </si>
  <si>
    <t>11. 12. 2019</t>
  </si>
  <si>
    <t>CZ-CPV:</t>
  </si>
  <si>
    <t>50220000-3</t>
  </si>
  <si>
    <t>CZ-CPA:</t>
  </si>
  <si>
    <t>42.12.10</t>
  </si>
  <si>
    <t>Zadavatel:</t>
  </si>
  <si>
    <t>IČ:</t>
  </si>
  <si>
    <t/>
  </si>
  <si>
    <t>0,1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</si>
  <si>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</si>
  <si>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</si>
  <si>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</si>
  <si>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</si>
  <si>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</si>
  <si>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</si>
  <si>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</si>
  <si>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</si>
  <si>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 xml:space="preserve">Soupis prací je sestaven s využitím Cenové soustavy ÚOŽI a ÚRS. Položky, které pochází z cenové soustavy ÚOŽI, jsou ve sloupci 'Cenová soustava' označeny popisem 'ÚOŽI' a  položky, které pochází z cenové soustavy ÚRS, jsou ve sloupci 'Cenová soustava' označeny popisem'CS ÚRS'a úrovní příslušného kalendářního pololetí. škeré další informace vymezující popis a podmínky použití těchto položek z Cenových soustav, které nejsou uvedeny přímo v soupisu prací, jsou neomezeně dálkově k dispozici na https://www.sfdi.cz/pravidla-metodiky-a-ceniky/cenove-databaze/ a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</si>
  <si>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</si>
  <si>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</si>
  <si>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</si>
  <si>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</si>
  <si>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</si>
  <si>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</si>
  <si>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</si>
  <si>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</si>
  <si>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</si>
  <si>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</si>
  <si>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</si>
  <si>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</si>
  <si>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</si>
  <si>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ZAKÁZKY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</si>
  <si>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</si>
  <si>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</si>
  <si>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</si>
  <si>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</si>
  <si>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</si>
  <si>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</si>
  <si>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</si>
  <si>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</si>
  <si>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</si>
  <si>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</si>
  <si>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</si>
  <si>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</si>
  <si>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</si>
  <si>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</si>
  <si>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</si>
  <si>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</si>
  <si>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</si>
  <si>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</si>
  <si>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zakázky celkem</t>
  </si>
  <si>
    <t>D</t>
  </si>
  <si>
    <t>0</t>
  </si>
  <si>
    <t>###NOIMPORT###</t>
  </si>
  <si>
    <t>IMPORT</t>
  </si>
  <si>
    <t>{00000000-0000-0000-0000-000000000000}</t>
  </si>
  <si>
    <t>PS_001</t>
  </si>
  <si>
    <t>Specifikace dílčích smluv s ceníkem</t>
  </si>
  <si>
    <t>ING</t>
  </si>
  <si>
    <t>1</t>
  </si>
  <si>
    <t>{77776e61-d30f-463a-a48c-21baf5107a58}</t>
  </si>
  <si>
    <t>2</t>
  </si>
  <si>
    <t>/</t>
  </si>
  <si>
    <t>PS_01</t>
  </si>
  <si>
    <t>Zab.zař.</t>
  </si>
  <si>
    <t>Soupis</t>
  </si>
  <si>
    <t>{136c1b7a-e471-48fb-9c02-9066d1f69882}</t>
  </si>
  <si>
    <t>PS_02</t>
  </si>
  <si>
    <t>Zemní práce</t>
  </si>
  <si>
    <t>{5a1b7d13-0671-4fe3-a9f5-1d84b5e594a1}</t>
  </si>
  <si>
    <t>PS_100</t>
  </si>
  <si>
    <t>VON</t>
  </si>
  <si>
    <t>{b3cf15ab-2f8e-44da-85cd-34a9e6624608}</t>
  </si>
  <si>
    <t>KRYCÍ LIST SOUPISU PRACÍ</t>
  </si>
  <si>
    <t>Objekt:</t>
  </si>
  <si>
    <t>PS_001 - Specifikace dílčích smluv s ceníkem</t>
  </si>
  <si>
    <t>Soupis:</t>
  </si>
  <si>
    <t>PS_01 - Zab.zař.</t>
  </si>
  <si>
    <t>Lukáš Jiroudek</t>
  </si>
  <si>
    <t>REKAPITULACE ČLENĚNÍ SOUPISU PRACÍ</t>
  </si>
  <si>
    <t>Kód dílu - Popis</t>
  </si>
  <si>
    <t>Cena celkem [CZK]</t>
  </si>
  <si>
    <t>-1</t>
  </si>
  <si>
    <t>DEM - Demontáže</t>
  </si>
  <si>
    <t>DOM - Technologický domek</t>
  </si>
  <si>
    <t xml:space="preserve">    R_DC - Rozvaděč DC</t>
  </si>
  <si>
    <t>HSV - Práce a dodávky HSV</t>
  </si>
  <si>
    <t xml:space="preserve">    1 - Zemní práce</t>
  </si>
  <si>
    <t xml:space="preserve">    5 - Komunikace pozemní</t>
  </si>
  <si>
    <t>KAB - Kabelizace</t>
  </si>
  <si>
    <t>NAP - Napájení</t>
  </si>
  <si>
    <t>PN - Počítače náprav</t>
  </si>
  <si>
    <t>REV - Revize a zkoušky</t>
  </si>
  <si>
    <t>STOJ - Stojan zabezpečovacího zařízení</t>
  </si>
  <si>
    <t xml:space="preserve">    DIAG - Diagnostika</t>
  </si>
  <si>
    <t xml:space="preserve">      DIAG_01 - Diagnostika PZS v km 158,653</t>
  </si>
  <si>
    <t xml:space="preserve">      DIAG_03 - Diagnostika ŽST Blatno</t>
  </si>
  <si>
    <t>UPR_SW - Úprava adresného software</t>
  </si>
  <si>
    <t>VEN - Venkovní prvky</t>
  </si>
  <si>
    <t>M - Práce a dodávky M</t>
  </si>
  <si>
    <t xml:space="preserve">    46-M -  Zemní práce při extr.mont.pracích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</si>
  <si>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</si>
  <si>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</si>
  <si>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</si>
  <si>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</si>
  <si>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</si>
  <si>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</si>
  <si>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</si>
  <si>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</si>
  <si>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</si>
  <si>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</si>
  <si>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</si>
  <si>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</si>
  <si>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</si>
  <si>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</si>
  <si>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DEM</t>
  </si>
  <si>
    <t>Demontáže</t>
  </si>
  <si>
    <t>ROZPOCET</t>
  </si>
  <si>
    <t>K</t>
  </si>
  <si>
    <t>5912030060</t>
  </si>
  <si>
    <t>Demontáž návěstidla včetně sloupku a patky tabulky s křížem. Poznámka: 1. V cenách jsou započteny náklady na demontáž návěstidla, sloupku a patky, zához, úpravu terénu a naložení na dopravní prostředek.</t>
  </si>
  <si>
    <t>kus</t>
  </si>
  <si>
    <t>Sborník UOŽI 01 2019</t>
  </si>
  <si>
    <t>1271246158</t>
  </si>
  <si>
    <t>PSC</t>
  </si>
  <si>
    <t>Poznámka k souboru cen:_x000d_
1. V cenách jsou započteny náklady na demontáž návěstidla, sloupku a patky, zához, úpravu terénu a naložení na dopravní prostředek.</t>
  </si>
  <si>
    <t>7496672015</t>
  </si>
  <si>
    <t>Demontáž rozvaděčů vlastní spotřeby stejnosměrného s bateriemi</t>
  </si>
  <si>
    <t>670849232</t>
  </si>
  <si>
    <t>3</t>
  </si>
  <si>
    <t>7496677010</t>
  </si>
  <si>
    <t>Demontáž stojanu pro baterie</t>
  </si>
  <si>
    <t>1339111716</t>
  </si>
  <si>
    <t>4</t>
  </si>
  <si>
    <t>7497371625</t>
  </si>
  <si>
    <t>Demontáže zařízení trakčního vedení svodu ukolejnění konstrukcí a stožárů - demontáž stávajícího zařízení se všemi pomocnými doplňujícími úpravami</t>
  </si>
  <si>
    <t>-1569517784</t>
  </si>
  <si>
    <t>5</t>
  </si>
  <si>
    <t>7590617020</t>
  </si>
  <si>
    <t>Demontáž skříňky s pomocnými tlačítky - včetně odpojení kabelů</t>
  </si>
  <si>
    <t>1100729171</t>
  </si>
  <si>
    <t>6</t>
  </si>
  <si>
    <t>7592007050</t>
  </si>
  <si>
    <t>Demontáž počítacího bodu (senzoru) RSR 180</t>
  </si>
  <si>
    <t>-289409793</t>
  </si>
  <si>
    <t>7</t>
  </si>
  <si>
    <t>7592307010</t>
  </si>
  <si>
    <t>Demontáž transformátoru pro zabezpečovací zařízení</t>
  </si>
  <si>
    <t>-252853368</t>
  </si>
  <si>
    <t>8</t>
  </si>
  <si>
    <t>7592907010</t>
  </si>
  <si>
    <t>Demontáž článku niklokadmiového kapacity do 200 Ah</t>
  </si>
  <si>
    <t>-584489965</t>
  </si>
  <si>
    <t>9</t>
  </si>
  <si>
    <t>7592907052</t>
  </si>
  <si>
    <t>Demontáž bloku baterie olověné 24 V a 48 V kapacity přes 50 Ah</t>
  </si>
  <si>
    <t>-1987651767</t>
  </si>
  <si>
    <t>10</t>
  </si>
  <si>
    <t>7593107012</t>
  </si>
  <si>
    <t>Demontáž měniče statického řady EZ1, EZ2 a BZS1-R96</t>
  </si>
  <si>
    <t>-958466364</t>
  </si>
  <si>
    <t>11</t>
  </si>
  <si>
    <t>7593317380</t>
  </si>
  <si>
    <t>Demontáž panelu reléového</t>
  </si>
  <si>
    <t>-360574267</t>
  </si>
  <si>
    <t>12</t>
  </si>
  <si>
    <t>7593317382</t>
  </si>
  <si>
    <t>Demontáž panelu se svorkovnicemi</t>
  </si>
  <si>
    <t>1891090297</t>
  </si>
  <si>
    <t>13</t>
  </si>
  <si>
    <t>7594107070</t>
  </si>
  <si>
    <t>Demontáž lanového propojení tlumivek z betonových pražců</t>
  </si>
  <si>
    <t>1831139416</t>
  </si>
  <si>
    <t>14</t>
  </si>
  <si>
    <t>7594307035</t>
  </si>
  <si>
    <t>Demontáž součástí počítače náprav kabelového závěru KSL-FP pro RSR</t>
  </si>
  <si>
    <t>1181788359</t>
  </si>
  <si>
    <t>7594307040</t>
  </si>
  <si>
    <t>Demontáž součástí počítače náprav upevňovací kolejnicové čelisti SK 140</t>
  </si>
  <si>
    <t>1720855297</t>
  </si>
  <si>
    <t>16</t>
  </si>
  <si>
    <t>7595227010</t>
  </si>
  <si>
    <t>Demontáž záznamového zařízení</t>
  </si>
  <si>
    <t>-426321812</t>
  </si>
  <si>
    <t>17</t>
  </si>
  <si>
    <t>7596917030</t>
  </si>
  <si>
    <t>Demontáž telefonních objektů VTO 3 - 11</t>
  </si>
  <si>
    <t>1342861297</t>
  </si>
  <si>
    <t>18</t>
  </si>
  <si>
    <t>M</t>
  </si>
  <si>
    <t>7593310440</t>
  </si>
  <si>
    <t>Konstrukční díly Panel svorkovnicový 12xSV-12C(svor.-svor.) (CV724199001)</t>
  </si>
  <si>
    <t>256</t>
  </si>
  <si>
    <t>64</t>
  </si>
  <si>
    <t>593658565</t>
  </si>
  <si>
    <t>19</t>
  </si>
  <si>
    <t>7593310450</t>
  </si>
  <si>
    <t xml:space="preserve">Konstrukční díly Panel volné vazby úplný  (CV725719003M)</t>
  </si>
  <si>
    <t>-1223556269</t>
  </si>
  <si>
    <t>20</t>
  </si>
  <si>
    <t>7593310100</t>
  </si>
  <si>
    <t xml:space="preserve">Konstrukční díly Izolace stojanu úplná  (CV723685005M)</t>
  </si>
  <si>
    <t>-2056298619</t>
  </si>
  <si>
    <t>7594300684</t>
  </si>
  <si>
    <t>Počítače náprav Vnitřní prvky PN PNS-03 Vana Schroff dlouhá  9 ST00 241</t>
  </si>
  <si>
    <t>128</t>
  </si>
  <si>
    <t>2092813785</t>
  </si>
  <si>
    <t>22</t>
  </si>
  <si>
    <t>7594300672</t>
  </si>
  <si>
    <t xml:space="preserve">Počítače náprav Vnitřní prvky PN PNS-03 Kazeta výstupů   ST00 236</t>
  </si>
  <si>
    <t>708704415</t>
  </si>
  <si>
    <t>23</t>
  </si>
  <si>
    <t>7594300672R1</t>
  </si>
  <si>
    <t>Počítače náprav Vnitřní prvky PN PNS-03 Konektor CANo24-K</t>
  </si>
  <si>
    <t>334375526</t>
  </si>
  <si>
    <t>24</t>
  </si>
  <si>
    <t>7594300678R2</t>
  </si>
  <si>
    <t>Počítače náprav Vnitřní prvky PN PNS-03 Kazeta CPU</t>
  </si>
  <si>
    <t>871283514</t>
  </si>
  <si>
    <t>25</t>
  </si>
  <si>
    <t>7594300678</t>
  </si>
  <si>
    <t xml:space="preserve">Počítače náprav Vnitřní prvky PN PNS-03 Kazeta počítacích bodů   ST00 239</t>
  </si>
  <si>
    <t>-986935884</t>
  </si>
  <si>
    <t>26</t>
  </si>
  <si>
    <t>7594300668</t>
  </si>
  <si>
    <t xml:space="preserve">Počítače náprav Vnitřní prvky PN PNS-03 Kazeta vstupů   ST00 235</t>
  </si>
  <si>
    <t>-1904171840</t>
  </si>
  <si>
    <t>27</t>
  </si>
  <si>
    <t>7594300674</t>
  </si>
  <si>
    <t xml:space="preserve">Počítače náprav Vnitřní prvky PN PNS-03 Kazeta zdroje 25V   ST00 237</t>
  </si>
  <si>
    <t>-1126352100</t>
  </si>
  <si>
    <t>28</t>
  </si>
  <si>
    <t>7594300674R1</t>
  </si>
  <si>
    <t xml:space="preserve">Počítače náprav Vnitřní prvky PN PNS-03 Kazeta zdroje 25V-K   </t>
  </si>
  <si>
    <t>1877110154</t>
  </si>
  <si>
    <t>29</t>
  </si>
  <si>
    <t>7593320651</t>
  </si>
  <si>
    <t>Prvky Panel jističů (120mm)</t>
  </si>
  <si>
    <t>-467823143</t>
  </si>
  <si>
    <t>30</t>
  </si>
  <si>
    <t>7494003052</t>
  </si>
  <si>
    <t>Modulární přístroje Jističe do 63 A; 6 kA 2-pólové In 4 A, Ue AC 230/400 V / DC 144 V, charakteristika C, 2pól, Icn 6 kA</t>
  </si>
  <si>
    <t>1649236084</t>
  </si>
  <si>
    <t>31</t>
  </si>
  <si>
    <t>7590541399</t>
  </si>
  <si>
    <t>Slaboproudé rozvody, kabely pro přívod a vnitřní instalaci Spojky metalických kabelů a příslušenství Teplem smrštitelná zesílená spojka pro netlakované kabely XAGA 500-100/25-460/EY</t>
  </si>
  <si>
    <t>-756443483</t>
  </si>
  <si>
    <t>32</t>
  </si>
  <si>
    <t>7590521454</t>
  </si>
  <si>
    <t>Venkovní vedení kabelová - metalické sítě Plněné, párované s ochr. vodičem TCEKPFLE 3 P 1,0 D</t>
  </si>
  <si>
    <t>m</t>
  </si>
  <si>
    <t>-1577594010</t>
  </si>
  <si>
    <t>33</t>
  </si>
  <si>
    <t>7593320216</t>
  </si>
  <si>
    <t xml:space="preserve">Prvky Tlačítko  (CV727295002)</t>
  </si>
  <si>
    <t>-720243189</t>
  </si>
  <si>
    <t>34</t>
  </si>
  <si>
    <t>7594300676</t>
  </si>
  <si>
    <t xml:space="preserve">Počítače náprav Vnitřní prvky PN PNS-03 Kazeta zdroje 60V   ST00 238</t>
  </si>
  <si>
    <t>852848613</t>
  </si>
  <si>
    <t>35</t>
  </si>
  <si>
    <t>7594300662</t>
  </si>
  <si>
    <t xml:space="preserve">Počítače náprav Vnitřní prvky PN PNS-03 Přepěťová ochrana  ST00 233</t>
  </si>
  <si>
    <t>-1798827880</t>
  </si>
  <si>
    <t>36</t>
  </si>
  <si>
    <t>7594300688</t>
  </si>
  <si>
    <t>Počítače náprav Vnitřní prvky PN PNS-03 Hloubkoměr ST00 246</t>
  </si>
  <si>
    <t>-355050301</t>
  </si>
  <si>
    <t>37</t>
  </si>
  <si>
    <t>7592010530</t>
  </si>
  <si>
    <t>Kolové senzory a snímače počítačů náprav Zkušební okolek PNS-03</t>
  </si>
  <si>
    <t>1768526978</t>
  </si>
  <si>
    <t>38</t>
  </si>
  <si>
    <t>7592010526</t>
  </si>
  <si>
    <t>Kolové senzory a snímače počítačů náprav Redukce na patu kolejnice  PNS-03</t>
  </si>
  <si>
    <t>-567770862</t>
  </si>
  <si>
    <t>39</t>
  </si>
  <si>
    <t>7592010505</t>
  </si>
  <si>
    <t>Kolové senzory a snímače počítačů náprav Převodník signálů  PNS-03</t>
  </si>
  <si>
    <t>-1073372953</t>
  </si>
  <si>
    <t>40</t>
  </si>
  <si>
    <t>7592010505R1</t>
  </si>
  <si>
    <t>Kolové senzory a snímače počítačů náprav Převodník signálů  PNS-03 Mega PN -modul linky</t>
  </si>
  <si>
    <t>334347670</t>
  </si>
  <si>
    <t>41</t>
  </si>
  <si>
    <t>7594300676R1</t>
  </si>
  <si>
    <t>Počítače náprav Vnitřní prvky PN PNS-03 Konektor zdroje 60V-K </t>
  </si>
  <si>
    <t>-998500306</t>
  </si>
  <si>
    <t>42</t>
  </si>
  <si>
    <t>7592600211</t>
  </si>
  <si>
    <t>Počítače, SW Myš pro ovládání počítače, bezdrátová.</t>
  </si>
  <si>
    <t>-92617541</t>
  </si>
  <si>
    <t>43</t>
  </si>
  <si>
    <t>7592600210</t>
  </si>
  <si>
    <t>Počítače, SW Klávesnice pro ovládání počítače, USB.</t>
  </si>
  <si>
    <t>-1031410265</t>
  </si>
  <si>
    <t>44</t>
  </si>
  <si>
    <t>7592810920</t>
  </si>
  <si>
    <t>Reléový stojan SZZ nevystrojený univerzální - kategorie SZZ dle TNŽ 34 2620:2002: SZZ 1., 2.nebo 3.kategorie</t>
  </si>
  <si>
    <t>komplet</t>
  </si>
  <si>
    <t>-429091047</t>
  </si>
  <si>
    <t>45</t>
  </si>
  <si>
    <t>7593310890</t>
  </si>
  <si>
    <t>Konstrukční díly Řada stojanová 1 - dílná 1 stojan (HM0404215990301)</t>
  </si>
  <si>
    <t>-1326401615</t>
  </si>
  <si>
    <t>46</t>
  </si>
  <si>
    <t>7593100900</t>
  </si>
  <si>
    <t>Měniče Měnič DC 24V/24V spínaný, s galvanickýmoddělením, stabilizovaný</t>
  </si>
  <si>
    <t>-2063277947</t>
  </si>
  <si>
    <t>47</t>
  </si>
  <si>
    <t>7496700520</t>
  </si>
  <si>
    <t>DŘT, SKŘ, Elektrodispečink, DDTS DŘT a SKŘ skříně pro automatizaci Periférie LCD monitor s full HD rozlišením 1920x1080, vstupem HDMI, DVI, IPS panel s LED podsvícením, 24"</t>
  </si>
  <si>
    <t>-725912295</t>
  </si>
  <si>
    <t>DOM</t>
  </si>
  <si>
    <t>Technologický domek</t>
  </si>
  <si>
    <t>48</t>
  </si>
  <si>
    <t>7590110650</t>
  </si>
  <si>
    <t>Domky, přístřešky Domky s integrovanou betonovou střechou 3x2 m; výška 3,2 m</t>
  </si>
  <si>
    <t>132896194</t>
  </si>
  <si>
    <t>49</t>
  </si>
  <si>
    <t>7499251010</t>
  </si>
  <si>
    <t>Montáž bezpečnostní tabulky výstražné nebo označovací</t>
  </si>
  <si>
    <t>1631710769</t>
  </si>
  <si>
    <t>50</t>
  </si>
  <si>
    <t>7590190030</t>
  </si>
  <si>
    <t>Ostatní Nástupištní panel (před vchodové dveře RD)</t>
  </si>
  <si>
    <t>56653004</t>
  </si>
  <si>
    <t>51</t>
  </si>
  <si>
    <t>7590190010</t>
  </si>
  <si>
    <t>Ostatní Patka základová</t>
  </si>
  <si>
    <t>-699035933</t>
  </si>
  <si>
    <t>R_DC</t>
  </si>
  <si>
    <t>Rozvaděč DC</t>
  </si>
  <si>
    <t>52</t>
  </si>
  <si>
    <t>7494000120</t>
  </si>
  <si>
    <t>Rozvodnicové a rozváděčové skříně Distri Rozvodnicové skříně DistriTon Plastové Nástěnné (IP55) pro nástěnnou montáž, průhledné dveře, počet řad 3, krytí IP55, počet modulů v řadě 13, krytí IP55, PE+N, barva šedá, materiál: plast</t>
  </si>
  <si>
    <t>1533838407</t>
  </si>
  <si>
    <t>53</t>
  </si>
  <si>
    <t>7494153020</t>
  </si>
  <si>
    <t>Montáž prázdných plastových kabelových skříní min. IP 44, výšky do 800 mm, hloubky do 320 mm do výklenku nebo na stěnu nebo na stožár š do 530 mm - včetně elektrovýzbroje</t>
  </si>
  <si>
    <t>1484158997</t>
  </si>
  <si>
    <t>54</t>
  </si>
  <si>
    <t>7494003388</t>
  </si>
  <si>
    <t>Modulární přístroje Jističe do 80 A; 10 kA 3-pólové In 20 A, Ue AC 230/400 V / DC 216 V, charakteristika B, 3pól, Icn 10 kA</t>
  </si>
  <si>
    <t>-433455212</t>
  </si>
  <si>
    <t>55</t>
  </si>
  <si>
    <t>7494003062</t>
  </si>
  <si>
    <t>Modulární přístroje Jističe do 63 A; 6 kA 2-pólové In 20 A, Ue AC 230/400 V / DC 144 V, charakteristika C, 2pól, Icn 6 kA</t>
  </si>
  <si>
    <t>-716711343</t>
  </si>
  <si>
    <t>56</t>
  </si>
  <si>
    <t>7494351030</t>
  </si>
  <si>
    <t>Montáž jističů (do 10 kA) třípólových do 20 A</t>
  </si>
  <si>
    <t>-2055534630</t>
  </si>
  <si>
    <t>57</t>
  </si>
  <si>
    <t>7494004946</t>
  </si>
  <si>
    <t>Kompaktní jističe Kompaktní jističe do 160A Napěťové spouště AC 230, 400 V / DC 220 V, např. pro BC160</t>
  </si>
  <si>
    <t>2022606190</t>
  </si>
  <si>
    <t>58</t>
  </si>
  <si>
    <t>7593320435</t>
  </si>
  <si>
    <t xml:space="preserve">Prvky Ochrana baterie přepěťová  (CV800795088)</t>
  </si>
  <si>
    <t>-1695592404</t>
  </si>
  <si>
    <t>HSV</t>
  </si>
  <si>
    <t>Práce a dodávky HSV</t>
  </si>
  <si>
    <t>59</t>
  </si>
  <si>
    <t>1310010001-R</t>
  </si>
  <si>
    <t>Zřízení startovací jámy místa pro zafukování, přifouknutí optického kabelu nebo MT ve volném terénu</t>
  </si>
  <si>
    <t>1765701415</t>
  </si>
  <si>
    <t>60</t>
  </si>
  <si>
    <t>7491100310</t>
  </si>
  <si>
    <t>Trubková vedení Pevné elektroinstalační trubky 8040 pr.40 1250N PVC černá</t>
  </si>
  <si>
    <t>-483225264</t>
  </si>
  <si>
    <t>61</t>
  </si>
  <si>
    <t>1320010001R</t>
  </si>
  <si>
    <t>Výkop a odkop zeminy ke stávajícím kabelům ručně, zabezpečení výkopu</t>
  </si>
  <si>
    <t>795810789</t>
  </si>
  <si>
    <t>62</t>
  </si>
  <si>
    <t>7590105426R</t>
  </si>
  <si>
    <t>BallMarker-kabelový označník</t>
  </si>
  <si>
    <t>ks</t>
  </si>
  <si>
    <t>-1224077731</t>
  </si>
  <si>
    <t>63</t>
  </si>
  <si>
    <t>7590521539</t>
  </si>
  <si>
    <t>Venkovní vedení kabelová - metalické sítě Plněné, párované s ochr. vodičem TCEKPFLEY 16 P 1,0 D</t>
  </si>
  <si>
    <t>869569461</t>
  </si>
  <si>
    <t>1320010011-R</t>
  </si>
  <si>
    <t>Ochrana štěrkového lože kolejí při souběžné trase s kolejemi</t>
  </si>
  <si>
    <t>295106181</t>
  </si>
  <si>
    <t>65</t>
  </si>
  <si>
    <t>7491100350</t>
  </si>
  <si>
    <t>Trubková vedení Pevné elektroinstalační trubky 06040 pr.40 750N HDPE tmš B</t>
  </si>
  <si>
    <t>261459336</t>
  </si>
  <si>
    <t>66</t>
  </si>
  <si>
    <t>7590130020</t>
  </si>
  <si>
    <t>Rozdělovače, rozváděče Objekt kabelový pro AC trakci (CV490409002)</t>
  </si>
  <si>
    <t>-1420418959</t>
  </si>
  <si>
    <t>P</t>
  </si>
  <si>
    <t>Poznámka k položce:_x000d_
Optický rozvaděč 24 vláken.</t>
  </si>
  <si>
    <t>67</t>
  </si>
  <si>
    <t>1320010021R</t>
  </si>
  <si>
    <t>Opětovné zřízení kabelového lože z prosáté zeminy ve stávající kabelové trase</t>
  </si>
  <si>
    <t>-120028497</t>
  </si>
  <si>
    <t>68</t>
  </si>
  <si>
    <t>1320010031R</t>
  </si>
  <si>
    <t>Pokládka výstražné folie ve stávající kabelové trase</t>
  </si>
  <si>
    <t>885762342</t>
  </si>
  <si>
    <t>69</t>
  </si>
  <si>
    <t>1320010035-R</t>
  </si>
  <si>
    <t>Odstranění výstražné folie ve stávající kabelové trase</t>
  </si>
  <si>
    <t>1205608807</t>
  </si>
  <si>
    <t>70</t>
  </si>
  <si>
    <t>1320010041R</t>
  </si>
  <si>
    <t>Zához osazené kabelové trasy ručně včetně hutnění</t>
  </si>
  <si>
    <t>-903492788</t>
  </si>
  <si>
    <t>71</t>
  </si>
  <si>
    <t>7590720600</t>
  </si>
  <si>
    <t>Součásti světelných návěstidel Štítek označovací plastový pro návěstidlo</t>
  </si>
  <si>
    <t>488707426</t>
  </si>
  <si>
    <t>Poznámka k položce:_x000d_
Označení štítků:_x000d_
PřL; L; Lc1; Lc2; L1b; L3;_x000d_
PřS; S; S1; S2; S3;_x000d_
Se1; Se2; Se3; Se4; Se5</t>
  </si>
  <si>
    <t>72</t>
  </si>
  <si>
    <t>1320010051R</t>
  </si>
  <si>
    <t>Povrchová úprava po záhozu ve stávající kabelové trase</t>
  </si>
  <si>
    <t>-903580692</t>
  </si>
  <si>
    <t>73</t>
  </si>
  <si>
    <t>5955101025</t>
  </si>
  <si>
    <t>Kamenivo drcené drť frakce 4/8</t>
  </si>
  <si>
    <t>t</t>
  </si>
  <si>
    <t>-1652855226</t>
  </si>
  <si>
    <t>74</t>
  </si>
  <si>
    <t>1320020142-R</t>
  </si>
  <si>
    <t>Výkop kabelové trasy mechanizací š 50 cm, hl 80 cm v hornině tř. 4</t>
  </si>
  <si>
    <t>-960361469</t>
  </si>
  <si>
    <t>75</t>
  </si>
  <si>
    <t>1320030142-R</t>
  </si>
  <si>
    <t>Zához kabelové trasy mechanizací š 50 cm, hl 80 cm v hornině tř. 4</t>
  </si>
  <si>
    <t>-831106362</t>
  </si>
  <si>
    <t>76</t>
  </si>
  <si>
    <t>7590525559</t>
  </si>
  <si>
    <t>Montáž smršťovací spojky Raychem bez pancíře na dvouplášťovém celoplastovém kabelu do 20 žil - nasazení manžety, spojení žil, převlečení manžety, nahřátí pro její tepelné smrštění, uložení spojky v jámě</t>
  </si>
  <si>
    <t>-2088287458</t>
  </si>
  <si>
    <t>77</t>
  </si>
  <si>
    <t>7590525560</t>
  </si>
  <si>
    <t>Montáž smršťovací spojky Raychem bez pancíře na dvouplášťovém celoplastovém kabelu do 32 žil - nasazení manžety, spojení žil, převlečení manžety, nahřátí pro její tepelné smrštění, uložení spojky v jámě</t>
  </si>
  <si>
    <t>1852004137</t>
  </si>
  <si>
    <t>78</t>
  </si>
  <si>
    <t>7492501880</t>
  </si>
  <si>
    <t>Kabely, vodiče, šňůry Cu - nn Kabel silový 4 a 5-žílový Cu, plastová izolace CYKY 4J16 (4Bx16)</t>
  </si>
  <si>
    <t>-1641584231</t>
  </si>
  <si>
    <t>79</t>
  </si>
  <si>
    <t>7590540625</t>
  </si>
  <si>
    <t>Slaboproudé rozvody, kabely pro přívod a vnitřní instalaci Spojky metalických kabelů a příslušenství Teplem smrštitelná silnostěnná trubka s lepidlem, barva černá, délka 1 m XCSM 85/22-1000/S(S5)</t>
  </si>
  <si>
    <t>-1817502288</t>
  </si>
  <si>
    <t>80</t>
  </si>
  <si>
    <t>7590540595</t>
  </si>
  <si>
    <t>Slaboproudé rozvody, kabely pro přívod a vnitřní instalaci Spojky metalických kabelů a příslušenství Teplem smrštitelná silnostěnná trubka s lepidlem, barva černá, délka 1 m XCSM 130/41-1000/S(S5)</t>
  </si>
  <si>
    <t>2138949298</t>
  </si>
  <si>
    <t>81</t>
  </si>
  <si>
    <t>7592700650</t>
  </si>
  <si>
    <t xml:space="preserve">Upozorňovadla, značky Návěsti označující místo na trati Fólie výstražná červená š20cm  (HM0673909992020)</t>
  </si>
  <si>
    <t>1192218022</t>
  </si>
  <si>
    <t>82</t>
  </si>
  <si>
    <t>7593500905</t>
  </si>
  <si>
    <t>Trasy kabelového vedení Ohebná dvouplášťová korugovaná chránička 75/63 smotek - červená UV stabilní</t>
  </si>
  <si>
    <t>-606627036</t>
  </si>
  <si>
    <t>83</t>
  </si>
  <si>
    <t>7593500930</t>
  </si>
  <si>
    <t>Trasy kabelového vedení Ohebná dvouplášťová korugovaná chránička 90/76 smotek - modrá UV stabilní</t>
  </si>
  <si>
    <t>193179736</t>
  </si>
  <si>
    <t>84</t>
  </si>
  <si>
    <t>7593500595</t>
  </si>
  <si>
    <t>Trasy kabelového vedení Kabelové krycí desky a pásy Fólie výstražná modrá š. 20 cm</t>
  </si>
  <si>
    <t>-461727403</t>
  </si>
  <si>
    <t>85</t>
  </si>
  <si>
    <t>5963152000</t>
  </si>
  <si>
    <t>Asfaltová zálivka pro trhliny a spáry</t>
  </si>
  <si>
    <t>kg</t>
  </si>
  <si>
    <t>886160376</t>
  </si>
  <si>
    <t>86</t>
  </si>
  <si>
    <t>7592700635</t>
  </si>
  <si>
    <t xml:space="preserve">Upozorňovadla, značky Návěsti označující místo na trati Fólie výstražná modrá š20cm  (HM0673909991020)</t>
  </si>
  <si>
    <t>448922243</t>
  </si>
  <si>
    <t>Komunikace pozemní</t>
  </si>
  <si>
    <t>87</t>
  </si>
  <si>
    <t>5905023020</t>
  </si>
  <si>
    <t>Úprava povrchu stezky rozprostřením štěrkodrtě přes 3 do 5 cm. Poznámka: 1. V cenách jsou započteny náklady na rozprostření a urovnání kameniva včetně zhutnění povrchu stezky. Platí pro nový i stávající stav. 2. V cenách nejsou obsaženy náklady na dodávku drtě její doplnění a rozprostření.</t>
  </si>
  <si>
    <t>m2</t>
  </si>
  <si>
    <t>-1806951458</t>
  </si>
  <si>
    <t>Poznámka k souboru cen:_x000d_
1. V cenách jsou započteny náklady na rozprostření a urovnání kameniva včetně zhutnění povrchu stezky. Platí pro nový i stávající stav._x000d_
2. V cenách nejsou obsaženy náklady na dodávku drtě její doplnění a rozprostření.</t>
  </si>
  <si>
    <t>88</t>
  </si>
  <si>
    <t>5913135030</t>
  </si>
  <si>
    <t>Montáž dílů přejezdové konstrukce se silničními panely panel. Poznámka: 1. V cenách jsou započteny náklady na montáž dílů. 2. V cenách nejsou obsaženy náklady na dodávku materiálu.</t>
  </si>
  <si>
    <t>-1041730905</t>
  </si>
  <si>
    <t>Poznámka k souboru cen:_x000d_
1. V cenách jsou započteny náklady na montáž dílů._x000d_
2. V cenách nejsou obsaženy náklady na dodávku materiálu.</t>
  </si>
  <si>
    <t>89</t>
  </si>
  <si>
    <t>5963125000</t>
  </si>
  <si>
    <t>Panel železobetonový přejezdový rozměru 200x50x12</t>
  </si>
  <si>
    <t>1181828344</t>
  </si>
  <si>
    <t>90</t>
  </si>
  <si>
    <t>7590110010</t>
  </si>
  <si>
    <t>Domky, přístřešky Reléový domek - výška 2,85 m - podle zvl. požadavků a předložené dokumentace 3x2 m</t>
  </si>
  <si>
    <t>1995370540</t>
  </si>
  <si>
    <t>91</t>
  </si>
  <si>
    <t>7592010152</t>
  </si>
  <si>
    <t>Kolové senzory a snímače počítačů náprav Montážní sada neoprénové ochr.hadice</t>
  </si>
  <si>
    <t>-673721322</t>
  </si>
  <si>
    <t>92</t>
  </si>
  <si>
    <t>7593330070</t>
  </si>
  <si>
    <t>Výměnné díly Relé NMŠM 1-750 (HM0404221990410)</t>
  </si>
  <si>
    <t>412821756</t>
  </si>
  <si>
    <t>93</t>
  </si>
  <si>
    <t>7494003146</t>
  </si>
  <si>
    <t>Modulární přístroje Jističe do 80 A; 10 kA 1-pólové In 0,5 A, Ue AC 230 V / DC 72 V, charakteristika C, 1pól, Icn 10 kA</t>
  </si>
  <si>
    <t>830752083</t>
  </si>
  <si>
    <t>94</t>
  </si>
  <si>
    <t>7494004136</t>
  </si>
  <si>
    <t>Modulární přístroje Přepěťové ochrany Svodiče přepětí typ 2, Imax 40 kA, Uc AC 350 V, výměnné moduly, se signalizací, varistor, 1pól</t>
  </si>
  <si>
    <t>-800252465</t>
  </si>
  <si>
    <t>95</t>
  </si>
  <si>
    <t>7494004586</t>
  </si>
  <si>
    <t>Modulární přístroje Ostatní přístroje -modulární přístroje Spínače a tlačítka Ovládací tlačítka Ith 25 A, Ue AC 230 V, 1x zapínací kontakt, tlačítko - barva černá</t>
  </si>
  <si>
    <t>-1468377969</t>
  </si>
  <si>
    <t>96</t>
  </si>
  <si>
    <t>7592830732</t>
  </si>
  <si>
    <t>Součásti stojanu se závorou Pružný konektor</t>
  </si>
  <si>
    <t>333596615</t>
  </si>
  <si>
    <t>97</t>
  </si>
  <si>
    <t>7494004570</t>
  </si>
  <si>
    <t>Modulární přístroje Ostatní přístroje -modulární přístroje Spínače a tlačítka Kolébkové spínače a přepínače Ith 16 A, Ue AC 250 V, DC 12 V, 1x přepínací kontakt</t>
  </si>
  <si>
    <t>616063342</t>
  </si>
  <si>
    <t>98</t>
  </si>
  <si>
    <t>7594300296</t>
  </si>
  <si>
    <t>Počítače náprav Vnitřní prvky PN Frauscher RJ45 interface pro 1 směrový výstup</t>
  </si>
  <si>
    <t>1621543657</t>
  </si>
  <si>
    <t>99</t>
  </si>
  <si>
    <t>7594300652</t>
  </si>
  <si>
    <t>Počítače náprav Vnitřní prvky PN ACS2000 Propojovací kabel VIDEK, žlutý, délka 1 m</t>
  </si>
  <si>
    <t>167014902</t>
  </si>
  <si>
    <t>100</t>
  </si>
  <si>
    <t>7592010131</t>
  </si>
  <si>
    <t>Kolové senzory a snímače počítačů náprav Box pro nastavení a údržbu</t>
  </si>
  <si>
    <t>1326889402</t>
  </si>
  <si>
    <t>101</t>
  </si>
  <si>
    <t>5914110010</t>
  </si>
  <si>
    <t>Oprava nástupiště sypaného z kameniva úprava povrchu místní, jednotlivá. Poznámka: 1. V cenách jsou započteny náklady na manipulaci a naložení výzisku kameniva na dopravní prostředek. 2. V cenách nejsou obsaženy náklady na dodávku materiálu.</t>
  </si>
  <si>
    <t>1802243299</t>
  </si>
  <si>
    <t>Poznámka k souboru cen:_x000d_
1. V cenách jsou započteny náklady na manipulaci a naložení výzisku kameniva na dopravní prostředek._x000d_
2. V cenách nejsou obsaženy náklady na dodávku materiálu.</t>
  </si>
  <si>
    <t>Poznámka k položce:_x000d_
úprava povrchu pod deskou u závorového stojanu, vyrovnání</t>
  </si>
  <si>
    <t>102</t>
  </si>
  <si>
    <t>7590110510</t>
  </si>
  <si>
    <t>Domky, přístřešky Střecha valbová - rel.domku podle zvl. požadavků a předložené dokumentace 3x2 m</t>
  </si>
  <si>
    <t>-2099996538</t>
  </si>
  <si>
    <t>103</t>
  </si>
  <si>
    <t>7491600020</t>
  </si>
  <si>
    <t>Uzemnění Vnitřní Uzemňovací vedení na povrchu, páskem FeZn do 120 mm2</t>
  </si>
  <si>
    <t>-2117907966</t>
  </si>
  <si>
    <t>104</t>
  </si>
  <si>
    <t>7491600070</t>
  </si>
  <si>
    <t>Uzemnění Vnitřní H07V-K 10 zž (CYA)</t>
  </si>
  <si>
    <t>-1645083451</t>
  </si>
  <si>
    <t>105</t>
  </si>
  <si>
    <t>7491600100</t>
  </si>
  <si>
    <t>Uzemnění Vnitřní Svorka OBO 1809 ekvipotenciální</t>
  </si>
  <si>
    <t>1644188566</t>
  </si>
  <si>
    <t>106</t>
  </si>
  <si>
    <t>7590110700</t>
  </si>
  <si>
    <t xml:space="preserve">Domky, přístřešky Okapy a děšťové svody - pro rel. domek podle zvl. požadavků a  předložené dokumentace 3x2 m</t>
  </si>
  <si>
    <t>410008279</t>
  </si>
  <si>
    <t>107</t>
  </si>
  <si>
    <t>7494003690</t>
  </si>
  <si>
    <t>Modulární přístroje Jističe Příslušenství Ue DC 24 V, např. pro LTE, LTN, LVN</t>
  </si>
  <si>
    <t>352340888</t>
  </si>
  <si>
    <t>108</t>
  </si>
  <si>
    <t>5915005020</t>
  </si>
  <si>
    <t>Hloubení rýh nebo jam na železničním spodku II. třídy. Poznámka: 1. V cenách jsou započteny náklady na hloubení a uložení výzisku na terén nebo naložení na dopravní prostředek a uložení na úložišti.</t>
  </si>
  <si>
    <t>m3</t>
  </si>
  <si>
    <t>1899805755</t>
  </si>
  <si>
    <t>Poznámka k souboru cen:_x000d_
1. V cenách jsou započteny náklady na hloubení a uložení výzisku na terén nebo naložení na dopravní prostředek a uložení na úložišti.</t>
  </si>
  <si>
    <t>KAB</t>
  </si>
  <si>
    <t>Kabelizace</t>
  </si>
  <si>
    <t>109</t>
  </si>
  <si>
    <t>7590521000</t>
  </si>
  <si>
    <t>Venkovní vedení kabelová - metalické sítě Plněné, párované s ochr. vodičem TCEKPFLEY 4 P 1,0 D</t>
  </si>
  <si>
    <t>1962715919</t>
  </si>
  <si>
    <t>110</t>
  </si>
  <si>
    <t>7492501930</t>
  </si>
  <si>
    <t>Kabely, vodiče, šňůry Cu - nn Kabel silový 4 a 5-žílový Cu, plastová izolace CYKY 4J6 (4Bx6)</t>
  </si>
  <si>
    <t>2096227338</t>
  </si>
  <si>
    <t>111</t>
  </si>
  <si>
    <t>7492502030</t>
  </si>
  <si>
    <t>Kabely, vodiče, šňůry Cu - nn Kabel silový 4 a 5-žílový Cu, plastová izolace CYKY 5J6 (5Cx6)</t>
  </si>
  <si>
    <t>722410052</t>
  </si>
  <si>
    <t>112</t>
  </si>
  <si>
    <t>7492502130</t>
  </si>
  <si>
    <t>Kabely, vodiče, šňůry Cu - nn Kabel silový více-žílový Cu, plastová izolace CYKY 7O1,5 (7Dx1,5)</t>
  </si>
  <si>
    <t>-350168918</t>
  </si>
  <si>
    <t>113</t>
  </si>
  <si>
    <t>7492502150</t>
  </si>
  <si>
    <t xml:space="preserve">Kabely, vodiče, šňůry Cu - nn Kabel silový více-žílový Cu, plastová izolace CYKY 12J2,5  (12Cx2,5)</t>
  </si>
  <si>
    <t>1514435758</t>
  </si>
  <si>
    <t>114</t>
  </si>
  <si>
    <t>7492501870</t>
  </si>
  <si>
    <t>Kabely, vodiče, šňůry Cu - nn Kabel silový 4 a 5-žílový Cu, plastová izolace CYKY 4J10 (4Bx10)</t>
  </si>
  <si>
    <t>1023665553</t>
  </si>
  <si>
    <t>115</t>
  </si>
  <si>
    <t>7590525245</t>
  </si>
  <si>
    <t>Zatažení kabelu do objektu do 9 kg/m - vyčistění přístupu do objektu, odvinutí a zatažení kabelu</t>
  </si>
  <si>
    <t>-1100691237</t>
  </si>
  <si>
    <t>116</t>
  </si>
  <si>
    <t>7590525382</t>
  </si>
  <si>
    <t>Vypichování žil v dálkovém kabelu při počtu od 8 do 16 čtyřek</t>
  </si>
  <si>
    <t>512</t>
  </si>
  <si>
    <t>-1710275259</t>
  </si>
  <si>
    <t>117</t>
  </si>
  <si>
    <t>7590540750</t>
  </si>
  <si>
    <t>Slaboproudé rozvody, kabely pro přívod a vnitřní instalaci Spojky metalických kabelů a příslušenství Teplem smrštitelná zesílená spojka pro netlakované kabely XAGA 500-100/25-500-FLE-CZ</t>
  </si>
  <si>
    <t>1264330536</t>
  </si>
  <si>
    <t>118</t>
  </si>
  <si>
    <t>7590541409</t>
  </si>
  <si>
    <t>Slaboproudé rozvody, kabely pro přívod a vnitřní instalaci Spojky metalických kabelů a příslušenství Teplem smrštitelná zesílená spojka pro netlakované kabely XAGA 500-100/25-500/EY</t>
  </si>
  <si>
    <t>170204500</t>
  </si>
  <si>
    <t>119</t>
  </si>
  <si>
    <t>7590525747</t>
  </si>
  <si>
    <t>Montáž objímky kabelové značkovací - koncové - zhotovení objímky na průměr kabelu, vyražení znaku kabelu na objímku, nasazení objímky a zaletování, ovinutí objímky i pláště kabelu benzopáskou</t>
  </si>
  <si>
    <t>274667981</t>
  </si>
  <si>
    <t>120</t>
  </si>
  <si>
    <t>7590545050</t>
  </si>
  <si>
    <t>Uložení kabelu CYKY do žlabového rozvodu zabezpečovací ústředny do 4 x 10 mm - odvinutí, naměření a položení šňůry na lávku nebo do žlabového rozvodu včetně uchycení v ohybech, zakrytí žlabu a zaizolování konců kabelu, prozvonění a označení</t>
  </si>
  <si>
    <t>705158679</t>
  </si>
  <si>
    <t>121</t>
  </si>
  <si>
    <t>7590545052</t>
  </si>
  <si>
    <t>Uložení kabelu CYKY do žlabového rozvodu zabezpečovací ústředny nad 4 x 10 mm - odvinutí, naměření a položení šňůry na lávku nebo do žlabového rozvodu včetně uchycení v ohybech, zakrytí žlabu a zaizolování konců kabelu, prozvonění a označení</t>
  </si>
  <si>
    <t>-1177719027</t>
  </si>
  <si>
    <t>122</t>
  </si>
  <si>
    <t>7590545070</t>
  </si>
  <si>
    <t>Montáž ukončení kabelu CYKY 4x10 ve stojanu závor nebo rozvaděči - zatažení kabelu a jeho upevnění, odstranění pláště, rozpletení, odizolování žil, prozvonění a zapojení na svorkovnici</t>
  </si>
  <si>
    <t>454963511</t>
  </si>
  <si>
    <t>123</t>
  </si>
  <si>
    <t>7590555072</t>
  </si>
  <si>
    <t>Montáž formy pro kabel TCEKE, TCEKES přes délku 0,5 m 5 XN - odstranění pláště na jednom konci kabelu, odstranění izolace z konců žil na svorkovnici, zhotovení vodní zábrany, zformování a konečná úprava kabelu, kontrolní a závěrečné měření na kabelu, zapojení po měření, montáž příchytky a štítku kabelové formy</t>
  </si>
  <si>
    <t>-463008340</t>
  </si>
  <si>
    <t>124</t>
  </si>
  <si>
    <t>7590555074</t>
  </si>
  <si>
    <t>Montáž formy pro kabel TCEKE, TCEKES přes délku 0,5 m 10 XN - odstranění pláště na jednom konci kabelu, odstranění izolace z konců žil na svorkovnici, zhotovení vodní zábrany, zformování a konečná úprava kabelu, kontrolní a závěrečné měření na kabelu, zapojení po měření, montáž příchytky a štítku kabelové formy</t>
  </si>
  <si>
    <t>525557948</t>
  </si>
  <si>
    <t>125</t>
  </si>
  <si>
    <t>7590555104</t>
  </si>
  <si>
    <t>Montáž formy pro kabely TCEKE, TCEKFY, TCEKY, TCEKEZE, TCEKEY do 4 P 1,0 - odstranění pláště na jednom konci kabelu, odstranění izolace z konců žil na svorkovnici, zhotovení vodní zábrany, zformování a konečná úprava kabelu, kontrolní a závěrečné měření na kabelu, zapojení po měření, montáž příchytky a štítku kabelové formy</t>
  </si>
  <si>
    <t>-563522869</t>
  </si>
  <si>
    <t>126</t>
  </si>
  <si>
    <t>7590555110</t>
  </si>
  <si>
    <t>Montáž formy pro kabely TCEKE, TCEKFY, TCEKY, TCEKEZE, TCEKEY do 16 P 1,0 - odstranění pláště na jednom konci kabelu, odstranění izolace z konců žil na svorkovnici, zhotovení vodní zábrany, zformování a konečná úprava kabelu, kontrolní a závěrečné měření na kabelu, zapojení po měření, montáž příchytky a štítku kabelové formy</t>
  </si>
  <si>
    <t>-1832896758</t>
  </si>
  <si>
    <t>127</t>
  </si>
  <si>
    <t>7590555112</t>
  </si>
  <si>
    <t>Montáž formy pro kabely TCEKE, TCEKFY, TCEKY, TCEKEZE, TCEKEY do 24 P 1,0 - odstranění pláště na jednom konci kabelu, odstranění izolace z konců žil na svorkovnici, zhotovení vodní zábrany, zformování a konečná úprava kabelu, kontrolní a závěrečné měření na kabelu, zapojení po měření, montáž příchytky a štítku kabelové formy</t>
  </si>
  <si>
    <t>-1153762307</t>
  </si>
  <si>
    <t>7593505134</t>
  </si>
  <si>
    <t>Zakrytí kabelu resp. trubek výstražnou folií (bez folie)</t>
  </si>
  <si>
    <t>537642773</t>
  </si>
  <si>
    <t>129</t>
  </si>
  <si>
    <t>7593505310</t>
  </si>
  <si>
    <t>Zatažení optického kabelu do ochranné HDPE trubky</t>
  </si>
  <si>
    <t>-2090074281</t>
  </si>
  <si>
    <t>130</t>
  </si>
  <si>
    <t>7598015185</t>
  </si>
  <si>
    <t>Jednosměrné měření kabelu místního</t>
  </si>
  <si>
    <t>pár</t>
  </si>
  <si>
    <t>1658532485</t>
  </si>
  <si>
    <t>131</t>
  </si>
  <si>
    <t>7590521519</t>
  </si>
  <si>
    <t>1843490844</t>
  </si>
  <si>
    <t>132</t>
  </si>
  <si>
    <t>7590521529</t>
  </si>
  <si>
    <t>Venkovní vedení kabelová - metalické sítě Plněné, párované s ochr. vodičem TCEKPFLEY 7 P 1,0 D</t>
  </si>
  <si>
    <t>-1239262007</t>
  </si>
  <si>
    <t>133</t>
  </si>
  <si>
    <t>7590521514</t>
  </si>
  <si>
    <t>Venkovní vedení kabelová - metalické sítě Plněné, párované s ochr. vodičem TCEKPFLEY 3 P 1,0 D</t>
  </si>
  <si>
    <t>-1356686563</t>
  </si>
  <si>
    <t>134</t>
  </si>
  <si>
    <t>7590520599</t>
  </si>
  <si>
    <t>Venkovní vedení kabelová - metalické sítě Plněné 4x0,8 TCEPKPFLE 3 x 4 x 0,8</t>
  </si>
  <si>
    <t>674511847</t>
  </si>
  <si>
    <t>135</t>
  </si>
  <si>
    <t>7592700640</t>
  </si>
  <si>
    <t xml:space="preserve">Upozorňovadla, značky Návěsti označující místo na trati Fólie výstražná modrá š34cm  (HM0673909991034)</t>
  </si>
  <si>
    <t>-2062462646</t>
  </si>
  <si>
    <t>136</t>
  </si>
  <si>
    <t>7590520624</t>
  </si>
  <si>
    <t>Venkovní vedení kabelová - metalické sítě Plněné 4x0,8 TCEPKPFLEY 10 x 4 x 0,8</t>
  </si>
  <si>
    <t>1269341980</t>
  </si>
  <si>
    <t>NAP</t>
  </si>
  <si>
    <t>Napájení</t>
  </si>
  <si>
    <t>137</t>
  </si>
  <si>
    <t>7593000010</t>
  </si>
  <si>
    <t>Dobíječe, usměrňovače, napáječe Usměrňovač E230 G12/25, na polici/na zeď/na DIN lištu, základní stavová indikace opticky i bezpotenciálově, teplotní kompenzace</t>
  </si>
  <si>
    <t>126491164</t>
  </si>
  <si>
    <t>138</t>
  </si>
  <si>
    <t>7494151020</t>
  </si>
  <si>
    <t>Montáž modulárních rozvodnic min. IP 55, třída izolace II, počet modulů do 72 - do zdi, na zeď nebo konstrukci, včetně montáže nosné konstrukce, kotevní, spojovací prvků, provedení zkoušek, dodání atestů, revizní zprávy včetně kusové zkoušky. Neobsahuje elektrovýzbroj</t>
  </si>
  <si>
    <t>-117719598</t>
  </si>
  <si>
    <t>139</t>
  </si>
  <si>
    <t>7593310150</t>
  </si>
  <si>
    <t xml:space="preserve">Konstrukční díly Lišta uzemňovací-sestava  (CV725125006M)</t>
  </si>
  <si>
    <t>-66428413</t>
  </si>
  <si>
    <t>140</t>
  </si>
  <si>
    <t>7499700890</t>
  </si>
  <si>
    <t>Kabely trakčního vedení, Různé TV Uzemňovací vedení v zemi, páskem FeZn do 120 mm2</t>
  </si>
  <si>
    <t>-271725147</t>
  </si>
  <si>
    <t>141</t>
  </si>
  <si>
    <t>7494004126</t>
  </si>
  <si>
    <t>Modulární přístroje Přepěťové ochrany Svodiče přepětí typ 2, Imax 40 kA, Uc AC 350 V, výměnné moduly, varistor, jiskřiště, 3+N-pól</t>
  </si>
  <si>
    <t>-1660995131</t>
  </si>
  <si>
    <t>142</t>
  </si>
  <si>
    <t>7494004154</t>
  </si>
  <si>
    <t>Modulární přístroje Přepěťové ochrany Svodiče přepětí typ 3, Imax 10 kA, Uc AC 253 V, výměnné moduly, se signalizací, varistor, jiskřiště, 1+N-pól</t>
  </si>
  <si>
    <t>-160172043</t>
  </si>
  <si>
    <t>143</t>
  </si>
  <si>
    <t>7494004164</t>
  </si>
  <si>
    <t>Modulární přístroje Přepěťové ochrany Svodiče přepětí oddělovací tlumivka mezi svodiče typu 2 a 3</t>
  </si>
  <si>
    <t>-1610583288</t>
  </si>
  <si>
    <t>144</t>
  </si>
  <si>
    <t>7494000118</t>
  </si>
  <si>
    <t>Rozvodnicové a rozváděčové skříně Distri Rozvodnicové skříně DistriTon Plastové Nástěnné (IP55) pro nástěnnou montáž, průhledné dveře, počet řad 2, krytí IP55, počet modulů v řadě 13, krytí IP55, PE+N, barva šedá, materiál: plast</t>
  </si>
  <si>
    <t>1941638475</t>
  </si>
  <si>
    <t>145</t>
  </si>
  <si>
    <t>7592910175</t>
  </si>
  <si>
    <t>Baterie Staniční akumulátory NiCd článek 1,2 V/170 Ah C5 s vláknitou elektrodou, cena včetně spojovacího materiálu a bateriového nosiče či stojanu</t>
  </si>
  <si>
    <t>574387196</t>
  </si>
  <si>
    <t>146</t>
  </si>
  <si>
    <t>7496655014</t>
  </si>
  <si>
    <t>Montáž staničních baterií (akumulátorů) gelových do 12 V přes 40 do 100 Ah - montáž článků akumulátorové baterie včetně proudových propojek, propojení, kontrola spojů, provedení zkoušek, dodání atestů a revizních zpráv</t>
  </si>
  <si>
    <t>1676562276</t>
  </si>
  <si>
    <t>147</t>
  </si>
  <si>
    <t>7496655030</t>
  </si>
  <si>
    <t>Montáž staničních baterií (akumulátorů) gelových do 24 V přes 40 do 100 Ah - montáž článků akumulátorové baterie včetně proudových propojek, propojení, kontrola spojů, provedení zkoušek, dodání atestů a revizních zpráv</t>
  </si>
  <si>
    <t>654343347</t>
  </si>
  <si>
    <t>148</t>
  </si>
  <si>
    <t>7592910310</t>
  </si>
  <si>
    <t>Baterie Staniční akumulátory Rekombinační zátka AquaGen Premium Top H (použití do 300 Ah)</t>
  </si>
  <si>
    <t>-2004201772</t>
  </si>
  <si>
    <t>149</t>
  </si>
  <si>
    <t>7496655040</t>
  </si>
  <si>
    <t>Montáž staničních baterií (akumulátorů) olověných přes 100 do 200 Ah - montáž článků akumulátorové baterie včetně proudových propojek, propojení, kontrola spojů, provedení zkoušek, dodání atestů a revizních zpráv, sada 9 akumulátorů</t>
  </si>
  <si>
    <t>1797372587</t>
  </si>
  <si>
    <t>150</t>
  </si>
  <si>
    <t>7592900060</t>
  </si>
  <si>
    <t>Baterie Staniční akumulátory NiCd článek 1,2 V/180 Ah C5 se sintrovanou elektrodou, cena včetně spojovacího materiálu a bateriového nosiče či stojanu</t>
  </si>
  <si>
    <t>-301902553</t>
  </si>
  <si>
    <t>151</t>
  </si>
  <si>
    <t>7592900090</t>
  </si>
  <si>
    <t>523504348</t>
  </si>
  <si>
    <t>152</t>
  </si>
  <si>
    <t>7593310690</t>
  </si>
  <si>
    <t>Konstrukční díly Skříň přístrojová SPP 57B (CV801019002)</t>
  </si>
  <si>
    <t>177794989</t>
  </si>
  <si>
    <t>153</t>
  </si>
  <si>
    <t>7596910030</t>
  </si>
  <si>
    <t>Venkovní telefonní objekty Objekt telef.venk.VTO 6 plastový sloupek (CV540329006)</t>
  </si>
  <si>
    <t>-1435411469</t>
  </si>
  <si>
    <t>154</t>
  </si>
  <si>
    <t>7494004950</t>
  </si>
  <si>
    <t>Kompaktní jističe Kompaktní jističe do 160A Podpěťové spouště AC/DC 110 V, např. pro BC160</t>
  </si>
  <si>
    <t>-1366246592</t>
  </si>
  <si>
    <t>155</t>
  </si>
  <si>
    <t>7496656010</t>
  </si>
  <si>
    <t>Montáž stojanu pro baterie do 150 Ah - usazení, případné zašroubování do podlahy</t>
  </si>
  <si>
    <t>-1251543179</t>
  </si>
  <si>
    <t>156</t>
  </si>
  <si>
    <t>7492501712</t>
  </si>
  <si>
    <t>Kabely, vodiče, šňůry Cu - nn Kabel silový 2 a 3-žílový Cu, plastová izolace CYKY 2O16 (2Dx16), NYM-O 2x16</t>
  </si>
  <si>
    <t>-1096248253</t>
  </si>
  <si>
    <t>157</t>
  </si>
  <si>
    <t>7592905070</t>
  </si>
  <si>
    <t>Montáž rekombinační zátky do 300 Ah</t>
  </si>
  <si>
    <t>1694940480</t>
  </si>
  <si>
    <t>158</t>
  </si>
  <si>
    <t>7592905072</t>
  </si>
  <si>
    <t>Montáž rekombinační zátky nad 300 Ah</t>
  </si>
  <si>
    <t>174556876</t>
  </si>
  <si>
    <t>159</t>
  </si>
  <si>
    <t>7593310860</t>
  </si>
  <si>
    <t xml:space="preserve">Konstrukční díly Stojan pod baterie  (CV621849001)</t>
  </si>
  <si>
    <t>675780484</t>
  </si>
  <si>
    <t>160</t>
  </si>
  <si>
    <t>7593005012</t>
  </si>
  <si>
    <t>Montáž dobíječe, usměrňovače, napáječe nástěnného - včetně připojení vodičů elektrické sítě ss rozvodu a uzemnění, přezkoušení funkce</t>
  </si>
  <si>
    <t>1554971152</t>
  </si>
  <si>
    <t>PN</t>
  </si>
  <si>
    <t>Počítače náprav</t>
  </si>
  <si>
    <t>161</t>
  </si>
  <si>
    <t>7592010168</t>
  </si>
  <si>
    <t>Kolové senzory a snímače počítačů náprav Upevňovací souprava SK150</t>
  </si>
  <si>
    <t>427303901</t>
  </si>
  <si>
    <t>162</t>
  </si>
  <si>
    <t>7592010202</t>
  </si>
  <si>
    <t>Kolové senzory a snímače počítačů náprav Kabelový závěr KSL-FP pro RSR (s EPO)</t>
  </si>
  <si>
    <t>111390079</t>
  </si>
  <si>
    <t>163</t>
  </si>
  <si>
    <t>7592010260</t>
  </si>
  <si>
    <t>Kolové senzory a snímače počítačů náprav Zkušební přípravek RSR SB</t>
  </si>
  <si>
    <t>-303003667</t>
  </si>
  <si>
    <t>164</t>
  </si>
  <si>
    <t>7594300174</t>
  </si>
  <si>
    <t>Počítače náprav Vnitřní prvky PN FAdC Montážní skříňka BGT07 šíře 84TE</t>
  </si>
  <si>
    <t>1465484763</t>
  </si>
  <si>
    <t>165</t>
  </si>
  <si>
    <t>7594300018</t>
  </si>
  <si>
    <t>Počítače náprav Vnitřní prvky PN AZF Přepěťová ochrana vyhodnocovací jednotky BSI002 (BSI003, BSI004)</t>
  </si>
  <si>
    <t>-2053239979</t>
  </si>
  <si>
    <t>166</t>
  </si>
  <si>
    <t>7594300076</t>
  </si>
  <si>
    <t>Počítače náprav Vnitřní prvky PN ACS 2000 Čítačová jednotka ACB010 GS03</t>
  </si>
  <si>
    <t>-1056172652</t>
  </si>
  <si>
    <t>167</t>
  </si>
  <si>
    <t>7594300082</t>
  </si>
  <si>
    <t>Počítače náprav Vnitřní prvky PN ACS 2000 Vyhodnocovací jednotka EIB-OK001 GS03</t>
  </si>
  <si>
    <t>1648717352</t>
  </si>
  <si>
    <t>168</t>
  </si>
  <si>
    <t>7594300108</t>
  </si>
  <si>
    <t>Počítače náprav Vnitřní prvky PN ACS 2000 Jednotka jištění SIC006 GS01</t>
  </si>
  <si>
    <t>-1941423663</t>
  </si>
  <si>
    <t>169</t>
  </si>
  <si>
    <t>7593320414</t>
  </si>
  <si>
    <t>Prvky Deska propojovací DPN (CV755135004)</t>
  </si>
  <si>
    <t>1229968704</t>
  </si>
  <si>
    <t>170</t>
  </si>
  <si>
    <t>7594305035</t>
  </si>
  <si>
    <t>Montáž součástí počítače náprav kabelového závěru KSL-FP pro RSR</t>
  </si>
  <si>
    <t>2036561351</t>
  </si>
  <si>
    <t>171</t>
  </si>
  <si>
    <t>7594305050</t>
  </si>
  <si>
    <t>Montáž součástí počítače náprav AZF bloku čítače ZBG</t>
  </si>
  <si>
    <t>1910940913</t>
  </si>
  <si>
    <t>172</t>
  </si>
  <si>
    <t>7594305070</t>
  </si>
  <si>
    <t>Montáž součástí počítače náprav skříně pro bloky šíře 84TE BGT 01</t>
  </si>
  <si>
    <t>138658302</t>
  </si>
  <si>
    <t>REV</t>
  </si>
  <si>
    <t>Revize a zkoušky</t>
  </si>
  <si>
    <t>173</t>
  </si>
  <si>
    <t>7590725140</t>
  </si>
  <si>
    <t>Situování stožáru návěstidla nebo výstražníku přejezdového zařízení</t>
  </si>
  <si>
    <t>384746012</t>
  </si>
  <si>
    <t>174</t>
  </si>
  <si>
    <t>7592505030</t>
  </si>
  <si>
    <t>Montáž vybavení diagnostického zařízení PZS</t>
  </si>
  <si>
    <t>hod</t>
  </si>
  <si>
    <t>1165919332</t>
  </si>
  <si>
    <t>175</t>
  </si>
  <si>
    <t>7592605020</t>
  </si>
  <si>
    <t>Konfigurace SW v PC</t>
  </si>
  <si>
    <t>-116030604</t>
  </si>
  <si>
    <t>Poznámka k položce:_x000d_
Jedná se o SW JOP ESA-11 s EIP DOZ Františkovy Lázně - Aš. _x000d_
_x000d_
Položka byla použita jako nejbližší vhodná alternativa.</t>
  </si>
  <si>
    <t>STOJ</t>
  </si>
  <si>
    <t>Stojan zabezpečovacího zařízení</t>
  </si>
  <si>
    <t>176</t>
  </si>
  <si>
    <t>7592810908</t>
  </si>
  <si>
    <t>Reléový stojan PZS vystrojený na dvoukolejné trati s automatickými závorami 2 - 4 kusy výstražníků - kategorie dle ČSN 34 2650 ed.2: PZS 3(2) S,B(N),I(L)</t>
  </si>
  <si>
    <t>-999946259</t>
  </si>
  <si>
    <t>177</t>
  </si>
  <si>
    <t>7593330420</t>
  </si>
  <si>
    <t>Výměnné díly Hlídač napětí baterie HNB/24V (HM0404221990502)</t>
  </si>
  <si>
    <t>1019160731</t>
  </si>
  <si>
    <t>178</t>
  </si>
  <si>
    <t>7593320450</t>
  </si>
  <si>
    <t>Prvky Relé Schrack PT 570024 základní sestava (CV930025028)</t>
  </si>
  <si>
    <t>-1227678534</t>
  </si>
  <si>
    <t>179</t>
  </si>
  <si>
    <t>7593321149</t>
  </si>
  <si>
    <t>Prvky Elektronický kmitač pro PZS s elektronickou stabilizací napětí pro každou žárovku, 6 desek spínačů</t>
  </si>
  <si>
    <t>335800737</t>
  </si>
  <si>
    <t>180</t>
  </si>
  <si>
    <t>7593321173</t>
  </si>
  <si>
    <t>Prvky Deska tlačítek TL1</t>
  </si>
  <si>
    <t>1589143095</t>
  </si>
  <si>
    <t>181</t>
  </si>
  <si>
    <t>7593321185</t>
  </si>
  <si>
    <t>Prvky Deska indikací I</t>
  </si>
  <si>
    <t>-1748124317</t>
  </si>
  <si>
    <t>182</t>
  </si>
  <si>
    <t>7593321188</t>
  </si>
  <si>
    <t>Prvky Deska měření M</t>
  </si>
  <si>
    <t>353767024</t>
  </si>
  <si>
    <t>183</t>
  </si>
  <si>
    <t>7593310430</t>
  </si>
  <si>
    <t xml:space="preserve">Konstrukční díly Panel svorkovnicový  (CV725959001)</t>
  </si>
  <si>
    <t>-1636275938</t>
  </si>
  <si>
    <t>184</t>
  </si>
  <si>
    <t>7593320654</t>
  </si>
  <si>
    <t>Prvky Panel jističů (133mm)</t>
  </si>
  <si>
    <t>-1465887017</t>
  </si>
  <si>
    <t>185</t>
  </si>
  <si>
    <t>7494003574</t>
  </si>
  <si>
    <t>Modulární přístroje Jističe Jističe pro jištění stejnosměrných (DC) a střídavých (AC) obvodů, 2pólové In 1 A, Ue AC 230/400 V / DC 220/440 V, charakteristika C, 2pól, Icn 10 kA</t>
  </si>
  <si>
    <t>578031925</t>
  </si>
  <si>
    <t>186</t>
  </si>
  <si>
    <t>7494003576</t>
  </si>
  <si>
    <t>Modulární přístroje Jističe Jističe pro jištění stejnosměrných (DC) a střídavých (AC) obvodů, 2pólové In 2 A, Ue AC 230/400 V / DC 220/440 V, charakteristika C, 2pól, Icn 10 kA</t>
  </si>
  <si>
    <t>1292857499</t>
  </si>
  <si>
    <t>187</t>
  </si>
  <si>
    <t>7494003578</t>
  </si>
  <si>
    <t>Modulární přístroje Jističe Jističe pro jištění stejnosměrných (DC) a střídavých (AC) obvodů, 2pólové In 4 A, Ue AC 230/400 V / DC 220/440 V, charakteristika C, 2pól, Icn 10 kA</t>
  </si>
  <si>
    <t>-1967314394</t>
  </si>
  <si>
    <t>188</t>
  </si>
  <si>
    <t>7593320969</t>
  </si>
  <si>
    <t>Prvky Translátor TRN</t>
  </si>
  <si>
    <t>854768949</t>
  </si>
  <si>
    <t>189</t>
  </si>
  <si>
    <t>7593310380</t>
  </si>
  <si>
    <t xml:space="preserve">Konstrukční díly Panel krycí  (CV724799001M)</t>
  </si>
  <si>
    <t>-220185699</t>
  </si>
  <si>
    <t>190</t>
  </si>
  <si>
    <t>7592810901</t>
  </si>
  <si>
    <t>Reléový stojan PZS vystrojený na jednokolejné trati s výstražníky 5 - 8 kusů výstražníků - kategorie dle ČSN 34 2650 ed.2: PZS 3(2) S,B(N),I(L)</t>
  </si>
  <si>
    <t>626871629</t>
  </si>
  <si>
    <t>191</t>
  </si>
  <si>
    <t>7593321140</t>
  </si>
  <si>
    <t>Prvky Elektronický kmitač pro PZS s elektronickou stabilizací napětí pro každou žárovku, 3 desky spínačů</t>
  </si>
  <si>
    <t>2122814431</t>
  </si>
  <si>
    <t>192</t>
  </si>
  <si>
    <t>7593321161</t>
  </si>
  <si>
    <t>Prvky Deska (zásuvná jednotka) spínačů S2 pro EKP 2</t>
  </si>
  <si>
    <t>1152182962</t>
  </si>
  <si>
    <t>193</t>
  </si>
  <si>
    <t>7593310740</t>
  </si>
  <si>
    <t>Konstrukční díly Skříň stavebnicového systému FISCHER (pro elektronický kmitač) pro 19 zásuvných jednotek (TE160)</t>
  </si>
  <si>
    <t>1718502267</t>
  </si>
  <si>
    <t>DIAG</t>
  </si>
  <si>
    <t>Diagnostika</t>
  </si>
  <si>
    <t>194</t>
  </si>
  <si>
    <t>7593311200</t>
  </si>
  <si>
    <t xml:space="preserve">Konstrukční díly Zásuvka ESP ocínovaná  (CV711015024)</t>
  </si>
  <si>
    <t>-752598335</t>
  </si>
  <si>
    <t>DIAG_01</t>
  </si>
  <si>
    <t>Diagnostika PZS v km 158,653</t>
  </si>
  <si>
    <t>195</t>
  </si>
  <si>
    <t>7593320576</t>
  </si>
  <si>
    <t>Prvky TBRP - Jednotka napáječe a opakovače sběrnice</t>
  </si>
  <si>
    <t>-2032844980</t>
  </si>
  <si>
    <t>196</t>
  </si>
  <si>
    <t>7593320579</t>
  </si>
  <si>
    <t>Prvky TDCC – řídící jednotka sběrnice</t>
  </si>
  <si>
    <t>469669212</t>
  </si>
  <si>
    <t>197</t>
  </si>
  <si>
    <t>7593320585</t>
  </si>
  <si>
    <t>Prvky TDMD – Komunikační modemová jednotka</t>
  </si>
  <si>
    <t>473285000</t>
  </si>
  <si>
    <t>198</t>
  </si>
  <si>
    <t>7593320588</t>
  </si>
  <si>
    <t>Prvky TDI8s – Jednotka 8 bezpečných digitálních vstupů</t>
  </si>
  <si>
    <t>-1446708554</t>
  </si>
  <si>
    <t>199</t>
  </si>
  <si>
    <t>7593320591</t>
  </si>
  <si>
    <t>Prvky TDI16 – Jednotka 16 digitálních vstupů</t>
  </si>
  <si>
    <t>1897090972</t>
  </si>
  <si>
    <t>200</t>
  </si>
  <si>
    <t>7593320594</t>
  </si>
  <si>
    <t>Prvky TDO8 – Jednotka 8 digitálních výstupů</t>
  </si>
  <si>
    <t>1958878999</t>
  </si>
  <si>
    <t>201</t>
  </si>
  <si>
    <t>7593320597</t>
  </si>
  <si>
    <t>Prvky TDO8s – Jednotka 8 bezpečných digitálních výstupů</t>
  </si>
  <si>
    <t>-1881017929</t>
  </si>
  <si>
    <t>202</t>
  </si>
  <si>
    <t>7593320714</t>
  </si>
  <si>
    <t>Prvky Záslepka TFP3/4 T 4 moduly-TEDIS</t>
  </si>
  <si>
    <t>-539714246</t>
  </si>
  <si>
    <t>203</t>
  </si>
  <si>
    <t>7593320798</t>
  </si>
  <si>
    <t>Prvky MPS3D - jednotka napáječe a opakovače sběrnice</t>
  </si>
  <si>
    <t>1045515688</t>
  </si>
  <si>
    <t>204</t>
  </si>
  <si>
    <t>7593320813</t>
  </si>
  <si>
    <t>Prvky MVI3 – jednotka analogových napěťových vstupů</t>
  </si>
  <si>
    <t>-1963887844</t>
  </si>
  <si>
    <t>205</t>
  </si>
  <si>
    <t>7593320822</t>
  </si>
  <si>
    <t>Prvky MIR3 – jednotka měření izolačních odporů</t>
  </si>
  <si>
    <t>-949862692</t>
  </si>
  <si>
    <t>206</t>
  </si>
  <si>
    <t>7593320825</t>
  </si>
  <si>
    <t>Prvky MIRS – subjednotka pro MIR3</t>
  </si>
  <si>
    <t>2075927276</t>
  </si>
  <si>
    <t>207</t>
  </si>
  <si>
    <t>7593320828</t>
  </si>
  <si>
    <t>Prvky CDU3 - komunikační a diagnostická jednotka</t>
  </si>
  <si>
    <t>-1899925408</t>
  </si>
  <si>
    <t>208</t>
  </si>
  <si>
    <t>7593320852</t>
  </si>
  <si>
    <t>Prvky CT31 - Připojení jednotky CDU3</t>
  </si>
  <si>
    <t>-1447281135</t>
  </si>
  <si>
    <t>209</t>
  </si>
  <si>
    <t>7593320918</t>
  </si>
  <si>
    <t>Prvky 10HP Záslepka pro dvě pole</t>
  </si>
  <si>
    <t>2020519739</t>
  </si>
  <si>
    <t>210</t>
  </si>
  <si>
    <t>7593320927</t>
  </si>
  <si>
    <t>Prvky 25HP Záslepka pro pět polí</t>
  </si>
  <si>
    <t>573476296</t>
  </si>
  <si>
    <t>211</t>
  </si>
  <si>
    <t>7593320843</t>
  </si>
  <si>
    <t>Prvky MT33 - Připojení jednotky MPS3A a MPS3D</t>
  </si>
  <si>
    <t>411786402</t>
  </si>
  <si>
    <t>212</t>
  </si>
  <si>
    <t>7593320844</t>
  </si>
  <si>
    <t>Prvky MT34 - Připojení jednotek MDI3, MVI3, MIR3, MIS3, CSU3</t>
  </si>
  <si>
    <t>701786446</t>
  </si>
  <si>
    <t>213</t>
  </si>
  <si>
    <t>7593320910</t>
  </si>
  <si>
    <t>Prvky CML3 - jednotka modemu</t>
  </si>
  <si>
    <t>-1100638454</t>
  </si>
  <si>
    <t>214</t>
  </si>
  <si>
    <t>7593320911</t>
  </si>
  <si>
    <t>Prvky CT32 - Připojovací díl jednotky CML3</t>
  </si>
  <si>
    <t>-2023354189</t>
  </si>
  <si>
    <t>215</t>
  </si>
  <si>
    <t>7593320574</t>
  </si>
  <si>
    <t>Prvky Kazeta TD328</t>
  </si>
  <si>
    <t>-66258358</t>
  </si>
  <si>
    <t>216</t>
  </si>
  <si>
    <t>7593320575</t>
  </si>
  <si>
    <t>Prvky Montážní sada 1patrová 133 mm pro kazetu TD</t>
  </si>
  <si>
    <t>1108060288</t>
  </si>
  <si>
    <t>217</t>
  </si>
  <si>
    <t>7593315216</t>
  </si>
  <si>
    <t>Montáž skříně DOZ/DIAG pro diagnostiku - usazení skříně na místě určení, zapojení</t>
  </si>
  <si>
    <t>-1532735568</t>
  </si>
  <si>
    <t>218</t>
  </si>
  <si>
    <t>7593315320</t>
  </si>
  <si>
    <t>Montáž translátoru</t>
  </si>
  <si>
    <t>710109156</t>
  </si>
  <si>
    <t>DIAG_03</t>
  </si>
  <si>
    <t>Diagnostika ŽST Blatno</t>
  </si>
  <si>
    <t>219</t>
  </si>
  <si>
    <t>7593320765</t>
  </si>
  <si>
    <t>Prvky Kazeta MD308D</t>
  </si>
  <si>
    <t>125253420</t>
  </si>
  <si>
    <t>220</t>
  </si>
  <si>
    <t>7593320699</t>
  </si>
  <si>
    <t>Prvky Panel 2.patrový pro kazetu TEDIS19",FISCHER</t>
  </si>
  <si>
    <t>706852951</t>
  </si>
  <si>
    <t>UPR_SW</t>
  </si>
  <si>
    <t>Úprava adresného software</t>
  </si>
  <si>
    <t>221</t>
  </si>
  <si>
    <t>7592605010</t>
  </si>
  <si>
    <t>Instalace SW do PC</t>
  </si>
  <si>
    <t>-1611495289</t>
  </si>
  <si>
    <t>VEN</t>
  </si>
  <si>
    <t>Venkovní prvky</t>
  </si>
  <si>
    <t>222</t>
  </si>
  <si>
    <t>7590120140</t>
  </si>
  <si>
    <t>Skříně Skříňka přejezdového zařízení inovovaná (HM0404134120002)</t>
  </si>
  <si>
    <t>-1098762587</t>
  </si>
  <si>
    <t>223</t>
  </si>
  <si>
    <t>7592830170</t>
  </si>
  <si>
    <t xml:space="preserve">Součásti stojanu se závorou Zařízení pro upevn.břevna  (CV708025030)</t>
  </si>
  <si>
    <t>734045493</t>
  </si>
  <si>
    <t>224</t>
  </si>
  <si>
    <t>5907055020</t>
  </si>
  <si>
    <t>Vrtání kolejnic otvor o průměru přes 10 do 23 mm. Poznámka: 1. V cenách jsou započteny náklady na manipulaci podložení, označení a provedení vrtu ve stojině kolejnice.</t>
  </si>
  <si>
    <t>-477233385</t>
  </si>
  <si>
    <t>Poznámka k souboru cen:_x000d_
1. V cenách jsou započteny náklady na manipulaci podložení, označení a provedení vrtu ve stojině kolejnice.</t>
  </si>
  <si>
    <t>225</t>
  </si>
  <si>
    <t>7491652040</t>
  </si>
  <si>
    <t>Montáž vnějšího uzemnění zemnící tyče z pozinkované oceli (FeZn), délky do 2 m - zemnící tyče (horní konec tyče min. 80 cm pod povrchem) včetně připojení tyče k pásku</t>
  </si>
  <si>
    <t>963698277</t>
  </si>
  <si>
    <t>226</t>
  </si>
  <si>
    <t>7497351590</t>
  </si>
  <si>
    <t>Montáž ukolejnění s průrazkou T, P, 2T, BP, DS, OK - 1 vodič</t>
  </si>
  <si>
    <t>288386658</t>
  </si>
  <si>
    <t>227</t>
  </si>
  <si>
    <t>7590195010</t>
  </si>
  <si>
    <t>Montáž objektu venkovního ovládacího (PZS apod.) - připevnění skříňky na sloupek, zeď apod., zatažení kabelu z domku nebo PSK a zapojení na ovládací skříň. Ochrana skříňky připojením na hlavní uzemňovací sběrnici v domku nebo na zemnicí svorník PSK</t>
  </si>
  <si>
    <t>1277165348</t>
  </si>
  <si>
    <t>228</t>
  </si>
  <si>
    <t>7592815026</t>
  </si>
  <si>
    <t>Montáž výstražníku AŽD 71 se dvěma skříněmi - smontování kompletního výstražníku, označení označovacími štítky, postavení výstražníku včetně transformátorové skříně na základ, montáž transformátorů do skříně a propojení, zatažení kabelu bez zhotovení a zapojení kabelové formy, nátěr. Bez provedení ochrany proti vlivu trakcí</t>
  </si>
  <si>
    <t>-818151093</t>
  </si>
  <si>
    <t>229</t>
  </si>
  <si>
    <t>7592835045</t>
  </si>
  <si>
    <t>Montáž součástí stojanu se závorou protizávaží velkého</t>
  </si>
  <si>
    <t>-113125832</t>
  </si>
  <si>
    <t>230</t>
  </si>
  <si>
    <t>7593311060</t>
  </si>
  <si>
    <t>Konstrukční díly Svorkovnice WAGO 20-ti dílná (CV721225083)</t>
  </si>
  <si>
    <t>921668031</t>
  </si>
  <si>
    <t>231</t>
  </si>
  <si>
    <t>7592700324</t>
  </si>
  <si>
    <t>Upozorňovadla, značky Návěsti označující místo na trati Náv.tab.IP22 ZZ není v činnosti (HM0404129990761)</t>
  </si>
  <si>
    <t>-587897485</t>
  </si>
  <si>
    <t>232</t>
  </si>
  <si>
    <t>7592840050</t>
  </si>
  <si>
    <t>Přejezdníky Přejezdník-atrapa přenosný vel.B-N /do60km/ (HM0404129990116)</t>
  </si>
  <si>
    <t>-1374917476</t>
  </si>
  <si>
    <t>233</t>
  </si>
  <si>
    <t>7590150030</t>
  </si>
  <si>
    <t xml:space="preserve">Uzemnění, ukolejnění Tyč zemnící se svorkou l=1,5m  (HM0354405211015)</t>
  </si>
  <si>
    <t>-1122411344</t>
  </si>
  <si>
    <t>234</t>
  </si>
  <si>
    <t>7594110200</t>
  </si>
  <si>
    <t>Lanové propojení s kolíkovým ukončením LAI 1xFe9/190 norma 703029132 (HM0404223990154AV.00190)</t>
  </si>
  <si>
    <t>-1541248244</t>
  </si>
  <si>
    <t>235</t>
  </si>
  <si>
    <t>7594170530</t>
  </si>
  <si>
    <t>Propojovací příslušenství Příchytka lanová jednod. norma 703309005 (HM0404223990011)</t>
  </si>
  <si>
    <t>-1891145695</t>
  </si>
  <si>
    <t>236</t>
  </si>
  <si>
    <t>7594105040</t>
  </si>
  <si>
    <t>Montáž lanového propojení tlumivek na dřevěné pražce 1,9 nebo 2,4 m - propojení stykového transformátoru s kolejnicí nebo s dalším stykovým transformátorem lanovým propojením; usazení pražců nebo trámků mezi koleje nebo podél koleje; připevnění lana k pražcům nebo montážním trámkům</t>
  </si>
  <si>
    <t>-158014694</t>
  </si>
  <si>
    <t>Práce a dodávky M</t>
  </si>
  <si>
    <t>237</t>
  </si>
  <si>
    <t>7590135010</t>
  </si>
  <si>
    <t>Montáž objektu kabelového č. v. 49040 (žluťásek) - montáž na základ, zatažení kabelů vč. kontroly izolačního stavu bez vyformování a zapojení. Bez kabelových příchytek SONAP a bez usazení a nátěru betonového základu</t>
  </si>
  <si>
    <t>-1954042806</t>
  </si>
  <si>
    <t>238</t>
  </si>
  <si>
    <t>7590137010</t>
  </si>
  <si>
    <t>Demontáž objektu kabelového č. v. 49040 (žluťásek)</t>
  </si>
  <si>
    <t>1136852066</t>
  </si>
  <si>
    <t>46-M</t>
  </si>
  <si>
    <t xml:space="preserve"> Zemní práce při extr.mont.pracích</t>
  </si>
  <si>
    <t>239</t>
  </si>
  <si>
    <t>7590521020</t>
  </si>
  <si>
    <t>-1393509853</t>
  </si>
  <si>
    <t>240</t>
  </si>
  <si>
    <t>7590540800</t>
  </si>
  <si>
    <t>Slaboproudé rozvody, kabely pro přívod a vnitřní instalaci Spojky metalických kabelů a příslušenství Teplem smrštitelná zesílená spojka pro netlakované kabely XAGA 500-75/15-300/EY</t>
  </si>
  <si>
    <t>1779910259</t>
  </si>
  <si>
    <t>241</t>
  </si>
  <si>
    <t>7590520995</t>
  </si>
  <si>
    <t>647714101</t>
  </si>
  <si>
    <t>242</t>
  </si>
  <si>
    <t>7590521015</t>
  </si>
  <si>
    <t>Venkovní vedení kabelová - metalické sítě Plněné, párované s ochr. vodičem TCEKPFLEY 12 P 1,0 D</t>
  </si>
  <si>
    <t>2085507302</t>
  </si>
  <si>
    <t>243</t>
  </si>
  <si>
    <t>7590521025</t>
  </si>
  <si>
    <t>Venkovní vedení kabelová - metalické sítě Plněné, párované s ochr. vodičem TCEKPFLEY 24 P 1,0 D</t>
  </si>
  <si>
    <t>-991820488</t>
  </si>
  <si>
    <t>244</t>
  </si>
  <si>
    <t>7592700001</t>
  </si>
  <si>
    <t>Upozorňovadla, značky Pás označ. návěstní č/b rovnoměrný (HM0404129990685)</t>
  </si>
  <si>
    <t>139396629</t>
  </si>
  <si>
    <t>Poznámka k položce:_x000d_
A78 244.a</t>
  </si>
  <si>
    <t>245</t>
  </si>
  <si>
    <t>7592700003</t>
  </si>
  <si>
    <t>Upozorňovadla, značky Pás označ. návěstní č/b nerovnoměrný (HM0404129990687)</t>
  </si>
  <si>
    <t>-515563444</t>
  </si>
  <si>
    <t>246</t>
  </si>
  <si>
    <t>7492756030</t>
  </si>
  <si>
    <t>Pomocné práce pro montáž kabelů vyhledání stávajících kabelů ( měření, sonda ) - v obvodu žel. stanice nebo na na trati včetně provedení sondy</t>
  </si>
  <si>
    <t>-658849667</t>
  </si>
  <si>
    <t>247</t>
  </si>
  <si>
    <t>7590525230</t>
  </si>
  <si>
    <t>Montáž kabelu návěstního volně uloženého s jádrem 1 mm Cu TCEKEZE, TCEKFE, TCEKPFLEY, TCEKPFLEZE do 7 P - příprava kabelového bubnu a přistavení na místo tažení, odvinutí, naměření, odřezání a uložení kabelu do kabelového lože nebo žlabu, protažení překážkami, včetně přípravných a závěrečných prací, přeměření izolačního stavu kabelu, uzavření konců kabelu, přemístění kabelového bubnu</t>
  </si>
  <si>
    <t>304579978</t>
  </si>
  <si>
    <t>248</t>
  </si>
  <si>
    <t>7590525231</t>
  </si>
  <si>
    <t>Montáž kabelu návěstního volně uloženého s jádrem 1 mm Cu TCEKEZE, TCEKFE, TCEKPFLEY, TCEKPFLEZE do 16 P - příprava kabelového bubnu a přistavení na místo tažení, odvinutí, naměření, odřezání a uložení kabelu do kabelového lože nebo žlabu, protažení překážkami, včetně přípravných a závěrečných prací, přeměření izolačního stavu kabelu, uzavření konců kabelu, přemístění kabelového bubnu</t>
  </si>
  <si>
    <t>-1750290520</t>
  </si>
  <si>
    <t>249</t>
  </si>
  <si>
    <t>7590525413</t>
  </si>
  <si>
    <t>Montáž spojky rovné pro plastové kabely párové rovné o průměru 1,0 mm PE plášť bez pancíře S 1 do 24 žil - přistavení elektrického agregátu, změření izolačního odporu, vlastní montáž spojky, sestavení montážního stojanu, upnutí kabelu do stojanu, spojení žil, svaření spojky, uvolnění kabelu, uložení spojky v jámě</t>
  </si>
  <si>
    <t>-229983801</t>
  </si>
  <si>
    <t>250</t>
  </si>
  <si>
    <t>7590555102</t>
  </si>
  <si>
    <t>Montáž formy pro kabely TCEKE, TCEKFY, TCEKY, TCEKEZE, TCEKEY do 3 P 1,0 - odstranění pláště na jednom konci kabelu, odstranění izolace z konců žil na svorkovnici, zhotovení vodní zábrany, zformování a konečná úprava kabelu, kontrolní a závěrečné měření na kabelu, zapojení po měření, montáž příchytky a štítku kabelové formy</t>
  </si>
  <si>
    <t>894682045</t>
  </si>
  <si>
    <t>251</t>
  </si>
  <si>
    <t>7590555132</t>
  </si>
  <si>
    <t>Montáž forma pro kabely TCEKPFLE, TCEKPFLEY, TCEKPFLEZE, TCEKPFLEZY do 3 P 1,0 - odstranění pláště na jednom konci kabelu, odstranění izolace z konců žil na svorkovnici, zhotovení vodní zábrany, zformování a konečná úprava kabelu, kontrolní a závěrečné měření na kabelu, zapojení po měření, montáž příchytky a štítku kabelové formy</t>
  </si>
  <si>
    <t>-2122666081</t>
  </si>
  <si>
    <t>252</t>
  </si>
  <si>
    <t>7590521010</t>
  </si>
  <si>
    <t>146333206</t>
  </si>
  <si>
    <t>253</t>
  </si>
  <si>
    <t>7590540775</t>
  </si>
  <si>
    <t>Slaboproudé rozvody, kabely pro přívod a vnitřní instalaci Spojky metalických kabelů a příslušenství Teplem smrštitelná zesílená spojka pro netlakované kabely XAGA 500-43/8-300/EY</t>
  </si>
  <si>
    <t>261711317</t>
  </si>
  <si>
    <t>254</t>
  </si>
  <si>
    <t>7590540810</t>
  </si>
  <si>
    <t>Slaboproudé rozvody, kabely pro přívod a vnitřní instalaci Spojky metalických kabelů a příslušenství Teplem smrštitelná zesílená spojka pro netlakované kabely XAGA 500-75/15-400/EY</t>
  </si>
  <si>
    <t>-406174683</t>
  </si>
  <si>
    <t>255</t>
  </si>
  <si>
    <t>7592825010</t>
  </si>
  <si>
    <t>Montáž součástí výstražníku nosiče výstražníku</t>
  </si>
  <si>
    <t>-1610117191</t>
  </si>
  <si>
    <t>7592835030</t>
  </si>
  <si>
    <t>Montáž součástí stojanu se závorou břevna závorového do 5,5 m</t>
  </si>
  <si>
    <t>-730620709</t>
  </si>
  <si>
    <t>257</t>
  </si>
  <si>
    <t>7593325080</t>
  </si>
  <si>
    <t>Montáž stavěcího odporu nebo kondenzátoru - včetně zapojení a označení</t>
  </si>
  <si>
    <t>-1030355217</t>
  </si>
  <si>
    <t>258</t>
  </si>
  <si>
    <t>7593320153</t>
  </si>
  <si>
    <t>Prvky Rezistor regulační 2,2Ohm (CV719109006)</t>
  </si>
  <si>
    <t>2104766932</t>
  </si>
  <si>
    <t>259</t>
  </si>
  <si>
    <t>7590110120</t>
  </si>
  <si>
    <t>Domky, přístřešky Reléový domek - výška 3,10 m - podle zvl. požadavků a předložené dokumentace 3x2 m</t>
  </si>
  <si>
    <t>-2026801049</t>
  </si>
  <si>
    <t>260</t>
  </si>
  <si>
    <t>7590190150</t>
  </si>
  <si>
    <t>Ostatní Žebřík trojdílný univerzální 3x7 příček (HM0478850007607)</t>
  </si>
  <si>
    <t>-872632957</t>
  </si>
  <si>
    <t>261</t>
  </si>
  <si>
    <t>7590130010</t>
  </si>
  <si>
    <t>Rozdělovače, rozváděče Objekt kabelový pro DC a nezáv. trakci (CV490409001)</t>
  </si>
  <si>
    <t>959088324</t>
  </si>
  <si>
    <t>OST</t>
  </si>
  <si>
    <t>Ostatní</t>
  </si>
  <si>
    <t>262</t>
  </si>
  <si>
    <t>7591600010R</t>
  </si>
  <si>
    <t>Přejezdová zařízení mechanická Břevno závor jednod. pro SMZ délka 9 až 9,5 metrů</t>
  </si>
  <si>
    <t>1102552529</t>
  </si>
  <si>
    <t>263</t>
  </si>
  <si>
    <t>7591090010</t>
  </si>
  <si>
    <t xml:space="preserve">Díly pro zemní montáž přestavníků Deska základ.pod přestav. 700x460  (HM0592139997046)</t>
  </si>
  <si>
    <t>2132335252</t>
  </si>
  <si>
    <t>264</t>
  </si>
  <si>
    <t>7590720253</t>
  </si>
  <si>
    <t>Součásti světelných návěstidel Souprava držáku náv.štítků (1-2)plastová (CV012589008)</t>
  </si>
  <si>
    <t>-947332634</t>
  </si>
  <si>
    <t>265</t>
  </si>
  <si>
    <t>5904020010</t>
  </si>
  <si>
    <t>Vyřezání křovin porost řídký 1 až 5 kusů stonků na m2 plochy sklon terénu do 1:2. Poznámka: 1. V cenách jsou započteny náklady na vyřezání a likvidaci výřezu spálením, štěpkováním nebo jeho naložení na dopravní prostředek a uložení na skládku. 2. V cenách nejsou obsaženy náklady na dopravu a skládkovné.</t>
  </si>
  <si>
    <t>-294497868</t>
  </si>
  <si>
    <t>Poznámka k souboru cen:_x000d_
1. V cenách jsou započteny náklady na vyřezání a likvidaci výřezu spálením, štěpkováním nebo jeho naložení na dopravní prostředek a uložení na skládku._x000d_
2. V cenách nejsou obsaženy náklady na dopravu a skládkovné.</t>
  </si>
  <si>
    <t>266</t>
  </si>
  <si>
    <t>5904030010</t>
  </si>
  <si>
    <t>Likvidace porostu odhrnutí včetně kořenů. Poznámka: 1. V cenách jsou započteny náklady na naložení na dopravní prostředek a uložení na skládku. 2. V cenách nejsou obsaženy náklady na dopravu a skládkovné.</t>
  </si>
  <si>
    <t>-631412599</t>
  </si>
  <si>
    <t>Poznámka k souboru cen:_x000d_
1. V cenách jsou započteny náklady na naložení na dopravní prostředek a uložení na skládku._x000d_
2. V cenách nejsou obsaženy náklady na dopravu a skládkovné.</t>
  </si>
  <si>
    <t>267</t>
  </si>
  <si>
    <t>7491152020</t>
  </si>
  <si>
    <t>Montáž trubek pevných elektroinstalačních tuhých plastových bezhalogenových (HF) uložených pevně průměru do 50 mm - včetně naznačení trasy, rozměření, řezání trubek, kladení, osazení, zajištění a upevnění</t>
  </si>
  <si>
    <t>-65850877</t>
  </si>
  <si>
    <t>268</t>
  </si>
  <si>
    <t>7491253020</t>
  </si>
  <si>
    <t>Montáž přístrojů spínacích instalačních kolébkových velkoplošných přepínačů sériových nebo střídavých přepínačů řaz.6, 7, 250 V/10A, IP20, vč.ovl.krytu a rámečku - včetně zapojení a osazení</t>
  </si>
  <si>
    <t>-1406403130</t>
  </si>
  <si>
    <t>269</t>
  </si>
  <si>
    <t>7491253040</t>
  </si>
  <si>
    <t>Montáž přístrojů spínacích instalačních tlačítkových velkoplošných jednopolových 250 V/10A, IP20 - včetně zapojení a osazení, včetně ovl. krytu a rámečku</t>
  </si>
  <si>
    <t>126909911</t>
  </si>
  <si>
    <t>270</t>
  </si>
  <si>
    <t>7494007972</t>
  </si>
  <si>
    <t>Pojistkové systémy Řadové pojistkové odpínače Náhradní díly konektor pro 3pól. odpínač s dálkovou signalizací stavu pojistek, 9- žilový kabel</t>
  </si>
  <si>
    <t>-1815238329</t>
  </si>
  <si>
    <t>271</t>
  </si>
  <si>
    <t>7593310870</t>
  </si>
  <si>
    <t>Konstrukční díly Řada stojan. pro 1 stojan 17 polí inov. (HM0404215990306)</t>
  </si>
  <si>
    <t>1767819862</t>
  </si>
  <si>
    <t>272</t>
  </si>
  <si>
    <t>7491651010</t>
  </si>
  <si>
    <t>Montáž vnitřního uzemnění uzemňovacích vodičů pevně na povrchu z pozinkované oceli (FeZn) do 120 mm2 - včetně upevnění, propojení a připojení pomocí svorek (chráničky, na rošty apod.)</t>
  </si>
  <si>
    <t>-1379121214</t>
  </si>
  <si>
    <t>273</t>
  </si>
  <si>
    <t>7491651020</t>
  </si>
  <si>
    <t>Montáž vnitřního uzemnění uzemňovacích vodičů pevně na povrchu měděných (Cu) do 50 mm2 - včetně upevnění, propojení a připojení pomocí svorek (chráničky, na rošty apod.)</t>
  </si>
  <si>
    <t>1526650890</t>
  </si>
  <si>
    <t>274</t>
  </si>
  <si>
    <t>7491652010</t>
  </si>
  <si>
    <t>Montáž vnějšího uzemnění uzemňovacích vodičů v zemi z pozinkované oceli (FeZn) do 120 mm2 - uzemňovacího vedení v zemní kynetě, případně v chráničce odvinutí vodiče ze svitku a oddělení příslušné délky, tvarování pásku, spojování. Neobsahuje výkop a zához kabelové kynety a chráničku</t>
  </si>
  <si>
    <t>1948155307</t>
  </si>
  <si>
    <t>275</t>
  </si>
  <si>
    <t>7491600180</t>
  </si>
  <si>
    <t>Uzemnění Vnější Uzemňovací vedení v zemi, páskem FeZn do 120 mm2</t>
  </si>
  <si>
    <t>-1219504287</t>
  </si>
  <si>
    <t>276</t>
  </si>
  <si>
    <t>7491654012</t>
  </si>
  <si>
    <t>Montáž svorek spojovacích se 3 a více šrouby (typ ST, SJ, SK, SZ, SR01, 02, aj.)</t>
  </si>
  <si>
    <t>1202221881</t>
  </si>
  <si>
    <t>277</t>
  </si>
  <si>
    <t>7492551010</t>
  </si>
  <si>
    <t>Montáž vodičů jednožílových Cu do 16 mm2 - uložení na rošty, pod omítku, do rozvaděče apod.</t>
  </si>
  <si>
    <t>1630788209</t>
  </si>
  <si>
    <t>278</t>
  </si>
  <si>
    <t>7596440200</t>
  </si>
  <si>
    <t>Hlásiče Konvenční hlásiče Hlásič kouře optický konvenční napěťový</t>
  </si>
  <si>
    <t>1446555281</t>
  </si>
  <si>
    <t>279</t>
  </si>
  <si>
    <t>7492553010</t>
  </si>
  <si>
    <t>Montáž kabelů 2- a 3-žílových Cu do 16 mm2 - uložení do země, chráničky, na rošty, pod omítku apod.</t>
  </si>
  <si>
    <t>474470514</t>
  </si>
  <si>
    <t>280</t>
  </si>
  <si>
    <t>7492554014</t>
  </si>
  <si>
    <t>Montáž kabelů 4- a 5-žílových Cu do 50 mm2 - uložení do země, chráničky, na rošty, pod omítku apod.</t>
  </si>
  <si>
    <t>471277253</t>
  </si>
  <si>
    <t>281</t>
  </si>
  <si>
    <t>7492751020</t>
  </si>
  <si>
    <t>Montáž ukončení kabelů nn v rozvaděči nebo na přístroji izolovaných s označením 2 - 5-ti žílových do 2,5 mm2 - montáž kabelové koncovky nebo záklopky včetně odizolování pláště a izolace žil kabelu, ukončení žil v rozvaděči, upevnění kabelových ok, roz. trubice, zakončení stínění apod.</t>
  </si>
  <si>
    <t>-974861762</t>
  </si>
  <si>
    <t>282</t>
  </si>
  <si>
    <t>7492751022</t>
  </si>
  <si>
    <t>Montáž ukončení kabelů nn v rozvaděči nebo na přístroji izolovaných s označením 2 - 5-ti žílových do 25 mm2 - montáž kabelové koncovky nebo záklopky včetně odizolování pláště a izolace žil kabelu, ukončení žil v rozvaděči, upevnění kabelových ok, roz. trubice, zakončení stínění apod.</t>
  </si>
  <si>
    <t>-1812034998</t>
  </si>
  <si>
    <t>283</t>
  </si>
  <si>
    <t>7593310880</t>
  </si>
  <si>
    <t>Konstrukční díly Řada stojan. pro 1 stojan 19 polí inov. (HM0404215990311)</t>
  </si>
  <si>
    <t>-1441664623</t>
  </si>
  <si>
    <t>284</t>
  </si>
  <si>
    <t>7494351010</t>
  </si>
  <si>
    <t>Montáž jističů (do 10 kA) jednopólových do 20 A</t>
  </si>
  <si>
    <t>916781524</t>
  </si>
  <si>
    <t>285</t>
  </si>
  <si>
    <t>7494351020</t>
  </si>
  <si>
    <t>Montáž jističů (do 10 kA) dvoupólových nebo 1+N pólových do 20 A</t>
  </si>
  <si>
    <t>-1710539929</t>
  </si>
  <si>
    <t>286</t>
  </si>
  <si>
    <t>7593000270</t>
  </si>
  <si>
    <t>Dobíječe, usměrňovače, napáječe Usměrňovač D400 G24/100, stacionární oceloplechová skříň 1500x600x600, rozšířená stavová indikace opticky i bezpotenciálově, autoamtické testování baterie, programovatelná nabíjecí automatika.</t>
  </si>
  <si>
    <t>-905231820</t>
  </si>
  <si>
    <t>287</t>
  </si>
  <si>
    <t>7494004354</t>
  </si>
  <si>
    <t>Modulární přístroje Spínací přístroje Instalační relé Un AC 230 V, AC/DC 24 V, 3x přepínací kontakt 8 A, zelená signálka</t>
  </si>
  <si>
    <t>725175149</t>
  </si>
  <si>
    <t>288</t>
  </si>
  <si>
    <t>7494351022</t>
  </si>
  <si>
    <t>Montáž jističů (do 10 kA) dvoupólových nebo 1+N pólových přes 20 do 63 A</t>
  </si>
  <si>
    <t>-327074947</t>
  </si>
  <si>
    <t>289</t>
  </si>
  <si>
    <t>7494351040</t>
  </si>
  <si>
    <t>Montáž jističů (do 10 kA) tři+N pólových do 20 A</t>
  </si>
  <si>
    <t>1694029243</t>
  </si>
  <si>
    <t>290</t>
  </si>
  <si>
    <t>7494000014</t>
  </si>
  <si>
    <t>Rozvodnicové a rozváděčové skříně Distri Rozvodnicové skříně DistriTon Plastové Nástěnné (IP40) pro nástěnnou montáž, průhledné dveře, počet řad 1, počet modulů v řadě 14, krytí IP40, PE+N, barva bílá, materiál: plast</t>
  </si>
  <si>
    <t>-192141476</t>
  </si>
  <si>
    <t>291</t>
  </si>
  <si>
    <t>7494351080</t>
  </si>
  <si>
    <t>Montáž jističů (do 10 kA) přídavných zařízení k instalačním jističům do 125 A pomocného spínače (1x zap., 1x vyp. kontakt)</t>
  </si>
  <si>
    <t>2079131667</t>
  </si>
  <si>
    <t>292</t>
  </si>
  <si>
    <t>7494351085</t>
  </si>
  <si>
    <t>Montáž jističů (do 10 kA) přídavných zařízení k instalačním jističům do 125 A napěťové spouště</t>
  </si>
  <si>
    <t>-1718556673</t>
  </si>
  <si>
    <t>293</t>
  </si>
  <si>
    <t>7494353040</t>
  </si>
  <si>
    <t>Montáž příslušenství pro jističe do 630 A spouště napěťové</t>
  </si>
  <si>
    <t>1060028532</t>
  </si>
  <si>
    <t>294</t>
  </si>
  <si>
    <t>7494003658</t>
  </si>
  <si>
    <t>Modulární přístroje Jističe Příslušenství 1x zapínací kontakt, 1x rozpínací kontakt, např. pro LTE, LTN, LVN, MSO</t>
  </si>
  <si>
    <t>-593928665</t>
  </si>
  <si>
    <t>295</t>
  </si>
  <si>
    <t>7494551022</t>
  </si>
  <si>
    <t>Montáž vačkových silových spínačů - vypínačů třípólových nebo čtyřpólových do 63 A - vypínač 0-1</t>
  </si>
  <si>
    <t>974093952</t>
  </si>
  <si>
    <t>296</t>
  </si>
  <si>
    <t>7494559020</t>
  </si>
  <si>
    <t>Montáž relé paticového včetně patice</t>
  </si>
  <si>
    <t>1752210283</t>
  </si>
  <si>
    <t>297</t>
  </si>
  <si>
    <t>7590522179</t>
  </si>
  <si>
    <t>Venkovní vedení kabelová - metalické sítě Dálkové kabely ŽDK s Pb pláštěm DCKQY; 3XV1,2+14DM0,9</t>
  </si>
  <si>
    <t>1517934111</t>
  </si>
  <si>
    <t>298</t>
  </si>
  <si>
    <t>7590521534</t>
  </si>
  <si>
    <t>-1669541079</t>
  </si>
  <si>
    <t>299</t>
  </si>
  <si>
    <t>7494003152</t>
  </si>
  <si>
    <t>Modulární přístroje Jističe do 80 A; 10 kA 1-pólové In 2 A, Ue AC 230 V / DC 72 V, charakteristika C, 1pól, Icn 10 kA</t>
  </si>
  <si>
    <t>1642632651</t>
  </si>
  <si>
    <t>300</t>
  </si>
  <si>
    <t>7494651010</t>
  </si>
  <si>
    <t>Montáž ovládacích tlačítek kompletních</t>
  </si>
  <si>
    <t>-570575842</t>
  </si>
  <si>
    <t>301</t>
  </si>
  <si>
    <t>7494651025</t>
  </si>
  <si>
    <t>Montáž ovládacích tlačítek otočných přepínačů</t>
  </si>
  <si>
    <t>-1615244562</t>
  </si>
  <si>
    <t>302</t>
  </si>
  <si>
    <t>7496653010</t>
  </si>
  <si>
    <t>Montáž měničů do 110/24 V DC - včetně propojení silových a ovládacích kabelů, nastavení a seřízení měniče, provedení zkoušek, dodání atestů a revizních zpráv</t>
  </si>
  <si>
    <t>1746950361</t>
  </si>
  <si>
    <t>303</t>
  </si>
  <si>
    <t>7593000080</t>
  </si>
  <si>
    <t>Dobíječe, usměrňovače, napáječe Usměrňovač E230 G24/20, oceloplechová nástěnná skříň 700x500x500, rozšířená stavová indikace opticky i bezpotenciálově, autoamtické testování baterie, programovatelná nabíjecí automatika.</t>
  </si>
  <si>
    <t>1534168606</t>
  </si>
  <si>
    <t>304</t>
  </si>
  <si>
    <t>7496654010</t>
  </si>
  <si>
    <t>Montáž UPS 230/230V AC do 230 V - včetně baterií, propojení silových a ovládacích kabelů, nastavení a seřízení UPS, provedení zkoušek, dodání atestů a revizních zpráv</t>
  </si>
  <si>
    <t>-1323430426</t>
  </si>
  <si>
    <t>305</t>
  </si>
  <si>
    <t>7496675010</t>
  </si>
  <si>
    <t>Demontáž UPS 230 V</t>
  </si>
  <si>
    <t>-1599518101</t>
  </si>
  <si>
    <t>306</t>
  </si>
  <si>
    <t>7496676040</t>
  </si>
  <si>
    <t>Demontáž akumulátoru (baterie) do 110 V přes 100 do 200 Ah</t>
  </si>
  <si>
    <t>1184065510</t>
  </si>
  <si>
    <t>307</t>
  </si>
  <si>
    <t>7496754015</t>
  </si>
  <si>
    <t>Elektrodispečink SKŘ-DŘT konfigurace IPC - parametrizace SW (ovládání, signalizace, komunikace PLC s IPC, monitorování technologie, odzkoušení, montáž zařízení) - nastavení SW ovládání, signalizace, komunikace PLC s IPC, monitorování technologie, naprogramování funkcí vstupů, výstupů, blokovacích podmínek a měření pro PLC automat určený pro řízení techlonogií</t>
  </si>
  <si>
    <t>1482722778</t>
  </si>
  <si>
    <t>308</t>
  </si>
  <si>
    <t>7496755010</t>
  </si>
  <si>
    <t>Montáž SKŘ-DŘT, čidla dveřního kontaktu signalizačního - montáž zařízení, instalaci a uvedení do provozu, předepsaných zkoušek a vystavení protokolů a výchozí revize, účast na komplexním vyzkoušení ŘS jako celku, cenu dodavatelské dokumentace</t>
  </si>
  <si>
    <t>-1734186708</t>
  </si>
  <si>
    <t>309</t>
  </si>
  <si>
    <t>7498256050</t>
  </si>
  <si>
    <t>Zkoušky a prohlídky elektrických přístrojů - ostatní profylaktická kontrola staničních baterií 24 V</t>
  </si>
  <si>
    <t>-130336880</t>
  </si>
  <si>
    <t>310</t>
  </si>
  <si>
    <t>7498256060</t>
  </si>
  <si>
    <t>Zkoušky a prohlídky elektrických přístrojů - ostatní profylaktická kontrola UPS</t>
  </si>
  <si>
    <t>-969159207</t>
  </si>
  <si>
    <t>311</t>
  </si>
  <si>
    <t>7498256070</t>
  </si>
  <si>
    <t>Zkoušky a prohlídky elektrických přístrojů - ostatní kapacitní zkouška staničních baterií 24 V</t>
  </si>
  <si>
    <t>-716417092</t>
  </si>
  <si>
    <t>312</t>
  </si>
  <si>
    <t>7593321014</t>
  </si>
  <si>
    <t>Prvky Přepěťová ochrana pro PN ALCATEL DM-110/1L</t>
  </si>
  <si>
    <t>964213818</t>
  </si>
  <si>
    <t>313</t>
  </si>
  <si>
    <t>7593321017</t>
  </si>
  <si>
    <t>Prvky Přepěťová ochrana pro PN ALCATEL DM-110/2L</t>
  </si>
  <si>
    <t>-1775924778</t>
  </si>
  <si>
    <t>314</t>
  </si>
  <si>
    <t>7592500200</t>
  </si>
  <si>
    <t>Diagnostická zařízení Deska pro rozšíření vstupů MIS/MISP ST00 228</t>
  </si>
  <si>
    <t>-2051333281</t>
  </si>
  <si>
    <t>315</t>
  </si>
  <si>
    <t>7496702060</t>
  </si>
  <si>
    <t xml:space="preserve">DŘT, SKŘ, Elektrodispečink, DDTS Elektrodispečink Ostatní Zdroj UPS do  1KVA</t>
  </si>
  <si>
    <t>870082845</t>
  </si>
  <si>
    <t>316</t>
  </si>
  <si>
    <t>7496600540</t>
  </si>
  <si>
    <t>Vlastní spotřeba Akumulátory UPS 12V /12 Ah - gelový s životností min. 5 let</t>
  </si>
  <si>
    <t>-1280141402</t>
  </si>
  <si>
    <t>317</t>
  </si>
  <si>
    <t>7496700600</t>
  </si>
  <si>
    <t>DŘT, SKŘ, Elektrodispečink, DDTS DŘT a SKŘ skříně pro automatizaci Periférie Napájecí zdroj pro průmyslová PC formátu AT</t>
  </si>
  <si>
    <t>994220663</t>
  </si>
  <si>
    <t>318</t>
  </si>
  <si>
    <t>7596731206</t>
  </si>
  <si>
    <t>Kamerové systémy CCTV Kamera fixní Přídavný HDD s kapacitou 500GB k NVR NUUO</t>
  </si>
  <si>
    <t>1812623896</t>
  </si>
  <si>
    <t>319</t>
  </si>
  <si>
    <t>7596731528</t>
  </si>
  <si>
    <t>Kamerové systémy CCTV Kamera fixní Ventilátor, termostat a vzduchový filtr pro kryty AVH530, 24Vst</t>
  </si>
  <si>
    <t>2123610071</t>
  </si>
  <si>
    <t>320</t>
  </si>
  <si>
    <t>7593320003</t>
  </si>
  <si>
    <t xml:space="preserve">Prvky Větráček  (CV010545005)</t>
  </si>
  <si>
    <t>987627835</t>
  </si>
  <si>
    <t>Poznámka k položce:_x000d_
Ventilátor pro procesor</t>
  </si>
  <si>
    <t>321</t>
  </si>
  <si>
    <t>7593320438</t>
  </si>
  <si>
    <t>Konstrukční díly a prvky Prvky Klávesnice CZ - PS/2 norma 80191DS031 (CV801915031)</t>
  </si>
  <si>
    <t>Sborník UOŽI 01 2016</t>
  </si>
  <si>
    <t>-464070339</t>
  </si>
  <si>
    <t>322</t>
  </si>
  <si>
    <t>7593321047</t>
  </si>
  <si>
    <t>Prvky Hlídač podpětí OF 056B</t>
  </si>
  <si>
    <t>-457037116</t>
  </si>
  <si>
    <t>Poznámka k položce:_x000d_
hlídač PP</t>
  </si>
  <si>
    <t>323</t>
  </si>
  <si>
    <t>7593320021</t>
  </si>
  <si>
    <t xml:space="preserve">Prvky Hlídač baterie HB  (CV600929002B)</t>
  </si>
  <si>
    <t>-56766698</t>
  </si>
  <si>
    <t>Poznámka k položce:_x000d_
hlídač 24</t>
  </si>
  <si>
    <t>324</t>
  </si>
  <si>
    <t>7593320018</t>
  </si>
  <si>
    <t>Prvky Hlídač izol.stavu HIS-B pro stř.soust. (CV600529002)</t>
  </si>
  <si>
    <t>-1456249120</t>
  </si>
  <si>
    <t>Poznámka k položce:_x000d_
hlídač 230</t>
  </si>
  <si>
    <t>325</t>
  </si>
  <si>
    <t>7498256080</t>
  </si>
  <si>
    <t>Zkoušky a prohlídky elektrických přístrojů - ostatní kapacitní zkouška UPS baterií 480 V</t>
  </si>
  <si>
    <t>-1826329063</t>
  </si>
  <si>
    <t>326</t>
  </si>
  <si>
    <t>7498351510</t>
  </si>
  <si>
    <t>Vyhotovení zprávy o posouzení bezpečnosti (rizik) včetně analýzy a hodnocení rizik - v souladu s nařízením Evropské komise (ES) č. 352/52009 v rozsahu tohoto SO/PS</t>
  </si>
  <si>
    <t>495876601</t>
  </si>
  <si>
    <t>327</t>
  </si>
  <si>
    <t>7590115005</t>
  </si>
  <si>
    <t>Montáž objektu rozměru do 2,5 x 3,6 m - usazení na základy, zatažení kabelů a zřízení kabelové rezervy, opravný nátěr. Neobsahuje výkop a zához jam</t>
  </si>
  <si>
    <t>-255174548</t>
  </si>
  <si>
    <t>328</t>
  </si>
  <si>
    <t>7590115020</t>
  </si>
  <si>
    <t>Montáž objektu nosného rámu se stříškou - usazení konstrukce na základy</t>
  </si>
  <si>
    <t>586784608</t>
  </si>
  <si>
    <t>329</t>
  </si>
  <si>
    <t>7590115030</t>
  </si>
  <si>
    <t>Montáž objektu střechy sedlové nebo valbové rel. domku rozměru do 3x3 m</t>
  </si>
  <si>
    <t>-1846124961</t>
  </si>
  <si>
    <t>330</t>
  </si>
  <si>
    <t>7590117010</t>
  </si>
  <si>
    <t>Demontáž objektu rozměru do 6,0 x 3,0 m - včetně odpojení zařízení od kabelových rozvodů</t>
  </si>
  <si>
    <t>530331557</t>
  </si>
  <si>
    <t>331</t>
  </si>
  <si>
    <t>7590127025</t>
  </si>
  <si>
    <t>Demontáž skříně ŠM, PSK, SKP, SPP, KS - včetně odpojení zařízení od kabelových rozvodů</t>
  </si>
  <si>
    <t>-1973645067</t>
  </si>
  <si>
    <t>332</t>
  </si>
  <si>
    <t>7590145046</t>
  </si>
  <si>
    <t>Montáž závěru kabelového zabezpečovacího na zemní podpěru UPMP - úplná montáž závěru, zatažení kabelu, měření izolačního stavu, jednostranné číslování. Bez provedení zemních prací, zhotovení a zapojení kabelové formy</t>
  </si>
  <si>
    <t>-577313103</t>
  </si>
  <si>
    <t>333</t>
  </si>
  <si>
    <t>7590195015</t>
  </si>
  <si>
    <t>Montáž ovládací skříňky přejezdového zařízení na objekt - připevnění skříňky, zatažení kabelu z domku nebo PSK a zapojení na ovládací skříň, ochrana skříňky připojením na hlavní uzemňovací sběrnici v domku nebo na zemnicí svorník PSK</t>
  </si>
  <si>
    <t>-532437387</t>
  </si>
  <si>
    <t>334</t>
  </si>
  <si>
    <t>7596910020</t>
  </si>
  <si>
    <t>Venkovní telefonní objekty Objekt telef.venk.VTO 4 na stěnu (CV540329004)</t>
  </si>
  <si>
    <t>1116830378</t>
  </si>
  <si>
    <t>335</t>
  </si>
  <si>
    <t>7590197015</t>
  </si>
  <si>
    <t>Demontáž ovládací skříňky přejezdového zařízení z objektu - včetně odpojení kabelů</t>
  </si>
  <si>
    <t>642669176</t>
  </si>
  <si>
    <t>336</t>
  </si>
  <si>
    <t>7590525127</t>
  </si>
  <si>
    <t>Montáž kabelu metalického zatažení do chráničky přes 4 do 6 kg/m</t>
  </si>
  <si>
    <t>38124558</t>
  </si>
  <si>
    <t>337</t>
  </si>
  <si>
    <t>7590525220</t>
  </si>
  <si>
    <t>Montáž kabelu návěstního s jádry 0,4 a 0,6 mm Cu TCEKEZE do 25 XN - příprava kabelového bubnu a přistavení na místo tažení, odvinutí, naměření, odřezání a uložení kabelu do kabelového lože nebo žlabu, protažení překážkami, včetně přípravných a závěrečných prací, přeměření izolačního stavu kabelu, uzavření konců kabelu, přemístění kabelového bubnu</t>
  </si>
  <si>
    <t>491580553</t>
  </si>
  <si>
    <t>338</t>
  </si>
  <si>
    <t>7590525222</t>
  </si>
  <si>
    <t>Montáž kabelu návěstního s jádrem 0,8 mm Cu TCEKEZE do 50 XN - příprava kabelového bubnu a přistavení na místo tažení, odvinutí, naměření, odřezání a uložení kabelu do kabelového lože nebo žlabu, protažení překážkami, včetně přípravných a závěrečných prací, přeměření izolačního stavu kabelu, uzavření konců kabelu, přemístění kabelového bubnu</t>
  </si>
  <si>
    <t>-710972007</t>
  </si>
  <si>
    <t>339</t>
  </si>
  <si>
    <t>7590525232</t>
  </si>
  <si>
    <t>Montáž kabelu návěstního volně uloženého s jádrem 1 mm Cu TCEKEZE, TCEKFE, TCEKPFLEY, TCEKPFLEZE do 30 P - příprava kabelového bubnu a přistavení na místo tažení, odvinutí, naměření, odřezání a uložení kabelu do kabelového lože nebo žlabu, protažení překážkami, včetně přípravných a závěrečných prací, přeměření izolačního stavu kabelu, uzavření konců kabelu, přemístění kabelového bubnu</t>
  </si>
  <si>
    <t>2014258967</t>
  </si>
  <si>
    <t>340</t>
  </si>
  <si>
    <t>7590525233</t>
  </si>
  <si>
    <t>Montáž kabelu návěstního volně uloženého s jádrem 1 mm Cu TCEKEZE, TCEKFE, TCEKPFLEY, TCEKPFLEZE do 61 P - příprava kabelového bubnu a přistavení na místo tažení, odvinutí, naměření, odřezání a uložení kabelu do kabelového lože nebo žlabu, protažení překážkami, včetně přípravných a závěrečných prací, přeměření izolačního stavu kabelu, uzavření konců kabelu, přemístění kabelového bubnu</t>
  </si>
  <si>
    <t>591080671</t>
  </si>
  <si>
    <t>341</t>
  </si>
  <si>
    <t>7590525410</t>
  </si>
  <si>
    <t>Montáž spojky rovné pro plastové kabely párové rovné o průměru 1,0 mm PE plášť bez pancíře S 1 do 6 žil - přistavení elektrického agregátu, změření izolačního odporu, vlastní montáž spojky, sestavení montážního stojanu, upnutí kabelu do stojanu, spojení žil, svaření spojky, uvolnění kabelu, uložení spojky v jámě</t>
  </si>
  <si>
    <t>105331474</t>
  </si>
  <si>
    <t>342</t>
  </si>
  <si>
    <t>7590525411</t>
  </si>
  <si>
    <t>Montáž spojky rovné pro plastové kabely párové rovné o průměru 1,0 mm PE plášť bez pancíře S 1 do 8 žil - přistavení elektrického agregátu, změření izolačního odporu, vlastní montáž spojky, sestavení montážního stojanu, upnutí kabelu do stojanu, spojení žil, svaření spojky, uvolnění kabelu, uložení spojky v jámě</t>
  </si>
  <si>
    <t>1674322629</t>
  </si>
  <si>
    <t>343</t>
  </si>
  <si>
    <t>7590525416</t>
  </si>
  <si>
    <t>Montáž spojky rovné pro plastové kabely párové rovné o průměru 1,0 mm PE plášť bez pancíře S 2 do 48 žil - přistavení elektrického agregátu, změření izolačního odporu, vlastní montáž spojky, sestavení montážního stojanu, upnutí kabelu do stojanu, spojení žil, svaření spojky, uvolnění kabelu, uložení spojky v jámě</t>
  </si>
  <si>
    <t>-1568763693</t>
  </si>
  <si>
    <t>344</t>
  </si>
  <si>
    <t>7590525465</t>
  </si>
  <si>
    <t>Montáž spojky rovné pro plastové kabely párové Raychem XAGA s konektory UDW2 2 plášť bez pancíře do 32 žil - nasazení manžety, spojení žil, převlečení manžety, nahřátí pro její tepelné smrštění, uložení spojky v jámě</t>
  </si>
  <si>
    <t>1483800992</t>
  </si>
  <si>
    <t>345</t>
  </si>
  <si>
    <t>7590541454</t>
  </si>
  <si>
    <t>Slaboproudé rozvody, kabely pro přívod a vnitřní instalaci Spojky metalických kabelů a příslušenství Teplem smrštitelná zesílená spojka pro netlakované kabely XAGA 500-55/12-300/EY</t>
  </si>
  <si>
    <t>-856603084</t>
  </si>
  <si>
    <t>346</t>
  </si>
  <si>
    <t>7590525558</t>
  </si>
  <si>
    <t>Montáž smršťovací spojky Raychem bez pancíře na dvouplášťovém celoplastovém kabelu do 10 žil - nasazení manžety, spojení žil, převlečení manžety, nahřátí pro její tepelné smrštění, uložení spojky v jámě</t>
  </si>
  <si>
    <t>1553488924</t>
  </si>
  <si>
    <t>347</t>
  </si>
  <si>
    <t>7492500880</t>
  </si>
  <si>
    <t>Kabely, vodiče, šňůry Cu - nn Vodič jednožílový Cu, plastová izolace H07V-K 16 žz (CYA)</t>
  </si>
  <si>
    <t>-2131894678</t>
  </si>
  <si>
    <t>348</t>
  </si>
  <si>
    <t>7590525621</t>
  </si>
  <si>
    <t>Montáž kabelového závěru KZ 12</t>
  </si>
  <si>
    <t>212086343</t>
  </si>
  <si>
    <t>349</t>
  </si>
  <si>
    <t>7590525710</t>
  </si>
  <si>
    <t>Montáž ukončení celoplastového kabelu v závěru nebo rozvaděči se svorkovnicemi Sv12 bez pancíře 3p - odstranění pláště kabelu, odizolování konců vodičů, vyformování, přišroubování vodičů na svorkovnici, přezkoušení izolačního stavu kabelových žil</t>
  </si>
  <si>
    <t>-2018117159</t>
  </si>
  <si>
    <t>350</t>
  </si>
  <si>
    <t>7590525790</t>
  </si>
  <si>
    <t>Montáž sady svorkovnic WAGO na DIN lištu</t>
  </si>
  <si>
    <t>1248556725</t>
  </si>
  <si>
    <t>351</t>
  </si>
  <si>
    <t>7590527042</t>
  </si>
  <si>
    <t>Demontáž kabelu volně uloženého</t>
  </si>
  <si>
    <t>-1077464714</t>
  </si>
  <si>
    <t>352</t>
  </si>
  <si>
    <t>7590535100</t>
  </si>
  <si>
    <t>Propojování stávajících kabelů v jedné kynetě 2 kabelů</t>
  </si>
  <si>
    <t>209377706</t>
  </si>
  <si>
    <t>353</t>
  </si>
  <si>
    <t>7590545080</t>
  </si>
  <si>
    <t>Ukončení vodičů a lan do D 16 mm2 - včetně odizolování, montáže kabelových ok, odmontování krytu svorkovnice, zapojení na svorku, označení a vyzkoušení</t>
  </si>
  <si>
    <t>úsek</t>
  </si>
  <si>
    <t>-1343368061</t>
  </si>
  <si>
    <t>354</t>
  </si>
  <si>
    <t>7594300686</t>
  </si>
  <si>
    <t xml:space="preserve">Počítače náprav Vnitřní prvky PN PNS-03 Údržbářský počítač  ST00 245</t>
  </si>
  <si>
    <t>-251351390</t>
  </si>
  <si>
    <t>355</t>
  </si>
  <si>
    <t>7590555052</t>
  </si>
  <si>
    <t>Montáž formy pro kabel TCEKE, TCEKES do délky 0,5 m 5 XN - odstranění pláště na jednom konci kabelu, odstranění izolace z konců žil na svorkovnici, zhotovení vodní zábrany, zformování a konečná úprava kabelu, kontrolní a závěrečné měření na kabelu, zapojení po měření, montáž příchytky a štítku kabelové formy</t>
  </si>
  <si>
    <t>-1120846117</t>
  </si>
  <si>
    <t>356</t>
  </si>
  <si>
    <t>7590555090</t>
  </si>
  <si>
    <t>Montáž formy pro kabel TCEKY, TCEKE pro vnitřní část RZZ na kabelu 6 P 1,0 a 7 P 1,0 - odstranění pláště na jednom konci kabelu, odstranění izolace z konců žil na svorkovnici, zformování a konečná úprava kabelu, kontrolní a závěrečné měření na kabelu, zapojení po měření, montáž příchytky a štítku kabelové formy</t>
  </si>
  <si>
    <t>2110999634</t>
  </si>
  <si>
    <t>357</t>
  </si>
  <si>
    <t>7590555106</t>
  </si>
  <si>
    <t>Montáž formy pro kabely TCEKE, TCEKFY, TCEKY, TCEKEZE, TCEKEY do 7 P 1,0 - odstranění pláště na jednom konci kabelu, odstranění izolace z konců žil na svorkovnici, zhotovení vodní zábrany, zformování a konečná úprava kabelu, kontrolní a závěrečné měření na kabelu, zapojení po měření, montáž příchytky a štítku kabelové formy</t>
  </si>
  <si>
    <t>2115096158</t>
  </si>
  <si>
    <t>358</t>
  </si>
  <si>
    <t>7590555108</t>
  </si>
  <si>
    <t>Montáž formy pro kabely TCEKE, TCEKFY, TCEKY, TCEKEZE, TCEKEY do 12 P 1,0 - odstranění pláště na jednom konci kabelu, odstranění izolace z konců žil na svorkovnici, zhotovení vodní zábrany, zformování a konečná úprava kabelu, kontrolní a závěrečné měření na kabelu, zapojení po měření, montáž příchytky a štítku kabelové formy</t>
  </si>
  <si>
    <t>1756365078</t>
  </si>
  <si>
    <t>359</t>
  </si>
  <si>
    <t>7590555132.3</t>
  </si>
  <si>
    <t>-769397072</t>
  </si>
  <si>
    <t>360</t>
  </si>
  <si>
    <t>7590555136</t>
  </si>
  <si>
    <t>Montáž forma pro kabely TCEKPFLE, TCEKPFLEY, TCEKPFLEZE, TCEKPFLEZY do 7 P 1,0 - odstranění pláště na jednom konci kabelu, odstranění izolace z konců žil na svorkovnici, zhotovení vodní zábrany, zformování a konečná úprava kabelu, kontrolní a závěrečné měření na kabelu, zapojení po měření, montáž příchytky a štítku kabelové formy</t>
  </si>
  <si>
    <t>-449907317</t>
  </si>
  <si>
    <t>361</t>
  </si>
  <si>
    <t>7590555138</t>
  </si>
  <si>
    <t>Montáž forma pro kabely TCEKPFLE, TCEKPFLEY, TCEKPFLEZE, TCEKPFLEZY do 12 P 1,0 - odstranění pláště na jednom konci kabelu, odstranění izolace z konců žil na svorkovnici, zhotovení vodní zábrany, zformování a konečná úprava kabelu, kontrolní a závěrečné měření na kabelu, zapojení po měření, montáž příchytky a štítku kabelové formy</t>
  </si>
  <si>
    <t>437491341</t>
  </si>
  <si>
    <t>362</t>
  </si>
  <si>
    <t>7590555140</t>
  </si>
  <si>
    <t>Montáž forma pro kabely TCEKPFLE, TCEKPFLEY, TCEKPFLEZE, TCEKPFLEZY do 16 P 1,0 - odstranění pláště na jednom konci kabelu, odstranění izolace z konců žil na svorkovnici, zhotovení vodní zábrany, zformování a konečná úprava kabelu, kontrolní a závěrečné měření na kabelu, zapojení po měření, montáž příchytky a štítku kabelové formy</t>
  </si>
  <si>
    <t>266045488</t>
  </si>
  <si>
    <t>363</t>
  </si>
  <si>
    <t>7590555142</t>
  </si>
  <si>
    <t>Montáž forma pro kabely TCEKPFLE, TCEKPFLEY, TCEKPFLEZE, TCEKPFLEZY do 24 P 1,0 - odstranění pláště na jednom konci kabelu, odstranění izolace z konců žil na svorkovnici, zhotovení vodní zábrany, zformování a konečná úprava kabelu, kontrolní a závěrečné měření na kabelu, zapojení po měření, montáž příchytky a štítku kabelové formy</t>
  </si>
  <si>
    <t>1428122825</t>
  </si>
  <si>
    <t>364</t>
  </si>
  <si>
    <t>7593320426</t>
  </si>
  <si>
    <t>Prvky Jednotka časová CJS (CV755139004)</t>
  </si>
  <si>
    <t>-760549110</t>
  </si>
  <si>
    <t>365</t>
  </si>
  <si>
    <t>7593320429</t>
  </si>
  <si>
    <t>Prvky Jednotka časová CJP (CV755139005)</t>
  </si>
  <si>
    <t>745051433</t>
  </si>
  <si>
    <t>366</t>
  </si>
  <si>
    <t>7590555144</t>
  </si>
  <si>
    <t>Montáž forma pro kabely TCEKPFLE, TCEKPFLEY, TCEKPFLEZE, TCEKPFLEZY do 30 P 1,0 - odstranění pláště na jednom konci kabelu, odstranění izolace z konců žil na svorkovnici, zhotovení vodní zábrany, zformování a konečná úprava kabelu, kontrolní a závěrečné měření na kabelu, zapojení po měření, montáž příchytky a štítku kabelové formy</t>
  </si>
  <si>
    <t>1603266802</t>
  </si>
  <si>
    <t>367</t>
  </si>
  <si>
    <t>7590555166</t>
  </si>
  <si>
    <t>Montáž forma pro kabely TCEKE, TCEKFY,TCEKY, TCEKEZE, TCEKEY na svorkovnici WAGO do 7 P 1,0 - odstranění pláště na jednom konci kabelu, odstranění izolace z konců žil na svorkovnici, zhotovení vodní zábrany, zformování a konečná úprava kabelu, kontrolní a závěrečné měření na kabelu, zapojení po měření, montáž příchytky a štítku kabelové formy</t>
  </si>
  <si>
    <t>1552365734</t>
  </si>
  <si>
    <t>368</t>
  </si>
  <si>
    <t>7590555168</t>
  </si>
  <si>
    <t>Montáž forma pro kabely TCEKE, TCEKFY,TCEKY, TCEKEZE, TCEKEY na svorkovnici WAGO do 12 P 1,0 - odstranění pláště na jednom konci kabelu, odstranění izolace z konců žil na svorkovnici, zhotovení vodní zábrany, zformování a konečná úprava kabelu, kontrolní a závěrečné měření na kabelu, zapojení po měření, montáž příchytky a štítku kabelové formy</t>
  </si>
  <si>
    <t>318078001</t>
  </si>
  <si>
    <t>369</t>
  </si>
  <si>
    <t>7590555168.1</t>
  </si>
  <si>
    <t>-2047626072</t>
  </si>
  <si>
    <t>370</t>
  </si>
  <si>
    <t>7590555170</t>
  </si>
  <si>
    <t>Montáž forma pro kabely TCEKE, TCEKFY,TCEKY, TCEKEZE, TCEKEY na svorkovnici WAGO do 16 P 1,0 - odstranění pláště na jednom konci kabelu, odstranění izolace z konců žil na svorkovnici, zhotovení vodní zábrany, zformování a konečná úprava kabelu, kontrolní a závěrečné měření na kabelu, zapojení po měření, montáž příchytky a štítku kabelové formy</t>
  </si>
  <si>
    <t>-515903809</t>
  </si>
  <si>
    <t>371</t>
  </si>
  <si>
    <t>7590555174</t>
  </si>
  <si>
    <t>Montáž forma pro kabely TCEKE, TCEKFY,TCEKY, TCEKEZE, TCEKEY na svorkovnici WAGO do 30 P 1,0 - odstranění pláště na jednom konci kabelu, odstranění izolace z konců žil na svorkovnici, zhotovení vodní zábrany, zformování a konečná úprava kabelu, kontrolní a závěrečné měření na kabelu, zapojení po měření, montáž příchytky a štítku kabelové formy</t>
  </si>
  <si>
    <t>12561466</t>
  </si>
  <si>
    <t>372</t>
  </si>
  <si>
    <t>7590555192</t>
  </si>
  <si>
    <t>Montáž forma pro kabely TCEKPFLE, TCEKPFLEY, TCEKPFLEZE, TCEKPFLEZY svorkovice WAGO do 3 P 1,0 - odstranění pláště na jednom konci kabelu, odstranění izolace z konců žil na svorkovnici, zhotovení vodní zábrany, zformování a konečná úprava kabelu, kontrolní a závěrečné měření na kabelu, zapojení po měření, montáž příchytky a štítku kabelové formy</t>
  </si>
  <si>
    <t>-20155430</t>
  </si>
  <si>
    <t>373</t>
  </si>
  <si>
    <t>7590555194</t>
  </si>
  <si>
    <t>Montáž forma pro kabely TCEKPFLE, TCEKPFLEY, TCEKPFLEZE, TCEKPFLEZY svorkovice WAGO do 4 P 1,0 - odstranění pláště na jednom konci kabelu, odstranění izolace z konců žil na svorkovnici, zhotovení vodní zábrany, zformování a konečná úprava kabelu, kontrolní a závěrečné měření na kabelu, zapojení po měření, montáž příchytky a štítku kabelové formy</t>
  </si>
  <si>
    <t>-2064008806</t>
  </si>
  <si>
    <t>374</t>
  </si>
  <si>
    <t>7590555196</t>
  </si>
  <si>
    <t>Montáž forma pro kabely TCEKPFLE, TCEKPFLEY, TCEKPFLEZE, TCEKPFLEZY svorkovice WAGO do 7 P 1,0 - odstranění pláště na jednom konci kabelu, odstranění izolace z konců žil na svorkovnici, zhotovení vodní zábrany, zformování a konečná úprava kabelu, kontrolní a závěrečné měření na kabelu, zapojení po měření, montáž příchytky a štítku kabelové formy</t>
  </si>
  <si>
    <t>1846814919</t>
  </si>
  <si>
    <t>375</t>
  </si>
  <si>
    <t>7590555198</t>
  </si>
  <si>
    <t>Montáž forma pro kabely TCEKPFLE, TCEKPFLEY, TCEKPFLEZE, TCEKPFLEZY svorkovice WAGO do 12 P 1,0 - odstranění pláště na jednom konci kabelu, odstranění izolace z konců žil na svorkovnici, zhotovení vodní zábrany, zformování a konečná úprava kabelu, kontrolní a závěrečné měření na kabelu, zapojení po měření, montáž příchytky a štítku kabelové formy</t>
  </si>
  <si>
    <t>230501533</t>
  </si>
  <si>
    <t>376</t>
  </si>
  <si>
    <t>7590555200</t>
  </si>
  <si>
    <t>Montáž forma pro kabely TCEKPFLE, TCEKPFLEY, TCEKPFLEZE, TCEKPFLEZY svorkovice WAGO do 16 P 1,0 - odstranění pláště na jednom konci kabelu, odstranění izolace z konců žil na svorkovnici, zhotovení vodní zábrany, zformování a konečná úprava kabelu, kontrolní a závěrečné měření na kabelu, zapojení po měření, montáž příchytky a štítku kabelové formy</t>
  </si>
  <si>
    <t>-1684724146</t>
  </si>
  <si>
    <t>377</t>
  </si>
  <si>
    <t>7590555202</t>
  </si>
  <si>
    <t>Montáž forma pro kabely TCEKPFLE, TCEKPFLEY, TCEKPFLEZE, TCEKPFLEZY svorkovice WAGO do 24 P 1,0 - odstranění pláště na jednom konci kabelu, odstranění izolace z konců žil na svorkovnici, zhotovení vodní zábrany, zformování a konečná úprava kabelu, kontrolní a závěrečné měření na kabelu, zapojení po měření, montáž příchytky a štítku kabelové formy</t>
  </si>
  <si>
    <t>-1132874410</t>
  </si>
  <si>
    <t>378</t>
  </si>
  <si>
    <t>7590555330</t>
  </si>
  <si>
    <t>Očištění žil plněných kabelů před opravou či instalací, vodní zábrana do délky 0,5 m za jeden pár</t>
  </si>
  <si>
    <t>-1899822392</t>
  </si>
  <si>
    <t>379</t>
  </si>
  <si>
    <t>7590555455</t>
  </si>
  <si>
    <t>Značení trasy vedení</t>
  </si>
  <si>
    <t>262144</t>
  </si>
  <si>
    <t>-2103491977</t>
  </si>
  <si>
    <t>380</t>
  </si>
  <si>
    <t>7590565040</t>
  </si>
  <si>
    <t>Spojování a ukončení kabelů optických smyčkování vláken do kazety u optické spojky nebo rozvaděče - práce spojené s montáží specifikované kabelizace specifikovaným způsobem</t>
  </si>
  <si>
    <t>941388645</t>
  </si>
  <si>
    <t>381</t>
  </si>
  <si>
    <t>7590565050</t>
  </si>
  <si>
    <t>Spojování a ukončení kabelů optických svár optického vlákna ve spojce (rozvaděči) do 36 vláken - práce spojené s montáží specifikované kabelizace specifikovaným způsobem</t>
  </si>
  <si>
    <t>vlákno</t>
  </si>
  <si>
    <t>1189546800</t>
  </si>
  <si>
    <t>382</t>
  </si>
  <si>
    <t>7590565080</t>
  </si>
  <si>
    <t>Uložení kabelové rezervy optického kabelu</t>
  </si>
  <si>
    <t>-1646854758</t>
  </si>
  <si>
    <t>383</t>
  </si>
  <si>
    <t>7590565114</t>
  </si>
  <si>
    <t>Montáž spojky optického kabelu odbočné 72/12+12,24 svárů, 60 vláken průběžných - práce spojené s montáží specifikované kabelizace specifikovaným způsobem</t>
  </si>
  <si>
    <t>-345471446</t>
  </si>
  <si>
    <t>384</t>
  </si>
  <si>
    <t>7593310621</t>
  </si>
  <si>
    <t>Konstrukční díly RACK 19" 9U/500mm nástěnný, dvoudílný, prosklené dveře</t>
  </si>
  <si>
    <t>-1680994755</t>
  </si>
  <si>
    <t>385</t>
  </si>
  <si>
    <t>7590585280</t>
  </si>
  <si>
    <t>Zapojení konektoru</t>
  </si>
  <si>
    <t>-456658567</t>
  </si>
  <si>
    <t>386</t>
  </si>
  <si>
    <t>7590615040</t>
  </si>
  <si>
    <t>Montáž tlačítka, světelné buňky, počitadla, zvonku, relé, R, C do kolejové desky nebo pultu za provozu - rozměření a vyznačení místa montáže, vyvrtání a začištění otvoru, montáž prvku, zapojení a vyzkoušení včetně vyvázání vodičů do formy</t>
  </si>
  <si>
    <t>-1833404927</t>
  </si>
  <si>
    <t>387</t>
  </si>
  <si>
    <t>7590615070</t>
  </si>
  <si>
    <t>Montáž označovacího štítku do kolejové desky nebo pultu za provozu - rozměření a vyznačení místa montáže, vyvrtání a začištění otvoru, montáž prvku, zapojení a vyzkoušení včetně vyvázání vodičů do formy</t>
  </si>
  <si>
    <t>1557459895</t>
  </si>
  <si>
    <t>388</t>
  </si>
  <si>
    <t>7593310340</t>
  </si>
  <si>
    <t>Konstrukční díly Panel krycí 119/30 (CV755125011B)</t>
  </si>
  <si>
    <t>-1002387894</t>
  </si>
  <si>
    <t>389</t>
  </si>
  <si>
    <t>7593320972</t>
  </si>
  <si>
    <t>Prvky Kazeta FAK10</t>
  </si>
  <si>
    <t>1863806204</t>
  </si>
  <si>
    <t>390</t>
  </si>
  <si>
    <t>7590610020</t>
  </si>
  <si>
    <t xml:space="preserve">Indikační a kolejové desky a ovládací pulty Buňka světelná jednožárovková  (CV720409002)</t>
  </si>
  <si>
    <t>1542159258</t>
  </si>
  <si>
    <t>391</t>
  </si>
  <si>
    <t>7590610380</t>
  </si>
  <si>
    <t xml:space="preserve">Indikační a kolejové desky a ovládací pulty Stínítko zelené  (HM0321720400011)</t>
  </si>
  <si>
    <t>2133082588</t>
  </si>
  <si>
    <t>392</t>
  </si>
  <si>
    <t>7593310080</t>
  </si>
  <si>
    <t xml:space="preserve">Konstrukční díly Destička pro odpor  (CV721235058)</t>
  </si>
  <si>
    <t>1878898163</t>
  </si>
  <si>
    <t>393</t>
  </si>
  <si>
    <t>7492500050</t>
  </si>
  <si>
    <t>Kabely, vodiče, šňůry Cu - nn Vodič jednožílový Cu, plastová izolace H05V-U 0,75 černý (CY)</t>
  </si>
  <si>
    <t>-303973530</t>
  </si>
  <si>
    <t>394</t>
  </si>
  <si>
    <t>7593320099</t>
  </si>
  <si>
    <t>Prvky Pásek zdíř.pro zástrč.poj. 0,5A (CV719029001)</t>
  </si>
  <si>
    <t>340987836</t>
  </si>
  <si>
    <t>395</t>
  </si>
  <si>
    <t>7590615130</t>
  </si>
  <si>
    <t>Úpravy kolejové desky - upevnění jednotlivých prvků na místo určení, včetně zapojení</t>
  </si>
  <si>
    <t>-2128917620</t>
  </si>
  <si>
    <t>396</t>
  </si>
  <si>
    <t>7592600080</t>
  </si>
  <si>
    <t>Počítače, SW Systémový software aplikace, spojující funkci jednotného obslužného pracoviště (s bezpečným snímáním informací a povelováním) a diagnostického zařízení (umožňující záznam, přenos, archivaci a zobrazení získaných diagnostických dat).</t>
  </si>
  <si>
    <t>-601514733</t>
  </si>
  <si>
    <t>397</t>
  </si>
  <si>
    <t>7590617040</t>
  </si>
  <si>
    <t>Demontáž tlačítka nebo světelné buňky z kolejové desky nebo pultu za provozu</t>
  </si>
  <si>
    <t>-657926346</t>
  </si>
  <si>
    <t>398</t>
  </si>
  <si>
    <t>7590617070</t>
  </si>
  <si>
    <t>Demontáž označovacího štítku z kolejové desky nebo pultu za provozu</t>
  </si>
  <si>
    <t>451570039</t>
  </si>
  <si>
    <t>399</t>
  </si>
  <si>
    <t>7590715032</t>
  </si>
  <si>
    <t>Montáž světelného návěstidla jednostranného stožárového se 2 svítilnami - sestavení kompletního návěstidla bez označení štítky, postavení návěstidla včetně transformátorové skříně na základ, montáž transformátoru do skříně nebo návěstní svítilny, propojení se svorkovnicemi a svítilnami včetně dodání vodičů, montáž obdélníkové tabulky, nasměrování návěstidla, nátěr. Bez ukončení a zapojení zemního kabelu</t>
  </si>
  <si>
    <t>-2005462374</t>
  </si>
  <si>
    <t>400</t>
  </si>
  <si>
    <t>7590715034</t>
  </si>
  <si>
    <t>Montáž světelného návěstidla jednostranného stožárového se 3 svítilnami - sestavení kompletního návěstidla bez označení štítky, postavení návěstidla včetně transformátorové skříně na základ, montáž transformátoru do skříně nebo návěstní svítilny, propojení se svorkovnicemi a svítilnami včetně dodání vodičů, montáž obdélníkové tabulky, nasměrování návěstidla, nátěr. Bez ukončení a zapojení zemního kabelu</t>
  </si>
  <si>
    <t>-1206207756</t>
  </si>
  <si>
    <t>401</t>
  </si>
  <si>
    <t>7590715036</t>
  </si>
  <si>
    <t>Montáž světelného návěstidla jednostranného stožárového se 4 svítilnami - sestavení kompletního návěstidla bez označení štítky, postavení návěstidla včetně transformátorové skříně na základ, montáž transformátoru do skříně nebo návěstní svítilny, propojení se svorkovnicemi a svítilnami včetně dodání vodičů, montáž obdélníkové tabulky, nasměrování návěstidla, nátěr. Bez ukončení a zapojení zemního kabelu</t>
  </si>
  <si>
    <t>1997699562</t>
  </si>
  <si>
    <t>402</t>
  </si>
  <si>
    <t>7590715042</t>
  </si>
  <si>
    <t>Montáž světelného návěstidla jednostranného stožárového s 5 svítilnami - sestavení kompletního návěstidla bez označení štítky, postavení návěstidla včetně transformátorové skříně na základ, montáž transformátoru do skříně nebo návěstní svítilny, propojení se svorkovnicemi a svítilnami včetně dodání vodičů, montáž obdélníkové tabulky, nasměrování návěstidla, nátěr. Bez ukončení a zapojení zemního kabelu</t>
  </si>
  <si>
    <t>-1275151840</t>
  </si>
  <si>
    <t>403</t>
  </si>
  <si>
    <t>7590715044</t>
  </si>
  <si>
    <t>Montáž světelného návěstidla jednostranného stožárového s 5 svítilnami a ukazatelem rychlosti - sestavení kompletního návěstidla bez označení štítky, postavení návěstidla včetně transformátorové skříně na základ, montáž transformátoru do skříně nebo návěstní svítilny, propojení se svorkovnicemi a svítilnami včetně dodání vodičů, montáž obdélníkové tabulky, nasměrování návěstidla, nátěr. Bez ukončení a zapojení zemního kabelu</t>
  </si>
  <si>
    <t>-996371881</t>
  </si>
  <si>
    <t>404</t>
  </si>
  <si>
    <t>7590715050</t>
  </si>
  <si>
    <t>Montáž světelného návěstidla jednostranného stožárového se 6 svítilnami a ukazatelem rychlosti - sestavení kompletního návěstidla bez označení štítky, postavení návěstidla včetně transformátorové skříně na základ, montáž transformátoru do skříně nebo návěstní svítilny, propojení se svorkovnicemi a svítilnami včetně dodání vodičů, montáž obdélníkové tabulky, nasměrování návěstidla, nátěr. Bez ukončení a zapojení zemního kabelu</t>
  </si>
  <si>
    <t>-297181556</t>
  </si>
  <si>
    <t>405</t>
  </si>
  <si>
    <t>7590715122</t>
  </si>
  <si>
    <t>Montáž světelného návěstidla trpasličího na betonový základ se 2 svítilnami - sestavení kompletního návěstidla bez označení štítky, postavení návěstidla na základ, montáž transformátoru do skříně nebo návěstní svítilny, propojení se svorkovnicemi a svítilnami včetně dodání vodičů, montáž obdélníkové tabulky, nasměrování návěstidla, nátěr. Bez ukončení a zapojení zemního kabelu</t>
  </si>
  <si>
    <t>628906855</t>
  </si>
  <si>
    <t>406</t>
  </si>
  <si>
    <t>7590717032</t>
  </si>
  <si>
    <t>Demontáž světelného návěstidla jednostranného stožárového se 2 svítilnami - bez bourání (demontáže) základu</t>
  </si>
  <si>
    <t>-1360111995</t>
  </si>
  <si>
    <t>407</t>
  </si>
  <si>
    <t>7590717034</t>
  </si>
  <si>
    <t>Demontáž světelného návěstidla jednostranného stožárového se 3 svítilnami - bez bourání (demontáže) základu</t>
  </si>
  <si>
    <t>-925668580</t>
  </si>
  <si>
    <t>408</t>
  </si>
  <si>
    <t>7590717036</t>
  </si>
  <si>
    <t>Demontáž světelného návěstidla jednostranného stožárového se 4 svítilnami - bez bourání (demontáže) základu</t>
  </si>
  <si>
    <t>-1199862561</t>
  </si>
  <si>
    <t>409</t>
  </si>
  <si>
    <t>7590717038</t>
  </si>
  <si>
    <t>Demontáž světelného návěstidla jednostranného stožárového se 4 svítilnami a ukazatelem rychlosti - bez bourání (demontáže) základu</t>
  </si>
  <si>
    <t>-1834927718</t>
  </si>
  <si>
    <t>410</t>
  </si>
  <si>
    <t>7590717042</t>
  </si>
  <si>
    <t>Demontáž světelného návěstidla jednostranného stožárového s 5 svítilnami - bez bourání (demontáže) základu</t>
  </si>
  <si>
    <t>78451209</t>
  </si>
  <si>
    <t>411</t>
  </si>
  <si>
    <t>7590710135</t>
  </si>
  <si>
    <t>Návěstidla světelná Návěstidlo stožár. 4 sv. typ:2039 (CV012525027)</t>
  </si>
  <si>
    <t>-1508305209</t>
  </si>
  <si>
    <t>412</t>
  </si>
  <si>
    <t>7590717044</t>
  </si>
  <si>
    <t>Demontáž světelného návěstidla jednostranného stožárového s 5 svítilnami a ukazatelem rychlosti - bez bourání (demontáže) základu</t>
  </si>
  <si>
    <t>-122827633</t>
  </si>
  <si>
    <t>413</t>
  </si>
  <si>
    <t>7590717122</t>
  </si>
  <si>
    <t>Demontáž světelného návěstidla trpasličího z betonového základu se 2 svítilnami - bez bourání (demontáže) základu</t>
  </si>
  <si>
    <t>-2147310087</t>
  </si>
  <si>
    <t>414</t>
  </si>
  <si>
    <t>7590725040</t>
  </si>
  <si>
    <t>Montáž doplňujících součástí ke světelnému návěstidlu označovacího pásu velkého</t>
  </si>
  <si>
    <t>564126061</t>
  </si>
  <si>
    <t>415</t>
  </si>
  <si>
    <t>7590725046</t>
  </si>
  <si>
    <t>Montáž doplňujících součástí ke světelnému návěstidlu označovacího štítku</t>
  </si>
  <si>
    <t>-841741351</t>
  </si>
  <si>
    <t>416</t>
  </si>
  <si>
    <t>7590725058</t>
  </si>
  <si>
    <t>Montáž doplňujících součástí ke světelnému návěstidlu upozorňovadla na návěstidlo</t>
  </si>
  <si>
    <t>-2096821502</t>
  </si>
  <si>
    <t>417</t>
  </si>
  <si>
    <t>7590725070</t>
  </si>
  <si>
    <t>Zatmelení skříně návěstního transformátoru</t>
  </si>
  <si>
    <t>-230937875</t>
  </si>
  <si>
    <t>418</t>
  </si>
  <si>
    <t>7590727058</t>
  </si>
  <si>
    <t>Demontáž součástí ke světelnému návěstidlu upozorňovadla na návěstidlo</t>
  </si>
  <si>
    <t>-1564139650</t>
  </si>
  <si>
    <t>419</t>
  </si>
  <si>
    <t>7590805010</t>
  </si>
  <si>
    <t>Montáž návěstidla jednoramenného - postavení návěstidla na základ, zapojení na drátovodu, seřízení a přezkoušení</t>
  </si>
  <si>
    <t>-744783819</t>
  </si>
  <si>
    <t>420</t>
  </si>
  <si>
    <t>7590805030</t>
  </si>
  <si>
    <t>Montáž elektrického osvětlení mechanického návěstidla 1 ramenného</t>
  </si>
  <si>
    <t>1578210252</t>
  </si>
  <si>
    <t>421</t>
  </si>
  <si>
    <t>7590807010</t>
  </si>
  <si>
    <t>Demontáž návěstidla jednoramenného - odpojení drátovodu, demontáž svítilnového výtahu, oddělení a snesení horního dílu návěstidla, odstranění spodního dílu návěstidla. Bez zemních prací</t>
  </si>
  <si>
    <t>1487136574</t>
  </si>
  <si>
    <t>422</t>
  </si>
  <si>
    <t>7590807030</t>
  </si>
  <si>
    <t>Demontáž elektrického osvětlení mechanického návěstidla jednoramenného</t>
  </si>
  <si>
    <t>-831564483</t>
  </si>
  <si>
    <t>423</t>
  </si>
  <si>
    <t>7593400020</t>
  </si>
  <si>
    <t xml:space="preserve">Drátovodné trasy Háček spojovací C  (HM0404113010000)</t>
  </si>
  <si>
    <t>-803274361</t>
  </si>
  <si>
    <t>424</t>
  </si>
  <si>
    <t>7593400030</t>
  </si>
  <si>
    <t xml:space="preserve">Drátovodné trasy Plíšek pojistný drátovodu  (HM0404113020100)</t>
  </si>
  <si>
    <t>1698820192</t>
  </si>
  <si>
    <t>425</t>
  </si>
  <si>
    <t>7593400060</t>
  </si>
  <si>
    <t xml:space="preserve">Drátovodné trasy Očko pájecí pro drátovod  (HM0404113020000)</t>
  </si>
  <si>
    <t>1876999674</t>
  </si>
  <si>
    <t>427</t>
  </si>
  <si>
    <t>7593400150</t>
  </si>
  <si>
    <t>Drátovodné trasy Řetěz OC hradlový černý</t>
  </si>
  <si>
    <t>-457577814</t>
  </si>
  <si>
    <t>428</t>
  </si>
  <si>
    <t>7593400040</t>
  </si>
  <si>
    <t>Drátovodné trasy Šroub napínací 260mm (HM0404113070000)</t>
  </si>
  <si>
    <t>-1729958245</t>
  </si>
  <si>
    <t>429</t>
  </si>
  <si>
    <t>7593400050</t>
  </si>
  <si>
    <t>Drátovodné trasy Šroub napínací 500mm (HM0404113080000)</t>
  </si>
  <si>
    <t>-61874180</t>
  </si>
  <si>
    <t>430</t>
  </si>
  <si>
    <t>7591115010</t>
  </si>
  <si>
    <t>Montáž mechanického přestavníku 5206 na straně stojanu - úplná montáž připevnovací soupravy, přestavníku, závorníku, ochranné skříně, přizpůsobení pražců a odstranění štěrku, nátěr</t>
  </si>
  <si>
    <t>-1447146643</t>
  </si>
  <si>
    <t>431</t>
  </si>
  <si>
    <t>7591115012</t>
  </si>
  <si>
    <t>Montáž mechanického přestavníku 5206 proti stojanu - úplná montáž připevnovací soupravy, přestavníku, závorníku, ochranné skříně, přizpůsobení pražců a odstranění štěrku, nátěr</t>
  </si>
  <si>
    <t>637533108</t>
  </si>
  <si>
    <t>432</t>
  </si>
  <si>
    <t>7591117010</t>
  </si>
  <si>
    <t>Demontáž mechanického přestavníku na straně stojanu</t>
  </si>
  <si>
    <t>1696555523</t>
  </si>
  <si>
    <t>433</t>
  </si>
  <si>
    <t>7591207010</t>
  </si>
  <si>
    <t>Demontáž mechanického závorníku</t>
  </si>
  <si>
    <t>1224500536</t>
  </si>
  <si>
    <t>434</t>
  </si>
  <si>
    <t>7591505010</t>
  </si>
  <si>
    <t>Vypracování a projednání přechodné úpravy provozu na pozemní komunikaci při vypnutí přejezdového zabezpečovacího zařízení - návrh silničního dopravního značení, včetně jeho kladného projednání s příslušnými orgány státní správy. Měrnou jednotkou je kus železničního přejezdu</t>
  </si>
  <si>
    <t>-168931718</t>
  </si>
  <si>
    <t>435</t>
  </si>
  <si>
    <t>7591505020</t>
  </si>
  <si>
    <t>Pronájem přechodného dopravního značení při vypnutí přejezdového zabezpečovacího zařízení za 1 týden základní sestavy - pro značení jednoduché komunikace (tj. bez křižovatky poblíž přejezdu), křížící žel. trať</t>
  </si>
  <si>
    <t>583813702</t>
  </si>
  <si>
    <t>436</t>
  </si>
  <si>
    <t>7591505022</t>
  </si>
  <si>
    <t>Pronájem přechodného dopravního značení při vypnutí přejezdového zabezpečovacího zařízení za 1 týden rozšíření základní sestavy - pro značení jednoduché komunikace (tj. bez křižovatky poblíž přejezdu), křížící žel. trať</t>
  </si>
  <si>
    <t>-1858810335</t>
  </si>
  <si>
    <t>437</t>
  </si>
  <si>
    <t>7591505030</t>
  </si>
  <si>
    <t>Osazení přechodného dopravního značení při vypnutí přejezdového zabezpečovacího zařízení základní sestavy - pro značení jednoduché komunikace (tj. bez křižovatky poblíž přejezdu), křížící žel. trať</t>
  </si>
  <si>
    <t>682624947</t>
  </si>
  <si>
    <t>438</t>
  </si>
  <si>
    <t>7591505032</t>
  </si>
  <si>
    <t>Osazení přechodného dopravního značení při vypnutí přejezdového zabezpečovacího zařízení rozšíření základní sestavy - pro značení jednoduché komunikace (tj. bez křižovatky poblíž přejezdu), křížící žel. trať</t>
  </si>
  <si>
    <t>1494803671</t>
  </si>
  <si>
    <t>439</t>
  </si>
  <si>
    <t>7591605102</t>
  </si>
  <si>
    <t>Montáž součástí přejezdové mechanické závory kladkové konzoly</t>
  </si>
  <si>
    <t>-1522206554</t>
  </si>
  <si>
    <t>440</t>
  </si>
  <si>
    <t>7591605104</t>
  </si>
  <si>
    <t>Montáž součástí přejezdové mechanické závory stavěcího kola</t>
  </si>
  <si>
    <t>122698756</t>
  </si>
  <si>
    <t>441</t>
  </si>
  <si>
    <t>7591605106</t>
  </si>
  <si>
    <t>Montáž součástí přejezdové mechanické závory klikového hřídele</t>
  </si>
  <si>
    <t>-826348632</t>
  </si>
  <si>
    <t>442</t>
  </si>
  <si>
    <t>7591605110</t>
  </si>
  <si>
    <t>Montáž součástí přejezdové mechanické závory spínacího zařízení pro elektrické závislosti závor</t>
  </si>
  <si>
    <t>1582737882</t>
  </si>
  <si>
    <t>443</t>
  </si>
  <si>
    <t>7591605112</t>
  </si>
  <si>
    <t>Montáž součástí přejezdové mechanické závory souboru závislostí mechanických závor na zabezpečovacím zařízení</t>
  </si>
  <si>
    <t>-802753476</t>
  </si>
  <si>
    <t>444</t>
  </si>
  <si>
    <t>7591607012</t>
  </si>
  <si>
    <t>Demontáž mechanické závory dvojité - bez bourání základu</t>
  </si>
  <si>
    <t>-1755862813</t>
  </si>
  <si>
    <t>445</t>
  </si>
  <si>
    <t>7591607102</t>
  </si>
  <si>
    <t>Demontáž součástí přejezdové mechanické závory kladkové konzoly</t>
  </si>
  <si>
    <t>912907494</t>
  </si>
  <si>
    <t>446</t>
  </si>
  <si>
    <t>7591607104</t>
  </si>
  <si>
    <t>Demontáž součástí přejezdové mechanické závory stavěcího kola</t>
  </si>
  <si>
    <t>-1577618356</t>
  </si>
  <si>
    <t>447</t>
  </si>
  <si>
    <t>7591607106</t>
  </si>
  <si>
    <t>Demontáž součástí přejezdové mechanické závory klikového hřídele</t>
  </si>
  <si>
    <t>1159055231</t>
  </si>
  <si>
    <t>448</t>
  </si>
  <si>
    <t>7591607110</t>
  </si>
  <si>
    <t>Demontáž součástí přejezdové mechanické závory spínacího zařízení pro elektrické závislosti závor</t>
  </si>
  <si>
    <t>-782411625</t>
  </si>
  <si>
    <t>449</t>
  </si>
  <si>
    <t>7591607112</t>
  </si>
  <si>
    <t>Demontáž součástí přejezdové mechanické závory souboru závislostí mechanických závor na zabezpečovacím zařízení</t>
  </si>
  <si>
    <t>1058495874</t>
  </si>
  <si>
    <t>450</t>
  </si>
  <si>
    <t>7592005050</t>
  </si>
  <si>
    <t>Montáž počítacího bodu (senzoru) RSR 180 - uložení a připevnění na určené místo, seřízení polohy, přezkoušení</t>
  </si>
  <si>
    <t>1683544623</t>
  </si>
  <si>
    <t>451</t>
  </si>
  <si>
    <t>7592010142</t>
  </si>
  <si>
    <t>Kolové senzory a snímače počítačů náprav Neoprénová ochr. hadice 4,8 m</t>
  </si>
  <si>
    <t>680337810</t>
  </si>
  <si>
    <t>452</t>
  </si>
  <si>
    <t>7592005052</t>
  </si>
  <si>
    <t>Montáž počítacího bodu (senzoru) RSR 180 s převodníkem MegaPN - uložení a připevnění na určené místo, seřízení polohy, přezkoušení</t>
  </si>
  <si>
    <t>1972578458</t>
  </si>
  <si>
    <t>453</t>
  </si>
  <si>
    <t>7592007076</t>
  </si>
  <si>
    <t>Demontáž počítacího bodu počítače náprav ALCATEL SK30</t>
  </si>
  <si>
    <t>-1724206519</t>
  </si>
  <si>
    <t>454</t>
  </si>
  <si>
    <t>7592503010</t>
  </si>
  <si>
    <t>Úprava adresného SW stanice TEDIS, ústředny MEDIS</t>
  </si>
  <si>
    <t>-1418068543</t>
  </si>
  <si>
    <t>455</t>
  </si>
  <si>
    <t>7592505020</t>
  </si>
  <si>
    <t>Montáž centrály diagnostiky PZS</t>
  </si>
  <si>
    <t>163582356</t>
  </si>
  <si>
    <t>456</t>
  </si>
  <si>
    <t>7593321143</t>
  </si>
  <si>
    <t>Prvky Elektronický kmitač pro PZS s elektronickou stabilizací napětí pro každou žárovku, 4 desky spínačů</t>
  </si>
  <si>
    <t>-792162778</t>
  </si>
  <si>
    <t>457</t>
  </si>
  <si>
    <t>7592705014</t>
  </si>
  <si>
    <t>Montáž upozorňovadla vysokého na sloupek</t>
  </si>
  <si>
    <t>1586061644</t>
  </si>
  <si>
    <t>458</t>
  </si>
  <si>
    <t>7592705016</t>
  </si>
  <si>
    <t>Montáž upozorňovadla nízkého na sloupek</t>
  </si>
  <si>
    <t>-763438679</t>
  </si>
  <si>
    <t>459</t>
  </si>
  <si>
    <t>7592707014</t>
  </si>
  <si>
    <t>Demontáž upozorňovadla vysokého</t>
  </si>
  <si>
    <t>-1787623718</t>
  </si>
  <si>
    <t>460</t>
  </si>
  <si>
    <t>7592707016</t>
  </si>
  <si>
    <t>Demontáž upozorňovadla nízkého</t>
  </si>
  <si>
    <t>-329554762</t>
  </si>
  <si>
    <t>461</t>
  </si>
  <si>
    <t>7593321272</t>
  </si>
  <si>
    <t>Prvky Zdroj kmit.signálů bezpeč. BZKS 20-3.2B (HM0404228990305)</t>
  </si>
  <si>
    <t>-131349161</t>
  </si>
  <si>
    <t>462</t>
  </si>
  <si>
    <t>7592815020</t>
  </si>
  <si>
    <t>Montáž výstražníku AŽD 71 s jednou skříní a se závorou AŽD 71 - smontování kompletního výstražníku, označení označovacími štítky, postavení výstražníku včetně transformátorové skříně na základ, montáž transformátorů do skříně a propojení, zatažení kabelu bez zhotovení a zapojení kabelové formy, nátěr. Bez provedení ochrany proti vlivu trakcí</t>
  </si>
  <si>
    <t>89011294</t>
  </si>
  <si>
    <t>463</t>
  </si>
  <si>
    <t>7592815024</t>
  </si>
  <si>
    <t>Montáž výstražníku AŽD 71 s jednou skříní - smontování kompletního výstražníku, označení označovacími štítky, postavení výstražníku včetně transformátorové skříně na základ, montáž transformátorů do skříně a propojení, zatažení kabelu bez zhotovení a zapojení kabelové formy, nátěr. Bez provedení ochrany proti vlivu trakcí</t>
  </si>
  <si>
    <t>-1238251327</t>
  </si>
  <si>
    <t>464</t>
  </si>
  <si>
    <t>7592815040</t>
  </si>
  <si>
    <t>Montáž plastového výstražníku AŽD 97 s 1 skříní a se závorou AŽD - 99 - smontování kompletního výstražníku, označení označovacími štítky, postavení výstražníku včetně transformátorové skříně na základ, montáž transformátorů do skříně a propojení, zatažení kabelu bez zhotovení a zapojení kabelové formy, nátěr. Bez provedení ochrany proti vlivu trakcí</t>
  </si>
  <si>
    <t>-1222561536</t>
  </si>
  <si>
    <t>465</t>
  </si>
  <si>
    <t>7592815042</t>
  </si>
  <si>
    <t>Montáž plastového výstražníku AŽD 97 se 2 skříněmi a se závorou AŽD - 99 - smontování kompletního výstražníku, označení označovacími štítky, postavení výstražníku včetně transformátorové skříně na základ, montáž transformátorů do skříně a propojení, zatažení kabelu bez zhotovení a zapojení kabelové formy, nátěr. Bez provedení ochrany proti vlivu trakcí</t>
  </si>
  <si>
    <t>1999896054</t>
  </si>
  <si>
    <t>466</t>
  </si>
  <si>
    <t>7592815044</t>
  </si>
  <si>
    <t>Montáž plastového výstražníku AŽD 97 s jednou skříní - smontování kompletního výstražníku, označení označovacími štítky, postavení výstražníku včetně transformátorové skříně na základ, montáž transformátorů do skříně a propojení, zatažení kabelu bez zhotovení a zapojení kabelové formy, nátěr. Bez provedení ochrany proti vlivu trakcí</t>
  </si>
  <si>
    <t>1465950493</t>
  </si>
  <si>
    <t>467</t>
  </si>
  <si>
    <t>7592815046</t>
  </si>
  <si>
    <t>Montáž plastového výstražníku AŽD 97 se dvěma skříněmi - smontování kompletního výstražníku, označení označovacími štítky, postavení výstražníku včetně transformátorové skříně na základ, montáž transformátorů do skříně a propojení, zatažení kabelu bez zhotovení a zapojení kabelové formy, nátěr. Bez provedení ochrany proti vlivu trakcí</t>
  </si>
  <si>
    <t>-1825999877</t>
  </si>
  <si>
    <t>468</t>
  </si>
  <si>
    <t>7592817010</t>
  </si>
  <si>
    <t>Demontáž výstražníku</t>
  </si>
  <si>
    <t>-2010037274</t>
  </si>
  <si>
    <t>469</t>
  </si>
  <si>
    <t>7592825020</t>
  </si>
  <si>
    <t>Montáž součástí výstražníku štítu označovacího</t>
  </si>
  <si>
    <t>-574298574</t>
  </si>
  <si>
    <t>470</t>
  </si>
  <si>
    <t>7592825050</t>
  </si>
  <si>
    <t>Montáž součástí výstražníku elektronického zvonce</t>
  </si>
  <si>
    <t>115796215</t>
  </si>
  <si>
    <t>471</t>
  </si>
  <si>
    <t>7592825055</t>
  </si>
  <si>
    <t>Montáž součástí výstražníku tabulky "POZOR VLAK"</t>
  </si>
  <si>
    <t>-619444462</t>
  </si>
  <si>
    <t>472</t>
  </si>
  <si>
    <t>7592825095</t>
  </si>
  <si>
    <t>Montáž součástí výstražníku žárovky</t>
  </si>
  <si>
    <t>-1149075227</t>
  </si>
  <si>
    <t>473</t>
  </si>
  <si>
    <t>7592825110</t>
  </si>
  <si>
    <t>Montáž výstražného kříže</t>
  </si>
  <si>
    <t>-2129747524</t>
  </si>
  <si>
    <t>474</t>
  </si>
  <si>
    <t>7592827010</t>
  </si>
  <si>
    <t>Demontáž součástí výstražníku nosiče výstražníku</t>
  </si>
  <si>
    <t>839181972</t>
  </si>
  <si>
    <t>475</t>
  </si>
  <si>
    <t>7592827015</t>
  </si>
  <si>
    <t>Demontáž součástí výstražníku skříně výstražníku</t>
  </si>
  <si>
    <t>2142019417</t>
  </si>
  <si>
    <t>476</t>
  </si>
  <si>
    <t>7592827110</t>
  </si>
  <si>
    <t>Demontáž výstražného kříže</t>
  </si>
  <si>
    <t>146005904</t>
  </si>
  <si>
    <t>477</t>
  </si>
  <si>
    <t>7592835032</t>
  </si>
  <si>
    <t>Montáž součástí stojanu se závorou břevna závorového nad 5,5 m</t>
  </si>
  <si>
    <t>-1019182918</t>
  </si>
  <si>
    <t>478</t>
  </si>
  <si>
    <t>7592835034</t>
  </si>
  <si>
    <t>Montáž součástí stojanu se závorou břevna závorového do 5,5 m s kontrolou celistvosti</t>
  </si>
  <si>
    <t>2116778941</t>
  </si>
  <si>
    <t>479</t>
  </si>
  <si>
    <t>7592835036</t>
  </si>
  <si>
    <t>Montáž součástí stojanu se závorou břevna závorového nad 5,5 m s kontrolou celistvosti</t>
  </si>
  <si>
    <t>2095739558</t>
  </si>
  <si>
    <t>480</t>
  </si>
  <si>
    <t>7592835040</t>
  </si>
  <si>
    <t>Montáž součástí stojanu se závorou soupravy křídel s protizávažím</t>
  </si>
  <si>
    <t>1927596107</t>
  </si>
  <si>
    <t>481</t>
  </si>
  <si>
    <t>7592837032</t>
  </si>
  <si>
    <t>Demontáž součástí stojanu se závorou břevna závorového nad 5,5 m</t>
  </si>
  <si>
    <t>-1171396373</t>
  </si>
  <si>
    <t>482</t>
  </si>
  <si>
    <t>7592837040</t>
  </si>
  <si>
    <t>Demontáž součástí stojanu se závorou soupravy křídel s protizávažím</t>
  </si>
  <si>
    <t>-2046987608</t>
  </si>
  <si>
    <t>483</t>
  </si>
  <si>
    <t>7592837090</t>
  </si>
  <si>
    <t>Demontáž stojanu se závorou bez výstražníku</t>
  </si>
  <si>
    <t>2015050259</t>
  </si>
  <si>
    <t>484</t>
  </si>
  <si>
    <t>7592837100</t>
  </si>
  <si>
    <t>Demontáž břevna závory</t>
  </si>
  <si>
    <t>-1188658712</t>
  </si>
  <si>
    <t>485</t>
  </si>
  <si>
    <t>7592905010</t>
  </si>
  <si>
    <t>Montáž článku niklokadmiového kapacity do 200 Ah - postavení článku, připojení vodičů, ochrana svorek vazelinou, změření napětí, kontrola elektrolytu s případným doplněním destilovanou vodou</t>
  </si>
  <si>
    <t>-1945977335</t>
  </si>
  <si>
    <t>486</t>
  </si>
  <si>
    <t>7592905020</t>
  </si>
  <si>
    <t>Montáž bloku baterie niklokadmiové kapacity do 200 Ah - postavení článku, připojení vodičů, ochrana svorek vazelinou, změření napětí, u tekutých baterií kontrola elektrolytu s případným doplněním destilovanou vodou</t>
  </si>
  <si>
    <t>1048399584</t>
  </si>
  <si>
    <t>487</t>
  </si>
  <si>
    <t>7590120160</t>
  </si>
  <si>
    <t xml:space="preserve">Skříně Skříňka ovl. pro PZZ-RE  (CV723089004)</t>
  </si>
  <si>
    <t>-1897925967</t>
  </si>
  <si>
    <t>488</t>
  </si>
  <si>
    <t>7593005022</t>
  </si>
  <si>
    <t>Montáž dobíječe, usměrňovače, napáječe skříňového vysokého - včetně připojení vodičů elektrické sítě ss rozvodu a uzemnění, přezkoušení funkce</t>
  </si>
  <si>
    <t>94787424</t>
  </si>
  <si>
    <t>489</t>
  </si>
  <si>
    <t>7592910160</t>
  </si>
  <si>
    <t>Baterie Staniční akumulátory NiCd článek 1,2 V/110 Ah C5 s vláknitou elektrodou, cena včetně spojovacího materiálu a bateriového nosiče či stojanu</t>
  </si>
  <si>
    <t>1505423838</t>
  </si>
  <si>
    <t>490</t>
  </si>
  <si>
    <t>7597111256</t>
  </si>
  <si>
    <t>EZS Dveřní kontakt pro montáž z vnitřní strany dveří, na svorkách při zavření dveří odpor blízký nule a při otevření dveří odpor blízký nekonečnu</t>
  </si>
  <si>
    <t>968372273</t>
  </si>
  <si>
    <t>491</t>
  </si>
  <si>
    <t>7593005040</t>
  </si>
  <si>
    <t>Montáž zdroje síťového - se zapojením vodičů a přezkoušení funkce</t>
  </si>
  <si>
    <t>1319333986</t>
  </si>
  <si>
    <t>492</t>
  </si>
  <si>
    <t>7593007010</t>
  </si>
  <si>
    <t>Demontáž dobíječe, usměrňovače, napáječe ze stojanové řady</t>
  </si>
  <si>
    <t>916391475</t>
  </si>
  <si>
    <t>493</t>
  </si>
  <si>
    <t>7593007012</t>
  </si>
  <si>
    <t>Demontáž dobíječe, usměrňovače, napáječe nástěnného</t>
  </si>
  <si>
    <t>-1850839149</t>
  </si>
  <si>
    <t>494</t>
  </si>
  <si>
    <t>7593007022</t>
  </si>
  <si>
    <t>Demontáž dobíječe, usměrňovače, napáječe skříňového vysokého</t>
  </si>
  <si>
    <t>603388766</t>
  </si>
  <si>
    <t>495</t>
  </si>
  <si>
    <t>7593007040</t>
  </si>
  <si>
    <t>Demontáž zdroje síťového</t>
  </si>
  <si>
    <t>1669242794</t>
  </si>
  <si>
    <t>496</t>
  </si>
  <si>
    <t>7593315010</t>
  </si>
  <si>
    <t>Montáž montážního rámu LSA-PLUS - usazení montážního rámu na místo určení</t>
  </si>
  <si>
    <t>1046392467</t>
  </si>
  <si>
    <t>497</t>
  </si>
  <si>
    <t>7593315065</t>
  </si>
  <si>
    <t>Montáž optického rozvaděče</t>
  </si>
  <si>
    <t>-117372553</t>
  </si>
  <si>
    <t>498</t>
  </si>
  <si>
    <t>7593315100</t>
  </si>
  <si>
    <t>Montáž zabezpečovacího stojanu reléového - upevnění stojanu do stojanové řady, připojení ochranného uzemnění a informativní kontrola zapojení</t>
  </si>
  <si>
    <t>1789103865</t>
  </si>
  <si>
    <t>499</t>
  </si>
  <si>
    <t>7593315120</t>
  </si>
  <si>
    <t>Montáž stojanové řady pro 1 stojan - sestavení dodané konstrukce, vyměření místa a usazení stojanové řady, montáž ochranných plechů a roštu stojanové řady, ukotvení</t>
  </si>
  <si>
    <t>-146989598</t>
  </si>
  <si>
    <t>500</t>
  </si>
  <si>
    <t>7596200004</t>
  </si>
  <si>
    <t>Indikátory horkoběžnosti Vybavení domku - stůl, židle apod.</t>
  </si>
  <si>
    <t>sada</t>
  </si>
  <si>
    <t>760200273</t>
  </si>
  <si>
    <t>501</t>
  </si>
  <si>
    <t>7592810900</t>
  </si>
  <si>
    <t>Reléový stojan PZS vystrojený na jednokolejné trati s výstražníky 2 - 4 kusy výstražníků - kategorie dle ČSN 34 2650 ed.2: PZS 3(2) S,B(N),I(L)</t>
  </si>
  <si>
    <t>-1566262938</t>
  </si>
  <si>
    <t>502</t>
  </si>
  <si>
    <t>7593100910</t>
  </si>
  <si>
    <t xml:space="preserve">Měniče Měnič DC/DC1 pro MB telefony, napětí DC/DC 12-36 V pro ústřední napájení mb venkovních  telefonních objektů</t>
  </si>
  <si>
    <t>2136485593</t>
  </si>
  <si>
    <t>503</t>
  </si>
  <si>
    <t>7590540524</t>
  </si>
  <si>
    <t xml:space="preserve">Slaboproudé rozvody, kabely pro přívod a vnitřní instalaci UTP/FTP kategorie 5e 100Mhz  1 Gbps FTP Stíněný plášť, PVC vnitřní, drát</t>
  </si>
  <si>
    <t>-1523604897</t>
  </si>
  <si>
    <t>504</t>
  </si>
  <si>
    <t>7590521819</t>
  </si>
  <si>
    <t>Venkovní vedení kabelová - metalické sítě Neplněné bez ochr. vodiče, stíněné TCEKFY 6 P 1,0 C</t>
  </si>
  <si>
    <t>-743462413</t>
  </si>
  <si>
    <t>505</t>
  </si>
  <si>
    <t>7593315140</t>
  </si>
  <si>
    <t>Ukotvení stojanové řady do stěny jednou spojnicí</t>
  </si>
  <si>
    <t>1237200877</t>
  </si>
  <si>
    <t>506</t>
  </si>
  <si>
    <t>7593315194</t>
  </si>
  <si>
    <t>Montáž žlabu stojanové řady podélného</t>
  </si>
  <si>
    <t>-623019489</t>
  </si>
  <si>
    <t>507</t>
  </si>
  <si>
    <t>7593315330</t>
  </si>
  <si>
    <t>Montáž datové skříně rack</t>
  </si>
  <si>
    <t>1096416876</t>
  </si>
  <si>
    <t>508</t>
  </si>
  <si>
    <t>7593315386</t>
  </si>
  <si>
    <t>Montáž panelu pro stanici TEDIS</t>
  </si>
  <si>
    <t>381945736</t>
  </si>
  <si>
    <t>509</t>
  </si>
  <si>
    <t>7593315425</t>
  </si>
  <si>
    <t>Zhotovení jednoho zapojení při volné vazbě - naměření vodiče, zatažení a připojení</t>
  </si>
  <si>
    <t>-782778088</t>
  </si>
  <si>
    <t>510</t>
  </si>
  <si>
    <t>7593330040</t>
  </si>
  <si>
    <t>Výměnné díly Relé NMŠ 1-2000 (HM0404221990407)</t>
  </si>
  <si>
    <t>-96301416</t>
  </si>
  <si>
    <t>511</t>
  </si>
  <si>
    <t>7593315435</t>
  </si>
  <si>
    <t>Montáž translátoru včetně bleskojistek</t>
  </si>
  <si>
    <t>-396492890</t>
  </si>
  <si>
    <t>7596001540</t>
  </si>
  <si>
    <t>Rádiová zařízení Translátor inkový 600:600 ?, 4kV</t>
  </si>
  <si>
    <t>-1537485653</t>
  </si>
  <si>
    <t>513</t>
  </si>
  <si>
    <t>7593317010</t>
  </si>
  <si>
    <t>Zrušení jednoho zapojení při volné vazbě - odpojení vodiče a jeho vytažení</t>
  </si>
  <si>
    <t>-558831898</t>
  </si>
  <si>
    <t>514</t>
  </si>
  <si>
    <t>7593317120</t>
  </si>
  <si>
    <t>Demontáž stojanové řady pro 1-3 stojany</t>
  </si>
  <si>
    <t>-885448506</t>
  </si>
  <si>
    <t>515</t>
  </si>
  <si>
    <t>7593317214</t>
  </si>
  <si>
    <t>Demontáž skříně s otočným rámem</t>
  </si>
  <si>
    <t>764490819</t>
  </si>
  <si>
    <t>516</t>
  </si>
  <si>
    <t>7593317240</t>
  </si>
  <si>
    <t>Demontáž stojanu v stojanové řadě typu S oboustranné s vysokým nebo nízkým roštem</t>
  </si>
  <si>
    <t>2119049052</t>
  </si>
  <si>
    <t>517</t>
  </si>
  <si>
    <t>7593325015</t>
  </si>
  <si>
    <t>Montáž do LSA pásku přepěťové ochrany</t>
  </si>
  <si>
    <t>409427497</t>
  </si>
  <si>
    <t>518</t>
  </si>
  <si>
    <t>7593320448</t>
  </si>
  <si>
    <t>Prvky Relé RT 2P/8A,24VDC,5MM RT 424024 (HM0358259992095)</t>
  </si>
  <si>
    <t>1495875362</t>
  </si>
  <si>
    <t>519</t>
  </si>
  <si>
    <t>7593320449</t>
  </si>
  <si>
    <t>Prvky Patice RT, 5mm/pro YM moduly RT 78725 (HM0358259992081)</t>
  </si>
  <si>
    <t>683487912</t>
  </si>
  <si>
    <t>520</t>
  </si>
  <si>
    <t>7494004156</t>
  </si>
  <si>
    <t>Modulární přístroje Přepěťové ochrany Svodiče přepětí typ 3, Imax 4,5 kA, Uc AC 335 V, Uc AC 253 V, výměnné moduly, se signalizací, varistor, jiskřiště, 3+N-pól</t>
  </si>
  <si>
    <t>754594930</t>
  </si>
  <si>
    <t>521</t>
  </si>
  <si>
    <t>7593320477</t>
  </si>
  <si>
    <t>Prvky Ochrana přepěť.pro nap.bat PONB 94 (HM0358239992984)</t>
  </si>
  <si>
    <t>1589519802</t>
  </si>
  <si>
    <t>522</t>
  </si>
  <si>
    <t>7593320024</t>
  </si>
  <si>
    <t xml:space="preserve">Prvky Deska odporů  (CV600945012)</t>
  </si>
  <si>
    <t>-1741247394</t>
  </si>
  <si>
    <t>523</t>
  </si>
  <si>
    <t>7593320027</t>
  </si>
  <si>
    <t xml:space="preserve">Prvky Deska svorek  (CV600945014)</t>
  </si>
  <si>
    <t>-595671496</t>
  </si>
  <si>
    <t>524</t>
  </si>
  <si>
    <t>7593320069</t>
  </si>
  <si>
    <t xml:space="preserve">Prvky Deska propojovací P2  (CV714785047B)</t>
  </si>
  <si>
    <t>-1053915696</t>
  </si>
  <si>
    <t>525</t>
  </si>
  <si>
    <t>7494004534</t>
  </si>
  <si>
    <t>Modulární přístroje Ostatní přístroje -modulární přístroje Vypínače In 32 A, Ue AC 250/440 V, 3+N-pól</t>
  </si>
  <si>
    <t>232638684</t>
  </si>
  <si>
    <t>526</t>
  </si>
  <si>
    <t>7593320156</t>
  </si>
  <si>
    <t>Prvky Rezistor regulační 15Ohm (CV719109007)</t>
  </si>
  <si>
    <t>709290428</t>
  </si>
  <si>
    <t>527</t>
  </si>
  <si>
    <t>7494003312</t>
  </si>
  <si>
    <t>Modulární přístroje Jističe do 80 A; 10 kA 2-pólové In 0,5 A, Ue AC 230/400 V / DC 144 V, charakteristika C, 2pól, Icn 10 kA</t>
  </si>
  <si>
    <t>-1552219937</t>
  </si>
  <si>
    <t>528</t>
  </si>
  <si>
    <t>7494003320</t>
  </si>
  <si>
    <t>Modulární přístroje Jističe do 80 A; 10 kA 2-pólové In 4 A, Ue AC 230/400 V / DC 144 V, charakteristika C, 2pól, Icn 10 kA</t>
  </si>
  <si>
    <t>1027107603</t>
  </si>
  <si>
    <t>529</t>
  </si>
  <si>
    <t>7494003314</t>
  </si>
  <si>
    <t>Modulární přístroje Jističe do 80 A; 10 kA 2-pólové In 1 A, Ue AC 230/400 V / DC 144 V, charakteristika C, 2pól, Icn 10 kA</t>
  </si>
  <si>
    <t>1285077055</t>
  </si>
  <si>
    <t>530</t>
  </si>
  <si>
    <t>7494003318</t>
  </si>
  <si>
    <t>Modulární přístroje Jističe do 80 A; 10 kA 2-pólové In 2 A, Ue AC 230/400 V / DC 144 V, charakteristika C, 2pól, Icn 10 kA</t>
  </si>
  <si>
    <t>-905815045</t>
  </si>
  <si>
    <t>531</t>
  </si>
  <si>
    <t>7494003326</t>
  </si>
  <si>
    <t>Modulární přístroje Jističe do 80 A; 10 kA 2-pólové In 10 A, Ue AC 230/400 V / DC 144 V, charakteristika C, 2pól, Icn 10 kA</t>
  </si>
  <si>
    <t>-1697855305</t>
  </si>
  <si>
    <t>532</t>
  </si>
  <si>
    <t>7494003334</t>
  </si>
  <si>
    <t>Modulární přístroje Jističe do 80 A; 10 kA 2-pólové In 25 A, Ue AC 230/400 V / DC 144 V, charakteristika C, 2pól, Icn 10 kA</t>
  </si>
  <si>
    <t>-148557063</t>
  </si>
  <si>
    <t>533</t>
  </si>
  <si>
    <t>7593325030</t>
  </si>
  <si>
    <t>Montáž zásuvné jednotky elektroniky</t>
  </si>
  <si>
    <t>1563337461</t>
  </si>
  <si>
    <t>534</t>
  </si>
  <si>
    <t>7593325040</t>
  </si>
  <si>
    <t>Montáž kazety pro zásuvné jednotky</t>
  </si>
  <si>
    <t>-2004690855</t>
  </si>
  <si>
    <t>535</t>
  </si>
  <si>
    <t>7593320600</t>
  </si>
  <si>
    <t>Prvky Jednotka BPS4 F</t>
  </si>
  <si>
    <t>-1867330702</t>
  </si>
  <si>
    <t>536</t>
  </si>
  <si>
    <t>7593320711</t>
  </si>
  <si>
    <t>Prvky Záslepka TFP3/4-F 4 moduly-FAK</t>
  </si>
  <si>
    <t>-1279866595</t>
  </si>
  <si>
    <t>537</t>
  </si>
  <si>
    <t>7593325050</t>
  </si>
  <si>
    <t>Montáž jednotky do panelu (kazety)</t>
  </si>
  <si>
    <t>1858457152</t>
  </si>
  <si>
    <t>538</t>
  </si>
  <si>
    <t>7593325070</t>
  </si>
  <si>
    <t>Montáž krycích desek do panelu (kazety)</t>
  </si>
  <si>
    <t>981237110</t>
  </si>
  <si>
    <t>539</t>
  </si>
  <si>
    <t>7593325090</t>
  </si>
  <si>
    <t>Montáž diody - včetně zapojení a označení</t>
  </si>
  <si>
    <t>-436838140</t>
  </si>
  <si>
    <t>540</t>
  </si>
  <si>
    <t>7593325100</t>
  </si>
  <si>
    <t>Montáž pojistky zástrčkové pro zabezpečovací zařízení - včetně zapojení a označení</t>
  </si>
  <si>
    <t>-382752177</t>
  </si>
  <si>
    <t>541</t>
  </si>
  <si>
    <t>7593327030</t>
  </si>
  <si>
    <t>Demontáž zásuvné jednotky elektroniky</t>
  </si>
  <si>
    <t>-265050410</t>
  </si>
  <si>
    <t>542</t>
  </si>
  <si>
    <t>7593327080</t>
  </si>
  <si>
    <t>Demontáž stavěcího odporu nebo kondenzátoru</t>
  </si>
  <si>
    <t>435764894</t>
  </si>
  <si>
    <t>543</t>
  </si>
  <si>
    <t>7593327090</t>
  </si>
  <si>
    <t>Demontáž diody</t>
  </si>
  <si>
    <t>427894894</t>
  </si>
  <si>
    <t>544</t>
  </si>
  <si>
    <t>7593327100</t>
  </si>
  <si>
    <t>Demontáž pojistky zástrčkové pro zabezpečovací zařízení</t>
  </si>
  <si>
    <t>-2105086241</t>
  </si>
  <si>
    <t>545</t>
  </si>
  <si>
    <t>7593327110</t>
  </si>
  <si>
    <t>Demontáž pásku zdířkového pojistkového</t>
  </si>
  <si>
    <t>-1959667968</t>
  </si>
  <si>
    <t>546</t>
  </si>
  <si>
    <t>7593335040</t>
  </si>
  <si>
    <t>Montáž malorozměrného relé</t>
  </si>
  <si>
    <t>-1305742150</t>
  </si>
  <si>
    <t>547</t>
  </si>
  <si>
    <t>7593320036</t>
  </si>
  <si>
    <t>Prvky Hlídač izol.stavu HIS 3 úplný (CV600949003B)</t>
  </si>
  <si>
    <t>-1706177513</t>
  </si>
  <si>
    <t>548</t>
  </si>
  <si>
    <t>7593311050</t>
  </si>
  <si>
    <t>Konstrukční díly Svorkovnice WAGO 12-ti dílná (CV721225082)</t>
  </si>
  <si>
    <t>-1770015455</t>
  </si>
  <si>
    <t>549</t>
  </si>
  <si>
    <t>7593335050</t>
  </si>
  <si>
    <t>Montáž zásuvky malorozměrového relé - včetně zapojení přívodů</t>
  </si>
  <si>
    <t>1413463752</t>
  </si>
  <si>
    <t>550</t>
  </si>
  <si>
    <t>7593335080</t>
  </si>
  <si>
    <t>Montáž kmitače - včetně zapojení a označení</t>
  </si>
  <si>
    <t>-689057308</t>
  </si>
  <si>
    <t>551</t>
  </si>
  <si>
    <t>7593335110</t>
  </si>
  <si>
    <t>Montáž zdroje kmitavých signálů - včetně zapojení a označení</t>
  </si>
  <si>
    <t>-2094387826</t>
  </si>
  <si>
    <t>552</t>
  </si>
  <si>
    <t>7593335130</t>
  </si>
  <si>
    <t>Montáž hlídače izolačního stavu - včetně zapojení a označení</t>
  </si>
  <si>
    <t>2001675461</t>
  </si>
  <si>
    <t>553</t>
  </si>
  <si>
    <t>7593335170</t>
  </si>
  <si>
    <t>Montáž universální časovací jednotky - včetně zapojení a označení</t>
  </si>
  <si>
    <t>755265818</t>
  </si>
  <si>
    <t>554</t>
  </si>
  <si>
    <t>7593337040</t>
  </si>
  <si>
    <t>Demontáž malorozměrného relé</t>
  </si>
  <si>
    <t>66687866</t>
  </si>
  <si>
    <t>555</t>
  </si>
  <si>
    <t>7593337130</t>
  </si>
  <si>
    <t>Demontáž hlídače izolačního stavu</t>
  </si>
  <si>
    <t>-1335963464</t>
  </si>
  <si>
    <t>Poznámka k položce:_x000d_
demontáž hlídačů 24, 230 a PP</t>
  </si>
  <si>
    <t>556</t>
  </si>
  <si>
    <t>7596731232</t>
  </si>
  <si>
    <t xml:space="preserve">Kamerové systémy CCTV Kamera fixní LCD LED monitor, 19", 1280x1024, 4:3, 2x  BNC, 1x  HDMI, PIP, 12V</t>
  </si>
  <si>
    <t>776947576</t>
  </si>
  <si>
    <t>557</t>
  </si>
  <si>
    <t>7593337160</t>
  </si>
  <si>
    <t>Demontáž souboru KAV, FID, ASE</t>
  </si>
  <si>
    <t>-479319757</t>
  </si>
  <si>
    <t>558</t>
  </si>
  <si>
    <t>7593405082</t>
  </si>
  <si>
    <t>Montáž kladky odbočné pro 2 DD s kul. ložiskem - nasazení, vysměrování, dotažení šroubů a naolejování</t>
  </si>
  <si>
    <t>289223921</t>
  </si>
  <si>
    <t>559</t>
  </si>
  <si>
    <t>7593405130</t>
  </si>
  <si>
    <t>Montáž drátovodu dvojitého do žlabu, šíře 20 cm - sejmutí poklopů, rozvinutí, protažení a napnutí drátovodu, zakrytí žlabu poklopy</t>
  </si>
  <si>
    <t>1490128574</t>
  </si>
  <si>
    <t>560</t>
  </si>
  <si>
    <t>7593405132</t>
  </si>
  <si>
    <t>Montáž drátovodu dvojitého do žlabu, šíře 30 cm - sejmutí poklopů, rozvinutí, protažení a napnutí drátovodu, zakrytí žlabu poklopy</t>
  </si>
  <si>
    <t>1085114025</t>
  </si>
  <si>
    <t>561</t>
  </si>
  <si>
    <t>7593400080</t>
  </si>
  <si>
    <t>Drátovodné trasy Žlab ocelový s poklopem 300x300x3000 norma 03233D (HM0404115180000)</t>
  </si>
  <si>
    <t>-108361015</t>
  </si>
  <si>
    <t>562</t>
  </si>
  <si>
    <t>7591120020</t>
  </si>
  <si>
    <t>Součásti mechanického přestavníku Tyč spoj.mech.závor.STZ 1 kr.pro jed.výh (CV030479001)</t>
  </si>
  <si>
    <t>-1281077725</t>
  </si>
  <si>
    <t>563</t>
  </si>
  <si>
    <t>7591120030</t>
  </si>
  <si>
    <t>Součásti mechanického přestavníku Tyč spoj.mech.závor.STZ 2 dl.pro jed.výh (CV030479002)</t>
  </si>
  <si>
    <t>-235692064</t>
  </si>
  <si>
    <t>564</t>
  </si>
  <si>
    <t>7591120010</t>
  </si>
  <si>
    <t>Součásti mechanického přestavníku Tyč spojov.mech.přestav.- STP l (CV030479005)</t>
  </si>
  <si>
    <t>-1024215257</t>
  </si>
  <si>
    <t>565</t>
  </si>
  <si>
    <t>7591080760</t>
  </si>
  <si>
    <t>Ostatní náhradní díly EP600 Skříň pro přestavník a závorník norma 03068A (HM0404145110000)</t>
  </si>
  <si>
    <t>1651538625</t>
  </si>
  <si>
    <t>566</t>
  </si>
  <si>
    <t>7593405134</t>
  </si>
  <si>
    <t>Montáž drátovodu dvojitého do žlabu, šíře 40 cm - sejmutí poklopů, rozvinutí, protažení a napnutí drátovodu, zakrytí žlabu poklopy</t>
  </si>
  <si>
    <t>805628449</t>
  </si>
  <si>
    <t>567</t>
  </si>
  <si>
    <t>7593405140</t>
  </si>
  <si>
    <t>Montáž drátovodu dvojitého na sloupcích - sejmutí poklopů, rozvinutí, protažení a napnutí drátovodu, zakrytí žlabu poklopy</t>
  </si>
  <si>
    <t>-1805783189</t>
  </si>
  <si>
    <t>568</t>
  </si>
  <si>
    <t>7593405150</t>
  </si>
  <si>
    <t>Montáž napínacího šroubu délky 260 - 500 mm</t>
  </si>
  <si>
    <t>2036781895</t>
  </si>
  <si>
    <t>569</t>
  </si>
  <si>
    <t>7593405160</t>
  </si>
  <si>
    <t>Montáž očka pájecího pro drátovod</t>
  </si>
  <si>
    <t>1893585007</t>
  </si>
  <si>
    <t>570</t>
  </si>
  <si>
    <t>7593405190</t>
  </si>
  <si>
    <t>Montáž řetězu OC hradlového do žlabu</t>
  </si>
  <si>
    <t>-1806643150</t>
  </si>
  <si>
    <t>572</t>
  </si>
  <si>
    <t>7593405225</t>
  </si>
  <si>
    <t>Montáž žlabu ocelového s poklopem 20 x 20 x 300</t>
  </si>
  <si>
    <t>-543791003</t>
  </si>
  <si>
    <t>573</t>
  </si>
  <si>
    <t>7590190100</t>
  </si>
  <si>
    <t>Ostatní Podpěra zemní s jedním šroubem M 2O (CV736209001M)</t>
  </si>
  <si>
    <t>-942584270</t>
  </si>
  <si>
    <t>574</t>
  </si>
  <si>
    <t>7593405245</t>
  </si>
  <si>
    <t>Montáž žlabu ocelového s poklopem 30 x 40 x 300</t>
  </si>
  <si>
    <t>635787332</t>
  </si>
  <si>
    <t>575</t>
  </si>
  <si>
    <t>7593400070</t>
  </si>
  <si>
    <t>Drátovodné trasy Žlab ocelový s poklopem 200x200x3000 (HM0404115150000)</t>
  </si>
  <si>
    <t>-775574547</t>
  </si>
  <si>
    <t>576</t>
  </si>
  <si>
    <t>7593407082</t>
  </si>
  <si>
    <t>Demontáž kladky odbočné pro 2 DD s kul. ložiskem</t>
  </si>
  <si>
    <t>589775286</t>
  </si>
  <si>
    <t>577</t>
  </si>
  <si>
    <t>7593407130</t>
  </si>
  <si>
    <t>Demontáž drátovodu dvojitého ze žlabu</t>
  </si>
  <si>
    <t>-405505413</t>
  </si>
  <si>
    <t>578</t>
  </si>
  <si>
    <t>7593407140</t>
  </si>
  <si>
    <t>Demontáž drátovodu dvojitého ze sloupků</t>
  </si>
  <si>
    <t>-1961713640</t>
  </si>
  <si>
    <t>579</t>
  </si>
  <si>
    <t>7593407150</t>
  </si>
  <si>
    <t>Demontáž napínacího šroubu délky 260 - 500 mm</t>
  </si>
  <si>
    <t>71779775</t>
  </si>
  <si>
    <t>580</t>
  </si>
  <si>
    <t>7593407160</t>
  </si>
  <si>
    <t>Demontáž očka pájecího pro drátovod</t>
  </si>
  <si>
    <t>-2035578704</t>
  </si>
  <si>
    <t>581</t>
  </si>
  <si>
    <t>7593407225</t>
  </si>
  <si>
    <t>Demontáž žlabu ocelového s poklopem 20 x 20 x 300</t>
  </si>
  <si>
    <t>-1722854644</t>
  </si>
  <si>
    <t>582</t>
  </si>
  <si>
    <t>7593407240</t>
  </si>
  <si>
    <t>Demontáž žlabu ocelového s poklopem 30 x 30 x 300</t>
  </si>
  <si>
    <t>-1527389597</t>
  </si>
  <si>
    <t>583</t>
  </si>
  <si>
    <t>7593505080</t>
  </si>
  <si>
    <t>Montáž těsnicí kabelové příruby TP 33</t>
  </si>
  <si>
    <t>143130988</t>
  </si>
  <si>
    <t>584</t>
  </si>
  <si>
    <t>7593505140</t>
  </si>
  <si>
    <t>Oddělení souběhu trasy od silového kabelu žlabem plastovým 120x110 mm - včetně žlabu</t>
  </si>
  <si>
    <t>-382199501</t>
  </si>
  <si>
    <t>585</t>
  </si>
  <si>
    <t>7593500090</t>
  </si>
  <si>
    <t>Trasy kabelového vedení Kabelové žlaby (100x100) spodní + vrchní díl plast</t>
  </si>
  <si>
    <t>-310901683</t>
  </si>
  <si>
    <t>586</t>
  </si>
  <si>
    <t>7593505150</t>
  </si>
  <si>
    <t>Pokládka výstražné fólie do výkopu</t>
  </si>
  <si>
    <t>-965442712</t>
  </si>
  <si>
    <t>587</t>
  </si>
  <si>
    <t>7593505200</t>
  </si>
  <si>
    <t>Uložení HDPE trubky pro optický kabel do kabelového žlabu</t>
  </si>
  <si>
    <t>1324238307</t>
  </si>
  <si>
    <t>588</t>
  </si>
  <si>
    <t>7593505202</t>
  </si>
  <si>
    <t>Uložení HDPE trubky pro optický kabel do výkopu bez zřízení lože a bez krytí</t>
  </si>
  <si>
    <t>1881114824</t>
  </si>
  <si>
    <t>589</t>
  </si>
  <si>
    <t>7590560044</t>
  </si>
  <si>
    <t>Optické kabely Optické kabely střední konstrukce pro záfuk, přifuk do HDPE chráničky 24 vl. 4x6 vl./trubička, HDPE plášť 8,1 mm (6 el.)</t>
  </si>
  <si>
    <t>-2017326299</t>
  </si>
  <si>
    <t>590</t>
  </si>
  <si>
    <t>7590560379</t>
  </si>
  <si>
    <t>Optické kabely Spojky a příslušenství pro optické sítě Hrncová spojka, uspořádání vláken: UCNCP 5-18 S standardní, pro max 72 svárů</t>
  </si>
  <si>
    <t>1511840001</t>
  </si>
  <si>
    <t>591</t>
  </si>
  <si>
    <t>7593505270</t>
  </si>
  <si>
    <t>Montáž kabelového označníku Ball Marker - upevnění kabelového označníku na plášť kabelu upevňovacími prvky</t>
  </si>
  <si>
    <t>-936966064</t>
  </si>
  <si>
    <t>592</t>
  </si>
  <si>
    <t>7593505292</t>
  </si>
  <si>
    <t>Zafukování optického kabelu HDPE</t>
  </si>
  <si>
    <t>176865341</t>
  </si>
  <si>
    <t>593</t>
  </si>
  <si>
    <t>7593507080</t>
  </si>
  <si>
    <t>Demontáž těsnicí kabelové příruby</t>
  </si>
  <si>
    <t>660334702</t>
  </si>
  <si>
    <t>594</t>
  </si>
  <si>
    <t>7594105010</t>
  </si>
  <si>
    <t>Odpojení a zpětné připojení lan propojovacích jednoho stykového transformátoru - včetně odpojení a připevnění lanového propojení na pražce nebo montážní trámky</t>
  </si>
  <si>
    <t>1686194402</t>
  </si>
  <si>
    <t>595</t>
  </si>
  <si>
    <t>7594105012</t>
  </si>
  <si>
    <t>Odpojení a zpětné připojení lan ke stojánku KSL - včetně odpojení a připevnění lanového propojení na pražce nebo montážní trámky</t>
  </si>
  <si>
    <t>-858359935</t>
  </si>
  <si>
    <t>596</t>
  </si>
  <si>
    <t>7592010166</t>
  </si>
  <si>
    <t>Kolové senzory a snímače počítačů náprav Upevňovací souprava SK140</t>
  </si>
  <si>
    <t>-1854018908</t>
  </si>
  <si>
    <t>597</t>
  </si>
  <si>
    <t>7594105016</t>
  </si>
  <si>
    <t>Odpojení a zpětné připojení lan ke kolejové skříni TJA - včetně odpojení a připevnění lanového propojení na pražce nebo montážní trámky</t>
  </si>
  <si>
    <t>-824580268</t>
  </si>
  <si>
    <t>598</t>
  </si>
  <si>
    <t>7594107330</t>
  </si>
  <si>
    <t>Demontáž kolejnicového lanového propojení z betonových pražců</t>
  </si>
  <si>
    <t>846777795</t>
  </si>
  <si>
    <t>599</t>
  </si>
  <si>
    <t>7594205014</t>
  </si>
  <si>
    <t>Montáž stykového transformátoru jednoho DT bez oleje - usazení stykového transformátoru, montáž ochranných trubek, případně přídavných svorkovnic, jejich propojení a naplnění transformátoru olejem, montáž univerzálního úhelníku na střední vývod, propojení středních vývodů dvojice stykových transformátorů krátkým čtyřlanovým propojením, zatažení kabelů, nátěr, proměření izolačního stavu. Bez vyformování a zapojení kabelů, bez dodání svorkovnic, trubek, úhelníku a propojky</t>
  </si>
  <si>
    <t>-1550745778</t>
  </si>
  <si>
    <t>600</t>
  </si>
  <si>
    <t>7594207010</t>
  </si>
  <si>
    <t>Demontáž stykového transformátoru DT olejového</t>
  </si>
  <si>
    <t>1507473593</t>
  </si>
  <si>
    <t>601</t>
  </si>
  <si>
    <t>7594200080</t>
  </si>
  <si>
    <t>Výstroj konců kolejových obvodů a kódovacích smyček Transformátor stykový DT 075 E (CV371019005)</t>
  </si>
  <si>
    <t>1639320387</t>
  </si>
  <si>
    <t>602</t>
  </si>
  <si>
    <t>7594200130</t>
  </si>
  <si>
    <t>Výstroj konců kolejových obvodů a kódovacích smyček Deska základ.univerzální 1150x500 (HM0592139991151)</t>
  </si>
  <si>
    <t>-535243261</t>
  </si>
  <si>
    <t>603</t>
  </si>
  <si>
    <t>7594207050</t>
  </si>
  <si>
    <t>Demontáž stojánku kabelového KSL, KSLP</t>
  </si>
  <si>
    <t>929956053</t>
  </si>
  <si>
    <t>604</t>
  </si>
  <si>
    <t>7594207080</t>
  </si>
  <si>
    <t>Demontáž kolejové skříně TJA, TJAP</t>
  </si>
  <si>
    <t>306783953</t>
  </si>
  <si>
    <t>605</t>
  </si>
  <si>
    <t>7594305010</t>
  </si>
  <si>
    <t>Montáž součástí počítače náprav vyhodnocovací části</t>
  </si>
  <si>
    <t>745943425</t>
  </si>
  <si>
    <t>606</t>
  </si>
  <si>
    <t>7594305015</t>
  </si>
  <si>
    <t>Montáž součástí počítače náprav neoprénové ochranné hadice se soupravou pro upevnění k pražci</t>
  </si>
  <si>
    <t>2092412767</t>
  </si>
  <si>
    <t>607</t>
  </si>
  <si>
    <t>7594305020</t>
  </si>
  <si>
    <t>Montáž součástí počítače náprav bleskojistkové svorkovnice</t>
  </si>
  <si>
    <t>1794443878</t>
  </si>
  <si>
    <t>608</t>
  </si>
  <si>
    <t>7594305025</t>
  </si>
  <si>
    <t>Montáž součástí počítače náprav přepěťové ochrany napájení</t>
  </si>
  <si>
    <t>-775504426</t>
  </si>
  <si>
    <t>609</t>
  </si>
  <si>
    <t>7594305040</t>
  </si>
  <si>
    <t>Montáž součástí počítače náprav upevňovací kolejnicové čelisti SK 140</t>
  </si>
  <si>
    <t>199493159</t>
  </si>
  <si>
    <t>610</t>
  </si>
  <si>
    <t>7592010102</t>
  </si>
  <si>
    <t>Kolové senzory a snímače počítačů náprav Snímač průjezdu kola RSR 180 (5 m kabel)</t>
  </si>
  <si>
    <t>-715290892</t>
  </si>
  <si>
    <t>611</t>
  </si>
  <si>
    <t>7594305040.3</t>
  </si>
  <si>
    <t>-1112112515</t>
  </si>
  <si>
    <t>612</t>
  </si>
  <si>
    <t>7594305055</t>
  </si>
  <si>
    <t>Montáž součástí počítače náprav bloku pro počítače náprav</t>
  </si>
  <si>
    <t>507511349</t>
  </si>
  <si>
    <t>613</t>
  </si>
  <si>
    <t>7594305065</t>
  </si>
  <si>
    <t>Montáž součástí počítače náprav skříně pro bloky šíře 42TE BGT 02</t>
  </si>
  <si>
    <t>-1170658781</t>
  </si>
  <si>
    <t>614</t>
  </si>
  <si>
    <t>7594305075</t>
  </si>
  <si>
    <t>Montáž součástí počítače náprav skříně pro bloky šíře 126TE BGT 03</t>
  </si>
  <si>
    <t>-2004159652</t>
  </si>
  <si>
    <t>615</t>
  </si>
  <si>
    <t>7594305085</t>
  </si>
  <si>
    <t>Montáž součástí počítače náprav drátové formy pro skříň 42TE</t>
  </si>
  <si>
    <t>-1029012798</t>
  </si>
  <si>
    <t>616</t>
  </si>
  <si>
    <t>7594305095</t>
  </si>
  <si>
    <t>Montáž součástí počítače náprav drátové formy pro skříň 126TE</t>
  </si>
  <si>
    <t>-262451848</t>
  </si>
  <si>
    <t>617</t>
  </si>
  <si>
    <t>7596445005</t>
  </si>
  <si>
    <t>Montáž prvku pro EPS, ASHS (čidlo, hlásič, spínač atd.)</t>
  </si>
  <si>
    <t>-448074030</t>
  </si>
  <si>
    <t>618</t>
  </si>
  <si>
    <t>7590190210</t>
  </si>
  <si>
    <t>Ostatní Skříňka na dokumenty</t>
  </si>
  <si>
    <t>-289716213</t>
  </si>
  <si>
    <t>619</t>
  </si>
  <si>
    <t>7593321146</t>
  </si>
  <si>
    <t>Prvky Elektronický kmitač pro PZS s elektronickou stabilizací napětí pro každou žárovku, 5 desek spínačů</t>
  </si>
  <si>
    <t>2133270377</t>
  </si>
  <si>
    <t>620</t>
  </si>
  <si>
    <t>7590140180</t>
  </si>
  <si>
    <t>Závěry Závěr kabelový UPMP-WM VII. (CV736709007)</t>
  </si>
  <si>
    <t>-238368581</t>
  </si>
  <si>
    <t>621</t>
  </si>
  <si>
    <t>7596815035</t>
  </si>
  <si>
    <t>Montáž zapojovače elektronického MIKRO, Modis, MTZ 7 a 10, SMZ, HMT 12 - úplná montáž skříně, ovládací soupravy, napájecího a uzemňovacího vedení (bez dodání vodičů), zřízení slaboproudého rozvodu, zapojení a vyzkoušení</t>
  </si>
  <si>
    <t>-1812088414</t>
  </si>
  <si>
    <t>622</t>
  </si>
  <si>
    <t>7596810900</t>
  </si>
  <si>
    <t>Telefonní zapojovače Malá sdělovací technika pro ČD Zapojovač pro 10 linek MIKRO-NZ-10</t>
  </si>
  <si>
    <t>-1098677467</t>
  </si>
  <si>
    <t>623</t>
  </si>
  <si>
    <t>7596310520</t>
  </si>
  <si>
    <t>Rozhlasové ústředny Řízení rozhlasové ústředny pro 3 místní vstupy</t>
  </si>
  <si>
    <t>482249075</t>
  </si>
  <si>
    <t>624</t>
  </si>
  <si>
    <t>7596810240</t>
  </si>
  <si>
    <t>Telefonní zapojovače Malá sdělovací technika pro ČD Deska MB linek zapojovače ALFA</t>
  </si>
  <si>
    <t>401565938</t>
  </si>
  <si>
    <t>625</t>
  </si>
  <si>
    <t>7596810090</t>
  </si>
  <si>
    <t>Telefonní zapojovače Malá sdělovací technika pro ČD Deska AUT linek s identifikací volajícího pro zapojovač/přepojovač ALFA</t>
  </si>
  <si>
    <t>-1143278077</t>
  </si>
  <si>
    <t>626</t>
  </si>
  <si>
    <t>7596810130</t>
  </si>
  <si>
    <t>Telefonní zapojovače Malá sdělovací technika pro ČD Deska dálkového ovládání rozhlasových ústředen RRU pro zapojovač/přepojovač ALFA</t>
  </si>
  <si>
    <t>-2124279263</t>
  </si>
  <si>
    <t>627</t>
  </si>
  <si>
    <t>7596810320</t>
  </si>
  <si>
    <t>Telefonní zapojovače Malá sdělovací technika pro ČD Přepěťové ochrany pro 10 linek pro zapojovač/přepojovač ALFA a zapojovače MIKRO</t>
  </si>
  <si>
    <t>1307181916</t>
  </si>
  <si>
    <t>628</t>
  </si>
  <si>
    <t>7596810160</t>
  </si>
  <si>
    <t>Telefonní zapojovače Malá sdělovací technika pro ČD Etáž do 19" rackové skříně pro systémy zapojovač/přepojovač ALFA</t>
  </si>
  <si>
    <t>-1874568616</t>
  </si>
  <si>
    <t>629</t>
  </si>
  <si>
    <t>7596810120</t>
  </si>
  <si>
    <t>Telefonní zapojovače Malá sdělovací technika pro ČD Deska řízení 2W pro zapojovač/přepojovač ALFA</t>
  </si>
  <si>
    <t>-2081434484</t>
  </si>
  <si>
    <t>630</t>
  </si>
  <si>
    <t>7596810100</t>
  </si>
  <si>
    <t>Telefonní zapojovače Malá sdělovací technika pro ČD Blok dálkového dohledu pro zapojovač/přepojovač ALFA</t>
  </si>
  <si>
    <t>-991482734</t>
  </si>
  <si>
    <t>631</t>
  </si>
  <si>
    <t>7596810494</t>
  </si>
  <si>
    <t>Telefonní zapojovače Malá sdělovací technika pro ČD Deska připojení dvou linek VoIP do systému zapojovač/přepojovač ALFA</t>
  </si>
  <si>
    <t>-1257317136</t>
  </si>
  <si>
    <t>632</t>
  </si>
  <si>
    <t>7596810570</t>
  </si>
  <si>
    <t>Telefonní zapojovače Malá sdělovací technika pro ČD Zálohovaný zdroj, 19" RACK 230V/24V/500mA/4Ah pro zapojovače MIKRO</t>
  </si>
  <si>
    <t>-651322916</t>
  </si>
  <si>
    <t>633</t>
  </si>
  <si>
    <t>7596330015</t>
  </si>
  <si>
    <t>Větve rozhlasového zařízení Oddělovací transformátor 600:600, 4kV, B-TR-51</t>
  </si>
  <si>
    <t>656596689</t>
  </si>
  <si>
    <t>634</t>
  </si>
  <si>
    <t>7596340410</t>
  </si>
  <si>
    <t>Rozhlasové zesilovače Zesilovač pro 100V rozvod 400W</t>
  </si>
  <si>
    <t>-498184329</t>
  </si>
  <si>
    <t>635</t>
  </si>
  <si>
    <t>7590540065</t>
  </si>
  <si>
    <t xml:space="preserve">Slaboproudé rozvody, kabely pro přívod a vnitřní instalaci Instalační kabely SYKFY  20 x 2 x 0,5</t>
  </si>
  <si>
    <t>-1823459482</t>
  </si>
  <si>
    <t>636</t>
  </si>
  <si>
    <t>7596915030</t>
  </si>
  <si>
    <t>Montáž telefonního objektu VTO 3 - 11 plastového ve sloupu - připevnění telefonního objektu na konstrukci, propojení kabelového závěru s přístrojem, dodání, osazení a zapojení suchého článku, nebo připojení na bateriový rozvod, oprava nátěru, vyzkoušení funkce. Bez provedení ochran proti vlivu trakce a před nebezpečným dotykovým napětím</t>
  </si>
  <si>
    <t>1161301201</t>
  </si>
  <si>
    <t>637</t>
  </si>
  <si>
    <t>7596915035</t>
  </si>
  <si>
    <t>Montáž telefonního objektu VTO 3 - 11 do společné přístrojové skříně - připevnění telefonního objektu na konstrukci, propojení kabelového závěru s přístrojem, dodání, osazení a zapojení suchého článku, nebo připojení na bateriový rozvod, oprava nátěru, vyzkoušení funkce. Bez provedení ochran proti vlivu trakce a před nebezpečným dotykovým napětím</t>
  </si>
  <si>
    <t>-93569131</t>
  </si>
  <si>
    <t>638</t>
  </si>
  <si>
    <t>7596917010</t>
  </si>
  <si>
    <t>Demontáž telefonních objektů TO AŽD 68</t>
  </si>
  <si>
    <t>1210968763</t>
  </si>
  <si>
    <t>639</t>
  </si>
  <si>
    <t>7492501980</t>
  </si>
  <si>
    <t>Kabely, vodiče, šňůry Cu - nn Kabel silový 4 a 5-žílový Cu, plastová izolace CYKY 5J10 (5Cx10)</t>
  </si>
  <si>
    <t>-657221174</t>
  </si>
  <si>
    <t>640</t>
  </si>
  <si>
    <t>7492501690</t>
  </si>
  <si>
    <t>Kabely, vodiče, šňůry Cu - nn Kabel silový 2 a 3-žílový Cu, plastová izolace CYKY 2O1,5 (2Dx1,5)</t>
  </si>
  <si>
    <t>2138355277</t>
  </si>
  <si>
    <t>641</t>
  </si>
  <si>
    <t>7492501740</t>
  </si>
  <si>
    <t>Kabely, vodiče, šňůry Cu - nn Kabel silový 2 a 3-žílový Cu, plastová izolace CYKY 3O1,5 (3Ax1,5)</t>
  </si>
  <si>
    <t>-1846402095</t>
  </si>
  <si>
    <t>642</t>
  </si>
  <si>
    <t>7590520604</t>
  </si>
  <si>
    <t>Venkovní vedení kabelová - metalické sítě Plněné 4x0,8 TCEPKPFLEY 3 x 4 x 0,8</t>
  </si>
  <si>
    <t>1882713063</t>
  </si>
  <si>
    <t>643</t>
  </si>
  <si>
    <t>7590541439</t>
  </si>
  <si>
    <t>-2087339118</t>
  </si>
  <si>
    <t>644</t>
  </si>
  <si>
    <t>7593320762</t>
  </si>
  <si>
    <t>Prvky Jednotka UPO1 T univerzální procesorový obvod</t>
  </si>
  <si>
    <t>48375875</t>
  </si>
  <si>
    <t>645</t>
  </si>
  <si>
    <t>7592010172</t>
  </si>
  <si>
    <t>Kolové senzory a snímače počítačů náprav Připevňovací čep BBK pro upevňovací soupravu SK140</t>
  </si>
  <si>
    <t>1748771578</t>
  </si>
  <si>
    <t>646</t>
  </si>
  <si>
    <t>7592010206</t>
  </si>
  <si>
    <t>Kolové senzory a snímače počítačů náprav Uzemňovací souprava pro KSL-FP</t>
  </si>
  <si>
    <t>-1925883047</t>
  </si>
  <si>
    <t>647</t>
  </si>
  <si>
    <t>7592010176</t>
  </si>
  <si>
    <t>Kolové senzory a snímače počítačů náprav Matice samojistná FS M10</t>
  </si>
  <si>
    <t>1259631621</t>
  </si>
  <si>
    <t>648</t>
  </si>
  <si>
    <t>7590710010</t>
  </si>
  <si>
    <t>Návěstidla světelná Návěstidlo stožár. 2 sv. typ:2002 (CV012525002)</t>
  </si>
  <si>
    <t>528487011</t>
  </si>
  <si>
    <t>649</t>
  </si>
  <si>
    <t>7590710065</t>
  </si>
  <si>
    <t>Návěstidla světelná Návěstidlo stožár. 3 sv. typ:2018 (CV012525013)</t>
  </si>
  <si>
    <t>-475466894</t>
  </si>
  <si>
    <t>650</t>
  </si>
  <si>
    <t>7590710235</t>
  </si>
  <si>
    <t xml:space="preserve">Návěstidla světelná Návěstidlo stožár. 6 sv. 1UR3  typ:2080 (CV012525048)</t>
  </si>
  <si>
    <t>-115834420</t>
  </si>
  <si>
    <t>651</t>
  </si>
  <si>
    <t>7590710220</t>
  </si>
  <si>
    <t xml:space="preserve">Návěstidla světelná Návěstidlo stožár. 5 sv. 1UR3  typ:2066 (CV012525044)</t>
  </si>
  <si>
    <t>-599089448</t>
  </si>
  <si>
    <t>652</t>
  </si>
  <si>
    <t>7492600190</t>
  </si>
  <si>
    <t>Kabely, vodiče, šňůry Al - nn Kabel silový 4 a 5-žílový, plastová izolace 1-AYKY 4x16</t>
  </si>
  <si>
    <t>1399566801</t>
  </si>
  <si>
    <t>653</t>
  </si>
  <si>
    <t>7494003054</t>
  </si>
  <si>
    <t>Modulární přístroje Jističe do 63 A; 6 kA 2-pólové In 6 A, Ue AC 230/400 V / DC 144 V, charakteristika C, 2pól, Icn 6 kA</t>
  </si>
  <si>
    <t>-332707326</t>
  </si>
  <si>
    <t>654</t>
  </si>
  <si>
    <t>7491601470</t>
  </si>
  <si>
    <t>Uzemnění Hromosvodné vedení Svorka SR 3b - plech</t>
  </si>
  <si>
    <t>-1790885061</t>
  </si>
  <si>
    <t>655</t>
  </si>
  <si>
    <t>7590521544</t>
  </si>
  <si>
    <t>-292644554</t>
  </si>
  <si>
    <t>656</t>
  </si>
  <si>
    <t>7590190140</t>
  </si>
  <si>
    <t xml:space="preserve">Ostatní Schůdky víceúčelové EN 131  (HM0478850000131)</t>
  </si>
  <si>
    <t>1863909323</t>
  </si>
  <si>
    <t>657</t>
  </si>
  <si>
    <t>7593310470</t>
  </si>
  <si>
    <t xml:space="preserve">Konstrukční díly Plech krycí  (CV725010004)</t>
  </si>
  <si>
    <t>-292077457</t>
  </si>
  <si>
    <t>658</t>
  </si>
  <si>
    <t>7598095005</t>
  </si>
  <si>
    <t>Změření zemního odporu</t>
  </si>
  <si>
    <t>2137861832</t>
  </si>
  <si>
    <t>659</t>
  </si>
  <si>
    <t>7598095175</t>
  </si>
  <si>
    <t>Přezkoušení a regulace obvodů hlídače izolačního stavu - kontrola zapojení, provedení příslušných měření, nastavení parametrů, přezkoušení funkce</t>
  </si>
  <si>
    <t>-128087182</t>
  </si>
  <si>
    <t>Poznámka k položce:_x000d_
přezkoušení a regulace hlídačů 24, 230 a PP</t>
  </si>
  <si>
    <t>660</t>
  </si>
  <si>
    <t>7598095390</t>
  </si>
  <si>
    <t>Příprava ke komplexním zkouškám za 1 jízdní cestu do 30 výhybek - oživení, seřízení a nastavení zařízení s ohledem na postup jeho uvádění do provozu</t>
  </si>
  <si>
    <t>-2036193065</t>
  </si>
  <si>
    <t>661</t>
  </si>
  <si>
    <t>7598095435</t>
  </si>
  <si>
    <t>Příprava ke komplexním zkouškám automatických přejezdových zabezpečovacích zařízení se závorami jednokolejné - oživení, seřízení a nastavení zařízení s ohledem na postup jeho uvádění do provozu</t>
  </si>
  <si>
    <t>840289723</t>
  </si>
  <si>
    <t>662</t>
  </si>
  <si>
    <t>7598095460</t>
  </si>
  <si>
    <t>Komplexní zkouška za 1 jízdní cestu do 30 výhybek - vyzkoušení zařízení podle projektové dokumentace, provedení funkčních zkoušek zařízení dle předpisu SŽDC T200, včetně zkoušek vzájemných vazeb jednotlivých zařízení, provedení dalších specifických zkoušek stanovených např. Drážním úřadem, uvedených v souhlasu s provozem nezavedeného zařízení, v souhlasu s ověřovacím provozem či vyplývajících ze smluvních ustanovení mezi odběratelem a zhotovitelem</t>
  </si>
  <si>
    <t>-99416434</t>
  </si>
  <si>
    <t>663</t>
  </si>
  <si>
    <t>7598095505</t>
  </si>
  <si>
    <t>Komplexní zkouška automatických přejezdových zabezpečovacích zařízení se závorami jednokolejné - vyzkoušení zařízení podle projektové dokumentace, provedení funkčních zkoušek zařízení dle předpisu SŽDC T200, včetně zkoušek vzájemných vazeb jednotlivých zařízení, provedení dalších specifických zkoušek stanovených např. Drážním úřadem, uvedených v souhlasu s provozem nezavedeného zařízení, v souhlasu s ověřovacím provozem či vyplývajících ze smluvních ustanovení mezi odběratelem a zhotovitelem</t>
  </si>
  <si>
    <t>-2074891563</t>
  </si>
  <si>
    <t>664</t>
  </si>
  <si>
    <t>7598095546</t>
  </si>
  <si>
    <t>Vyhotovení protokolu UTZ pro SZZ reléové a elektronické do 10 výhybkových jednotek - vykonání prohlídky a zkoušky včetně vyhotovení protokolu podle vyhl. 100/1995 Sb., Výhybkovou jednotkou (VJ) je jednoduchá výhybka bez rozlišení počtu přestavníků, spojka jsou 2 VJ, křižovatková výhybka 2 VJ, křižovatková s PHS 4 VJ, výkolejka s motorem 1 VJ.</t>
  </si>
  <si>
    <t>1409194762</t>
  </si>
  <si>
    <t>665</t>
  </si>
  <si>
    <t>7598095547</t>
  </si>
  <si>
    <t>Vyhotovení protokolu UTZ pro SZZ reléové a elektronické za každých dalších 10 výhybkových jednotek - vykonání prohlídky a zkoušky včetně vyhotovení protokolu podle vyhl. 100/1995 Sb., Výhybkovou jednotkou (VJ) je jednoduchá výhybka bez rozlišení počtu přestavníků, spojka jsou 2 VJ, křižovatková výhybka 2 VJ, křižovatková s PHS 4 VJ, výkolejka s motorem 1 VJ.</t>
  </si>
  <si>
    <t>-821367897</t>
  </si>
  <si>
    <t>666</t>
  </si>
  <si>
    <t>7598095565</t>
  </si>
  <si>
    <t>Vyhotovení protokolu UTZ pro PZZ se závorou dvě a více kolejí - vykonání prohlídky a zkoušky včetně vyhotovení protokolu podle vyhl. 100/1995 Sb.</t>
  </si>
  <si>
    <t>1668192717</t>
  </si>
  <si>
    <t>667</t>
  </si>
  <si>
    <t>7598095625</t>
  </si>
  <si>
    <t>Vyhotovení revizní správy SZZ elektronické do 10 přestavníků - vykonání prohlídky a  zkoušky pro napájení elektrického zařízení včetně vyhotovení revizní zprávy podle vyhl. 100/1995 Sb. a norem ČSN</t>
  </si>
  <si>
    <t>-1006276679</t>
  </si>
  <si>
    <t>668</t>
  </si>
  <si>
    <t>7595200610</t>
  </si>
  <si>
    <t>Telefonní ústředny Telefonní ústředny Systémy Datové - modem Optický konvertor SNMP, karta do šasi</t>
  </si>
  <si>
    <t>-1646212464</t>
  </si>
  <si>
    <t>Poznámka k položce:_x000d_
převodník DCDC BKE SS-30-150</t>
  </si>
  <si>
    <t>669</t>
  </si>
  <si>
    <t>7598095626</t>
  </si>
  <si>
    <t>Vyhotovení revizní správy SZZ elektronické do 20 přestavníků - vykonání prohlídky a  zkoušky pro napájení elektrického zařízení včetně vyhotovení revizní zprávy podle vyhl. 100/1995 Sb. a norem ČSN</t>
  </si>
  <si>
    <t>-335436345</t>
  </si>
  <si>
    <t>PS_02 - Zemní práce</t>
  </si>
  <si>
    <t>PSV - Práce a dodávky PSV</t>
  </si>
  <si>
    <t xml:space="preserve">    789 - Povrchové úpravy ocelových konstrukcí a technologických zařízení</t>
  </si>
  <si>
    <t xml:space="preserve">    2 - Zakládání</t>
  </si>
  <si>
    <t xml:space="preserve">    9 - Ostatní konstrukce a práce, bourání</t>
  </si>
  <si>
    <t>HZS - Hodinové zúčtovací sazby</t>
  </si>
  <si>
    <t>132302411</t>
  </si>
  <si>
    <t>Hloubení rýh pod kolejí šířky do 600 mm ručně zapažených i nezapažených hloubky do 1,5 m objemu do 2 m3 v hornině tř. 4</t>
  </si>
  <si>
    <t>CS ÚRS 2019 02</t>
  </si>
  <si>
    <t>-1344998350</t>
  </si>
  <si>
    <t xml:space="preserve">Poznámka k souboru cen:_x000d_
1. V cenách jsou započteny i náklady na urovnání dna do předepsaného profilu a spádu, s přehozením výkopku na přilehlém terénu na vzdálenost do 3 m od podélné osy rýhy nebo s naložením na dopravní prostředek._x000d_
2. Ceny jsou určeny pro rýhy: šířky přes 200 do 300 mm a hloubky do 750 mm, šířky přes 300 do 400 mm a hloubky do 1 000 mm, šířky přes 400 do 500 mm a hloubky do 1 250 mm, šířky přes 500 do 600 mm a hloubky do 1 500 mm._x000d_
3. Ceny jsou určeny pro rýhy napříč nerozebranou kolejí a pod mostním provizoriem v pruhu šířky do 6 m po obou stranách od osy koleje._x000d_
4. V cenách jsou započteny i náklady na:_x000d_
a) odstranění kolejového lože v objemu nutném pro výkop rýhy pod nerozebranou kolejí, objem odstraňovaného kolejového lože se započítává do objemu hloubení rýh;_x000d_
b) uložení materiálu kolejového lože odděleně od výkopku._x000d_
5. V cenách nejsou započteny náklady na mostní provizoria._x000d_
6. Ztížení vykopávky v blízkosti podzemního vedení procházejícího rýhou nebo uloženého ve stěně výkopu se oceňuje cenou 130 00-1101 Ztížení hloubené vykopávky části A 01 tohoto katalogu._x000d_
7. Pažení se oceňuje příslušnými cenami souborů cen této části nebo části A 01 tohoto katalogu._x000d_
</t>
  </si>
  <si>
    <t>VV</t>
  </si>
  <si>
    <t>(2*0,35*1,5)*5</t>
  </si>
  <si>
    <t>Součet</t>
  </si>
  <si>
    <t>141720015</t>
  </si>
  <si>
    <t>Neřízený zemní protlak v hornině tř. 3 a 4 vnějšího průměru protlaku přes 90 do 110 mm</t>
  </si>
  <si>
    <t>-1892661118</t>
  </si>
  <si>
    <t xml:space="preserve">Poznámka k souboru cen:_x000d_
1. V cenách nejsou započteny náklady na:_x000d_
a) zemní práce, nutné pro provedení protlaku (startovací a cílové jámy),_x000d_
b) dodání chráničky a potrubí; tyto materiály se oceňují ve specifikaci,_x000d_
c) čerpání vody,_x000d_
d) montáž vedení a jeho náležitosti, slouží-li protlačená trouba jako ochranné potrubí,_x000d_
e) dodávku potrubí, určeného k protlačení; toto potrubí se oceňuje ve specifikaci, ztratné lze stanovit ve výši 3 %,_x000d_
f) překládání a zajišťování inženýrských sítí, procházejících montážními a startovacími jámami._x000d_
</t>
  </si>
  <si>
    <t>28610002</t>
  </si>
  <si>
    <t>trubka tlaková hrdlovaná vodovodní PVC dl 6m DN 100</t>
  </si>
  <si>
    <t>-997739395</t>
  </si>
  <si>
    <t>460070314</t>
  </si>
  <si>
    <t>Hloubení nezapažených jam ručně pro ostatní konstrukce s přemístěním výkopku do vzdálenosti 3 m od okraje jámy nebo naložením na dopravní prostředek, včetně zásypu, zhutnění a urovnání povrchu pro základy světelných návěstidel stožárových se 4 a více světly, v hornině třídy 4</t>
  </si>
  <si>
    <t>305175232</t>
  </si>
  <si>
    <t xml:space="preserve">Poznámka k souboru cen:_x000d_
1. Ceny hloubení jam ručně v hornině třídy 6 a 7 jsou stanoveny za použití pneumatického kladiva._x000d_
</t>
  </si>
  <si>
    <t>31111011</t>
  </si>
  <si>
    <t>matice přesná šestihranná Pz DIN 934-8 M27</t>
  </si>
  <si>
    <t>100 kus</t>
  </si>
  <si>
    <t>-2124534948</t>
  </si>
  <si>
    <t>31120011</t>
  </si>
  <si>
    <t>podložka DIN 125-A ZB D 27mm</t>
  </si>
  <si>
    <t>-524570923</t>
  </si>
  <si>
    <t>59071001</t>
  </si>
  <si>
    <t>silikon pro okna a spáry transparentní</t>
  </si>
  <si>
    <t>litr</t>
  </si>
  <si>
    <t>-1068343202</t>
  </si>
  <si>
    <t>58591560</t>
  </si>
  <si>
    <t>směs suchá pro jemný cementový potěr C20 kamenivo frakce 0/4mm</t>
  </si>
  <si>
    <t>1416564148</t>
  </si>
  <si>
    <t>PSV</t>
  </si>
  <si>
    <t>Práce a dodávky PSV</t>
  </si>
  <si>
    <t>789</t>
  </si>
  <si>
    <t>Povrchové úpravy ocelových konstrukcí a technologických zařízení</t>
  </si>
  <si>
    <t>789212131</t>
  </si>
  <si>
    <t>Provedení otryskání povrchů zařízení suché abrazivní tryskání, s povrchem členitým stupeň zarezavění C, stupeň přípravy Sa 3</t>
  </si>
  <si>
    <t>-1833591241</t>
  </si>
  <si>
    <t>42118101</t>
  </si>
  <si>
    <t>materiál tryskací (ostrohranný tvrdý písek)</t>
  </si>
  <si>
    <t>1471017384</t>
  </si>
  <si>
    <t>Zakládání</t>
  </si>
  <si>
    <t>275313811</t>
  </si>
  <si>
    <t>Základy z betonu prostého patky a bloky z betonu kamenem neprokládaného tř. C 25/30</t>
  </si>
  <si>
    <t>-2008398001</t>
  </si>
  <si>
    <t xml:space="preserve">Poznámka k souboru cen:_x000d_
1. V ceně příplatku -5911 jsou započteny náklady na technologické opatření a na ztíženou betonáž pod hladinou pažící bentonitové suspenze a na průběžné odčerpání suspenze s přepouštěním na určené místo do 20 m, popř. do vany nebo do kalové cisterny k odvozu. Odvoz se oceňuje cenami katalogu 800-2 Zvláštní zakládání objektů._x000d_
2. Hloubení s použitím bentonitové suspenze se oceňuje katalogem 800-1 Zemní práce. Bednění se neoceňuje._x000d_
</t>
  </si>
  <si>
    <t>základy pro 2 stojany MZ</t>
  </si>
  <si>
    <t>(0,8*1*1,5)*2</t>
  </si>
  <si>
    <t>275361221</t>
  </si>
  <si>
    <t>Výztuž základů patek z betonářské oceli 10 216 (E)</t>
  </si>
  <si>
    <t>-122726514</t>
  </si>
  <si>
    <t xml:space="preserve">Poznámka k souboru cen:_x000d_
1. Ceny platí pro desky rovné, s náběhy, hřibové nebo upnuté do žeber včetně výztuže těchto žeber._x000d_
</t>
  </si>
  <si>
    <t>279113134</t>
  </si>
  <si>
    <t>Základové zdi z tvárnic ztraceného bednění včetně výplně z betonu bez zvláštních nároků na vliv prostředí třídy C 16/20, tloušťky zdiva přes 250 do 300 mm</t>
  </si>
  <si>
    <t>-732298703</t>
  </si>
  <si>
    <t xml:space="preserve">Poznámka k souboru cen:_x000d_
1. V cenách jsou započteny i náklady na dodání a uložení betonu._x000d_
2. V cenách nejsou započteny náklady na dodání a uložení betonářské výztuže; tyto se oceňují cenami souboru cen 279 36- . . Výztuž základových zdí nosných._x000d_
3. Množství jednotek se určuje v m2 plochy zdiva._x000d_
</t>
  </si>
  <si>
    <t>279311951</t>
  </si>
  <si>
    <t>Základové zdi z betonu prostého bez zvláštních nároků na vliv prostředí tř. C 20/25</t>
  </si>
  <si>
    <t>164970175</t>
  </si>
  <si>
    <t xml:space="preserve">Poznámka k souboru cen:_x000d_
1. V ceně příplatku -5911 jsou započteny náklady na technologické opatření a na ztíženou betonáž pod hladinou pažící bentonitové suspenze a na průběžné odčerpávání suspenze s přepouštěním na určité místo do 20 m, popř. do vany nebo do kalové cisterny k odvozu. Odvoz se oceňuje cenami katalogu 800-2 Zvláštní zakládání objektů._x000d_
2. Hloubení s použitím bentonitové suspenze se oceňuje katalogem 800-1 Zemní práce. Bednění se neoceňuje._x000d_
3. V cenách nejsou započteny náklady na bednění; tyto se oceňují cenami souboru cen 279 35-11 Bednění základových zdí._x000d_
</t>
  </si>
  <si>
    <t>548930011</t>
  </si>
  <si>
    <t>Řezání kolejnic všech soustav pilou</t>
  </si>
  <si>
    <t>516536127</t>
  </si>
  <si>
    <t xml:space="preserve">Poznámka k souboru cen:_x000d_
1. Cena je určena pro jeden řez kolejnice._x000d_
</t>
  </si>
  <si>
    <t>Poznámka k položce:_x000d_
dělení "U" profilu stojanu mechanických závor</t>
  </si>
  <si>
    <t>Ostatní konstrukce a práce, bourání</t>
  </si>
  <si>
    <t>961055111</t>
  </si>
  <si>
    <t>Bourání základů z betonu železového</t>
  </si>
  <si>
    <t>262156923</t>
  </si>
  <si>
    <t>demolice 2 základů MZ</t>
  </si>
  <si>
    <t>((0,8*1*1,5)*2)*6</t>
  </si>
  <si>
    <t>HZS4131</t>
  </si>
  <si>
    <t>Hodinové zúčtovací sazby ostatních profesí obsluha stavebních strojů a zařízení jeřábník</t>
  </si>
  <si>
    <t>150728196</t>
  </si>
  <si>
    <t>HZS4141</t>
  </si>
  <si>
    <t>Hodinové zúčtovací sazby ostatních profesí obsluha stavebních strojů a zařízení vazač břemen</t>
  </si>
  <si>
    <t>-2096194553</t>
  </si>
  <si>
    <t>174101101</t>
  </si>
  <si>
    <t>Zásyp sypaninou z jakékoliv horniny s uložením výkopku ve vrstvách se zhutněním jam, šachet, rýh nebo kolem objektů v těchto vykopávkách</t>
  </si>
  <si>
    <t>-449778633</t>
  </si>
  <si>
    <t xml:space="preserve">Poznámka k souboru cen:_x000d_
1. Ceny 174 10- . . jsou určeny pro zhutněné zásypy s mírou zhutnění:_x000d_
a) z hornin soudržných do 100 % PS,_x000d_
b) z hornin nesoudržných do I(d) 0,9,_x000d_
c) z hornin kamenitých pro jakoukoliv míru zhutnění._x000d_
2. Je-li projektem předepsáno vyšší zhutnění, podle bodu a) a b) poznámky č 1., ocení se zásyp individuálně._x000d_
3. Ceny nelze použít pro zásyp rýh pro drenážní trativody pro lesnicko-technické meliorace a zemědělské. Zásyp těchto rýh se oceňuje cenami souboru cen 174 20-3 . části A 03 Zemní práce pro objekty oborů 831 až 833. Nezhutněný zásyp odvodňovacích kanálů z betonových a železobetonových trub v polních a lučních tratích se oceňuje cenou -1101 Zásyp sypaninou rýh bez ohledu na šířku kanálu; cena obsahuje i náklady na ruční nezhutněný zásyp výšky do 200 mm nad vrchol potrubí._x000d_
4. V cenách 10-1101, 10-1103, 20-1101 a 20-1103 je započteno přemístění sypaniny ze vzdálenosti 10 m od kraje výkopu nebo zasypávaného prostoru, měřeno k těžišti skládky._x000d_
5. V ceně 10-1102 je započteno přemístění sypaniny ze vzdálenosti 15 m od hrany zasypávaného prostoru, měřeno k těžišti skládky._x000d_
6. Objem zásypu je rozdíl objemu výkopu a objemu do něho vestavěných konstrukcí nebo uložených vedení i s jejich obklady a podklady (tento objem se nazývá objemem horniny vytlačené konstrukcí). Objem potrubí do DN 180, příp. i s obalem, se od objemu zásypu neodečítá. Pro stanovení objemu zásypu se od objemu výkopu odečítá i objem obsypu potrubí oceňovaný cenami souboru cen 175 10-11 Obsyp potrubí, přichází-li v úvahu ._x000d_
7. Odklizení zbylého výkopku po provedení zásypu zářezů se šikmými stěnami pro podzemní vedení nebo zásypu jam a rýh pro podzemní vedení se oceňuje, je-li objem zbylého výkopku:_x000d_
a) do 1 m3 na 1 m vedení a jedná se o výkopek neulehlý - cenami souboru cen 167 10-110 Nakládání výkopku nebo sypaniny a 162 . 0-1 . Vodorovné přemístění výkopku. V případě, že se jedná o výkopek ulehlý - rozpojení a naložení výkopku cenami souboru cen 122 . 0-1 . souboru cen 162 . 0-1 . Vodorovné přemístění výkopku;_x000d_
b) přes 1 m3 na 1 m vedení, jestliže projekt předepíše, že se zbylý výkopek bude odklízet zároveň s prováděním vykopávky, pouze přemístění výkopku cenami souboru cen 162 . 0-1 . Vodorovné přemístění výkopku. Při zmíněném objemu zbylého výkopku se neoceňuje ani naložení ani rozpojení výkopku. Jestliže se zbylý výkopek neodklízí, nýbrž rozprostírá podél výkopu a nad výkopem, platí poznámka č. 8._x000d_
8. Rozprostření zbylého výkopku podél výkopu a nad výkopem po provedení zásypů zářezů se šikmými stěnami pro podzemní vedení nebo zásypu jam a rýh pro podzemní vedení se oceňuje:_x000d_
a) cenou 171 20-1101 Uložení sypaniny do nezhutněných násypů, není-li projektem předepsáno zhutnění rozprostřeného zbylého výkopku,_x000d_
b) cenou 171 10-1111 Uložení sypaniny do násypů z hornin sypkých, je-li předepsáno zhutnění rozprostřeného zbylého výkopku, a to v objemu vypočteném podle poznámky č.6, příp. zmenšeném o objem výkopku, který byl již odklizen._x000d_
9. Míru zhutnění předepisuje projekt._x000d_
</t>
  </si>
  <si>
    <t>275121111</t>
  </si>
  <si>
    <t>Osazení základových prefabrikovaných železobetonových konstrukcí patek hmotnosti jednotlivě do 5 t</t>
  </si>
  <si>
    <t>-1944327665</t>
  </si>
  <si>
    <t xml:space="preserve">Poznámka k souboru cen:_x000d_
1. V cenách jsou započteny i náklady na výškové a směrové vyrovnání dílce, případné doplnění a dorovnání betonového lože._x000d_
2. V cenách nejsou započteny náklady na:_x000d_
a) dodávku železobetonových dílců, tyto dílce se oceňují ve specifikaci,_x000d_
b) vyplnění a těsnění pracovní nebo dilatační spáry dílců základů; tyto práce se oceňují cenami souborů cen 931 99-21 Výplň dilatačních spár z polystyrenu a 931 99-41 Těsnění spáry betonové konstrukce pásy, profily, tmely,_x000d_
c) podkladní vrstvy dílců, tyto se oceňují souborem cen 451 3-511 Podkladní nebo vyrovnávací vrstva z betonu prostého,_x000d_
d) přesuny dílců z meziskládky, tyto se oceňují souborem cen 992 11-4 . Vodorovné přemístění mostních dílců._x000d_
</t>
  </si>
  <si>
    <t>34571356</t>
  </si>
  <si>
    <t>trubka elektroinstalační ohebná dvouplášťová korugovaná D 100/120 mm, HDPE+LDPE</t>
  </si>
  <si>
    <t>357132447</t>
  </si>
  <si>
    <t>275261141</t>
  </si>
  <si>
    <t>Osazování betonových základových bloků patek na maltu MC-25, objemu přes 0,80 do 1,20 m3</t>
  </si>
  <si>
    <t>1027949839</t>
  </si>
  <si>
    <t xml:space="preserve">Poznámka k souboru cen:_x000d_
1. Při rozměru dílců na konstrukční výšku podlaží nebo na konstrukční šířku modulu objektu (k osám podpor) platí ceny katalogu 801-2 Budovy a haly - montované._x000d_
2. Dodávka bloků se oceňuje ve specifikaci._x000d_
3. Ztratné se stanoví u lehčených bloků (např. pórobetonových) ve výši 3 %._x000d_
</t>
  </si>
  <si>
    <t>40445615</t>
  </si>
  <si>
    <t>značky upravující přednost P6 700mm</t>
  </si>
  <si>
    <t>1715544980</t>
  </si>
  <si>
    <t>460030011</t>
  </si>
  <si>
    <t>Přípravné terénní práce sejmutí drnu včetně nařezání a uložení na hromady nebo naložení na dopravní prostředek jakékoliv tloušťky</t>
  </si>
  <si>
    <t>-326814628</t>
  </si>
  <si>
    <t xml:space="preserve">Poznámka k souboru cen:_x000d_
1. V cenách -0001 až -0007 nejsou zahrnuty náklady na odstranění kamenů, kořenů a ostatních nevhodných přimísenin, tyto práce se oceňují individuálně._x000d_
2. U cen -0021 až -0025 se u středně hustého porostu uvažuje hustota do 3 ks/m2, u hustého porostu přes 3 ks/m2._x000d_
3. U ceny -0092 se počítá první vytržený obrubník trojnásobnou délkou._x000d_
</t>
  </si>
  <si>
    <t>460030015</t>
  </si>
  <si>
    <t>Přípravné terénní práce odstranění travnatého porostu kosení a shrabávání trávy</t>
  </si>
  <si>
    <t>25139508</t>
  </si>
  <si>
    <t>460030023</t>
  </si>
  <si>
    <t>Přípravné terénní práce odstranění dřevitého porostu z keřů nebo stromků průměru kmenů do 5 cm včetně odstranění kořenů a složení do hromad nebo naložení na dopravní prostředek tvrdého středně hustého</t>
  </si>
  <si>
    <t>-462308471</t>
  </si>
  <si>
    <t>460070134</t>
  </si>
  <si>
    <t>Hloubení nezapažených jam ručně pro ostatní konstrukce s přemístěním výkopku do vzdálenosti 3 m od okraje jámy nebo naložením na dopravní prostředek, včetně zásypu, zhutnění a urovnání povrchu pro základy přístrojových skříní zabezpečovacích zařízení, v hornině třídy 4</t>
  </si>
  <si>
    <t>-1435267233</t>
  </si>
  <si>
    <t>460070254</t>
  </si>
  <si>
    <t>Hloubení nezapažených jam ručně pro ostatní konstrukce s přemístěním výkopku do vzdálenosti 3 m od okraje jámy nebo naložením na dopravní prostředek, včetně zásypu, zhutnění a urovnání povrchu pro patice sloupku, upozorňovadel a hovorových souprav rozhlasu, včetně provedení základové patky montované betonové, v hornině třídy 4</t>
  </si>
  <si>
    <t>-332980271</t>
  </si>
  <si>
    <t>460071004</t>
  </si>
  <si>
    <t>Hloubení nezapažených jam strojně pro ostatní konstrukce včetně přemístění výkopku do vzdálenosti 3 m od okraje jámy nebo naložení na dopravní prostředek v hornině třídy 4</t>
  </si>
  <si>
    <t>32345668</t>
  </si>
  <si>
    <t xml:space="preserve">Poznámka k souboru cen:_x000d_
1. Ceny hloubení jam strojně v hornině třídy 6 a 7 jsou stanoveny za použití trhaviny._x000d_
</t>
  </si>
  <si>
    <t>Odkop zeminy při výměně betonového základu světelného návěstidla</t>
  </si>
  <si>
    <t>((1,33*1,13*1,7)-(1,7/3*(0,45*0,65+sqrt(0,45*0,65*0,53*0,73)+0,53*0,73)))*50</t>
  </si>
  <si>
    <t>460150164</t>
  </si>
  <si>
    <t>Hloubení zapažených i nezapažených kabelových rýh ručně včetně urovnání dna s přemístěním výkopku do vzdálenosti 3 m od okraje jámy nebo naložením na dopravní prostředek šířky 35 cm, hloubky 80 cm, v hornině třídy 4</t>
  </si>
  <si>
    <t>2015976499</t>
  </si>
  <si>
    <t xml:space="preserve">Poznámka k souboru cen:_x000d_
1. Ceny hloubení rýh v hornině třídy 6 a 7 se oceňují cenami souboru cen 460 20- . Hloubení nezapažených kabelových rýh strojně._x000d_
</t>
  </si>
  <si>
    <t>460151554</t>
  </si>
  <si>
    <t>Hloubení zapažených i nezapažených kabelových rýh ručně včetně urovnání dna s přemístěním výkopku do vzdálenosti 3 m od okraje jámy nebo naložením na dopravní prostředek ostatních rozměrů, v hornině třídy 4</t>
  </si>
  <si>
    <t>-979703588</t>
  </si>
  <si>
    <t>460300002</t>
  </si>
  <si>
    <t>Zásyp jam strojně s uložením výkopku ve vrstvách včetně zhutnění a urovnání povrchu ve volném terénu</t>
  </si>
  <si>
    <t>-66728504</t>
  </si>
  <si>
    <t xml:space="preserve">Poznámka k souboru cen:_x000d_
1. Ceny 460 30- . . jsou určeny pro zhutněné zásypy s mírou zhutnění:_x000d_
a) z hornin soudržných do 100 % PS,_x000d_
b) z hornin nesoudržných do I(d) 0,9,_x000d_
c) z hornin kamenitých pro jakoukoliv míru zhutnění._x000d_
2. Je-li projektem předepsáno vyšší zhutnění, podle bodu a) a b) poznámky č 1., ocení se zásyp individuálně._x000d_
3. V cenách je započteno přemístění sypaniny ze vzdálenosti 10 m od kraje výkopu nebo zasypávaného prostoru, měřeno k těžišti skládky._x000d_
4. Míru zhutnění předepisuje projekt._x000d_
</t>
  </si>
  <si>
    <t>Množství horniny k zásypu při výměně betonových základů 6 ks</t>
  </si>
  <si>
    <t>((1,33*1,13*1,7)-(1,7/3*(0,45*0,65+sqrt(0,45*0,65*0,53*0,73)+0,53*0,73)))*6</t>
  </si>
  <si>
    <t>460310011</t>
  </si>
  <si>
    <t>Zemní protlaky strojně neřízený zemní protlak ( krtek) v hornině tř. 3 a 4 průměr protlaku do 50 mm</t>
  </si>
  <si>
    <t>-118793123</t>
  </si>
  <si>
    <t xml:space="preserve">Poznámka k souboru cen:_x000d_
1. V cenách -0001 až 0017 nejsou započteny náklady na:_x000d_
a) zemní práce nutné k provedení protlaku (startovací a cílové jámy),_x000d_
b) dodání chráničky a potrubí. Tyto materiály se oceňují ve specifikaci._x000d_
2. V cenách -0101 až 0109 jsou započteny i náklady na:_x000d_
a) případné vodorovné přemístění výkopku z protlačovaného potrubí a svislé přemístění výkopku z montážní jámy na povrch a jeho přehození na povrchu,_x000d_
b) úpravu čela potrubí pro protlačení._x000d_
3. V cenách -0101 až 0109 nejsou započteny náklady na:_x000d_
a) případné zemní práce nutné k provedení protlaku (startovací a cílové jámy),_x000d_
b) případné čerpání vody,_x000d_
c) montáž vedení a jeho příslušenství, slouží-li protlačená trouba jako ochranné potrubí,_x000d_
d) dodávku potrubí učeného k protlačení. Toto potrubí se oceňuje ve specifikaci. Ztratné lze stanovit ve výši 3%,_x000d_
e) překládání a zajišťování inženýrských sítí,_x000d_
f) vytýčení směru protlaku a stávajících inženýrských sítí._x000d_
</t>
  </si>
  <si>
    <t>460310105</t>
  </si>
  <si>
    <t>Zemní protlaky strojně neřízený zemní protlak ( krtek) řízené horizontální vrtání v hornině tř. 1 až 4 pro protlačení PE trub, v hloubce do 6 m vnějšího průměru vrtu přes 125 do 160 mm</t>
  </si>
  <si>
    <t>-2142210072</t>
  </si>
  <si>
    <t>460421181</t>
  </si>
  <si>
    <t>Kabelové lože včetně podsypu, zhutnění a urovnání povrchu z písku nebo štěrkopísku tloušťky 10 cm nad kabel zakryté plastovou fólií, šířky lože do 25 cm</t>
  </si>
  <si>
    <t>-1239602103</t>
  </si>
  <si>
    <t xml:space="preserve">Poznámka k souboru cen:_x000d_
1. V cenách -1021 až -1072, -1121 až -1172 a -1221 až -1272 nejsou započteny náklady na dodávku betonových a plastových desek. Tato dodávka se oceňuje ve specifikaci._x000d_
</t>
  </si>
  <si>
    <t>460421182</t>
  </si>
  <si>
    <t>Kabelové lože včetně podsypu, zhutnění a urovnání povrchu z písku nebo štěrkopísku tloušťky 10 cm nad kabel zakryté plastovou fólií, šířky lože přes 25 do 50 cm</t>
  </si>
  <si>
    <t>-514174110</t>
  </si>
  <si>
    <t>460490013</t>
  </si>
  <si>
    <t>Krytí kabelů, spojek, koncovek a odbočnic kabelů výstražnou fólií z PVC včetně vyrovnání povrchu rýhy, rozvinutí a uložení fólie do rýhy, fólie šířky do 34cm</t>
  </si>
  <si>
    <t>-677824770</t>
  </si>
  <si>
    <t>460560154</t>
  </si>
  <si>
    <t>Zásyp kabelových rýh ručně s uložením výkopku ve vrstvách včetně zhutnění a urovnání povrchu šířky 35 cm hloubky 70 cm, v hornině třídy 4</t>
  </si>
  <si>
    <t>-675286258</t>
  </si>
  <si>
    <t>460560164</t>
  </si>
  <si>
    <t>Zásyp kabelových rýh ručně s uložením výkopku ve vrstvách včetně zhutnění a urovnání povrchu šířky 35 cm hloubky 80 cm, v hornině třídy 4</t>
  </si>
  <si>
    <t>986196331</t>
  </si>
  <si>
    <t>460620014</t>
  </si>
  <si>
    <t>Úprava terénu provizorní úprava terénu včetně odkopání drobných nerovností a zásypu prohlubní se zhutněním, v hornině třídy 4</t>
  </si>
  <si>
    <t>-875373551</t>
  </si>
  <si>
    <t xml:space="preserve">Poznámka k souboru cen:_x000d_
1. V cenách -0002 až -0003 nejsou zahrnuty dodávku drnů. Tato se oceňuje ve specifikaci._x000d_
2. V cenách -0022 až -0028 nejsou zahrnuty náklady na dodávku obrubníků. Tato dodávka se oceňuje ve specifikaci._x000d_
</t>
  </si>
  <si>
    <t>913121111</t>
  </si>
  <si>
    <t>Montáž a demontáž dočasných dopravních značek kompletních značek vč. podstavce a sloupku základních</t>
  </si>
  <si>
    <t>277613594</t>
  </si>
  <si>
    <t xml:space="preserve">Poznámka k souboru cen:_x000d_
1. V cenách jsou započteny náklady na montáž i demontáž dočasné značky, nebo podstavce._x000d_
</t>
  </si>
  <si>
    <t>913121112</t>
  </si>
  <si>
    <t>Montáž a demontáž dočasných dopravních značek kompletních značek vč. podstavce a sloupku zvětšených</t>
  </si>
  <si>
    <t>1085048988</t>
  </si>
  <si>
    <t>965011111</t>
  </si>
  <si>
    <t>Demontáž základových prefabrikovaných konstrukcí z betonu železového patek hmotnosti jednotlivě do 5 t</t>
  </si>
  <si>
    <t>120644206</t>
  </si>
  <si>
    <t xml:space="preserve">Poznámka k souboru cen:_x000d_
1. V cenách jsou započteny náklady na případné odstranění spojovací vrstvy z betonu._x000d_
</t>
  </si>
  <si>
    <t>997013501</t>
  </si>
  <si>
    <t>Odvoz suti a vybouraných hmot na skládku nebo meziskládku se složením, na vzdálenost do 1 km</t>
  </si>
  <si>
    <t>255643015</t>
  </si>
  <si>
    <t xml:space="preserve">Poznámka k souboru cen:_x000d_
1. Délka odvozu suti je vzdálenost od místa naložení suti na dopravní prostředek až po místo složení na určené skládce nebo meziskládce._x000d_
2. V ceně -3501 jsou započteny i náklady na složení suti na skládku nebo meziskládku._x000d_
3. Ceny jsou určeny pro odvoz suti na skládku nebo meziskládku jakýmkoliv způsobem silniční dopravy (i prostřednictvím kontejnerů)._x000d_
4. Odvoz suti z meziskládky se oceňuje cenou 997 01-3511._x000d_
</t>
  </si>
  <si>
    <t>997013509</t>
  </si>
  <si>
    <t>Odvoz suti a vybouraných hmot na skládku nebo meziskládku se složením, na vzdálenost Příplatek k ceně za každý další i započatý 1 km přes 1 km</t>
  </si>
  <si>
    <t>-203742764</t>
  </si>
  <si>
    <t>997223855</t>
  </si>
  <si>
    <t>Poplatek za uložení stavebního odpadu na skládce (skládkovné) zeminy a kameniva zatříděného do Katalogu odpadů pod kódem 170 504</t>
  </si>
  <si>
    <t>1396013348</t>
  </si>
  <si>
    <t xml:space="preserve">Poznámka k souboru cen:_x000d_
1. Ceny uvedené v souboru cen je doporučeno upravit podle aktuálních cen místně příslušné skládky odpadů._x000d_
2. Uložení odpadů neuvedených v souboru cen se oceňuje individuálně._x000d_
3. V cenách je započítán poplatek za ukládaní odpadu dle zákona 185/2001 Sb._x000d_
4. Případné drcení stavebního odpadu lze ocenit souborem cen 997 00-60 Drcení stavebního odpadu z katalogu 800-6 Demolice objektů._x000d_
</t>
  </si>
  <si>
    <t>28613966</t>
  </si>
  <si>
    <t>trubka ochranná pro plyn PEHD 110x4,2mm</t>
  </si>
  <si>
    <t>919398757</t>
  </si>
  <si>
    <t>58151280</t>
  </si>
  <si>
    <t>písek sklářský praný frakce 0,1/1 VL</t>
  </si>
  <si>
    <t>-2058150095</t>
  </si>
  <si>
    <t>40445225</t>
  </si>
  <si>
    <t>sloupek pro dopravní značku Zn D 60mm v 3,5m</t>
  </si>
  <si>
    <t>143853950</t>
  </si>
  <si>
    <t>40445256</t>
  </si>
  <si>
    <t>svorka upínací na sloupek dopravní značky D 60mm</t>
  </si>
  <si>
    <t>1897730951</t>
  </si>
  <si>
    <t>460070324</t>
  </si>
  <si>
    <t>Hloubení nezapažených jam ručně pro ostatní konstrukce s přemístěním výkopku do vzdálenosti 3 m od okraje jámy nebo naložením na dopravní prostředek, včetně zásypu, zhutnění a urovnání povrchu pro základy světelných návěstidel trpasličích nebo výstražníků s 1 až 3 světly , v hornině třídy 4</t>
  </si>
  <si>
    <t>2043896342</t>
  </si>
  <si>
    <t>HZS</t>
  </si>
  <si>
    <t>Hodinové zúčtovací sazby</t>
  </si>
  <si>
    <t>HZS1212</t>
  </si>
  <si>
    <t>Hodinové zúčtovací sazby profesí HSV zemní a pomocné práce kopáč</t>
  </si>
  <si>
    <t>-342846927</t>
  </si>
  <si>
    <t>HZS1292</t>
  </si>
  <si>
    <t>Hodinové zúčtovací sazby profesí HSV zemní a pomocné práce stavební dělník</t>
  </si>
  <si>
    <t>-411621670</t>
  </si>
  <si>
    <t>HZS1302</t>
  </si>
  <si>
    <t>Hodinové zúčtovací sazby profesí HSV provádění konstrukcí zedník specialista</t>
  </si>
  <si>
    <t>1201719431</t>
  </si>
  <si>
    <t>HZS1322</t>
  </si>
  <si>
    <t>Hodinové zúčtovací sazby profesí HSV provádění konstrukcí betonář/železář odborný</t>
  </si>
  <si>
    <t>-633597737</t>
  </si>
  <si>
    <t>HZS1442</t>
  </si>
  <si>
    <t>Hodinové zúčtovací sazby profesí HSV provádění konstrukcí inženýrských a dopravních staveb svářeč kvalifikovaný</t>
  </si>
  <si>
    <t>984592937</t>
  </si>
  <si>
    <t>HZS2132</t>
  </si>
  <si>
    <t>Hodinové zúčtovací sazby profesí PSV provádění stavebních konstrukcí zámečník odborný</t>
  </si>
  <si>
    <t>232405182</t>
  </si>
  <si>
    <t>HZS2152</t>
  </si>
  <si>
    <t>Hodinové zúčtovací sazby profesí PSV provádění stavebních konstrukcí klempíř odborný</t>
  </si>
  <si>
    <t>340924744</t>
  </si>
  <si>
    <t>HZS2222</t>
  </si>
  <si>
    <t>Hodinové zúčtovací sazby profesí PSV provádění stavebních instalací elektrikář odborný</t>
  </si>
  <si>
    <t>253150431</t>
  </si>
  <si>
    <t>HZS2312</t>
  </si>
  <si>
    <t>Hodinové zúčtovací sazby profesí PSV úpravy povrchů a podlahy malíř, natěrač, lakýrník specialista</t>
  </si>
  <si>
    <t>-1276050126</t>
  </si>
  <si>
    <t>HZS3122</t>
  </si>
  <si>
    <t>Hodinové zúčtovací sazby montáží technologických zařízení při externích montážích montér ocelových konstrukcí odborný</t>
  </si>
  <si>
    <t>1401494018</t>
  </si>
  <si>
    <t>HZS3222</t>
  </si>
  <si>
    <t>Hodinové zúčtovací sazby montáží technologických zařízení na stavebních objektech montér slaboproudých zařízení odborný</t>
  </si>
  <si>
    <t>-1861773389</t>
  </si>
  <si>
    <t>HZS3231</t>
  </si>
  <si>
    <t>Hodinové zúčtovací sazby montáží technologických zařízení na stavebních objektech montér měřících a regulačních zařízení</t>
  </si>
  <si>
    <t>-556528184</t>
  </si>
  <si>
    <t>HZS4152</t>
  </si>
  <si>
    <t>Hodinové zúčtovací sazby ostatních profesí obsluha stavebních strojů a zařízení mechanik odborný</t>
  </si>
  <si>
    <t>885154098</t>
  </si>
  <si>
    <t>HZS4232</t>
  </si>
  <si>
    <t>Hodinové zúčtovací sazby ostatních profesí revizní a kontrolní činnost technik odborný</t>
  </si>
  <si>
    <t>-1933719550</t>
  </si>
  <si>
    <t>460010021</t>
  </si>
  <si>
    <t>Vytyčení trasy vedení kabelového (podzemního) v obvodu železniční stanice</t>
  </si>
  <si>
    <t>km</t>
  </si>
  <si>
    <t>-1685248809</t>
  </si>
  <si>
    <t xml:space="preserve">Poznámka k souboru cen:_x000d_
1. V cenách jsou zahrnuty i náklady na:_x000d_
a) pochůzky projektovanou tratí,_x000d_
b) vyznačení budoucí trasy,_x000d_
c) rozmístění, očíslování a označení opěrných bodů,_x000d_
d) označení překážek a míst pro kabelové prostupy a podchodové štoly._x000d_
</t>
  </si>
  <si>
    <t>460010023</t>
  </si>
  <si>
    <t>Vytyčení trasy vedení kabelového (podzemního) ve volném terénu</t>
  </si>
  <si>
    <t>248278566</t>
  </si>
  <si>
    <t>ZPS.TZX4060</t>
  </si>
  <si>
    <t>Obkladová deska 100/60/8</t>
  </si>
  <si>
    <t>348346012</t>
  </si>
  <si>
    <t>Poznámka k položce:_x000d_
Deska k závorovému stojanu</t>
  </si>
  <si>
    <t>13011057</t>
  </si>
  <si>
    <t>úhelník ocelový nerovnostranný jakost 11 375 120x80x10mm</t>
  </si>
  <si>
    <t>-781603964</t>
  </si>
  <si>
    <t>Poznámka k položce:_x000d_
Materiál na sploupky podpěrné pod mechanické závory</t>
  </si>
  <si>
    <t>13010358</t>
  </si>
  <si>
    <t>ocel pásová válcovaná za studena 40x4mm</t>
  </si>
  <si>
    <t>-995703752</t>
  </si>
  <si>
    <t>Poznámka k položce:_x000d_
Započítána hmotnost pásové oceli 40x100</t>
  </si>
  <si>
    <t>13011059</t>
  </si>
  <si>
    <t>úhelník ocelový nerovnostranný jakost 11 375 150x100x12mm</t>
  </si>
  <si>
    <t>279962739</t>
  </si>
  <si>
    <t>Poznámka k položce:_x000d_
Započítána průměrná hmotnost profilu U 180 a profilu U 150 potřebných pro opravu závorového stojanu</t>
  </si>
  <si>
    <t>345751530</t>
  </si>
  <si>
    <t>spojka kabelového žlabu PVC (200x126)</t>
  </si>
  <si>
    <t>1579607900</t>
  </si>
  <si>
    <t>345751520</t>
  </si>
  <si>
    <t>žlab kabelový s víkem PVC (200x126)</t>
  </si>
  <si>
    <t>-502673204</t>
  </si>
  <si>
    <t>13010512</t>
  </si>
  <si>
    <t>úhelník ocelový nerovnostranný jakost 11 375 75x50x6mm</t>
  </si>
  <si>
    <t>69767555</t>
  </si>
  <si>
    <t>výztuha</t>
  </si>
  <si>
    <t>(1*0,00565)*2</t>
  </si>
  <si>
    <t>13010820</t>
  </si>
  <si>
    <t>ocel profilová UPN 140 jakost 11 375</t>
  </si>
  <si>
    <t>-10108551</t>
  </si>
  <si>
    <t>UPN 140</t>
  </si>
  <si>
    <t>(4*0,016)*2</t>
  </si>
  <si>
    <t>PS_100 - VON</t>
  </si>
  <si>
    <t>VRN - Doprava, přeprava, poplatky</t>
  </si>
  <si>
    <t>-349121716</t>
  </si>
  <si>
    <t>7498256012</t>
  </si>
  <si>
    <t>Zkoušky a prohlídky elektrických přístrojů - ostatní měření impedance nulové smyčky okruhu vedení třífázového - včetně vystavení protokolu</t>
  </si>
  <si>
    <t>-1121471735</t>
  </si>
  <si>
    <t>7598095440</t>
  </si>
  <si>
    <t>Příprava ke komplexním zkouškám automatických přejezdových zabezpečovacích zařízení se závorami dvoukolejné - oživení, seřízení a nastavení zařízení s ohledem na postup jeho uvádění do provozu</t>
  </si>
  <si>
    <t>1539000135</t>
  </si>
  <si>
    <t>7598095445</t>
  </si>
  <si>
    <t>Příprava ke komplexním zkouškám automatických přejezdových zabezpečovacích zařízení bez závor jednokolejné - oživení, seřízení a nastavení zařízení s ohledem na postup jeho uvádění do provozu</t>
  </si>
  <si>
    <t>1996127351</t>
  </si>
  <si>
    <t>-2130891041</t>
  </si>
  <si>
    <t>7598095510</t>
  </si>
  <si>
    <t>Komplexní zkouška automatických přejezdových zabezpečovacích zařízení se závorami dvoukolejné - vyzkoušení zařízení podle projektové dokumentace, provedení funkčních zkoušek zařízení dle předpisu SŽDC T200, včetně zkoušek vzájemných vazeb jednotlivých zařízení, provedení dalších specifických zkoušek stanovených např. Drážním úřadem, uvedených v souhlasu s provozem nezavedeného zařízení, v souhlasu s ověřovacím provozem či vyplývajících ze smluvních ustanovení mezi odběratelem a zhotovitelem</t>
  </si>
  <si>
    <t>-18920114</t>
  </si>
  <si>
    <t>7598095515</t>
  </si>
  <si>
    <t>Komplexní zkouška automatických přejezdových zabezpečovacích zařízení bez závor jednokolejné - vyzkoušení zařízení podle projektové dokumentace, provedení funkčních zkoušek zařízení dle předpisu SŽDC T200, včetně zkoušek vzájemných vazeb jednotlivých zařízení, provedení dalších specifických zkoušek stanovených např. Drážním úřadem, uvedených v souhlasu s provozem nezavedeného zařízení, v souhlasu s ověřovacím provozem či vyplývajících ze smluvních ustanovení mezi odběratelem a zhotovitelem</t>
  </si>
  <si>
    <t>25050890</t>
  </si>
  <si>
    <t>7598095070</t>
  </si>
  <si>
    <t>Přezkoušení a regulace elektromotorového přestavníku - přeměření napětí na svorkách přestavníku a přezkoušení třecí spojky, přezkoušení chodu výměny obou krajních poloh a se šuntováním výměnového obvodu, přezkoušení optických kontrol na řídícím pultě (JOP), přestavování výměny při stlačení pomocného tlačítka, vyzkoušení rozřezu výměny</t>
  </si>
  <si>
    <t>739534825</t>
  </si>
  <si>
    <t>7598095090</t>
  </si>
  <si>
    <t>Přezkoušení a regulace počítače náprav včetně vyhotovení protokolu za 1 úsek - provedení příslušných měření, nastavení zařízení, přezkoušení funkce a vyhotovení protokolu</t>
  </si>
  <si>
    <t>-797181681</t>
  </si>
  <si>
    <t>7598095185</t>
  </si>
  <si>
    <t>Přezkoušení vlakových cest (vlakových i posunových) za 1 vlakovou cestu - postavení vlakových cest a přezkoušení návěstních znaků návěstidel po přeložení řadiče, přezkoušení změny návěstního pojmu z povolovacího na zakazující po odpadnutí kotvy kolejového relé, přezkoušení nouzového vybavení vlakové cesty, přezkoušení návěstních znaků při zapojení automatického traťového zabezpečovacího zařízení, přezkoušení odjezdových vlakových cest s použitím výlukového klíče pri současné činnosti odjezdových návěstidel</t>
  </si>
  <si>
    <t>2126205586</t>
  </si>
  <si>
    <t>7598095080</t>
  </si>
  <si>
    <t>Přezkoušení a regulace kolejových obvodů izolovaných - přeměření napětí na svorkách proudového zdroje a kolejového relé, regulování kolejových obvodů pří šuntováni předepsaným odporem, přezkoušení polarity bez šuntování</t>
  </si>
  <si>
    <t>-1797033794</t>
  </si>
  <si>
    <t>7598015165</t>
  </si>
  <si>
    <t>Funkční přezkoušení venkovního telefonního objektu po připojení na kabelové vedení</t>
  </si>
  <si>
    <t>845493558</t>
  </si>
  <si>
    <t>7498150525</t>
  </si>
  <si>
    <t>Vyhotovení výchozí revizní zprávy příplatek za každých dalších i započatých 500 000 Kč přes 1 000 000 Kč</t>
  </si>
  <si>
    <t>134949223</t>
  </si>
  <si>
    <t>7598095543</t>
  </si>
  <si>
    <t>Vyhotovení protokolu UTZ pro SZZ elektromechanické do 10 výhybkových jednotek - vykonání prohlídky a zkoušky včetně vyhotovení protokolu podle vyhl. 100/1995 Sb., Výhybkovou jednotkou (VJ) je jednoduchá výhybka bez rozlišení počtu přestavníků, spojka jsou 2 VJ, křižovatková výhybka 2 VJ, křižovatková s PHS 4 VJ, výkolejka s motorem 1 VJ.</t>
  </si>
  <si>
    <t>-1194706428</t>
  </si>
  <si>
    <t>7598095550</t>
  </si>
  <si>
    <t>Vyhotovení protokolu UTZ pro PZZ bez závor jedna kolej - vykonání prohlídky a zkoušky včetně vyhotovení protokolu podle vyhl. 100/1995 Sb.</t>
  </si>
  <si>
    <t>-533602804</t>
  </si>
  <si>
    <t>7598095560</t>
  </si>
  <si>
    <t>Vyhotovení protokolu UTZ pro PZZ se závorou jedna kolej - vykonání prohlídky a zkoušky včetně vyhotovení protokolu podle vyhl. 100/1995 Sb.</t>
  </si>
  <si>
    <t>359629616</t>
  </si>
  <si>
    <t>-1666728381</t>
  </si>
  <si>
    <t>-1390758557</t>
  </si>
  <si>
    <t>-823340722</t>
  </si>
  <si>
    <t>7598095635</t>
  </si>
  <si>
    <t>Vyhotovení revizní správy PZZ - vykonání prohlídky a  zkoušky pro napájení elektrického zařízení včetně vyhotovení revizní zprávy podle vyhl. 100/1995 Sb. a norem ČSN</t>
  </si>
  <si>
    <t>1997461243</t>
  </si>
  <si>
    <t>-778985546</t>
  </si>
  <si>
    <t>7498150515</t>
  </si>
  <si>
    <t>Vyhotovení výchozí revizní zprávy pro opravné práce pro objem investičních nákladů přes 100 000 do 500 000 Kč - celková prohlídka zařízení provozního souboru nebo stavebního objektu včetně měření, zkoušek zařízení tohoto provozního souboru nebo stavebního objektu revizním technikem na zařízení podle požadavku ČSN, včetně hodnocení a vyhotovení celkové revizní zprávy</t>
  </si>
  <si>
    <t>-508843993</t>
  </si>
  <si>
    <t>7498150520</t>
  </si>
  <si>
    <t>Vyhotovení výchozí revizní zprávy pro opravné práce pro objem investičních nákladů přes 500 000 do 1 000 000 Kč - celková prohlídka zařízení provozního souboru nebo stavebního objektu včetně měření, zkoušek zařízení tohoto provozního souboru nebo stavebního objektu revizním technikem na zařízení podle požadavku ČSN, včetně hodnocení a vyhotovení celkové revizní zprávy</t>
  </si>
  <si>
    <t>445495552</t>
  </si>
  <si>
    <t>7598095125</t>
  </si>
  <si>
    <t>Přezkoušení a regulace diagnostiky - kontrola zapojení včetně příslušného zkoušení hodnot zařízení</t>
  </si>
  <si>
    <t>1616690266</t>
  </si>
  <si>
    <t>7598095355</t>
  </si>
  <si>
    <t>Aktivace BDA modulem GSM a vzdáleného přístupu - aktivace a konfigurace systému podle příslušné dokumentace</t>
  </si>
  <si>
    <t>-1105649517</t>
  </si>
  <si>
    <t>7498451010</t>
  </si>
  <si>
    <t>Měření zemničů zemních odporů - zemniče prvního nebo samostatného - včetně vyhotovení protokolu</t>
  </si>
  <si>
    <t>1814265480</t>
  </si>
  <si>
    <t>7598015085</t>
  </si>
  <si>
    <t>Přeměření izolačního stavu kabelu úložného 10 žil</t>
  </si>
  <si>
    <t>-570941670</t>
  </si>
  <si>
    <t>7598015090</t>
  </si>
  <si>
    <t>Přeměření izolačního stavu kabelu úložného 20 žil</t>
  </si>
  <si>
    <t>-1920867750</t>
  </si>
  <si>
    <t>7598015095</t>
  </si>
  <si>
    <t>Přeměření izolačního stavu kabelu úložného 30 žil</t>
  </si>
  <si>
    <t>1312701059</t>
  </si>
  <si>
    <t>7598035055</t>
  </si>
  <si>
    <t>Měření útlumu optického kabelu po položení nebo zavěšení, kabelu s 12 vlákny</t>
  </si>
  <si>
    <t>1450285450</t>
  </si>
  <si>
    <t>7598095065</t>
  </si>
  <si>
    <t>Přezkoušení a regulace napájecího obvodu za 1 napájecí sběrnici - kontrola zapojení, regulace a přezkoušení sběrnice</t>
  </si>
  <si>
    <t>-1793278862</t>
  </si>
  <si>
    <t>7598095075</t>
  </si>
  <si>
    <t>Přezkoušení a regulace proudokruhu světelných návěstidel - nastavení hlavice, přezkoušení správné činností relé a přezkoušení všech správných návěstních znaků, přeměření a vyregulovánl napětí na žárovkách, provizorní zaclonění žárovek a jeho odstranění</t>
  </si>
  <si>
    <t>119120286</t>
  </si>
  <si>
    <t>7598095085</t>
  </si>
  <si>
    <t>Přezkoušení a regulace senzoru počítacího bodu - kontrola (nastavení) mechanických parametrů polohy, regulace napájení, kalibrace, kontrola funkce a započítávání, kontrola indikace</t>
  </si>
  <si>
    <t>1475023892</t>
  </si>
  <si>
    <t>7598095120</t>
  </si>
  <si>
    <t>Přezkoušení a regulace časové jednotky - kontrola zapojení včetně příslušného zkoušení hodnot zařízení</t>
  </si>
  <si>
    <t>570147352</t>
  </si>
  <si>
    <t>7598095150</t>
  </si>
  <si>
    <t>Regulovaní a aktivování automatického přejezdového zařízení se závorami - regulování proudokruhů výstražníku, závorových břeven, regulování chodu břeven, směrovaní výstražníku, kontrola napájecích zdrojů a relé, přezkoušení činnosti zařízení a kontrolní skříňky (indikací a ovládání)</t>
  </si>
  <si>
    <t>-1982711616</t>
  </si>
  <si>
    <t>7598095155</t>
  </si>
  <si>
    <t>Regulovaní a aktivování automatického přejezdového zařízení bez závor - regulování proudokruhů výstražníku, závorových břeven, regulování chodu břeven, směrovaní výstražníku, kontrola napájecích zdrojů a relé, přezkoušení činnosti zařízení a kontrolní skříňky (indikací a ovládání)</t>
  </si>
  <si>
    <t>1024</t>
  </si>
  <si>
    <t>-811610378</t>
  </si>
  <si>
    <t>7598095225</t>
  </si>
  <si>
    <t>Kapacitní zkouška baterie staniční (bez ohledu na počet článků)</t>
  </si>
  <si>
    <t>-1794532112</t>
  </si>
  <si>
    <t>7598095375</t>
  </si>
  <si>
    <t>Oživení a funkční zkoušení stanice TEDIS - aktivace a konfigurace systému podle příslušné dokumentace</t>
  </si>
  <si>
    <t>-1787876338</t>
  </si>
  <si>
    <t>VRN</t>
  </si>
  <si>
    <t>Doprava, přeprava, poplatky</t>
  </si>
  <si>
    <t>9902900100</t>
  </si>
  <si>
    <t>Naložení sypanin, drobného kusového materiálu, suti Poznámka: Ceny jsou určeny pro nakládání materiálu v případech, kdy není naložení součástí dodávky materiálu nebo není uvedeno v popisu cen a pro nakládání z meziskládky. Ceny se použijí i pro nakládání materiálu z vlastních zásob objednatele.</t>
  </si>
  <si>
    <t>1318705346</t>
  </si>
  <si>
    <t>Poznámka k souboru cen:_x000d_
Ceny jsou určeny pro nakládání materiálu v případech, kdy není naložení součástí dodávky materiálu nebo není uvedeno v popisu cen a pro nakládání z meziskládky. Ceny se použijí i pro nakládání materiálu z vlastních zásob objednatele.</t>
  </si>
  <si>
    <t>9902900200</t>
  </si>
  <si>
    <t>Naložení objemnějšího kusového materiálu, vybouraných hmot Poznámka: Ceny jsou určeny pro nakládání materiálu v případech, kdy není naložení součástí dodávky materiálu nebo není uvedeno v popisu cen a pro nakládání z meziskládky. Ceny se použijí i pro nakládání materiálu z vlastních zásob objednatele.</t>
  </si>
  <si>
    <t>-387137343</t>
  </si>
  <si>
    <t>Nové základy - velké</t>
  </si>
  <si>
    <t>((1,7/3*(0,45*0,65+sqrt(0,45*0,65*0,53*0,73)+0,53*0,73))*1,55)*10</t>
  </si>
  <si>
    <t>Staré základy - velké</t>
  </si>
  <si>
    <t>((1,7/3*(0,45*0,65+sqrt(0,45*0,65*0,53*0,73)+0,53*0,73))*1,55)*50</t>
  </si>
  <si>
    <t>Nové základy - malé</t>
  </si>
  <si>
    <t>((1,35/3*(0,45*0,65+sqrt(0,45*0,65*0,51*0,71)+0,51*0,71))*1,19)*50</t>
  </si>
  <si>
    <t>Staré základy - malé</t>
  </si>
  <si>
    <t>Nové základy - trpaslík</t>
  </si>
  <si>
    <t>((0,4*0,4*1)*0,2)*20</t>
  </si>
  <si>
    <t>Staré základy - trpaslík</t>
  </si>
  <si>
    <t xml:space="preserve">Nová návěstidla  0,279 t/kus</t>
  </si>
  <si>
    <t>0,279*100</t>
  </si>
  <si>
    <t xml:space="preserve">Stará  návěstidla  0,279 t/kus</t>
  </si>
  <si>
    <t>reléový domek</t>
  </si>
  <si>
    <t>3"2X3</t>
  </si>
  <si>
    <t>2"2x2</t>
  </si>
  <si>
    <t>9901000300</t>
  </si>
  <si>
    <t>Doprava dodávek zhotovitele, dodávek objednatele nebo výzisku mechanizací o nosnosti do 3,5 t do 30 km Poznámka: V cenách jsou započteny náklady přepravu materiálu ze skladů nebo skládek výrobce nebo dodavatele nebo z vlastních zásob objednatele na místo technologické manipulace včetně složení a poplatku za použití dopravní cesty. Ceny jsou určeny i pro dopravu výzisku do skladu, úložiště nebo na skládku včetně vyložení.Ceny jsou určeny pro dopravu silničními i kolejovými vozidly.V ceně jsou započteny i náklady na zpáteční cestu dopravního prostředku. Pokud bude realizována jednosměrná přeprava z bodu A do bodu B (např. pro společnost Cargo, a.s.), uvažuje se poloviční vzdálenost z celkově ujeté trasy.</t>
  </si>
  <si>
    <t>-1905609996</t>
  </si>
  <si>
    <t>Poznámka k souboru cen:_x000d_
V cenách jsou započteny náklady přepravu materiálu ze skladů nebo skládek výrobce nebo dodavatele nebo z vlastních zásob objednatele na místo technologické manipulace včetně složení a poplatku za použití dopravní cesty. Ceny jsou určeny i pro dopravu výzisku do skladu, úložiště nebo na skládku včetně vyložení. Ceny jsou určeny pro dopravu silničními i kolejovými vozidly. V ceně jsou započteny i náklady na zpáteční cestu dopravního prostředku. Pokud bude realizována jednosměrná přeprava z bodu A do bodu B (např. pro společnost Cargo, a.s.), uvažuje se poloviční vzdálenost z celkově ujeté trasy.</t>
  </si>
  <si>
    <t>9901000700</t>
  </si>
  <si>
    <t>Doprava dodávek zhotovitele, dodávek objednatele nebo výzisku mechanizací o nosnosti do 3,5 t do 100 km Poznámka: V cenách jsou započteny náklady přepravu materiálu ze skladů nebo skládek výrobce nebo dodavatele nebo z vlastních zásob objednatele na místo technologické manipulace včetně složení a poplatku za použití dopravní cesty. Ceny jsou určeny i pro dopravu výzisku do skladu, úložiště nebo na skládku včetně vyložení.Ceny jsou určeny pro dopravu silničními i kolejovými vozidly.V ceně jsou započteny i náklady na zpáteční cestu dopravního prostředku. Pokud bude realizována jednosměrná přeprava z bodu A do bodu B (např. pro společnost Cargo, a.s.), uvažuje se poloviční vzdálenost z celkově ujeté trasy.</t>
  </si>
  <si>
    <t>-766125425</t>
  </si>
  <si>
    <t>Poznámka k položce:_x000d_
Měrnou jednotkou je kus stroje.</t>
  </si>
  <si>
    <t>9901001000</t>
  </si>
  <si>
    <t>Doprava dodávek zhotovitele, dodávek objednatele nebo výzisku mechanizací o nosnosti do 3,5 t do 250 km Poznámka: V cenách jsou započteny náklady přepravu materiálu ze skladů nebo skládek výrobce nebo dodavatele nebo z vlastních zásob objednatele na místo technologické manipulace včetně složení a poplatku za použití dopravní cesty. Ceny jsou určeny i pro dopravu výzisku do skladu, úložiště nebo na skládku včetně vyložení.Ceny jsou určeny pro dopravu silničními i kolejovými vozidly.V ceně jsou započteny i náklady na zpáteční cestu dopravního prostředku. Pokud bude realizována jednosměrná přeprava z bodu A do bodu B (např. pro společnost Cargo, a.s.), uvažuje se poloviční vzdálenost z celkově ujeté trasy.</t>
  </si>
  <si>
    <t>1266741922</t>
  </si>
  <si>
    <t>Poznámka k položce:_x000d_
Ústí nad Labem a zpět 282 km - 50 km=232 km</t>
  </si>
  <si>
    <t>9902200700</t>
  </si>
  <si>
    <t>Doprava dodávek zhotovitele, dodávek objednatele nebo výzisku mechanizací přes 3,5 t objemnějšího kusového materiálu do 100 km Poznámka: V cenách jsou započteny náklady přepravu materiálu ze skladů nebo skládek výrobce nebo dodavatele nebo z vlastních zásob objednatele na místo technologické manipulace včetně složení a poplatku za použití dopravní cesty. Ceny jsou určeny i pro dopravu výzisku do skladu, úložiště nebo na skládku včetně vyložení.Ceny jsou určeny pro dopravu silničními i kolejovými vozidly.V ceně jsou započteny i náklady na zpáteční cestu dopravního prostředku. Pokud bude realizována jednosměrná přeprava z bodu A do bodu B (např. pro společnost Cargo, a.s.), uvažuje se poloviční vzdálenost z celkově ujeté trasy.</t>
  </si>
  <si>
    <t>-338953300</t>
  </si>
  <si>
    <t>Poznámka k položce:_x000d_
Měrnou jednotkou je t přepravovaného materiálu.</t>
  </si>
  <si>
    <t>9902200800</t>
  </si>
  <si>
    <t>Doprava dodávek zhotovitele, dodávek objednatele nebo výzisku mechanizací přes 3,5 t objemnějšího kusového materiálu do 150 km Poznámka: V cenách jsou započteny náklady přepravu materiálu ze skladů nebo skládek výrobce nebo dodavatele nebo z vlastních zásob objednatele na místo technologické manipulace včetně složení a poplatku za použití dopravní cesty. Ceny jsou určeny i pro dopravu výzisku do skladu, úložiště nebo na skládku včetně vyložení.Ceny jsou určeny pro dopravu silničními i kolejovými vozidly.V ceně jsou započteny i náklady na zpáteční cestu dopravního prostředku. Pokud bude realizována jednosměrná přeprava z bodu A do bodu B (např. pro společnost Cargo, a.s.), uvažuje se poloviční vzdálenost z celkově ujeté trasy.</t>
  </si>
  <si>
    <t>1370594623</t>
  </si>
  <si>
    <t>9902201200</t>
  </si>
  <si>
    <t>Doprava dodávek zhotovitele, dodávek objednatele nebo výzisku mechanizací přes 3,5 t objemnějšího kusového materiálu do 350 km Poznámka: V cenách jsou započteny náklady přepravu materiálu ze skladů nebo skládek výrobce nebo dodavatele nebo z vlastních zásob objednatele na místo technologické manipulace včetně složení a poplatku za použití dopravní cesty. Ceny jsou určeny i pro dopravu výzisku do skladu, úložiště nebo na skládku včetně vyložení.Ceny jsou určeny pro dopravu silničními i kolejovými vozidly.V ceně jsou započteny i náklady na zpáteční cestu dopravního prostředku. Pokud bude realizována jednosměrná přeprava z bodu A do bodu B (např. pro společnost Cargo, a.s.), uvažuje se poloviční vzdálenost z celkově ujeté trasy.</t>
  </si>
  <si>
    <t>-1838091867</t>
  </si>
  <si>
    <t>9902209100</t>
  </si>
  <si>
    <t>Doprava dodávek zhotovitele, dodávek objednatele nebo výzisku mechanizací přes 3,5 t objemnějšího kusového materiálu příplatek za každý další 1 km Poznámka: V cenách jsou započteny náklady přepravu materiálu ze skladů nebo skládek výrobce nebo dodavatele nebo z vlastních zásob objednatele na místo technologické manipulace včetně složení a poplatku za použití dopravní cesty. Ceny jsou určeny i pro dopravu výzisku do skladu, úložiště nebo na skládku včetně vyložení.Ceny jsou určeny pro dopravu silničními i kolejovými vozidly.V ceně jsou započteny i náklady na zpáteční cestu dopravního prostředku. Pokud bude realizována jednosměrná přeprava z bodu A do bodu B (např. pro společnost Cargo, a.s.), uvažuje se poloviční vzdálenost z celkově ujeté trasy.</t>
  </si>
  <si>
    <t>-1303770470</t>
  </si>
  <si>
    <t>9903100200</t>
  </si>
  <si>
    <t>Přeprava mechanizace na místo prováděných prací o hmotnosti do 12 t do 200 km Poznámka: Ceny jsou určeny pro dopravu mechanizmů na místo prováděných prací po silnici i po kolejích.V ceně jsou započteny i náklady na zpáteční cestu dopravního prostředku. Měrnou jednotkou je kus přepravovaného stroje.</t>
  </si>
  <si>
    <t>-1179280475</t>
  </si>
  <si>
    <t>Poznámka k souboru cen:_x000d_
Ceny jsou určeny pro dopravu mechanizmů na místo prováděných prací po silnici i po kolejích.V ceně jsou započteny i náklady na zpáteční cestu dopravního prostředku. Měrnou jednotkou je kus přepravovaného stroje.</t>
  </si>
  <si>
    <t>9903100300</t>
  </si>
  <si>
    <t>Přeprava mechanizace na místo prováděných prací o hmotnosti do 12 t do 300 km Poznámka: Ceny jsou určeny pro dopravu mechanizmů na místo prováděných prací po silnici i po kolejích.V ceně jsou započteny i náklady na zpáteční cestu dopravního prostředku. Měrnou jednotkou je kus přepravovaného stroje.</t>
  </si>
  <si>
    <t>-996208312</t>
  </si>
  <si>
    <t>9901000500</t>
  </si>
  <si>
    <t>Doprava dodávek zhotovitele, dodávek objednatele nebo výzisku mechanizací o nosnosti do 3,5 t do 60 km Poznámka: V cenách jsou započteny náklady přepravu materiálu ze skladů nebo skládek výrobce nebo dodavatele nebo z vlastních zásob objednatele na místo technologické manipulace včetně složení a poplatku za použití dopravní cesty. Ceny jsou určeny i pro dopravu výzisku do skladu, úložiště nebo na skládku včetně vyložení.Ceny jsou určeny pro dopravu silničními i kolejovými vozidly.V ceně jsou započteny i náklady na zpáteční cestu dopravního prostředku. Pokud bude realizována jednosměrná přeprava z bodu A do bodu B (např. pro společnost Cargo, a.s.), uvažuje se poloviční vzdálenost z celkově ujeté trasy.</t>
  </si>
  <si>
    <t>128417905</t>
  </si>
  <si>
    <t>9901000400</t>
  </si>
  <si>
    <t>Doprava dodávek zhotovitele, dodávek objednatele nebo výzisku mechanizací o nosnosti do 3,5 t do 40 km Poznámka: V cenách jsou započteny náklady přepravu materiálu ze skladů nebo skládek výrobce nebo dodavatele nebo z vlastních zásob objednatele na místo technologické manipulace včetně složení a poplatku za použití dopravní cesty. Ceny jsou určeny i pro dopravu výzisku do skladu, úložiště nebo na skládku včetně vyložení.Ceny jsou určeny pro dopravu silničními i kolejovými vozidly.V ceně jsou započteny i náklady na zpáteční cestu dopravního prostředku. Pokud bude realizována jednosměrná přeprava z bodu A do bodu B (např. pro společnost Cargo, a.s.), uvažuje se poloviční vzdálenost z celkově ujeté trasy.</t>
  </si>
  <si>
    <t>1386484277</t>
  </si>
  <si>
    <t>9901000800</t>
  </si>
  <si>
    <t>Doprava dodávek zhotovitele, dodávek objednatele nebo výzisku mechanizací o nosnosti do 3,5 t do 150 km Poznámka: V cenách jsou započteny náklady přepravu materiálu ze skladů nebo skládek výrobce nebo dodavatele nebo z vlastních zásob objednatele na místo technologické manipulace včetně složení a poplatku za použití dopravní cesty. Ceny jsou určeny i pro dopravu výzisku do skladu, úložiště nebo na skládku včetně vyložení.Ceny jsou určeny pro dopravu silničními i kolejovými vozidly.V ceně jsou započteny i náklady na zpáteční cestu dopravního prostředku. Pokud bude realizována jednosměrná přeprava z bodu A do bodu B (např. pro společnost Cargo, a.s.), uvažuje se poloviční vzdálenost z celkově ujeté trasy.</t>
  </si>
  <si>
    <t>-1969419875</t>
  </si>
  <si>
    <t>9902100300</t>
  </si>
  <si>
    <t>Doprava dodávek zhotovitele, dodávek objednatele nebo výzisku mechanizací přes 3,5 t sypanin do 30 km Poznámka: V cenách jsou započteny náklady přepravu materiálu ze skladů nebo skládek výrobce nebo dodavatele nebo z vlastních zásob objednatele na místo technologické manipulace včetně složení a poplatku za použití dopravní cesty. Ceny jsou určeny i pro dopravu výzisku do skladu, úložiště nebo na skládku včetně vyložení.Ceny jsou určeny pro dopravu silničními i kolejovými vozidly.V ceně jsou započteny i náklady na zpáteční cestu dopravního prostředku. Pokud bude realizována jednosměrná přeprava z bodu A do bodu B (např. pro společnost Cargo, a.s.), uvažuje se poloviční vzdálenost z celkově ujeté trasy.</t>
  </si>
  <si>
    <t>1154835326</t>
  </si>
  <si>
    <t>9902100400</t>
  </si>
  <si>
    <t>Doprava dodávek zhotovitele, dodávek objednatele nebo výzisku mechanizací přes 3,5 t sypanin do 40 km Poznámka: V cenách jsou započteny náklady přepravu materiálu ze skladů nebo skládek výrobce nebo dodavatele nebo z vlastních zásob objednatele na místo technologické manipulace včetně složení a poplatku za použití dopravní cesty. Ceny jsou určeny i pro dopravu výzisku do skladu, úložiště nebo na skládku včetně vyložení.Ceny jsou určeny pro dopravu silničními i kolejovými vozidly.V ceně jsou započteny i náklady na zpáteční cestu dopravního prostředku. Pokud bude realizována jednosměrná přeprava z bodu A do bodu B (např. pro společnost Cargo, a.s.), uvažuje se poloviční vzdálenost z celkově ujeté trasy.</t>
  </si>
  <si>
    <t>958135097</t>
  </si>
  <si>
    <t>9902100500</t>
  </si>
  <si>
    <t>Doprava dodávek zhotovitele, dodávek objednatele nebo výzisku mechanizací přes 3,5 t sypanin do 60 km Poznámka: V cenách jsou započteny náklady přepravu materiálu ze skladů nebo skládek výrobce nebo dodavatele nebo z vlastních zásob objednatele na místo technologické manipulace včetně složení a poplatku za použití dopravní cesty. Ceny jsou určeny i pro dopravu výzisku do skladu, úložiště nebo na skládku včetně vyložení.Ceny jsou určeny pro dopravu silničními i kolejovými vozidly.V ceně jsou započteny i náklady na zpáteční cestu dopravního prostředku. Pokud bude realizována jednosměrná přeprava z bodu A do bodu B (např. pro společnost Cargo, a.s.), uvažuje se poloviční vzdálenost z celkově ujeté trasy.</t>
  </si>
  <si>
    <t>-1825533786</t>
  </si>
  <si>
    <t>9902100600</t>
  </si>
  <si>
    <t>Doprava dodávek zhotovitele, dodávek objednatele nebo výzisku mechanizací přes 3,5 t sypanin do 80 km Poznámka: V cenách jsou započteny náklady přepravu materiálu ze skladů nebo skládek výrobce nebo dodavatele nebo z vlastních zásob objednatele na místo technologické manipulace včetně složení a poplatku za použití dopravní cesty. Ceny jsou určeny i pro dopravu výzisku do skladu, úložiště nebo na skládku včetně vyložení.Ceny jsou určeny pro dopravu silničními i kolejovými vozidly.V ceně jsou započteny i náklady na zpáteční cestu dopravního prostředku. Pokud bude realizována jednosměrná přeprava z bodu A do bodu B (např. pro společnost Cargo, a.s.), uvažuje se poloviční vzdálenost z celkově ujeté trasy.</t>
  </si>
  <si>
    <t>1988413288</t>
  </si>
  <si>
    <t>9902100700</t>
  </si>
  <si>
    <t>Doprava dodávek zhotovitele, dodávek objednatele nebo výzisku mechanizací přes 3,5 t sypanin do 100 km Poznámka: V cenách jsou započteny náklady přepravu materiálu ze skladů nebo skládek výrobce nebo dodavatele nebo z vlastních zásob objednatele na místo technologické manipulace včetně složení a poplatku za použití dopravní cesty. Ceny jsou určeny i pro dopravu výzisku do skladu, úložiště nebo na skládku včetně vyložení.Ceny jsou určeny pro dopravu silničními i kolejovými vozidly.V ceně jsou započteny i náklady na zpáteční cestu dopravního prostředku. Pokud bude realizována jednosměrná přeprava z bodu A do bodu B (např. pro společnost Cargo, a.s.), uvažuje se poloviční vzdálenost z celkově ujeté trasy.</t>
  </si>
  <si>
    <t>-1882896072</t>
  </si>
  <si>
    <t>9902200400</t>
  </si>
  <si>
    <t>Doprava dodávek zhotovitele, dodávek objednatele nebo výzisku mechanizací přes 3,5 t objemnějšího kusového materiálu do 40 km Poznámka: V cenách jsou započteny náklady přepravu materiálu ze skladů nebo skládek výrobce nebo dodavatele nebo z vlastních zásob objednatele na místo technologické manipulace včetně složení a poplatku za použití dopravní cesty. Ceny jsou určeny i pro dopravu výzisku do skladu, úložiště nebo na skládku včetně vyložení.Ceny jsou určeny pro dopravu silničními i kolejovými vozidly.V ceně jsou započteny i náklady na zpáteční cestu dopravního prostředku. Pokud bude realizována jednosměrná přeprava z bodu A do bodu B (např. pro společnost Cargo, a.s.), uvažuje se poloviční vzdálenost z celkově ujeté trasy.</t>
  </si>
  <si>
    <t>-514549489</t>
  </si>
  <si>
    <t>9902201000</t>
  </si>
  <si>
    <t>Doprava dodávek zhotovitele, dodávek objednatele nebo výzisku mechanizací přes 3,5 t objemnějšího kusového materiálu do 250 km Poznámka: V cenách jsou započteny náklady přepravu materiálu ze skladů nebo skládek výrobce nebo dodavatele nebo z vlastních zásob objednatele na místo technologické manipulace včetně složení a poplatku za použití dopravní cesty. Ceny jsou určeny i pro dopravu výzisku do skladu, úložiště nebo na skládku včetně vyložení.Ceny jsou určeny pro dopravu silničními i kolejovými vozidly.V ceně jsou započteny i náklady na zpáteční cestu dopravního prostředku. Pokud bude realizována jednosměrná přeprava z bodu A do bodu B (např. pro společnost Cargo, a.s.), uvažuje se poloviční vzdálenost z celkově ujeté trasy.</t>
  </si>
  <si>
    <t>1276507058</t>
  </si>
  <si>
    <t>Poznámka k položce:_x000d_
Ústí nad Labem - Lomnice nad Popelkou a zpět 282 km - 50 km=232</t>
  </si>
  <si>
    <t>((1,7/3*(0,45*0,65+sqrt(0,45*0,65*0,53*0,73)+0,53*0,73))*1,55)*5</t>
  </si>
  <si>
    <t>((1,35/3*(0,45*0,65+sqrt(0,45*0,65*0,51*0,71)+0,51*0,71))*1,19)*5</t>
  </si>
  <si>
    <t>((0,4*0,4*1)*0,2)*3</t>
  </si>
  <si>
    <t>0,279*20</t>
  </si>
  <si>
    <t>5"reléový domek</t>
  </si>
  <si>
    <t>9903100100</t>
  </si>
  <si>
    <t>Přeprava mechanizace na místo prováděných prací o hmotnosti do 12 t přes 50 do 100 km Poznámka: Ceny jsou určeny pro dopravu mechanizmů na místo prováděných prací po silnici i po kolejích.V ceně jsou započteny i náklady na zpáteční cestu dopravního prostředku. Měrnou jednotkou je kus přepravovaného stroje.</t>
  </si>
  <si>
    <t>2084736213</t>
  </si>
  <si>
    <t>9901000600</t>
  </si>
  <si>
    <t>Doprava dodávek zhotovitele, dodávek objednatele nebo výzisku mechanizací o nosnosti do 3,5 t do 80 km Poznámka: V cenách jsou započteny náklady přepravu materiálu ze skladů nebo skládek výrobce nebo dodavatele nebo z vlastních zásob objednatele na místo technologické manipulace včetně složení a poplatku za použití dopravní cesty. Ceny jsou určeny i pro dopravu výzisku do skladu, úložiště nebo na skládku včetně vyložení.Ceny jsou určeny pro dopravu silničními i kolejovými vozidly.V ceně jsou započteny i náklady na zpáteční cestu dopravního prostředku. Pokud bude realizována jednosměrná přeprava z bodu A do bodu B (např. pro společnost Cargo, a.s.), uvažuje se poloviční vzdálenost z celkově ujeté trasy.</t>
  </si>
  <si>
    <t>1043332604</t>
  </si>
  <si>
    <t xml:space="preserve">Poznámka k položce:_x000d_
Ústí nad Labem - Česká Lípa - 56 km_x000d_
Česká Lípa - Lukov -                 24 km_x000d_
Lukov - Ústí nad Labem            33 km_x000d_
celkem                                      113 km - 50=63 km</t>
  </si>
  <si>
    <t>9902100800</t>
  </si>
  <si>
    <t>Doprava dodávek zhotovitele, dodávek objednatele nebo výzisku mechanizací přes 3,5 t sypanin do 150 km Poznámka: V cenách jsou započteny náklady přepravu materiálu ze skladů nebo skládek výrobce nebo dodavatele nebo z vlastních zásob objednatele na místo technologické manipulace včetně složení a poplatku za použití dopravní cesty. Ceny jsou určeny i pro dopravu výzisku do skladu, úložiště nebo na skládku včetně vyložení.Ceny jsou určeny pro dopravu silničními i kolejovými vozidly.V ceně jsou započteny i náklady na zpáteční cestu dopravního prostředku. Pokud bude realizována jednosměrná přeprava z bodu A do bodu B (např. pro společnost Cargo, a.s.), uvažuje se poloviční vzdálenost z celkově ujeté trasy.</t>
  </si>
  <si>
    <t>-1503416845</t>
  </si>
  <si>
    <t>9902200500</t>
  </si>
  <si>
    <t>Doprava dodávek zhotovitele, dodávek objednatele nebo výzisku mechanizací přes 3,5 t objemnějšího kusového materiálu do 60 km Poznámka: V cenách jsou započteny náklady přepravu materiálu ze skladů nebo skládek výrobce nebo dodavatele nebo z vlastních zásob objednatele na místo technologické manipulace včetně složení a poplatku za použití dopravní cesty. Ceny jsou určeny i pro dopravu výzisku do skladu, úložiště nebo na skládku včetně vyložení.Ceny jsou určeny pro dopravu silničními i kolejovými vozidly.V ceně jsou započteny i náklady na zpáteční cestu dopravního prostředku. Pokud bude realizována jednosměrná přeprava z bodu A do bodu B (např. pro společnost Cargo, a.s.), uvažuje se poloviční vzdálenost z celkově ujeté trasy.</t>
  </si>
  <si>
    <t>-2033789710</t>
  </si>
  <si>
    <t>((1,35/3*(0,45*0,65+sqrt(0,45*0,65*0,51*0,71)+0,51*0,71))*1,19)*10</t>
  </si>
  <si>
    <t>((0,4*0,4*1)*0,2)*6</t>
  </si>
  <si>
    <t>0,279*46</t>
  </si>
  <si>
    <t>0,279*34</t>
  </si>
  <si>
    <t>9902200600</t>
  </si>
  <si>
    <t>Doprava dodávek zhotovitele, dodávek objednatele nebo výzisku mechanizací přes 3,5 t objemnějšího kusového materiálu do 80 km Poznámka: V cenách jsou započteny náklady přepravu materiálu ze skladů nebo skládek výrobce nebo dodavatele nebo z vlastních zásob objednatele na místo technologické manipulace včetně složení a poplatku za použití dopravní cesty. Ceny jsou určeny i pro dopravu výzisku do skladu, úložiště nebo na skládku včetně vyložení.Ceny jsou určeny pro dopravu silničními i kolejovými vozidly.V ceně jsou započteny i náklady na zpáteční cestu dopravního prostředku. Pokud bude realizována jednosměrná přeprava z bodu A do bodu B (např. pro společnost Cargo, a.s.), uvažuje se poloviční vzdálenost z celkově ujeté trasy.</t>
  </si>
  <si>
    <t>544504377</t>
  </si>
  <si>
    <t>9902200900</t>
  </si>
  <si>
    <t>Doprava dodávek zhotovitele, dodávek objednatele nebo výzisku mechanizací přes 3,5 t objemnějšího kusového materiálu do 200 km Poznámka: V cenách jsou započteny náklady přepravu materiálu ze skladů nebo skládek výrobce nebo dodavatele nebo z vlastních zásob objednatele na místo technologické manipulace včetně složení a poplatku za použití dopravní cesty. Ceny jsou určeny i pro dopravu výzisku do skladu, úložiště nebo na skládku včetně vyložení.Ceny jsou určeny pro dopravu silničními i kolejovými vozidly.V ceně jsou započteny i náklady na zpáteční cestu dopravního prostředku. Pokud bude realizována jednosměrná přeprava z bodu A do bodu B (např. pro společnost Cargo, a.s.), uvažuje se poloviční vzdálenost z celkově ujeté trasy.</t>
  </si>
  <si>
    <t>-1030658063</t>
  </si>
  <si>
    <t>9909000100</t>
  </si>
  <si>
    <t>Poplatek za uložení suti nebo hmot na oficiální skládku Poznámka: V cenách jsou započteny náklady na uložení stavebního odpadu na oficiální skládku.Je třeba zohlednit regionální rozdíly v cenách poplatků za uložení suti a odpadů. Tyto se mohou výrazně lišit s ohledem nejen na region, ale také na množství a druh ukládaného odpadu.</t>
  </si>
  <si>
    <t>670518378</t>
  </si>
  <si>
    <t>Poznámka k souboru cen:_x000d_
V cenách jsou započteny náklady na uložení stavebního odpadu na oficiální skládku.Je třeba zohlednit regionální rozdíly v cenách poplatků za uložení suti a odpadů. Tyto se mohou výrazně lišit s ohledem nejen na region, ale také na množství a druh ukládaného odpadu.</t>
  </si>
  <si>
    <t>9909000500</t>
  </si>
  <si>
    <t>Poplatek uložení odpadu betonových prefabrikátů Poznámka: V cenách jsou započteny náklady na uložení stavebního odpadu na oficiální skládku.Je třeba zohlednit regionální rozdíly v cenách poplatků za uložení suti a odpadů. Tyto se mohou výrazně lišit s ohledem nejen na region, ale také na množství a druh ukládaného odpadu.</t>
  </si>
  <si>
    <t>2077375867</t>
  </si>
  <si>
    <t>1,55*50</t>
  </si>
  <si>
    <t>1,19*50</t>
  </si>
  <si>
    <t>0,2*10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</si>
</sst>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9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3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2.67" style="1" customWidth="1"/>
    <col min="5" max="5" width="2.67" style="1" customWidth="1"/>
    <col min="6" max="6" width="2.67" style="1" customWidth="1"/>
    <col min="7" max="7" width="2.67" style="1" customWidth="1"/>
    <col min="8" max="8" width="2.67" style="1" customWidth="1"/>
    <col min="9" max="9" width="2.67" style="1" customWidth="1"/>
    <col min="10" max="10" width="2.67" style="1" customWidth="1"/>
    <col min="11" max="11" width="2.67" style="1" customWidth="1"/>
    <col min="12" max="12" width="2.67" style="1" customWidth="1"/>
    <col min="13" max="13" width="2.67" style="1" customWidth="1"/>
    <col min="14" max="14" width="2.67" style="1" customWidth="1"/>
    <col min="15" max="15" width="2.67" style="1" customWidth="1"/>
    <col min="16" max="16" width="2.67" style="1" customWidth="1"/>
    <col min="17" max="17" width="2.67" style="1" customWidth="1"/>
    <col min="18" max="18" width="2.67" style="1" customWidth="1"/>
    <col min="19" max="19" width="2.67" style="1" customWidth="1"/>
    <col min="20" max="20" width="2.67" style="1" customWidth="1"/>
    <col min="21" max="21" width="2.67" style="1" customWidth="1"/>
    <col min="22" max="22" width="2.67" style="1" customWidth="1"/>
    <col min="23" max="23" width="2.67" style="1" customWidth="1"/>
    <col min="24" max="24" width="2.67" style="1" customWidth="1"/>
    <col min="25" max="25" width="2.67" style="1" customWidth="1"/>
    <col min="26" max="26" width="2.67" style="1" customWidth="1"/>
    <col min="27" max="27" width="2.67" style="1" customWidth="1"/>
    <col min="28" max="28" width="2.67" style="1" customWidth="1"/>
    <col min="29" max="29" width="2.67" style="1" customWidth="1"/>
    <col min="30" max="30" width="2.67" style="1" customWidth="1"/>
    <col min="31" max="31" width="2.67" style="1" customWidth="1"/>
    <col min="32" max="32" width="2.67" style="1" customWidth="1"/>
    <col min="33" max="33" width="2.67" style="1" customWidth="1"/>
    <col min="34" max="34" width="3.33" style="1" customWidth="1"/>
    <col min="35" max="35" width="31.67" style="1" customWidth="1"/>
    <col min="36" max="36" width="2.5" style="1" customWidth="1"/>
    <col min="37" max="37" width="2.5" style="1" customWidth="1"/>
    <col min="38" max="38" width="8.33" style="1" customWidth="1"/>
    <col min="39" max="39" width="3.33" style="1" customWidth="1"/>
    <col min="40" max="40" width="13.33" style="1" customWidth="1"/>
    <col min="41" max="41" width="7.5" style="1" customWidth="1"/>
    <col min="42" max="42" width="4.17" style="1" customWidth="1"/>
    <col min="43" max="43" width="15.67" style="1" customWidth="1"/>
    <col min="44" max="44" width="13.67" style="1" customWidth="1"/>
    <col min="45" max="45" width="25.83" style="1" hidden="1" customWidth="1"/>
    <col min="46" max="46" width="25.83" style="1" hidden="1" customWidth="1"/>
    <col min="47" max="47" width="25.83" style="1" hidden="1" customWidth="1"/>
    <col min="48" max="48" width="21.67" style="1" hidden="1" customWidth="1"/>
    <col min="49" max="49" width="21.67" style="1" hidden="1" customWidth="1"/>
    <col min="50" max="50" width="25" style="1" hidden="1" customWidth="1"/>
    <col min="51" max="51" width="25" style="1" hidden="1" customWidth="1"/>
    <col min="52" max="52" width="21.67" style="1" hidden="1" customWidth="1"/>
    <col min="53" max="53" width="19.17" style="1" hidden="1" customWidth="1"/>
    <col min="54" max="54" width="25" style="1" hidden="1" customWidth="1"/>
    <col min="55" max="55" width="21.67" style="1" hidden="1" customWidth="1"/>
    <col min="56" max="56" width="19.17" style="1" hidden="1" customWidth="1"/>
    <col min="57" max="57" width="66.5" style="1" customWidth="1"/>
    <col min="71" max="71" width="9.33" style="1" hidden="1"/>
    <col min="72" max="72" width="9.33" style="1" hidden="1"/>
    <col min="73" max="73" width="9.33" style="1" hidden="1"/>
    <col min="74" max="74" width="9.33" style="1" hidden="1"/>
    <col min="75" max="75" width="9.33" style="1" hidden="1"/>
    <col min="76" max="76" width="9.33" style="1" hidden="1"/>
    <col min="77" max="77" width="9.33" style="1" hidden="1"/>
    <col min="78" max="78" width="9.33" style="1" hidden="1"/>
    <col min="79" max="79" width="9.33" style="1" hidden="1"/>
    <col min="80" max="80" width="9.33" style="1" hidden="1"/>
    <col min="81" max="81" width="9.33" style="1" hidden="1"/>
    <col min="82" max="82" width="9.33" style="1" hidden="1"/>
    <col min="83" max="83" width="9.33" style="1" hidden="1"/>
    <col min="84" max="84" width="9.33" style="1" hidden="1"/>
    <col min="85" max="85" width="9.33" style="1" hidden="1"/>
    <col min="86" max="86" width="9.33" style="1" hidden="1"/>
    <col min="87" max="87" width="9.33" style="1" hidden="1"/>
    <col min="88" max="88" width="9.33" style="1" hidden="1"/>
    <col min="89" max="89" width="9.33" style="1" hidden="1"/>
    <col min="90" max="90" width="9.33" style="1" hidden="1"/>
    <col min="91" max="91" width="9.33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21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22</v>
      </c>
      <c r="E8" s="22"/>
      <c r="F8" s="22"/>
      <c r="G8" s="22"/>
      <c r="H8" s="22"/>
      <c r="I8" s="22"/>
      <c r="J8" s="22"/>
      <c r="K8" s="27" t="s">
        <v>23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24</v>
      </c>
      <c r="AL8" s="22"/>
      <c r="AM8" s="22"/>
      <c r="AN8" s="33" t="s">
        <v>25</v>
      </c>
      <c r="AO8" s="22"/>
      <c r="AP8" s="22"/>
      <c r="AQ8" s="22"/>
      <c r="AR8" s="20"/>
      <c r="BE8" s="31"/>
      <c r="BS8" s="17" t="s">
        <v>6</v>
      </c>
    </row>
    <row r="9" s="1" customFormat="1" ht="29.28" customHeight="1">
      <c r="B9" s="21"/>
      <c r="C9" s="22"/>
      <c r="D9" s="26" t="s">
        <v>26</v>
      </c>
      <c r="E9" s="22"/>
      <c r="F9" s="22"/>
      <c r="G9" s="22"/>
      <c r="H9" s="22"/>
      <c r="I9" s="22"/>
      <c r="J9" s="22"/>
      <c r="K9" s="34" t="s">
        <v>27</v>
      </c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6" t="s">
        <v>28</v>
      </c>
      <c r="AL9" s="22"/>
      <c r="AM9" s="22"/>
      <c r="AN9" s="34" t="s">
        <v>29</v>
      </c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30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31</v>
      </c>
      <c r="AL10" s="22"/>
      <c r="AM10" s="22"/>
      <c r="AN10" s="27" t="s">
        <v>32</v>
      </c>
      <c r="AO10" s="22"/>
      <c r="AP10" s="22"/>
      <c r="AQ10" s="22"/>
      <c r="AR10" s="20"/>
      <c r="BE10" s="31"/>
      <c r="BS10" s="17" t="s">
        <v>33</v>
      </c>
    </row>
    <row r="11" s="1" customFormat="1" ht="18.48" customHeight="1">
      <c r="B11" s="21"/>
      <c r="C11" s="22"/>
      <c r="D11" s="22"/>
      <c r="E11" s="27" t="s">
        <v>34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35</v>
      </c>
      <c r="AL11" s="22"/>
      <c r="AM11" s="22"/>
      <c r="AN11" s="27" t="s">
        <v>32</v>
      </c>
      <c r="AO11" s="22"/>
      <c r="AP11" s="22"/>
      <c r="AQ11" s="22"/>
      <c r="AR11" s="20"/>
      <c r="BE11" s="31"/>
      <c r="BS11" s="17" t="s">
        <v>33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33</v>
      </c>
    </row>
    <row r="13" s="1" customFormat="1" ht="12" customHeight="1">
      <c r="B13" s="21"/>
      <c r="C13" s="22"/>
      <c r="D13" s="32" t="s">
        <v>36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31</v>
      </c>
      <c r="AL13" s="22"/>
      <c r="AM13" s="22"/>
      <c r="AN13" s="35" t="s">
        <v>37</v>
      </c>
      <c r="AO13" s="22"/>
      <c r="AP13" s="22"/>
      <c r="AQ13" s="22"/>
      <c r="AR13" s="20"/>
      <c r="BE13" s="31"/>
      <c r="BS13" s="17" t="s">
        <v>33</v>
      </c>
    </row>
    <row r="14">
      <c r="B14" s="21"/>
      <c r="C14" s="22"/>
      <c r="D14" s="22"/>
      <c r="E14" s="35" t="s">
        <v>37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2" t="s">
        <v>35</v>
      </c>
      <c r="AL14" s="22"/>
      <c r="AM14" s="22"/>
      <c r="AN14" s="35" t="s">
        <v>37</v>
      </c>
      <c r="AO14" s="22"/>
      <c r="AP14" s="22"/>
      <c r="AQ14" s="22"/>
      <c r="AR14" s="20"/>
      <c r="BE14" s="31"/>
      <c r="BS14" s="17" t="s">
        <v>33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38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31</v>
      </c>
      <c r="AL16" s="22"/>
      <c r="AM16" s="22"/>
      <c r="AN16" s="27" t="s">
        <v>32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35</v>
      </c>
      <c r="AL17" s="22"/>
      <c r="AM17" s="22"/>
      <c r="AN17" s="27" t="s">
        <v>32</v>
      </c>
      <c r="AO17" s="22"/>
      <c r="AP17" s="22"/>
      <c r="AQ17" s="22"/>
      <c r="AR17" s="20"/>
      <c r="BE17" s="31"/>
      <c r="BS17" s="17" t="s">
        <v>39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40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31</v>
      </c>
      <c r="AL19" s="22"/>
      <c r="AM19" s="22"/>
      <c r="AN19" s="27" t="s">
        <v>32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35</v>
      </c>
      <c r="AL20" s="22"/>
      <c r="AM20" s="22"/>
      <c r="AN20" s="27" t="s">
        <v>32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41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76.5" customHeight="1">
      <c r="B23" s="21"/>
      <c r="C23" s="22"/>
      <c r="D23" s="22"/>
      <c r="E23" s="37" t="s">
        <v>42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2"/>
      <c r="AQ25" s="22"/>
      <c r="AR25" s="20"/>
      <c r="BE25" s="31"/>
    </row>
    <row r="26" s="2" customFormat="1" ht="25.92" customHeight="1">
      <c r="A26" s="39"/>
      <c r="B26" s="40"/>
      <c r="C26" s="41"/>
      <c r="D26" s="42" t="s">
        <v>43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1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1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44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45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46</v>
      </c>
      <c r="AL28" s="46"/>
      <c r="AM28" s="46"/>
      <c r="AN28" s="46"/>
      <c r="AO28" s="46"/>
      <c r="AP28" s="41"/>
      <c r="AQ28" s="41"/>
      <c r="AR28" s="45"/>
      <c r="BE28" s="31"/>
    </row>
    <row r="29" s="3" customFormat="1" ht="14.4" customHeight="1">
      <c r="A29" s="3"/>
      <c r="B29" s="47"/>
      <c r="C29" s="48"/>
      <c r="D29" s="32" t="s">
        <v>47</v>
      </c>
      <c r="E29" s="48"/>
      <c r="F29" s="32" t="s">
        <v>48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2" t="s">
        <v>49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2" t="s">
        <v>50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2" t="s">
        <v>51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2" t="s">
        <v>52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53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54</v>
      </c>
      <c r="U35" s="55"/>
      <c r="V35" s="55"/>
      <c r="W35" s="55"/>
      <c r="X35" s="57" t="s">
        <v>55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3" t="s">
        <v>56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2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RD_001-1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Údržba, opravy a odstraňování závad u SSZT HK 2020 - 2021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2" t="s">
        <v>22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obvod SSZT HK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2" t="s">
        <v>24</v>
      </c>
      <c r="AJ47" s="41"/>
      <c r="AK47" s="41"/>
      <c r="AL47" s="41"/>
      <c r="AM47" s="73" t="str">
        <f>IF(AN8= "","",AN8)</f>
        <v>11. 12. 2019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2" t="s">
        <v>30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 xml:space="preserve"> 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2" t="s">
        <v>38</v>
      </c>
      <c r="AJ49" s="41"/>
      <c r="AK49" s="41"/>
      <c r="AL49" s="41"/>
      <c r="AM49" s="74" t="str">
        <f>IF(E17="","",E17)</f>
        <v xml:space="preserve"> </v>
      </c>
      <c r="AN49" s="65"/>
      <c r="AO49" s="65"/>
      <c r="AP49" s="65"/>
      <c r="AQ49" s="41"/>
      <c r="AR49" s="45"/>
      <c r="AS49" s="75" t="s">
        <v>57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2" t="s">
        <v>36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2" t="s">
        <v>40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58</v>
      </c>
      <c r="D52" s="88"/>
      <c r="E52" s="88"/>
      <c r="F52" s="88"/>
      <c r="G52" s="88"/>
      <c r="H52" s="89"/>
      <c r="I52" s="90" t="s">
        <v>59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60</v>
      </c>
      <c r="AH52" s="88"/>
      <c r="AI52" s="88"/>
      <c r="AJ52" s="88"/>
      <c r="AK52" s="88"/>
      <c r="AL52" s="88"/>
      <c r="AM52" s="88"/>
      <c r="AN52" s="90" t="s">
        <v>61</v>
      </c>
      <c r="AO52" s="88"/>
      <c r="AP52" s="88"/>
      <c r="AQ52" s="92" t="s">
        <v>62</v>
      </c>
      <c r="AR52" s="45"/>
      <c r="AS52" s="93" t="s">
        <v>63</v>
      </c>
      <c r="AT52" s="94" t="s">
        <v>64</v>
      </c>
      <c r="AU52" s="94" t="s">
        <v>65</v>
      </c>
      <c r="AV52" s="94" t="s">
        <v>66</v>
      </c>
      <c r="AW52" s="94" t="s">
        <v>67</v>
      </c>
      <c r="AX52" s="94" t="s">
        <v>68</v>
      </c>
      <c r="AY52" s="94" t="s">
        <v>69</v>
      </c>
      <c r="AZ52" s="94" t="s">
        <v>70</v>
      </c>
      <c r="BA52" s="94" t="s">
        <v>71</v>
      </c>
      <c r="BB52" s="94" t="s">
        <v>72</v>
      </c>
      <c r="BC52" s="94" t="s">
        <v>73</v>
      </c>
      <c r="BD52" s="95" t="s">
        <v>74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75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32</v>
      </c>
      <c r="AR54" s="105"/>
      <c r="AS54" s="106">
        <f>ROUND(AS55,2)</f>
        <v>0</v>
      </c>
      <c r="AT54" s="107">
        <f>ROUND(SUM(AV54:AW54),2)</f>
        <v>0</v>
      </c>
      <c r="AU54" s="108">
        <f>ROUND(AU55,5)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ROUND(AZ55,2)</f>
        <v>0</v>
      </c>
      <c r="BA54" s="107">
        <f>ROUND(BA55,2)</f>
        <v>0</v>
      </c>
      <c r="BB54" s="107">
        <f>ROUND(BB55,2)</f>
        <v>0</v>
      </c>
      <c r="BC54" s="107">
        <f>ROUND(BC55,2)</f>
        <v>0</v>
      </c>
      <c r="BD54" s="109">
        <f>ROUND(BD55,2)</f>
        <v>0</v>
      </c>
      <c r="BE54" s="6"/>
      <c r="BS54" s="110" t="s">
        <v>76</v>
      </c>
      <c r="BT54" s="110" t="s">
        <v>77</v>
      </c>
      <c r="BU54" s="111" t="s">
        <v>78</v>
      </c>
      <c r="BV54" s="110" t="s">
        <v>79</v>
      </c>
      <c r="BW54" s="110" t="s">
        <v>5</v>
      </c>
      <c r="BX54" s="110" t="s">
        <v>80</v>
      </c>
      <c r="CL54" s="110" t="s">
        <v>19</v>
      </c>
    </row>
    <row r="55" s="7" customFormat="1" ht="16.5" customHeight="1">
      <c r="A55" s="7"/>
      <c r="B55" s="112"/>
      <c r="C55" s="113"/>
      <c r="D55" s="114" t="s">
        <v>81</v>
      </c>
      <c r="E55" s="114"/>
      <c r="F55" s="114"/>
      <c r="G55" s="114"/>
      <c r="H55" s="114"/>
      <c r="I55" s="115"/>
      <c r="J55" s="114" t="s">
        <v>82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ROUND(SUM(AG56:AG58),2)</f>
        <v>0</v>
      </c>
      <c r="AH55" s="115"/>
      <c r="AI55" s="115"/>
      <c r="AJ55" s="115"/>
      <c r="AK55" s="115"/>
      <c r="AL55" s="115"/>
      <c r="AM55" s="115"/>
      <c r="AN55" s="117">
        <f>SUM(AG55,AT55)</f>
        <v>0</v>
      </c>
      <c r="AO55" s="115"/>
      <c r="AP55" s="115"/>
      <c r="AQ55" s="118" t="s">
        <v>83</v>
      </c>
      <c r="AR55" s="119"/>
      <c r="AS55" s="120">
        <f>ROUND(SUM(AS56:AS58),2)</f>
        <v>0</v>
      </c>
      <c r="AT55" s="121">
        <f>ROUND(SUM(AV55:AW55),2)</f>
        <v>0</v>
      </c>
      <c r="AU55" s="122">
        <f>ROUND(SUM(AU56:AU58),5)</f>
        <v>0</v>
      </c>
      <c r="AV55" s="121">
        <f>ROUND(AZ55*L29,2)</f>
        <v>0</v>
      </c>
      <c r="AW55" s="121">
        <f>ROUND(BA55*L30,2)</f>
        <v>0</v>
      </c>
      <c r="AX55" s="121">
        <f>ROUND(BB55*L29,2)</f>
        <v>0</v>
      </c>
      <c r="AY55" s="121">
        <f>ROUND(BC55*L30,2)</f>
        <v>0</v>
      </c>
      <c r="AZ55" s="121">
        <f>ROUND(SUM(AZ56:AZ58),2)</f>
        <v>0</v>
      </c>
      <c r="BA55" s="121">
        <f>ROUND(SUM(BA56:BA58),2)</f>
        <v>0</v>
      </c>
      <c r="BB55" s="121">
        <f>ROUND(SUM(BB56:BB58),2)</f>
        <v>0</v>
      </c>
      <c r="BC55" s="121">
        <f>ROUND(SUM(BC56:BC58),2)</f>
        <v>0</v>
      </c>
      <c r="BD55" s="123">
        <f>ROUND(SUM(BD56:BD58),2)</f>
        <v>0</v>
      </c>
      <c r="BE55" s="7"/>
      <c r="BS55" s="124" t="s">
        <v>76</v>
      </c>
      <c r="BT55" s="124" t="s">
        <v>84</v>
      </c>
      <c r="BU55" s="124" t="s">
        <v>78</v>
      </c>
      <c r="BV55" s="124" t="s">
        <v>79</v>
      </c>
      <c r="BW55" s="124" t="s">
        <v>85</v>
      </c>
      <c r="BX55" s="124" t="s">
        <v>5</v>
      </c>
      <c r="CL55" s="124" t="s">
        <v>32</v>
      </c>
      <c r="CM55" s="124" t="s">
        <v>86</v>
      </c>
    </row>
    <row r="56" s="4" customFormat="1" ht="16.5" customHeight="1">
      <c r="A56" s="125" t="s">
        <v>87</v>
      </c>
      <c r="B56" s="64"/>
      <c r="C56" s="126"/>
      <c r="D56" s="126"/>
      <c r="E56" s="127" t="s">
        <v>88</v>
      </c>
      <c r="F56" s="127"/>
      <c r="G56" s="127"/>
      <c r="H56" s="127"/>
      <c r="I56" s="127"/>
      <c r="J56" s="126"/>
      <c r="K56" s="127" t="s">
        <v>89</v>
      </c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8">
        <f>'PS_01 - Zab.zař.'!J32</f>
        <v>0</v>
      </c>
      <c r="AH56" s="126"/>
      <c r="AI56" s="126"/>
      <c r="AJ56" s="126"/>
      <c r="AK56" s="126"/>
      <c r="AL56" s="126"/>
      <c r="AM56" s="126"/>
      <c r="AN56" s="128">
        <f>SUM(AG56,AT56)</f>
        <v>0</v>
      </c>
      <c r="AO56" s="126"/>
      <c r="AP56" s="126"/>
      <c r="AQ56" s="129" t="s">
        <v>90</v>
      </c>
      <c r="AR56" s="66"/>
      <c r="AS56" s="130">
        <v>0</v>
      </c>
      <c r="AT56" s="131">
        <f>ROUND(SUM(AV56:AW56),2)</f>
        <v>0</v>
      </c>
      <c r="AU56" s="132">
        <f>'PS_01 - Zab.zař.'!P104</f>
        <v>0</v>
      </c>
      <c r="AV56" s="131">
        <f>'PS_01 - Zab.zař.'!J35</f>
        <v>0</v>
      </c>
      <c r="AW56" s="131">
        <f>'PS_01 - Zab.zař.'!J36</f>
        <v>0</v>
      </c>
      <c r="AX56" s="131">
        <f>'PS_01 - Zab.zař.'!J37</f>
        <v>0</v>
      </c>
      <c r="AY56" s="131">
        <f>'PS_01 - Zab.zař.'!J38</f>
        <v>0</v>
      </c>
      <c r="AZ56" s="131">
        <f>'PS_01 - Zab.zař.'!F35</f>
        <v>0</v>
      </c>
      <c r="BA56" s="131">
        <f>'PS_01 - Zab.zař.'!F36</f>
        <v>0</v>
      </c>
      <c r="BB56" s="131">
        <f>'PS_01 - Zab.zař.'!F37</f>
        <v>0</v>
      </c>
      <c r="BC56" s="131">
        <f>'PS_01 - Zab.zař.'!F38</f>
        <v>0</v>
      </c>
      <c r="BD56" s="133">
        <f>'PS_01 - Zab.zař.'!F39</f>
        <v>0</v>
      </c>
      <c r="BE56" s="4"/>
      <c r="BT56" s="134" t="s">
        <v>86</v>
      </c>
      <c r="BV56" s="134" t="s">
        <v>79</v>
      </c>
      <c r="BW56" s="134" t="s">
        <v>91</v>
      </c>
      <c r="BX56" s="134" t="s">
        <v>85</v>
      </c>
      <c r="CL56" s="134" t="s">
        <v>32</v>
      </c>
    </row>
    <row r="57" s="4" customFormat="1" ht="16.5" customHeight="1">
      <c r="A57" s="125" t="s">
        <v>87</v>
      </c>
      <c r="B57" s="64"/>
      <c r="C57" s="126"/>
      <c r="D57" s="126"/>
      <c r="E57" s="127" t="s">
        <v>92</v>
      </c>
      <c r="F57" s="127"/>
      <c r="G57" s="127"/>
      <c r="H57" s="127"/>
      <c r="I57" s="127"/>
      <c r="J57" s="126"/>
      <c r="K57" s="127" t="s">
        <v>93</v>
      </c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8">
        <f>'PS_02 - Zemní práce'!J32</f>
        <v>0</v>
      </c>
      <c r="AH57" s="126"/>
      <c r="AI57" s="126"/>
      <c r="AJ57" s="126"/>
      <c r="AK57" s="126"/>
      <c r="AL57" s="126"/>
      <c r="AM57" s="126"/>
      <c r="AN57" s="128">
        <f>SUM(AG57,AT57)</f>
        <v>0</v>
      </c>
      <c r="AO57" s="126"/>
      <c r="AP57" s="126"/>
      <c r="AQ57" s="129" t="s">
        <v>90</v>
      </c>
      <c r="AR57" s="66"/>
      <c r="AS57" s="130">
        <v>0</v>
      </c>
      <c r="AT57" s="131">
        <f>ROUND(SUM(AV57:AW57),2)</f>
        <v>0</v>
      </c>
      <c r="AU57" s="132">
        <f>'PS_02 - Zemní práce'!P96</f>
        <v>0</v>
      </c>
      <c r="AV57" s="131">
        <f>'PS_02 - Zemní práce'!J35</f>
        <v>0</v>
      </c>
      <c r="AW57" s="131">
        <f>'PS_02 - Zemní práce'!J36</f>
        <v>0</v>
      </c>
      <c r="AX57" s="131">
        <f>'PS_02 - Zemní práce'!J37</f>
        <v>0</v>
      </c>
      <c r="AY57" s="131">
        <f>'PS_02 - Zemní práce'!J38</f>
        <v>0</v>
      </c>
      <c r="AZ57" s="131">
        <f>'PS_02 - Zemní práce'!F35</f>
        <v>0</v>
      </c>
      <c r="BA57" s="131">
        <f>'PS_02 - Zemní práce'!F36</f>
        <v>0</v>
      </c>
      <c r="BB57" s="131">
        <f>'PS_02 - Zemní práce'!F37</f>
        <v>0</v>
      </c>
      <c r="BC57" s="131">
        <f>'PS_02 - Zemní práce'!F38</f>
        <v>0</v>
      </c>
      <c r="BD57" s="133">
        <f>'PS_02 - Zemní práce'!F39</f>
        <v>0</v>
      </c>
      <c r="BE57" s="4"/>
      <c r="BT57" s="134" t="s">
        <v>86</v>
      </c>
      <c r="BV57" s="134" t="s">
        <v>79</v>
      </c>
      <c r="BW57" s="134" t="s">
        <v>94</v>
      </c>
      <c r="BX57" s="134" t="s">
        <v>85</v>
      </c>
      <c r="CL57" s="134" t="s">
        <v>32</v>
      </c>
    </row>
    <row r="58" s="4" customFormat="1" ht="16.5" customHeight="1">
      <c r="A58" s="125" t="s">
        <v>87</v>
      </c>
      <c r="B58" s="64"/>
      <c r="C58" s="126"/>
      <c r="D58" s="126"/>
      <c r="E58" s="127" t="s">
        <v>95</v>
      </c>
      <c r="F58" s="127"/>
      <c r="G58" s="127"/>
      <c r="H58" s="127"/>
      <c r="I58" s="127"/>
      <c r="J58" s="126"/>
      <c r="K58" s="127" t="s">
        <v>96</v>
      </c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8">
        <f>'PS_100 - VON'!J32</f>
        <v>0</v>
      </c>
      <c r="AH58" s="126"/>
      <c r="AI58" s="126"/>
      <c r="AJ58" s="126"/>
      <c r="AK58" s="126"/>
      <c r="AL58" s="126"/>
      <c r="AM58" s="126"/>
      <c r="AN58" s="128">
        <f>SUM(AG58,AT58)</f>
        <v>0</v>
      </c>
      <c r="AO58" s="126"/>
      <c r="AP58" s="126"/>
      <c r="AQ58" s="129" t="s">
        <v>90</v>
      </c>
      <c r="AR58" s="66"/>
      <c r="AS58" s="135">
        <v>0</v>
      </c>
      <c r="AT58" s="136">
        <f>ROUND(SUM(AV58:AW58),2)</f>
        <v>0</v>
      </c>
      <c r="AU58" s="137">
        <f>'PS_100 - VON'!P88</f>
        <v>0</v>
      </c>
      <c r="AV58" s="136">
        <f>'PS_100 - VON'!J35</f>
        <v>0</v>
      </c>
      <c r="AW58" s="136">
        <f>'PS_100 - VON'!J36</f>
        <v>0</v>
      </c>
      <c r="AX58" s="136">
        <f>'PS_100 - VON'!J37</f>
        <v>0</v>
      </c>
      <c r="AY58" s="136">
        <f>'PS_100 - VON'!J38</f>
        <v>0</v>
      </c>
      <c r="AZ58" s="136">
        <f>'PS_100 - VON'!F35</f>
        <v>0</v>
      </c>
      <c r="BA58" s="136">
        <f>'PS_100 - VON'!F36</f>
        <v>0</v>
      </c>
      <c r="BB58" s="136">
        <f>'PS_100 - VON'!F37</f>
        <v>0</v>
      </c>
      <c r="BC58" s="136">
        <f>'PS_100 - VON'!F38</f>
        <v>0</v>
      </c>
      <c r="BD58" s="138">
        <f>'PS_100 - VON'!F39</f>
        <v>0</v>
      </c>
      <c r="BE58" s="4"/>
      <c r="BT58" s="134" t="s">
        <v>86</v>
      </c>
      <c r="BV58" s="134" t="s">
        <v>79</v>
      </c>
      <c r="BW58" s="134" t="s">
        <v>97</v>
      </c>
      <c r="BX58" s="134" t="s">
        <v>85</v>
      </c>
      <c r="CL58" s="134" t="s">
        <v>32</v>
      </c>
    </row>
    <row r="59" s="2" customFormat="1" ht="30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5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</row>
    <row r="60" s="2" customFormat="1" ht="6.96" customHeight="1">
      <c r="A60" s="39"/>
      <c r="B60" s="60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45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</row>
  </sheetData>
  <sheetProtection sheet="1" formatColumns="0" formatRows="0" objects="1" scenarios="1" spinCount="100000" saltValue="IYBvYKtdvF6c/mov0pklW0/dab6OXEk5lFsTbAtewdtCsF7Phm/P2lWC799TjLPipS8DPaZ/7j51L5CKVz1ZHQ==" hashValue="ZffFsP5M5rDCLPFJKuwluRT1hkZJQN6Va450Q+MlGc6SiWKpkOPSh4wJI1ql7wjf/GmxFdkgnndo/Tl4rTy5NQ==" algorithmName="SHA-512" password="CC35"/>
  <mergeCells count="54"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N58:AP58"/>
    <mergeCell ref="AG58:AM58"/>
    <mergeCell ref="AG54:AM54"/>
    <mergeCell ref="AN54:AP54"/>
    <mergeCell ref="C52:G52"/>
    <mergeCell ref="I52:AF52"/>
    <mergeCell ref="D55:H55"/>
    <mergeCell ref="J55:AF55"/>
    <mergeCell ref="E56:I56"/>
    <mergeCell ref="K56:AF56"/>
    <mergeCell ref="E57:I57"/>
    <mergeCell ref="K57:AF57"/>
    <mergeCell ref="E58:I58"/>
    <mergeCell ref="K58:AF58"/>
  </mergeCells>
  <hyperlinks>
    <hyperlink ref="A56" location="'PS_01 - Zab.zař.'!C2" display="/"/>
    <hyperlink ref="A57" location="'PS_02 - Zemní práce'!C2" display="/"/>
    <hyperlink ref="A58" location="'PS_100 - VO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39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91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2"/>
      <c r="J3" s="141"/>
      <c r="K3" s="141"/>
      <c r="L3" s="20"/>
      <c r="AT3" s="17" t="s">
        <v>86</v>
      </c>
    </row>
    <row r="4" s="1" customFormat="1" ht="24.96" customHeight="1">
      <c r="B4" s="20"/>
      <c r="D4" s="143" t="s">
        <v>98</v>
      </c>
      <c r="I4" s="139"/>
      <c r="L4" s="20"/>
      <c r="M4" s="144" t="s">
        <v>10</v>
      </c>
      <c r="AT4" s="17" t="s">
        <v>4</v>
      </c>
    </row>
    <row r="5" s="1" customFormat="1" ht="6.96" customHeight="1">
      <c r="B5" s="20"/>
      <c r="I5" s="139"/>
      <c r="L5" s="20"/>
    </row>
    <row r="6" s="1" customFormat="1" ht="12" customHeight="1">
      <c r="B6" s="20"/>
      <c r="D6" s="145" t="s">
        <v>16</v>
      </c>
      <c r="I6" s="139"/>
      <c r="L6" s="20"/>
    </row>
    <row r="7" s="1" customFormat="1" ht="16.5" customHeight="1">
      <c r="B7" s="20"/>
      <c r="E7" s="146" t="str">
        <f>'Rekapitulace zakázky'!K6</f>
        <v>Údržba, opravy a odstraňování závad u SSZT HK 2020 - 2021</v>
      </c>
      <c r="F7" s="145"/>
      <c r="G7" s="145"/>
      <c r="H7" s="145"/>
      <c r="I7" s="139"/>
      <c r="L7" s="20"/>
    </row>
    <row r="8" s="1" customFormat="1" ht="12" customHeight="1">
      <c r="B8" s="20"/>
      <c r="D8" s="145" t="s">
        <v>99</v>
      </c>
      <c r="I8" s="139"/>
      <c r="L8" s="20"/>
    </row>
    <row r="9" s="2" customFormat="1" ht="16.5" customHeight="1">
      <c r="A9" s="39"/>
      <c r="B9" s="45"/>
      <c r="C9" s="39"/>
      <c r="D9" s="39"/>
      <c r="E9" s="146" t="s">
        <v>100</v>
      </c>
      <c r="F9" s="39"/>
      <c r="G9" s="39"/>
      <c r="H9" s="39"/>
      <c r="I9" s="147"/>
      <c r="J9" s="39"/>
      <c r="K9" s="39"/>
      <c r="L9" s="14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5" t="s">
        <v>101</v>
      </c>
      <c r="E10" s="39"/>
      <c r="F10" s="39"/>
      <c r="G10" s="39"/>
      <c r="H10" s="39"/>
      <c r="I10" s="147"/>
      <c r="J10" s="39"/>
      <c r="K10" s="39"/>
      <c r="L10" s="14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9" t="s">
        <v>102</v>
      </c>
      <c r="F11" s="39"/>
      <c r="G11" s="39"/>
      <c r="H11" s="39"/>
      <c r="I11" s="147"/>
      <c r="J11" s="39"/>
      <c r="K11" s="39"/>
      <c r="L11" s="14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147"/>
      <c r="J12" s="39"/>
      <c r="K12" s="39"/>
      <c r="L12" s="14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5" t="s">
        <v>18</v>
      </c>
      <c r="E13" s="39"/>
      <c r="F13" s="134" t="s">
        <v>32</v>
      </c>
      <c r="G13" s="39"/>
      <c r="H13" s="39"/>
      <c r="I13" s="150" t="s">
        <v>20</v>
      </c>
      <c r="J13" s="134" t="s">
        <v>32</v>
      </c>
      <c r="K13" s="39"/>
      <c r="L13" s="14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5" t="s">
        <v>22</v>
      </c>
      <c r="E14" s="39"/>
      <c r="F14" s="134" t="s">
        <v>23</v>
      </c>
      <c r="G14" s="39"/>
      <c r="H14" s="39"/>
      <c r="I14" s="150" t="s">
        <v>24</v>
      </c>
      <c r="J14" s="151" t="str">
        <f>'Rekapitulace zakázky'!AN8</f>
        <v>11. 12. 2019</v>
      </c>
      <c r="K14" s="39"/>
      <c r="L14" s="14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47"/>
      <c r="J15" s="39"/>
      <c r="K15" s="39"/>
      <c r="L15" s="14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5" t="s">
        <v>30</v>
      </c>
      <c r="E16" s="39"/>
      <c r="F16" s="39"/>
      <c r="G16" s="39"/>
      <c r="H16" s="39"/>
      <c r="I16" s="150" t="s">
        <v>31</v>
      </c>
      <c r="J16" s="134" t="str">
        <f>IF('Rekapitulace zakázky'!AN10="","",'Rekapitulace zakázky'!AN10)</f>
        <v/>
      </c>
      <c r="K16" s="39"/>
      <c r="L16" s="14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zakázky'!E11="","",'Rekapitulace zakázky'!E11)</f>
        <v xml:space="preserve"> </v>
      </c>
      <c r="F17" s="39"/>
      <c r="G17" s="39"/>
      <c r="H17" s="39"/>
      <c r="I17" s="150" t="s">
        <v>35</v>
      </c>
      <c r="J17" s="134" t="str">
        <f>IF('Rekapitulace zakázky'!AN11="","",'Rekapitulace zakázky'!AN11)</f>
        <v/>
      </c>
      <c r="K17" s="39"/>
      <c r="L17" s="14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47"/>
      <c r="J18" s="39"/>
      <c r="K18" s="39"/>
      <c r="L18" s="14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5" t="s">
        <v>36</v>
      </c>
      <c r="E19" s="39"/>
      <c r="F19" s="39"/>
      <c r="G19" s="39"/>
      <c r="H19" s="39"/>
      <c r="I19" s="150" t="s">
        <v>31</v>
      </c>
      <c r="J19" s="33" t="str">
        <f>'Rekapitulace zakázky'!AN13</f>
        <v>Vyplň údaj</v>
      </c>
      <c r="K19" s="39"/>
      <c r="L19" s="14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3" t="str">
        <f>'Rekapitulace zakázky'!E14</f>
        <v>Vyplň údaj</v>
      </c>
      <c r="F20" s="134"/>
      <c r="G20" s="134"/>
      <c r="H20" s="134"/>
      <c r="I20" s="150" t="s">
        <v>35</v>
      </c>
      <c r="J20" s="33" t="str">
        <f>'Rekapitulace zakázky'!AN14</f>
        <v>Vyplň údaj</v>
      </c>
      <c r="K20" s="39"/>
      <c r="L20" s="14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47"/>
      <c r="J21" s="39"/>
      <c r="K21" s="39"/>
      <c r="L21" s="14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5" t="s">
        <v>38</v>
      </c>
      <c r="E22" s="39"/>
      <c r="F22" s="39"/>
      <c r="G22" s="39"/>
      <c r="H22" s="39"/>
      <c r="I22" s="150" t="s">
        <v>31</v>
      </c>
      <c r="J22" s="134" t="str">
        <f>IF('Rekapitulace zakázky'!AN16="","",'Rekapitulace zakázky'!AN16)</f>
        <v/>
      </c>
      <c r="K22" s="39"/>
      <c r="L22" s="14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zakázky'!E17="","",'Rekapitulace zakázky'!E17)</f>
        <v xml:space="preserve"> </v>
      </c>
      <c r="F23" s="39"/>
      <c r="G23" s="39"/>
      <c r="H23" s="39"/>
      <c r="I23" s="150" t="s">
        <v>35</v>
      </c>
      <c r="J23" s="134" t="str">
        <f>IF('Rekapitulace zakázky'!AN17="","",'Rekapitulace zakázky'!AN17)</f>
        <v/>
      </c>
      <c r="K23" s="39"/>
      <c r="L23" s="14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47"/>
      <c r="J24" s="39"/>
      <c r="K24" s="39"/>
      <c r="L24" s="14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5" t="s">
        <v>40</v>
      </c>
      <c r="E25" s="39"/>
      <c r="F25" s="39"/>
      <c r="G25" s="39"/>
      <c r="H25" s="39"/>
      <c r="I25" s="150" t="s">
        <v>31</v>
      </c>
      <c r="J25" s="134" t="s">
        <v>32</v>
      </c>
      <c r="K25" s="39"/>
      <c r="L25" s="14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103</v>
      </c>
      <c r="F26" s="39"/>
      <c r="G26" s="39"/>
      <c r="H26" s="39"/>
      <c r="I26" s="150" t="s">
        <v>35</v>
      </c>
      <c r="J26" s="134" t="s">
        <v>32</v>
      </c>
      <c r="K26" s="39"/>
      <c r="L26" s="14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47"/>
      <c r="J27" s="39"/>
      <c r="K27" s="39"/>
      <c r="L27" s="148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5" t="s">
        <v>41</v>
      </c>
      <c r="E28" s="39"/>
      <c r="F28" s="39"/>
      <c r="G28" s="39"/>
      <c r="H28" s="39"/>
      <c r="I28" s="147"/>
      <c r="J28" s="39"/>
      <c r="K28" s="39"/>
      <c r="L28" s="14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76.5" customHeight="1">
      <c r="A29" s="152"/>
      <c r="B29" s="153"/>
      <c r="C29" s="152"/>
      <c r="D29" s="152"/>
      <c r="E29" s="154" t="s">
        <v>42</v>
      </c>
      <c r="F29" s="154"/>
      <c r="G29" s="154"/>
      <c r="H29" s="154"/>
      <c r="I29" s="155"/>
      <c r="J29" s="152"/>
      <c r="K29" s="152"/>
      <c r="L29" s="156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47"/>
      <c r="J30" s="39"/>
      <c r="K30" s="39"/>
      <c r="L30" s="14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7"/>
      <c r="E31" s="157"/>
      <c r="F31" s="157"/>
      <c r="G31" s="157"/>
      <c r="H31" s="157"/>
      <c r="I31" s="158"/>
      <c r="J31" s="157"/>
      <c r="K31" s="157"/>
      <c r="L31" s="14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9" t="s">
        <v>43</v>
      </c>
      <c r="E32" s="39"/>
      <c r="F32" s="39"/>
      <c r="G32" s="39"/>
      <c r="H32" s="39"/>
      <c r="I32" s="147"/>
      <c r="J32" s="160">
        <f>ROUND(J104, 2)</f>
        <v>0</v>
      </c>
      <c r="K32" s="39"/>
      <c r="L32" s="14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7"/>
      <c r="E33" s="157"/>
      <c r="F33" s="157"/>
      <c r="G33" s="157"/>
      <c r="H33" s="157"/>
      <c r="I33" s="158"/>
      <c r="J33" s="157"/>
      <c r="K33" s="157"/>
      <c r="L33" s="14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1" t="s">
        <v>45</v>
      </c>
      <c r="G34" s="39"/>
      <c r="H34" s="39"/>
      <c r="I34" s="162" t="s">
        <v>44</v>
      </c>
      <c r="J34" s="161" t="s">
        <v>46</v>
      </c>
      <c r="K34" s="39"/>
      <c r="L34" s="14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47</v>
      </c>
      <c r="E35" s="145" t="s">
        <v>48</v>
      </c>
      <c r="F35" s="164">
        <f>ROUND((SUM(BE104:BE810)),  2)</f>
        <v>0</v>
      </c>
      <c r="G35" s="39"/>
      <c r="H35" s="39"/>
      <c r="I35" s="165">
        <v>0.20999999999999999</v>
      </c>
      <c r="J35" s="164">
        <f>ROUND(((SUM(BE104:BE810))*I35),  2)</f>
        <v>0</v>
      </c>
      <c r="K35" s="39"/>
      <c r="L35" s="14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5" t="s">
        <v>49</v>
      </c>
      <c r="F36" s="164">
        <f>ROUND((SUM(BF104:BF810)),  2)</f>
        <v>0</v>
      </c>
      <c r="G36" s="39"/>
      <c r="H36" s="39"/>
      <c r="I36" s="165">
        <v>0.14999999999999999</v>
      </c>
      <c r="J36" s="164">
        <f>ROUND(((SUM(BF104:BF810))*I36),  2)</f>
        <v>0</v>
      </c>
      <c r="K36" s="39"/>
      <c r="L36" s="14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5" t="s">
        <v>50</v>
      </c>
      <c r="F37" s="164">
        <f>ROUND((SUM(BG104:BG810)),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14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5" t="s">
        <v>51</v>
      </c>
      <c r="F38" s="164">
        <f>ROUND((SUM(BH104:BH810)),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14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5" t="s">
        <v>52</v>
      </c>
      <c r="F39" s="164">
        <f>ROUND((SUM(BI104:BI810)),  2)</f>
        <v>0</v>
      </c>
      <c r="G39" s="39"/>
      <c r="H39" s="39"/>
      <c r="I39" s="165">
        <v>0</v>
      </c>
      <c r="J39" s="164">
        <f>0</f>
        <v>0</v>
      </c>
      <c r="K39" s="39"/>
      <c r="L39" s="14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47"/>
      <c r="J40" s="39"/>
      <c r="K40" s="39"/>
      <c r="L40" s="14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53</v>
      </c>
      <c r="E41" s="168"/>
      <c r="F41" s="168"/>
      <c r="G41" s="169" t="s">
        <v>54</v>
      </c>
      <c r="H41" s="170" t="s">
        <v>55</v>
      </c>
      <c r="I41" s="171"/>
      <c r="J41" s="172">
        <f>SUM(J32:J39)</f>
        <v>0</v>
      </c>
      <c r="K41" s="173"/>
      <c r="L41" s="148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74"/>
      <c r="C42" s="175"/>
      <c r="D42" s="175"/>
      <c r="E42" s="175"/>
      <c r="F42" s="175"/>
      <c r="G42" s="175"/>
      <c r="H42" s="175"/>
      <c r="I42" s="176"/>
      <c r="J42" s="175"/>
      <c r="K42" s="175"/>
      <c r="L42" s="148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hidden="1" s="2" customFormat="1" ht="6.96" customHeight="1">
      <c r="A46" s="39"/>
      <c r="B46" s="177"/>
      <c r="C46" s="178"/>
      <c r="D46" s="178"/>
      <c r="E46" s="178"/>
      <c r="F46" s="178"/>
      <c r="G46" s="178"/>
      <c r="H46" s="178"/>
      <c r="I46" s="179"/>
      <c r="J46" s="178"/>
      <c r="K46" s="178"/>
      <c r="L46" s="14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3" t="s">
        <v>104</v>
      </c>
      <c r="D47" s="41"/>
      <c r="E47" s="41"/>
      <c r="F47" s="41"/>
      <c r="G47" s="41"/>
      <c r="H47" s="41"/>
      <c r="I47" s="147"/>
      <c r="J47" s="41"/>
      <c r="K47" s="41"/>
      <c r="L47" s="14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147"/>
      <c r="J48" s="41"/>
      <c r="K48" s="41"/>
      <c r="L48" s="14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2" t="s">
        <v>16</v>
      </c>
      <c r="D49" s="41"/>
      <c r="E49" s="41"/>
      <c r="F49" s="41"/>
      <c r="G49" s="41"/>
      <c r="H49" s="41"/>
      <c r="I49" s="147"/>
      <c r="J49" s="41"/>
      <c r="K49" s="41"/>
      <c r="L49" s="14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80" t="str">
        <f>E7</f>
        <v>Údržba, opravy a odstraňování závad u SSZT HK 2020 - 2021</v>
      </c>
      <c r="F50" s="32"/>
      <c r="G50" s="32"/>
      <c r="H50" s="32"/>
      <c r="I50" s="147"/>
      <c r="J50" s="41"/>
      <c r="K50" s="41"/>
      <c r="L50" s="14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1"/>
      <c r="C51" s="32" t="s">
        <v>99</v>
      </c>
      <c r="D51" s="22"/>
      <c r="E51" s="22"/>
      <c r="F51" s="22"/>
      <c r="G51" s="22"/>
      <c r="H51" s="22"/>
      <c r="I51" s="139"/>
      <c r="J51" s="22"/>
      <c r="K51" s="22"/>
      <c r="L51" s="20"/>
    </row>
    <row r="52" hidden="1" s="2" customFormat="1" ht="16.5" customHeight="1">
      <c r="A52" s="39"/>
      <c r="B52" s="40"/>
      <c r="C52" s="41"/>
      <c r="D52" s="41"/>
      <c r="E52" s="180" t="s">
        <v>100</v>
      </c>
      <c r="F52" s="41"/>
      <c r="G52" s="41"/>
      <c r="H52" s="41"/>
      <c r="I52" s="147"/>
      <c r="J52" s="41"/>
      <c r="K52" s="41"/>
      <c r="L52" s="14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2" t="s">
        <v>101</v>
      </c>
      <c r="D53" s="41"/>
      <c r="E53" s="41"/>
      <c r="F53" s="41"/>
      <c r="G53" s="41"/>
      <c r="H53" s="41"/>
      <c r="I53" s="147"/>
      <c r="J53" s="41"/>
      <c r="K53" s="41"/>
      <c r="L53" s="14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PS_01 - Zab.zař.</v>
      </c>
      <c r="F54" s="41"/>
      <c r="G54" s="41"/>
      <c r="H54" s="41"/>
      <c r="I54" s="147"/>
      <c r="J54" s="41"/>
      <c r="K54" s="41"/>
      <c r="L54" s="14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147"/>
      <c r="J55" s="41"/>
      <c r="K55" s="41"/>
      <c r="L55" s="14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2" t="s">
        <v>22</v>
      </c>
      <c r="D56" s="41"/>
      <c r="E56" s="41"/>
      <c r="F56" s="27" t="str">
        <f>F14</f>
        <v>obvod SSZT HK</v>
      </c>
      <c r="G56" s="41"/>
      <c r="H56" s="41"/>
      <c r="I56" s="150" t="s">
        <v>24</v>
      </c>
      <c r="J56" s="73" t="str">
        <f>IF(J14="","",J14)</f>
        <v>11. 12. 2019</v>
      </c>
      <c r="K56" s="41"/>
      <c r="L56" s="14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147"/>
      <c r="J57" s="41"/>
      <c r="K57" s="41"/>
      <c r="L57" s="14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2" t="s">
        <v>30</v>
      </c>
      <c r="D58" s="41"/>
      <c r="E58" s="41"/>
      <c r="F58" s="27" t="str">
        <f>E17</f>
        <v xml:space="preserve"> </v>
      </c>
      <c r="G58" s="41"/>
      <c r="H58" s="41"/>
      <c r="I58" s="150" t="s">
        <v>38</v>
      </c>
      <c r="J58" s="37" t="str">
        <f>E23</f>
        <v xml:space="preserve"> </v>
      </c>
      <c r="K58" s="41"/>
      <c r="L58" s="14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2" t="s">
        <v>36</v>
      </c>
      <c r="D59" s="41"/>
      <c r="E59" s="41"/>
      <c r="F59" s="27" t="str">
        <f>IF(E20="","",E20)</f>
        <v>Vyplň údaj</v>
      </c>
      <c r="G59" s="41"/>
      <c r="H59" s="41"/>
      <c r="I59" s="150" t="s">
        <v>40</v>
      </c>
      <c r="J59" s="37" t="str">
        <f>E26</f>
        <v>Lukáš Jiroudek</v>
      </c>
      <c r="K59" s="41"/>
      <c r="L59" s="14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147"/>
      <c r="J60" s="41"/>
      <c r="K60" s="41"/>
      <c r="L60" s="148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81" t="s">
        <v>105</v>
      </c>
      <c r="D61" s="182"/>
      <c r="E61" s="182"/>
      <c r="F61" s="182"/>
      <c r="G61" s="182"/>
      <c r="H61" s="182"/>
      <c r="I61" s="183"/>
      <c r="J61" s="184" t="s">
        <v>106</v>
      </c>
      <c r="K61" s="182"/>
      <c r="L61" s="148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147"/>
      <c r="J62" s="41"/>
      <c r="K62" s="41"/>
      <c r="L62" s="148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85" t="s">
        <v>75</v>
      </c>
      <c r="D63" s="41"/>
      <c r="E63" s="41"/>
      <c r="F63" s="41"/>
      <c r="G63" s="41"/>
      <c r="H63" s="41"/>
      <c r="I63" s="147"/>
      <c r="J63" s="103">
        <f>J104</f>
        <v>0</v>
      </c>
      <c r="K63" s="41"/>
      <c r="L63" s="148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7" t="s">
        <v>107</v>
      </c>
    </row>
    <row r="64" hidden="1" s="9" customFormat="1" ht="24.96" customHeight="1">
      <c r="A64" s="9"/>
      <c r="B64" s="186"/>
      <c r="C64" s="187"/>
      <c r="D64" s="188" t="s">
        <v>108</v>
      </c>
      <c r="E64" s="189"/>
      <c r="F64" s="189"/>
      <c r="G64" s="189"/>
      <c r="H64" s="189"/>
      <c r="I64" s="190"/>
      <c r="J64" s="191">
        <f>J105</f>
        <v>0</v>
      </c>
      <c r="K64" s="187"/>
      <c r="L64" s="19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9" customFormat="1" ht="24.96" customHeight="1">
      <c r="A65" s="9"/>
      <c r="B65" s="186"/>
      <c r="C65" s="187"/>
      <c r="D65" s="188" t="s">
        <v>109</v>
      </c>
      <c r="E65" s="189"/>
      <c r="F65" s="189"/>
      <c r="G65" s="189"/>
      <c r="H65" s="189"/>
      <c r="I65" s="190"/>
      <c r="J65" s="191">
        <f>J154</f>
        <v>0</v>
      </c>
      <c r="K65" s="187"/>
      <c r="L65" s="19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hidden="1" s="10" customFormat="1" ht="19.92" customHeight="1">
      <c r="A66" s="10"/>
      <c r="B66" s="193"/>
      <c r="C66" s="126"/>
      <c r="D66" s="194" t="s">
        <v>110</v>
      </c>
      <c r="E66" s="195"/>
      <c r="F66" s="195"/>
      <c r="G66" s="195"/>
      <c r="H66" s="195"/>
      <c r="I66" s="196"/>
      <c r="J66" s="197">
        <f>J159</f>
        <v>0</v>
      </c>
      <c r="K66" s="126"/>
      <c r="L66" s="19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9" customFormat="1" ht="24.96" customHeight="1">
      <c r="A67" s="9"/>
      <c r="B67" s="186"/>
      <c r="C67" s="187"/>
      <c r="D67" s="188" t="s">
        <v>111</v>
      </c>
      <c r="E67" s="189"/>
      <c r="F67" s="189"/>
      <c r="G67" s="189"/>
      <c r="H67" s="189"/>
      <c r="I67" s="190"/>
      <c r="J67" s="191">
        <f>J167</f>
        <v>0</v>
      </c>
      <c r="K67" s="187"/>
      <c r="L67" s="19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hidden="1" s="10" customFormat="1" ht="19.92" customHeight="1">
      <c r="A68" s="10"/>
      <c r="B68" s="193"/>
      <c r="C68" s="126"/>
      <c r="D68" s="194" t="s">
        <v>112</v>
      </c>
      <c r="E68" s="195"/>
      <c r="F68" s="195"/>
      <c r="G68" s="195"/>
      <c r="H68" s="195"/>
      <c r="I68" s="196"/>
      <c r="J68" s="197">
        <f>J168</f>
        <v>0</v>
      </c>
      <c r="K68" s="126"/>
      <c r="L68" s="19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93"/>
      <c r="C69" s="126"/>
      <c r="D69" s="194" t="s">
        <v>113</v>
      </c>
      <c r="E69" s="195"/>
      <c r="F69" s="195"/>
      <c r="G69" s="195"/>
      <c r="H69" s="195"/>
      <c r="I69" s="196"/>
      <c r="J69" s="197">
        <f>J199</f>
        <v>0</v>
      </c>
      <c r="K69" s="126"/>
      <c r="L69" s="19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9" customFormat="1" ht="24.96" customHeight="1">
      <c r="A70" s="9"/>
      <c r="B70" s="186"/>
      <c r="C70" s="187"/>
      <c r="D70" s="188" t="s">
        <v>114</v>
      </c>
      <c r="E70" s="189"/>
      <c r="F70" s="189"/>
      <c r="G70" s="189"/>
      <c r="H70" s="189"/>
      <c r="I70" s="190"/>
      <c r="J70" s="191">
        <f>J227</f>
        <v>0</v>
      </c>
      <c r="K70" s="187"/>
      <c r="L70" s="19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hidden="1" s="9" customFormat="1" ht="24.96" customHeight="1">
      <c r="A71" s="9"/>
      <c r="B71" s="186"/>
      <c r="C71" s="187"/>
      <c r="D71" s="188" t="s">
        <v>115</v>
      </c>
      <c r="E71" s="189"/>
      <c r="F71" s="189"/>
      <c r="G71" s="189"/>
      <c r="H71" s="189"/>
      <c r="I71" s="190"/>
      <c r="J71" s="191">
        <f>J256</f>
        <v>0</v>
      </c>
      <c r="K71" s="187"/>
      <c r="L71" s="19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hidden="1" s="9" customFormat="1" ht="24.96" customHeight="1">
      <c r="A72" s="9"/>
      <c r="B72" s="186"/>
      <c r="C72" s="187"/>
      <c r="D72" s="188" t="s">
        <v>116</v>
      </c>
      <c r="E72" s="189"/>
      <c r="F72" s="189"/>
      <c r="G72" s="189"/>
      <c r="H72" s="189"/>
      <c r="I72" s="190"/>
      <c r="J72" s="191">
        <f>J281</f>
        <v>0</v>
      </c>
      <c r="K72" s="187"/>
      <c r="L72" s="19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hidden="1" s="9" customFormat="1" ht="24.96" customHeight="1">
      <c r="A73" s="9"/>
      <c r="B73" s="186"/>
      <c r="C73" s="187"/>
      <c r="D73" s="188" t="s">
        <v>117</v>
      </c>
      <c r="E73" s="189"/>
      <c r="F73" s="189"/>
      <c r="G73" s="189"/>
      <c r="H73" s="189"/>
      <c r="I73" s="190"/>
      <c r="J73" s="191">
        <f>J294</f>
        <v>0</v>
      </c>
      <c r="K73" s="187"/>
      <c r="L73" s="192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hidden="1" s="9" customFormat="1" ht="24.96" customHeight="1">
      <c r="A74" s="9"/>
      <c r="B74" s="186"/>
      <c r="C74" s="187"/>
      <c r="D74" s="188" t="s">
        <v>118</v>
      </c>
      <c r="E74" s="189"/>
      <c r="F74" s="189"/>
      <c r="G74" s="189"/>
      <c r="H74" s="189"/>
      <c r="I74" s="190"/>
      <c r="J74" s="191">
        <f>J299</f>
        <v>0</v>
      </c>
      <c r="K74" s="187"/>
      <c r="L74" s="192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hidden="1" s="10" customFormat="1" ht="19.92" customHeight="1">
      <c r="A75" s="10"/>
      <c r="B75" s="193"/>
      <c r="C75" s="126"/>
      <c r="D75" s="194" t="s">
        <v>119</v>
      </c>
      <c r="E75" s="195"/>
      <c r="F75" s="195"/>
      <c r="G75" s="195"/>
      <c r="H75" s="195"/>
      <c r="I75" s="196"/>
      <c r="J75" s="197">
        <f>J318</f>
        <v>0</v>
      </c>
      <c r="K75" s="126"/>
      <c r="L75" s="19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hidden="1" s="10" customFormat="1" ht="14.88" customHeight="1">
      <c r="A76" s="10"/>
      <c r="B76" s="193"/>
      <c r="C76" s="126"/>
      <c r="D76" s="194" t="s">
        <v>120</v>
      </c>
      <c r="E76" s="195"/>
      <c r="F76" s="195"/>
      <c r="G76" s="195"/>
      <c r="H76" s="195"/>
      <c r="I76" s="196"/>
      <c r="J76" s="197">
        <f>J320</f>
        <v>0</v>
      </c>
      <c r="K76" s="126"/>
      <c r="L76" s="19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hidden="1" s="10" customFormat="1" ht="14.88" customHeight="1">
      <c r="A77" s="10"/>
      <c r="B77" s="193"/>
      <c r="C77" s="126"/>
      <c r="D77" s="194" t="s">
        <v>121</v>
      </c>
      <c r="E77" s="195"/>
      <c r="F77" s="195"/>
      <c r="G77" s="195"/>
      <c r="H77" s="195"/>
      <c r="I77" s="196"/>
      <c r="J77" s="197">
        <f>J345</f>
        <v>0</v>
      </c>
      <c r="K77" s="126"/>
      <c r="L77" s="19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hidden="1" s="9" customFormat="1" ht="24.96" customHeight="1">
      <c r="A78" s="9"/>
      <c r="B78" s="186"/>
      <c r="C78" s="187"/>
      <c r="D78" s="188" t="s">
        <v>122</v>
      </c>
      <c r="E78" s="189"/>
      <c r="F78" s="189"/>
      <c r="G78" s="189"/>
      <c r="H78" s="189"/>
      <c r="I78" s="190"/>
      <c r="J78" s="191">
        <f>J348</f>
        <v>0</v>
      </c>
      <c r="K78" s="187"/>
      <c r="L78" s="192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hidden="1" s="9" customFormat="1" ht="24.96" customHeight="1">
      <c r="A79" s="9"/>
      <c r="B79" s="186"/>
      <c r="C79" s="187"/>
      <c r="D79" s="188" t="s">
        <v>123</v>
      </c>
      <c r="E79" s="189"/>
      <c r="F79" s="189"/>
      <c r="G79" s="189"/>
      <c r="H79" s="189"/>
      <c r="I79" s="190"/>
      <c r="J79" s="191">
        <f>J350</f>
        <v>0</v>
      </c>
      <c r="K79" s="187"/>
      <c r="L79" s="192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hidden="1" s="9" customFormat="1" ht="24.96" customHeight="1">
      <c r="A80" s="9"/>
      <c r="B80" s="186"/>
      <c r="C80" s="187"/>
      <c r="D80" s="188" t="s">
        <v>124</v>
      </c>
      <c r="E80" s="189"/>
      <c r="F80" s="189"/>
      <c r="G80" s="189"/>
      <c r="H80" s="189"/>
      <c r="I80" s="190"/>
      <c r="J80" s="191">
        <f>J367</f>
        <v>0</v>
      </c>
      <c r="K80" s="187"/>
      <c r="L80" s="192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hidden="1" s="10" customFormat="1" ht="19.92" customHeight="1">
      <c r="A81" s="10"/>
      <c r="B81" s="193"/>
      <c r="C81" s="126"/>
      <c r="D81" s="194" t="s">
        <v>125</v>
      </c>
      <c r="E81" s="195"/>
      <c r="F81" s="195"/>
      <c r="G81" s="195"/>
      <c r="H81" s="195"/>
      <c r="I81" s="196"/>
      <c r="J81" s="197">
        <f>J370</f>
        <v>0</v>
      </c>
      <c r="K81" s="126"/>
      <c r="L81" s="19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hidden="1" s="9" customFormat="1" ht="24.96" customHeight="1">
      <c r="A82" s="9"/>
      <c r="B82" s="186"/>
      <c r="C82" s="187"/>
      <c r="D82" s="188" t="s">
        <v>126</v>
      </c>
      <c r="E82" s="189"/>
      <c r="F82" s="189"/>
      <c r="G82" s="189"/>
      <c r="H82" s="189"/>
      <c r="I82" s="190"/>
      <c r="J82" s="191">
        <f>J395</f>
        <v>0</v>
      </c>
      <c r="K82" s="187"/>
      <c r="L82" s="192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hidden="1" s="2" customFormat="1" ht="21.84" customHeight="1">
      <c r="A83" s="39"/>
      <c r="B83" s="40"/>
      <c r="C83" s="41"/>
      <c r="D83" s="41"/>
      <c r="E83" s="41"/>
      <c r="F83" s="41"/>
      <c r="G83" s="41"/>
      <c r="H83" s="41"/>
      <c r="I83" s="147"/>
      <c r="J83" s="41"/>
      <c r="K83" s="41"/>
      <c r="L83" s="148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6.96" customHeight="1">
      <c r="A84" s="39"/>
      <c r="B84" s="60"/>
      <c r="C84" s="61"/>
      <c r="D84" s="61"/>
      <c r="E84" s="61"/>
      <c r="F84" s="61"/>
      <c r="G84" s="61"/>
      <c r="H84" s="61"/>
      <c r="I84" s="176"/>
      <c r="J84" s="61"/>
      <c r="K84" s="61"/>
      <c r="L84" s="148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/>
    <row r="86" hidden="1"/>
    <row r="87" hidden="1"/>
    <row r="88" s="2" customFormat="1" ht="6.96" customHeight="1">
      <c r="A88" s="39"/>
      <c r="B88" s="62"/>
      <c r="C88" s="63"/>
      <c r="D88" s="63"/>
      <c r="E88" s="63"/>
      <c r="F88" s="63"/>
      <c r="G88" s="63"/>
      <c r="H88" s="63"/>
      <c r="I88" s="179"/>
      <c r="J88" s="63"/>
      <c r="K88" s="63"/>
      <c r="L88" s="148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24.96" customHeight="1">
      <c r="A89" s="39"/>
      <c r="B89" s="40"/>
      <c r="C89" s="23" t="s">
        <v>127</v>
      </c>
      <c r="D89" s="41"/>
      <c r="E89" s="41"/>
      <c r="F89" s="41"/>
      <c r="G89" s="41"/>
      <c r="H89" s="41"/>
      <c r="I89" s="147"/>
      <c r="J89" s="41"/>
      <c r="K89" s="41"/>
      <c r="L89" s="148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47"/>
      <c r="J90" s="41"/>
      <c r="K90" s="41"/>
      <c r="L90" s="148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2" t="s">
        <v>16</v>
      </c>
      <c r="D91" s="41"/>
      <c r="E91" s="41"/>
      <c r="F91" s="41"/>
      <c r="G91" s="41"/>
      <c r="H91" s="41"/>
      <c r="I91" s="147"/>
      <c r="J91" s="41"/>
      <c r="K91" s="41"/>
      <c r="L91" s="148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6.5" customHeight="1">
      <c r="A92" s="39"/>
      <c r="B92" s="40"/>
      <c r="C92" s="41"/>
      <c r="D92" s="41"/>
      <c r="E92" s="180" t="str">
        <f>E7</f>
        <v>Údržba, opravy a odstraňování závad u SSZT HK 2020 - 2021</v>
      </c>
      <c r="F92" s="32"/>
      <c r="G92" s="32"/>
      <c r="H92" s="32"/>
      <c r="I92" s="147"/>
      <c r="J92" s="41"/>
      <c r="K92" s="41"/>
      <c r="L92" s="148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1" customFormat="1" ht="12" customHeight="1">
      <c r="B93" s="21"/>
      <c r="C93" s="32" t="s">
        <v>99</v>
      </c>
      <c r="D93" s="22"/>
      <c r="E93" s="22"/>
      <c r="F93" s="22"/>
      <c r="G93" s="22"/>
      <c r="H93" s="22"/>
      <c r="I93" s="139"/>
      <c r="J93" s="22"/>
      <c r="K93" s="22"/>
      <c r="L93" s="20"/>
    </row>
    <row r="94" s="2" customFormat="1" ht="16.5" customHeight="1">
      <c r="A94" s="39"/>
      <c r="B94" s="40"/>
      <c r="C94" s="41"/>
      <c r="D94" s="41"/>
      <c r="E94" s="180" t="s">
        <v>100</v>
      </c>
      <c r="F94" s="41"/>
      <c r="G94" s="41"/>
      <c r="H94" s="41"/>
      <c r="I94" s="147"/>
      <c r="J94" s="41"/>
      <c r="K94" s="41"/>
      <c r="L94" s="148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2" customHeight="1">
      <c r="A95" s="39"/>
      <c r="B95" s="40"/>
      <c r="C95" s="32" t="s">
        <v>101</v>
      </c>
      <c r="D95" s="41"/>
      <c r="E95" s="41"/>
      <c r="F95" s="41"/>
      <c r="G95" s="41"/>
      <c r="H95" s="41"/>
      <c r="I95" s="147"/>
      <c r="J95" s="41"/>
      <c r="K95" s="41"/>
      <c r="L95" s="148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6.5" customHeight="1">
      <c r="A96" s="39"/>
      <c r="B96" s="40"/>
      <c r="C96" s="41"/>
      <c r="D96" s="41"/>
      <c r="E96" s="70" t="str">
        <f>E11</f>
        <v>PS_01 - Zab.zař.</v>
      </c>
      <c r="F96" s="41"/>
      <c r="G96" s="41"/>
      <c r="H96" s="41"/>
      <c r="I96" s="147"/>
      <c r="J96" s="41"/>
      <c r="K96" s="41"/>
      <c r="L96" s="148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6.96" customHeight="1">
      <c r="A97" s="39"/>
      <c r="B97" s="40"/>
      <c r="C97" s="41"/>
      <c r="D97" s="41"/>
      <c r="E97" s="41"/>
      <c r="F97" s="41"/>
      <c r="G97" s="41"/>
      <c r="H97" s="41"/>
      <c r="I97" s="147"/>
      <c r="J97" s="41"/>
      <c r="K97" s="41"/>
      <c r="L97" s="148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12" customHeight="1">
      <c r="A98" s="39"/>
      <c r="B98" s="40"/>
      <c r="C98" s="32" t="s">
        <v>22</v>
      </c>
      <c r="D98" s="41"/>
      <c r="E98" s="41"/>
      <c r="F98" s="27" t="str">
        <f>F14</f>
        <v>obvod SSZT HK</v>
      </c>
      <c r="G98" s="41"/>
      <c r="H98" s="41"/>
      <c r="I98" s="150" t="s">
        <v>24</v>
      </c>
      <c r="J98" s="73" t="str">
        <f>IF(J14="","",J14)</f>
        <v>11. 12. 2019</v>
      </c>
      <c r="K98" s="41"/>
      <c r="L98" s="148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6.96" customHeight="1">
      <c r="A99" s="39"/>
      <c r="B99" s="40"/>
      <c r="C99" s="41"/>
      <c r="D99" s="41"/>
      <c r="E99" s="41"/>
      <c r="F99" s="41"/>
      <c r="G99" s="41"/>
      <c r="H99" s="41"/>
      <c r="I99" s="147"/>
      <c r="J99" s="41"/>
      <c r="K99" s="41"/>
      <c r="L99" s="148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15.15" customHeight="1">
      <c r="A100" s="39"/>
      <c r="B100" s="40"/>
      <c r="C100" s="32" t="s">
        <v>30</v>
      </c>
      <c r="D100" s="41"/>
      <c r="E100" s="41"/>
      <c r="F100" s="27" t="str">
        <f>E17</f>
        <v xml:space="preserve"> </v>
      </c>
      <c r="G100" s="41"/>
      <c r="H100" s="41"/>
      <c r="I100" s="150" t="s">
        <v>38</v>
      </c>
      <c r="J100" s="37" t="str">
        <f>E23</f>
        <v xml:space="preserve"> </v>
      </c>
      <c r="K100" s="41"/>
      <c r="L100" s="148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15.15" customHeight="1">
      <c r="A101" s="39"/>
      <c r="B101" s="40"/>
      <c r="C101" s="32" t="s">
        <v>36</v>
      </c>
      <c r="D101" s="41"/>
      <c r="E101" s="41"/>
      <c r="F101" s="27" t="str">
        <f>IF(E20="","",E20)</f>
        <v>Vyplň údaj</v>
      </c>
      <c r="G101" s="41"/>
      <c r="H101" s="41"/>
      <c r="I101" s="150" t="s">
        <v>40</v>
      </c>
      <c r="J101" s="37" t="str">
        <f>E26</f>
        <v>Lukáš Jiroudek</v>
      </c>
      <c r="K101" s="41"/>
      <c r="L101" s="148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10.32" customHeight="1">
      <c r="A102" s="39"/>
      <c r="B102" s="40"/>
      <c r="C102" s="41"/>
      <c r="D102" s="41"/>
      <c r="E102" s="41"/>
      <c r="F102" s="41"/>
      <c r="G102" s="41"/>
      <c r="H102" s="41"/>
      <c r="I102" s="147"/>
      <c r="J102" s="41"/>
      <c r="K102" s="41"/>
      <c r="L102" s="148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11" customFormat="1" ht="29.28" customHeight="1">
      <c r="A103" s="199"/>
      <c r="B103" s="200"/>
      <c r="C103" s="201" t="s">
        <v>128</v>
      </c>
      <c r="D103" s="202" t="s">
        <v>62</v>
      </c>
      <c r="E103" s="202" t="s">
        <v>58</v>
      </c>
      <c r="F103" s="202" t="s">
        <v>59</v>
      </c>
      <c r="G103" s="202" t="s">
        <v>129</v>
      </c>
      <c r="H103" s="202" t="s">
        <v>130</v>
      </c>
      <c r="I103" s="203" t="s">
        <v>131</v>
      </c>
      <c r="J103" s="202" t="s">
        <v>106</v>
      </c>
      <c r="K103" s="204" t="s">
        <v>132</v>
      </c>
      <c r="L103" s="205"/>
      <c r="M103" s="93" t="s">
        <v>32</v>
      </c>
      <c r="N103" s="94" t="s">
        <v>47</v>
      </c>
      <c r="O103" s="94" t="s">
        <v>133</v>
      </c>
      <c r="P103" s="94" t="s">
        <v>134</v>
      </c>
      <c r="Q103" s="94" t="s">
        <v>135</v>
      </c>
      <c r="R103" s="94" t="s">
        <v>136</v>
      </c>
      <c r="S103" s="94" t="s">
        <v>137</v>
      </c>
      <c r="T103" s="95" t="s">
        <v>138</v>
      </c>
      <c r="U103" s="199"/>
      <c r="V103" s="199"/>
      <c r="W103" s="199"/>
      <c r="X103" s="199"/>
      <c r="Y103" s="199"/>
      <c r="Z103" s="199"/>
      <c r="AA103" s="199"/>
      <c r="AB103" s="199"/>
      <c r="AC103" s="199"/>
      <c r="AD103" s="199"/>
      <c r="AE103" s="199"/>
    </row>
    <row r="104" s="2" customFormat="1" ht="22.8" customHeight="1">
      <c r="A104" s="39"/>
      <c r="B104" s="40"/>
      <c r="C104" s="100" t="s">
        <v>139</v>
      </c>
      <c r="D104" s="41"/>
      <c r="E104" s="41"/>
      <c r="F104" s="41"/>
      <c r="G104" s="41"/>
      <c r="H104" s="41"/>
      <c r="I104" s="147"/>
      <c r="J104" s="206">
        <f>BK104</f>
        <v>0</v>
      </c>
      <c r="K104" s="41"/>
      <c r="L104" s="45"/>
      <c r="M104" s="96"/>
      <c r="N104" s="207"/>
      <c r="O104" s="97"/>
      <c r="P104" s="208">
        <f>P105+P154+P167+P227+P256+P281+P294+P299+P348+P350+P367+P395</f>
        <v>0</v>
      </c>
      <c r="Q104" s="97"/>
      <c r="R104" s="208">
        <f>R105+R154+R167+R227+R256+R281+R294+R299+R348+R350+R367+R395</f>
        <v>12.194000000000001</v>
      </c>
      <c r="S104" s="97"/>
      <c r="T104" s="209">
        <f>T105+T154+T167+T227+T256+T281+T294+T299+T348+T350+T367+T395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7" t="s">
        <v>76</v>
      </c>
      <c r="AU104" s="17" t="s">
        <v>107</v>
      </c>
      <c r="BK104" s="210">
        <f>BK105+BK154+BK167+BK227+BK256+BK281+BK294+BK299+BK348+BK350+BK367+BK395</f>
        <v>0</v>
      </c>
    </row>
    <row r="105" s="12" customFormat="1" ht="25.92" customHeight="1">
      <c r="A105" s="12"/>
      <c r="B105" s="211"/>
      <c r="C105" s="212"/>
      <c r="D105" s="213" t="s">
        <v>76</v>
      </c>
      <c r="E105" s="214" t="s">
        <v>140</v>
      </c>
      <c r="F105" s="214" t="s">
        <v>141</v>
      </c>
      <c r="G105" s="212"/>
      <c r="H105" s="212"/>
      <c r="I105" s="215"/>
      <c r="J105" s="216">
        <f>BK105</f>
        <v>0</v>
      </c>
      <c r="K105" s="212"/>
      <c r="L105" s="217"/>
      <c r="M105" s="218"/>
      <c r="N105" s="219"/>
      <c r="O105" s="219"/>
      <c r="P105" s="220">
        <f>SUM(P106:P153)</f>
        <v>0</v>
      </c>
      <c r="Q105" s="219"/>
      <c r="R105" s="220">
        <f>SUM(R106:R153)</f>
        <v>0</v>
      </c>
      <c r="S105" s="219"/>
      <c r="T105" s="221">
        <f>SUM(T106:T153)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22" t="s">
        <v>84</v>
      </c>
      <c r="AT105" s="223" t="s">
        <v>76</v>
      </c>
      <c r="AU105" s="223" t="s">
        <v>77</v>
      </c>
      <c r="AY105" s="222" t="s">
        <v>142</v>
      </c>
      <c r="BK105" s="224">
        <f>SUM(BK106:BK153)</f>
        <v>0</v>
      </c>
    </row>
    <row r="106" s="2" customFormat="1" ht="24" customHeight="1">
      <c r="A106" s="39"/>
      <c r="B106" s="40"/>
      <c r="C106" s="225" t="s">
        <v>84</v>
      </c>
      <c r="D106" s="225" t="s">
        <v>143</v>
      </c>
      <c r="E106" s="226" t="s">
        <v>144</v>
      </c>
      <c r="F106" s="227" t="s">
        <v>145</v>
      </c>
      <c r="G106" s="228" t="s">
        <v>146</v>
      </c>
      <c r="H106" s="229">
        <v>1</v>
      </c>
      <c r="I106" s="230"/>
      <c r="J106" s="231">
        <f>ROUND(I106*H106,2)</f>
        <v>0</v>
      </c>
      <c r="K106" s="227" t="s">
        <v>147</v>
      </c>
      <c r="L106" s="45"/>
      <c r="M106" s="232" t="s">
        <v>32</v>
      </c>
      <c r="N106" s="233" t="s">
        <v>48</v>
      </c>
      <c r="O106" s="85"/>
      <c r="P106" s="234">
        <f>O106*H106</f>
        <v>0</v>
      </c>
      <c r="Q106" s="234">
        <v>0</v>
      </c>
      <c r="R106" s="234">
        <f>Q106*H106</f>
        <v>0</v>
      </c>
      <c r="S106" s="234">
        <v>0</v>
      </c>
      <c r="T106" s="23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36" t="s">
        <v>84</v>
      </c>
      <c r="AT106" s="236" t="s">
        <v>143</v>
      </c>
      <c r="AU106" s="236" t="s">
        <v>84</v>
      </c>
      <c r="AY106" s="17" t="s">
        <v>142</v>
      </c>
      <c r="BE106" s="237">
        <f>IF(N106="základní",J106,0)</f>
        <v>0</v>
      </c>
      <c r="BF106" s="237">
        <f>IF(N106="snížená",J106,0)</f>
        <v>0</v>
      </c>
      <c r="BG106" s="237">
        <f>IF(N106="zákl. přenesená",J106,0)</f>
        <v>0</v>
      </c>
      <c r="BH106" s="237">
        <f>IF(N106="sníž. přenesená",J106,0)</f>
        <v>0</v>
      </c>
      <c r="BI106" s="237">
        <f>IF(N106="nulová",J106,0)</f>
        <v>0</v>
      </c>
      <c r="BJ106" s="17" t="s">
        <v>84</v>
      </c>
      <c r="BK106" s="237">
        <f>ROUND(I106*H106,2)</f>
        <v>0</v>
      </c>
      <c r="BL106" s="17" t="s">
        <v>84</v>
      </c>
      <c r="BM106" s="236" t="s">
        <v>148</v>
      </c>
    </row>
    <row r="107" s="2" customFormat="1">
      <c r="A107" s="39"/>
      <c r="B107" s="40"/>
      <c r="C107" s="41"/>
      <c r="D107" s="238" t="s">
        <v>149</v>
      </c>
      <c r="E107" s="41"/>
      <c r="F107" s="239" t="s">
        <v>150</v>
      </c>
      <c r="G107" s="41"/>
      <c r="H107" s="41"/>
      <c r="I107" s="147"/>
      <c r="J107" s="41"/>
      <c r="K107" s="41"/>
      <c r="L107" s="45"/>
      <c r="M107" s="240"/>
      <c r="N107" s="241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7" t="s">
        <v>149</v>
      </c>
      <c r="AU107" s="17" t="s">
        <v>84</v>
      </c>
    </row>
    <row r="108" s="2" customFormat="1" ht="24" customHeight="1">
      <c r="A108" s="39"/>
      <c r="B108" s="40"/>
      <c r="C108" s="225" t="s">
        <v>86</v>
      </c>
      <c r="D108" s="225" t="s">
        <v>143</v>
      </c>
      <c r="E108" s="226" t="s">
        <v>151</v>
      </c>
      <c r="F108" s="227" t="s">
        <v>152</v>
      </c>
      <c r="G108" s="228" t="s">
        <v>146</v>
      </c>
      <c r="H108" s="229">
        <v>3</v>
      </c>
      <c r="I108" s="230"/>
      <c r="J108" s="231">
        <f>ROUND(I108*H108,2)</f>
        <v>0</v>
      </c>
      <c r="K108" s="227" t="s">
        <v>147</v>
      </c>
      <c r="L108" s="45"/>
      <c r="M108" s="232" t="s">
        <v>32</v>
      </c>
      <c r="N108" s="233" t="s">
        <v>48</v>
      </c>
      <c r="O108" s="85"/>
      <c r="P108" s="234">
        <f>O108*H108</f>
        <v>0</v>
      </c>
      <c r="Q108" s="234">
        <v>0</v>
      </c>
      <c r="R108" s="234">
        <f>Q108*H108</f>
        <v>0</v>
      </c>
      <c r="S108" s="234">
        <v>0</v>
      </c>
      <c r="T108" s="23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36" t="s">
        <v>84</v>
      </c>
      <c r="AT108" s="236" t="s">
        <v>143</v>
      </c>
      <c r="AU108" s="236" t="s">
        <v>84</v>
      </c>
      <c r="AY108" s="17" t="s">
        <v>142</v>
      </c>
      <c r="BE108" s="237">
        <f>IF(N108="základní",J108,0)</f>
        <v>0</v>
      </c>
      <c r="BF108" s="237">
        <f>IF(N108="snížená",J108,0)</f>
        <v>0</v>
      </c>
      <c r="BG108" s="237">
        <f>IF(N108="zákl. přenesená",J108,0)</f>
        <v>0</v>
      </c>
      <c r="BH108" s="237">
        <f>IF(N108="sníž. přenesená",J108,0)</f>
        <v>0</v>
      </c>
      <c r="BI108" s="237">
        <f>IF(N108="nulová",J108,0)</f>
        <v>0</v>
      </c>
      <c r="BJ108" s="17" t="s">
        <v>84</v>
      </c>
      <c r="BK108" s="237">
        <f>ROUND(I108*H108,2)</f>
        <v>0</v>
      </c>
      <c r="BL108" s="17" t="s">
        <v>84</v>
      </c>
      <c r="BM108" s="236" t="s">
        <v>153</v>
      </c>
    </row>
    <row r="109" s="2" customFormat="1" ht="24" customHeight="1">
      <c r="A109" s="39"/>
      <c r="B109" s="40"/>
      <c r="C109" s="225" t="s">
        <v>154</v>
      </c>
      <c r="D109" s="225" t="s">
        <v>143</v>
      </c>
      <c r="E109" s="226" t="s">
        <v>155</v>
      </c>
      <c r="F109" s="227" t="s">
        <v>156</v>
      </c>
      <c r="G109" s="228" t="s">
        <v>146</v>
      </c>
      <c r="H109" s="229">
        <v>1</v>
      </c>
      <c r="I109" s="230"/>
      <c r="J109" s="231">
        <f>ROUND(I109*H109,2)</f>
        <v>0</v>
      </c>
      <c r="K109" s="227" t="s">
        <v>147</v>
      </c>
      <c r="L109" s="45"/>
      <c r="M109" s="232" t="s">
        <v>32</v>
      </c>
      <c r="N109" s="233" t="s">
        <v>48</v>
      </c>
      <c r="O109" s="85"/>
      <c r="P109" s="234">
        <f>O109*H109</f>
        <v>0</v>
      </c>
      <c r="Q109" s="234">
        <v>0</v>
      </c>
      <c r="R109" s="234">
        <f>Q109*H109</f>
        <v>0</v>
      </c>
      <c r="S109" s="234">
        <v>0</v>
      </c>
      <c r="T109" s="23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36" t="s">
        <v>84</v>
      </c>
      <c r="AT109" s="236" t="s">
        <v>143</v>
      </c>
      <c r="AU109" s="236" t="s">
        <v>84</v>
      </c>
      <c r="AY109" s="17" t="s">
        <v>142</v>
      </c>
      <c r="BE109" s="237">
        <f>IF(N109="základní",J109,0)</f>
        <v>0</v>
      </c>
      <c r="BF109" s="237">
        <f>IF(N109="snížená",J109,0)</f>
        <v>0</v>
      </c>
      <c r="BG109" s="237">
        <f>IF(N109="zákl. přenesená",J109,0)</f>
        <v>0</v>
      </c>
      <c r="BH109" s="237">
        <f>IF(N109="sníž. přenesená",J109,0)</f>
        <v>0</v>
      </c>
      <c r="BI109" s="237">
        <f>IF(N109="nulová",J109,0)</f>
        <v>0</v>
      </c>
      <c r="BJ109" s="17" t="s">
        <v>84</v>
      </c>
      <c r="BK109" s="237">
        <f>ROUND(I109*H109,2)</f>
        <v>0</v>
      </c>
      <c r="BL109" s="17" t="s">
        <v>84</v>
      </c>
      <c r="BM109" s="236" t="s">
        <v>157</v>
      </c>
    </row>
    <row r="110" s="2" customFormat="1" ht="24" customHeight="1">
      <c r="A110" s="39"/>
      <c r="B110" s="40"/>
      <c r="C110" s="225" t="s">
        <v>158</v>
      </c>
      <c r="D110" s="225" t="s">
        <v>143</v>
      </c>
      <c r="E110" s="226" t="s">
        <v>159</v>
      </c>
      <c r="F110" s="227" t="s">
        <v>160</v>
      </c>
      <c r="G110" s="228" t="s">
        <v>146</v>
      </c>
      <c r="H110" s="229">
        <v>6</v>
      </c>
      <c r="I110" s="230"/>
      <c r="J110" s="231">
        <f>ROUND(I110*H110,2)</f>
        <v>0</v>
      </c>
      <c r="K110" s="227" t="s">
        <v>147</v>
      </c>
      <c r="L110" s="45"/>
      <c r="M110" s="232" t="s">
        <v>32</v>
      </c>
      <c r="N110" s="233" t="s">
        <v>48</v>
      </c>
      <c r="O110" s="85"/>
      <c r="P110" s="234">
        <f>O110*H110</f>
        <v>0</v>
      </c>
      <c r="Q110" s="234">
        <v>0</v>
      </c>
      <c r="R110" s="234">
        <f>Q110*H110</f>
        <v>0</v>
      </c>
      <c r="S110" s="234">
        <v>0</v>
      </c>
      <c r="T110" s="23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36" t="s">
        <v>84</v>
      </c>
      <c r="AT110" s="236" t="s">
        <v>143</v>
      </c>
      <c r="AU110" s="236" t="s">
        <v>84</v>
      </c>
      <c r="AY110" s="17" t="s">
        <v>142</v>
      </c>
      <c r="BE110" s="237">
        <f>IF(N110="základní",J110,0)</f>
        <v>0</v>
      </c>
      <c r="BF110" s="237">
        <f>IF(N110="snížená",J110,0)</f>
        <v>0</v>
      </c>
      <c r="BG110" s="237">
        <f>IF(N110="zákl. přenesená",J110,0)</f>
        <v>0</v>
      </c>
      <c r="BH110" s="237">
        <f>IF(N110="sníž. přenesená",J110,0)</f>
        <v>0</v>
      </c>
      <c r="BI110" s="237">
        <f>IF(N110="nulová",J110,0)</f>
        <v>0</v>
      </c>
      <c r="BJ110" s="17" t="s">
        <v>84</v>
      </c>
      <c r="BK110" s="237">
        <f>ROUND(I110*H110,2)</f>
        <v>0</v>
      </c>
      <c r="BL110" s="17" t="s">
        <v>84</v>
      </c>
      <c r="BM110" s="236" t="s">
        <v>161</v>
      </c>
    </row>
    <row r="111" s="2" customFormat="1" ht="24" customHeight="1">
      <c r="A111" s="39"/>
      <c r="B111" s="40"/>
      <c r="C111" s="225" t="s">
        <v>162</v>
      </c>
      <c r="D111" s="225" t="s">
        <v>143</v>
      </c>
      <c r="E111" s="226" t="s">
        <v>163</v>
      </c>
      <c r="F111" s="227" t="s">
        <v>164</v>
      </c>
      <c r="G111" s="228" t="s">
        <v>146</v>
      </c>
      <c r="H111" s="229">
        <v>1</v>
      </c>
      <c r="I111" s="230"/>
      <c r="J111" s="231">
        <f>ROUND(I111*H111,2)</f>
        <v>0</v>
      </c>
      <c r="K111" s="227" t="s">
        <v>147</v>
      </c>
      <c r="L111" s="45"/>
      <c r="M111" s="232" t="s">
        <v>32</v>
      </c>
      <c r="N111" s="233" t="s">
        <v>48</v>
      </c>
      <c r="O111" s="85"/>
      <c r="P111" s="234">
        <f>O111*H111</f>
        <v>0</v>
      </c>
      <c r="Q111" s="234">
        <v>0</v>
      </c>
      <c r="R111" s="234">
        <f>Q111*H111</f>
        <v>0</v>
      </c>
      <c r="S111" s="234">
        <v>0</v>
      </c>
      <c r="T111" s="23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36" t="s">
        <v>84</v>
      </c>
      <c r="AT111" s="236" t="s">
        <v>143</v>
      </c>
      <c r="AU111" s="236" t="s">
        <v>84</v>
      </c>
      <c r="AY111" s="17" t="s">
        <v>142</v>
      </c>
      <c r="BE111" s="237">
        <f>IF(N111="základní",J111,0)</f>
        <v>0</v>
      </c>
      <c r="BF111" s="237">
        <f>IF(N111="snížená",J111,0)</f>
        <v>0</v>
      </c>
      <c r="BG111" s="237">
        <f>IF(N111="zákl. přenesená",J111,0)</f>
        <v>0</v>
      </c>
      <c r="BH111" s="237">
        <f>IF(N111="sníž. přenesená",J111,0)</f>
        <v>0</v>
      </c>
      <c r="BI111" s="237">
        <f>IF(N111="nulová",J111,0)</f>
        <v>0</v>
      </c>
      <c r="BJ111" s="17" t="s">
        <v>84</v>
      </c>
      <c r="BK111" s="237">
        <f>ROUND(I111*H111,2)</f>
        <v>0</v>
      </c>
      <c r="BL111" s="17" t="s">
        <v>84</v>
      </c>
      <c r="BM111" s="236" t="s">
        <v>165</v>
      </c>
    </row>
    <row r="112" s="2" customFormat="1" ht="24" customHeight="1">
      <c r="A112" s="39"/>
      <c r="B112" s="40"/>
      <c r="C112" s="225" t="s">
        <v>166</v>
      </c>
      <c r="D112" s="225" t="s">
        <v>143</v>
      </c>
      <c r="E112" s="226" t="s">
        <v>167</v>
      </c>
      <c r="F112" s="227" t="s">
        <v>168</v>
      </c>
      <c r="G112" s="228" t="s">
        <v>146</v>
      </c>
      <c r="H112" s="229">
        <v>6</v>
      </c>
      <c r="I112" s="230"/>
      <c r="J112" s="231">
        <f>ROUND(I112*H112,2)</f>
        <v>0</v>
      </c>
      <c r="K112" s="227" t="s">
        <v>147</v>
      </c>
      <c r="L112" s="45"/>
      <c r="M112" s="232" t="s">
        <v>32</v>
      </c>
      <c r="N112" s="233" t="s">
        <v>48</v>
      </c>
      <c r="O112" s="85"/>
      <c r="P112" s="234">
        <f>O112*H112</f>
        <v>0</v>
      </c>
      <c r="Q112" s="234">
        <v>0</v>
      </c>
      <c r="R112" s="234">
        <f>Q112*H112</f>
        <v>0</v>
      </c>
      <c r="S112" s="234">
        <v>0</v>
      </c>
      <c r="T112" s="23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36" t="s">
        <v>84</v>
      </c>
      <c r="AT112" s="236" t="s">
        <v>143</v>
      </c>
      <c r="AU112" s="236" t="s">
        <v>84</v>
      </c>
      <c r="AY112" s="17" t="s">
        <v>142</v>
      </c>
      <c r="BE112" s="237">
        <f>IF(N112="základní",J112,0)</f>
        <v>0</v>
      </c>
      <c r="BF112" s="237">
        <f>IF(N112="snížená",J112,0)</f>
        <v>0</v>
      </c>
      <c r="BG112" s="237">
        <f>IF(N112="zákl. přenesená",J112,0)</f>
        <v>0</v>
      </c>
      <c r="BH112" s="237">
        <f>IF(N112="sníž. přenesená",J112,0)</f>
        <v>0</v>
      </c>
      <c r="BI112" s="237">
        <f>IF(N112="nulová",J112,0)</f>
        <v>0</v>
      </c>
      <c r="BJ112" s="17" t="s">
        <v>84</v>
      </c>
      <c r="BK112" s="237">
        <f>ROUND(I112*H112,2)</f>
        <v>0</v>
      </c>
      <c r="BL112" s="17" t="s">
        <v>84</v>
      </c>
      <c r="BM112" s="236" t="s">
        <v>169</v>
      </c>
    </row>
    <row r="113" s="2" customFormat="1" ht="24" customHeight="1">
      <c r="A113" s="39"/>
      <c r="B113" s="40"/>
      <c r="C113" s="225" t="s">
        <v>170</v>
      </c>
      <c r="D113" s="225" t="s">
        <v>143</v>
      </c>
      <c r="E113" s="226" t="s">
        <v>171</v>
      </c>
      <c r="F113" s="227" t="s">
        <v>172</v>
      </c>
      <c r="G113" s="228" t="s">
        <v>146</v>
      </c>
      <c r="H113" s="229">
        <v>6</v>
      </c>
      <c r="I113" s="230"/>
      <c r="J113" s="231">
        <f>ROUND(I113*H113,2)</f>
        <v>0</v>
      </c>
      <c r="K113" s="227" t="s">
        <v>147</v>
      </c>
      <c r="L113" s="45"/>
      <c r="M113" s="232" t="s">
        <v>32</v>
      </c>
      <c r="N113" s="233" t="s">
        <v>48</v>
      </c>
      <c r="O113" s="85"/>
      <c r="P113" s="234">
        <f>O113*H113</f>
        <v>0</v>
      </c>
      <c r="Q113" s="234">
        <v>0</v>
      </c>
      <c r="R113" s="234">
        <f>Q113*H113</f>
        <v>0</v>
      </c>
      <c r="S113" s="234">
        <v>0</v>
      </c>
      <c r="T113" s="23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36" t="s">
        <v>84</v>
      </c>
      <c r="AT113" s="236" t="s">
        <v>143</v>
      </c>
      <c r="AU113" s="236" t="s">
        <v>84</v>
      </c>
      <c r="AY113" s="17" t="s">
        <v>142</v>
      </c>
      <c r="BE113" s="237">
        <f>IF(N113="základní",J113,0)</f>
        <v>0</v>
      </c>
      <c r="BF113" s="237">
        <f>IF(N113="snížená",J113,0)</f>
        <v>0</v>
      </c>
      <c r="BG113" s="237">
        <f>IF(N113="zákl. přenesená",J113,0)</f>
        <v>0</v>
      </c>
      <c r="BH113" s="237">
        <f>IF(N113="sníž. přenesená",J113,0)</f>
        <v>0</v>
      </c>
      <c r="BI113" s="237">
        <f>IF(N113="nulová",J113,0)</f>
        <v>0</v>
      </c>
      <c r="BJ113" s="17" t="s">
        <v>84</v>
      </c>
      <c r="BK113" s="237">
        <f>ROUND(I113*H113,2)</f>
        <v>0</v>
      </c>
      <c r="BL113" s="17" t="s">
        <v>84</v>
      </c>
      <c r="BM113" s="236" t="s">
        <v>173</v>
      </c>
    </row>
    <row r="114" s="2" customFormat="1" ht="24" customHeight="1">
      <c r="A114" s="39"/>
      <c r="B114" s="40"/>
      <c r="C114" s="225" t="s">
        <v>174</v>
      </c>
      <c r="D114" s="225" t="s">
        <v>143</v>
      </c>
      <c r="E114" s="226" t="s">
        <v>175</v>
      </c>
      <c r="F114" s="227" t="s">
        <v>176</v>
      </c>
      <c r="G114" s="228" t="s">
        <v>146</v>
      </c>
      <c r="H114" s="229">
        <v>24</v>
      </c>
      <c r="I114" s="230"/>
      <c r="J114" s="231">
        <f>ROUND(I114*H114,2)</f>
        <v>0</v>
      </c>
      <c r="K114" s="227" t="s">
        <v>147</v>
      </c>
      <c r="L114" s="45"/>
      <c r="M114" s="232" t="s">
        <v>32</v>
      </c>
      <c r="N114" s="233" t="s">
        <v>48</v>
      </c>
      <c r="O114" s="85"/>
      <c r="P114" s="234">
        <f>O114*H114</f>
        <v>0</v>
      </c>
      <c r="Q114" s="234">
        <v>0</v>
      </c>
      <c r="R114" s="234">
        <f>Q114*H114</f>
        <v>0</v>
      </c>
      <c r="S114" s="234">
        <v>0</v>
      </c>
      <c r="T114" s="23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36" t="s">
        <v>84</v>
      </c>
      <c r="AT114" s="236" t="s">
        <v>143</v>
      </c>
      <c r="AU114" s="236" t="s">
        <v>84</v>
      </c>
      <c r="AY114" s="17" t="s">
        <v>142</v>
      </c>
      <c r="BE114" s="237">
        <f>IF(N114="základní",J114,0)</f>
        <v>0</v>
      </c>
      <c r="BF114" s="237">
        <f>IF(N114="snížená",J114,0)</f>
        <v>0</v>
      </c>
      <c r="BG114" s="237">
        <f>IF(N114="zákl. přenesená",J114,0)</f>
        <v>0</v>
      </c>
      <c r="BH114" s="237">
        <f>IF(N114="sníž. přenesená",J114,0)</f>
        <v>0</v>
      </c>
      <c r="BI114" s="237">
        <f>IF(N114="nulová",J114,0)</f>
        <v>0</v>
      </c>
      <c r="BJ114" s="17" t="s">
        <v>84</v>
      </c>
      <c r="BK114" s="237">
        <f>ROUND(I114*H114,2)</f>
        <v>0</v>
      </c>
      <c r="BL114" s="17" t="s">
        <v>84</v>
      </c>
      <c r="BM114" s="236" t="s">
        <v>177</v>
      </c>
    </row>
    <row r="115" s="2" customFormat="1" ht="24" customHeight="1">
      <c r="A115" s="39"/>
      <c r="B115" s="40"/>
      <c r="C115" s="225" t="s">
        <v>178</v>
      </c>
      <c r="D115" s="225" t="s">
        <v>143</v>
      </c>
      <c r="E115" s="226" t="s">
        <v>179</v>
      </c>
      <c r="F115" s="227" t="s">
        <v>180</v>
      </c>
      <c r="G115" s="228" t="s">
        <v>146</v>
      </c>
      <c r="H115" s="229">
        <v>8</v>
      </c>
      <c r="I115" s="230"/>
      <c r="J115" s="231">
        <f>ROUND(I115*H115,2)</f>
        <v>0</v>
      </c>
      <c r="K115" s="227" t="s">
        <v>147</v>
      </c>
      <c r="L115" s="45"/>
      <c r="M115" s="232" t="s">
        <v>32</v>
      </c>
      <c r="N115" s="233" t="s">
        <v>48</v>
      </c>
      <c r="O115" s="85"/>
      <c r="P115" s="234">
        <f>O115*H115</f>
        <v>0</v>
      </c>
      <c r="Q115" s="234">
        <v>0</v>
      </c>
      <c r="R115" s="234">
        <f>Q115*H115</f>
        <v>0</v>
      </c>
      <c r="S115" s="234">
        <v>0</v>
      </c>
      <c r="T115" s="23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36" t="s">
        <v>84</v>
      </c>
      <c r="AT115" s="236" t="s">
        <v>143</v>
      </c>
      <c r="AU115" s="236" t="s">
        <v>84</v>
      </c>
      <c r="AY115" s="17" t="s">
        <v>142</v>
      </c>
      <c r="BE115" s="237">
        <f>IF(N115="základní",J115,0)</f>
        <v>0</v>
      </c>
      <c r="BF115" s="237">
        <f>IF(N115="snížená",J115,0)</f>
        <v>0</v>
      </c>
      <c r="BG115" s="237">
        <f>IF(N115="zákl. přenesená",J115,0)</f>
        <v>0</v>
      </c>
      <c r="BH115" s="237">
        <f>IF(N115="sníž. přenesená",J115,0)</f>
        <v>0</v>
      </c>
      <c r="BI115" s="237">
        <f>IF(N115="nulová",J115,0)</f>
        <v>0</v>
      </c>
      <c r="BJ115" s="17" t="s">
        <v>84</v>
      </c>
      <c r="BK115" s="237">
        <f>ROUND(I115*H115,2)</f>
        <v>0</v>
      </c>
      <c r="BL115" s="17" t="s">
        <v>84</v>
      </c>
      <c r="BM115" s="236" t="s">
        <v>181</v>
      </c>
    </row>
    <row r="116" s="2" customFormat="1" ht="24" customHeight="1">
      <c r="A116" s="39"/>
      <c r="B116" s="40"/>
      <c r="C116" s="225" t="s">
        <v>182</v>
      </c>
      <c r="D116" s="225" t="s">
        <v>143</v>
      </c>
      <c r="E116" s="226" t="s">
        <v>183</v>
      </c>
      <c r="F116" s="227" t="s">
        <v>184</v>
      </c>
      <c r="G116" s="228" t="s">
        <v>146</v>
      </c>
      <c r="H116" s="229">
        <v>2</v>
      </c>
      <c r="I116" s="230"/>
      <c r="J116" s="231">
        <f>ROUND(I116*H116,2)</f>
        <v>0</v>
      </c>
      <c r="K116" s="227" t="s">
        <v>147</v>
      </c>
      <c r="L116" s="45"/>
      <c r="M116" s="232" t="s">
        <v>32</v>
      </c>
      <c r="N116" s="233" t="s">
        <v>48</v>
      </c>
      <c r="O116" s="85"/>
      <c r="P116" s="234">
        <f>O116*H116</f>
        <v>0</v>
      </c>
      <c r="Q116" s="234">
        <v>0</v>
      </c>
      <c r="R116" s="234">
        <f>Q116*H116</f>
        <v>0</v>
      </c>
      <c r="S116" s="234">
        <v>0</v>
      </c>
      <c r="T116" s="23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36" t="s">
        <v>84</v>
      </c>
      <c r="AT116" s="236" t="s">
        <v>143</v>
      </c>
      <c r="AU116" s="236" t="s">
        <v>84</v>
      </c>
      <c r="AY116" s="17" t="s">
        <v>142</v>
      </c>
      <c r="BE116" s="237">
        <f>IF(N116="základní",J116,0)</f>
        <v>0</v>
      </c>
      <c r="BF116" s="237">
        <f>IF(N116="snížená",J116,0)</f>
        <v>0</v>
      </c>
      <c r="BG116" s="237">
        <f>IF(N116="zákl. přenesená",J116,0)</f>
        <v>0</v>
      </c>
      <c r="BH116" s="237">
        <f>IF(N116="sníž. přenesená",J116,0)</f>
        <v>0</v>
      </c>
      <c r="BI116" s="237">
        <f>IF(N116="nulová",J116,0)</f>
        <v>0</v>
      </c>
      <c r="BJ116" s="17" t="s">
        <v>84</v>
      </c>
      <c r="BK116" s="237">
        <f>ROUND(I116*H116,2)</f>
        <v>0</v>
      </c>
      <c r="BL116" s="17" t="s">
        <v>84</v>
      </c>
      <c r="BM116" s="236" t="s">
        <v>185</v>
      </c>
    </row>
    <row r="117" s="2" customFormat="1" ht="24" customHeight="1">
      <c r="A117" s="39"/>
      <c r="B117" s="40"/>
      <c r="C117" s="225" t="s">
        <v>186</v>
      </c>
      <c r="D117" s="225" t="s">
        <v>143</v>
      </c>
      <c r="E117" s="226" t="s">
        <v>187</v>
      </c>
      <c r="F117" s="227" t="s">
        <v>188</v>
      </c>
      <c r="G117" s="228" t="s">
        <v>146</v>
      </c>
      <c r="H117" s="229">
        <v>7</v>
      </c>
      <c r="I117" s="230"/>
      <c r="J117" s="231">
        <f>ROUND(I117*H117,2)</f>
        <v>0</v>
      </c>
      <c r="K117" s="227" t="s">
        <v>147</v>
      </c>
      <c r="L117" s="45"/>
      <c r="M117" s="232" t="s">
        <v>32</v>
      </c>
      <c r="N117" s="233" t="s">
        <v>48</v>
      </c>
      <c r="O117" s="85"/>
      <c r="P117" s="234">
        <f>O117*H117</f>
        <v>0</v>
      </c>
      <c r="Q117" s="234">
        <v>0</v>
      </c>
      <c r="R117" s="234">
        <f>Q117*H117</f>
        <v>0</v>
      </c>
      <c r="S117" s="234">
        <v>0</v>
      </c>
      <c r="T117" s="23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36" t="s">
        <v>84</v>
      </c>
      <c r="AT117" s="236" t="s">
        <v>143</v>
      </c>
      <c r="AU117" s="236" t="s">
        <v>84</v>
      </c>
      <c r="AY117" s="17" t="s">
        <v>142</v>
      </c>
      <c r="BE117" s="237">
        <f>IF(N117="základní",J117,0)</f>
        <v>0</v>
      </c>
      <c r="BF117" s="237">
        <f>IF(N117="snížená",J117,0)</f>
        <v>0</v>
      </c>
      <c r="BG117" s="237">
        <f>IF(N117="zákl. přenesená",J117,0)</f>
        <v>0</v>
      </c>
      <c r="BH117" s="237">
        <f>IF(N117="sníž. přenesená",J117,0)</f>
        <v>0</v>
      </c>
      <c r="BI117" s="237">
        <f>IF(N117="nulová",J117,0)</f>
        <v>0</v>
      </c>
      <c r="BJ117" s="17" t="s">
        <v>84</v>
      </c>
      <c r="BK117" s="237">
        <f>ROUND(I117*H117,2)</f>
        <v>0</v>
      </c>
      <c r="BL117" s="17" t="s">
        <v>84</v>
      </c>
      <c r="BM117" s="236" t="s">
        <v>189</v>
      </c>
    </row>
    <row r="118" s="2" customFormat="1" ht="24" customHeight="1">
      <c r="A118" s="39"/>
      <c r="B118" s="40"/>
      <c r="C118" s="225" t="s">
        <v>190</v>
      </c>
      <c r="D118" s="225" t="s">
        <v>143</v>
      </c>
      <c r="E118" s="226" t="s">
        <v>191</v>
      </c>
      <c r="F118" s="227" t="s">
        <v>192</v>
      </c>
      <c r="G118" s="228" t="s">
        <v>146</v>
      </c>
      <c r="H118" s="229">
        <v>2</v>
      </c>
      <c r="I118" s="230"/>
      <c r="J118" s="231">
        <f>ROUND(I118*H118,2)</f>
        <v>0</v>
      </c>
      <c r="K118" s="227" t="s">
        <v>147</v>
      </c>
      <c r="L118" s="45"/>
      <c r="M118" s="232" t="s">
        <v>32</v>
      </c>
      <c r="N118" s="233" t="s">
        <v>48</v>
      </c>
      <c r="O118" s="85"/>
      <c r="P118" s="234">
        <f>O118*H118</f>
        <v>0</v>
      </c>
      <c r="Q118" s="234">
        <v>0</v>
      </c>
      <c r="R118" s="234">
        <f>Q118*H118</f>
        <v>0</v>
      </c>
      <c r="S118" s="234">
        <v>0</v>
      </c>
      <c r="T118" s="23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36" t="s">
        <v>84</v>
      </c>
      <c r="AT118" s="236" t="s">
        <v>143</v>
      </c>
      <c r="AU118" s="236" t="s">
        <v>84</v>
      </c>
      <c r="AY118" s="17" t="s">
        <v>142</v>
      </c>
      <c r="BE118" s="237">
        <f>IF(N118="základní",J118,0)</f>
        <v>0</v>
      </c>
      <c r="BF118" s="237">
        <f>IF(N118="snížená",J118,0)</f>
        <v>0</v>
      </c>
      <c r="BG118" s="237">
        <f>IF(N118="zákl. přenesená",J118,0)</f>
        <v>0</v>
      </c>
      <c r="BH118" s="237">
        <f>IF(N118="sníž. přenesená",J118,0)</f>
        <v>0</v>
      </c>
      <c r="BI118" s="237">
        <f>IF(N118="nulová",J118,0)</f>
        <v>0</v>
      </c>
      <c r="BJ118" s="17" t="s">
        <v>84</v>
      </c>
      <c r="BK118" s="237">
        <f>ROUND(I118*H118,2)</f>
        <v>0</v>
      </c>
      <c r="BL118" s="17" t="s">
        <v>84</v>
      </c>
      <c r="BM118" s="236" t="s">
        <v>193</v>
      </c>
    </row>
    <row r="119" s="2" customFormat="1" ht="24" customHeight="1">
      <c r="A119" s="39"/>
      <c r="B119" s="40"/>
      <c r="C119" s="225" t="s">
        <v>194</v>
      </c>
      <c r="D119" s="225" t="s">
        <v>143</v>
      </c>
      <c r="E119" s="226" t="s">
        <v>195</v>
      </c>
      <c r="F119" s="227" t="s">
        <v>196</v>
      </c>
      <c r="G119" s="228" t="s">
        <v>146</v>
      </c>
      <c r="H119" s="229">
        <v>10</v>
      </c>
      <c r="I119" s="230"/>
      <c r="J119" s="231">
        <f>ROUND(I119*H119,2)</f>
        <v>0</v>
      </c>
      <c r="K119" s="227" t="s">
        <v>147</v>
      </c>
      <c r="L119" s="45"/>
      <c r="M119" s="232" t="s">
        <v>32</v>
      </c>
      <c r="N119" s="233" t="s">
        <v>48</v>
      </c>
      <c r="O119" s="85"/>
      <c r="P119" s="234">
        <f>O119*H119</f>
        <v>0</v>
      </c>
      <c r="Q119" s="234">
        <v>0</v>
      </c>
      <c r="R119" s="234">
        <f>Q119*H119</f>
        <v>0</v>
      </c>
      <c r="S119" s="234">
        <v>0</v>
      </c>
      <c r="T119" s="23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36" t="s">
        <v>84</v>
      </c>
      <c r="AT119" s="236" t="s">
        <v>143</v>
      </c>
      <c r="AU119" s="236" t="s">
        <v>84</v>
      </c>
      <c r="AY119" s="17" t="s">
        <v>142</v>
      </c>
      <c r="BE119" s="237">
        <f>IF(N119="základní",J119,0)</f>
        <v>0</v>
      </c>
      <c r="BF119" s="237">
        <f>IF(N119="snížená",J119,0)</f>
        <v>0</v>
      </c>
      <c r="BG119" s="237">
        <f>IF(N119="zákl. přenesená",J119,0)</f>
        <v>0</v>
      </c>
      <c r="BH119" s="237">
        <f>IF(N119="sníž. přenesená",J119,0)</f>
        <v>0</v>
      </c>
      <c r="BI119" s="237">
        <f>IF(N119="nulová",J119,0)</f>
        <v>0</v>
      </c>
      <c r="BJ119" s="17" t="s">
        <v>84</v>
      </c>
      <c r="BK119" s="237">
        <f>ROUND(I119*H119,2)</f>
        <v>0</v>
      </c>
      <c r="BL119" s="17" t="s">
        <v>84</v>
      </c>
      <c r="BM119" s="236" t="s">
        <v>197</v>
      </c>
    </row>
    <row r="120" s="2" customFormat="1" ht="24" customHeight="1">
      <c r="A120" s="39"/>
      <c r="B120" s="40"/>
      <c r="C120" s="225" t="s">
        <v>198</v>
      </c>
      <c r="D120" s="225" t="s">
        <v>143</v>
      </c>
      <c r="E120" s="226" t="s">
        <v>199</v>
      </c>
      <c r="F120" s="227" t="s">
        <v>200</v>
      </c>
      <c r="G120" s="228" t="s">
        <v>146</v>
      </c>
      <c r="H120" s="229">
        <v>4</v>
      </c>
      <c r="I120" s="230"/>
      <c r="J120" s="231">
        <f>ROUND(I120*H120,2)</f>
        <v>0</v>
      </c>
      <c r="K120" s="227" t="s">
        <v>147</v>
      </c>
      <c r="L120" s="45"/>
      <c r="M120" s="232" t="s">
        <v>32</v>
      </c>
      <c r="N120" s="233" t="s">
        <v>48</v>
      </c>
      <c r="O120" s="85"/>
      <c r="P120" s="234">
        <f>O120*H120</f>
        <v>0</v>
      </c>
      <c r="Q120" s="234">
        <v>0</v>
      </c>
      <c r="R120" s="234">
        <f>Q120*H120</f>
        <v>0</v>
      </c>
      <c r="S120" s="234">
        <v>0</v>
      </c>
      <c r="T120" s="23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36" t="s">
        <v>84</v>
      </c>
      <c r="AT120" s="236" t="s">
        <v>143</v>
      </c>
      <c r="AU120" s="236" t="s">
        <v>84</v>
      </c>
      <c r="AY120" s="17" t="s">
        <v>142</v>
      </c>
      <c r="BE120" s="237">
        <f>IF(N120="základní",J120,0)</f>
        <v>0</v>
      </c>
      <c r="BF120" s="237">
        <f>IF(N120="snížená",J120,0)</f>
        <v>0</v>
      </c>
      <c r="BG120" s="237">
        <f>IF(N120="zákl. přenesená",J120,0)</f>
        <v>0</v>
      </c>
      <c r="BH120" s="237">
        <f>IF(N120="sníž. přenesená",J120,0)</f>
        <v>0</v>
      </c>
      <c r="BI120" s="237">
        <f>IF(N120="nulová",J120,0)</f>
        <v>0</v>
      </c>
      <c r="BJ120" s="17" t="s">
        <v>84</v>
      </c>
      <c r="BK120" s="237">
        <f>ROUND(I120*H120,2)</f>
        <v>0</v>
      </c>
      <c r="BL120" s="17" t="s">
        <v>84</v>
      </c>
      <c r="BM120" s="236" t="s">
        <v>201</v>
      </c>
    </row>
    <row r="121" s="2" customFormat="1" ht="24" customHeight="1">
      <c r="A121" s="39"/>
      <c r="B121" s="40"/>
      <c r="C121" s="225" t="s">
        <v>8</v>
      </c>
      <c r="D121" s="225" t="s">
        <v>143</v>
      </c>
      <c r="E121" s="226" t="s">
        <v>202</v>
      </c>
      <c r="F121" s="227" t="s">
        <v>203</v>
      </c>
      <c r="G121" s="228" t="s">
        <v>146</v>
      </c>
      <c r="H121" s="229">
        <v>4</v>
      </c>
      <c r="I121" s="230"/>
      <c r="J121" s="231">
        <f>ROUND(I121*H121,2)</f>
        <v>0</v>
      </c>
      <c r="K121" s="227" t="s">
        <v>147</v>
      </c>
      <c r="L121" s="45"/>
      <c r="M121" s="232" t="s">
        <v>32</v>
      </c>
      <c r="N121" s="233" t="s">
        <v>48</v>
      </c>
      <c r="O121" s="85"/>
      <c r="P121" s="234">
        <f>O121*H121</f>
        <v>0</v>
      </c>
      <c r="Q121" s="234">
        <v>0</v>
      </c>
      <c r="R121" s="234">
        <f>Q121*H121</f>
        <v>0</v>
      </c>
      <c r="S121" s="234">
        <v>0</v>
      </c>
      <c r="T121" s="23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6" t="s">
        <v>84</v>
      </c>
      <c r="AT121" s="236" t="s">
        <v>143</v>
      </c>
      <c r="AU121" s="236" t="s">
        <v>84</v>
      </c>
      <c r="AY121" s="17" t="s">
        <v>142</v>
      </c>
      <c r="BE121" s="237">
        <f>IF(N121="základní",J121,0)</f>
        <v>0</v>
      </c>
      <c r="BF121" s="237">
        <f>IF(N121="snížená",J121,0)</f>
        <v>0</v>
      </c>
      <c r="BG121" s="237">
        <f>IF(N121="zákl. přenesená",J121,0)</f>
        <v>0</v>
      </c>
      <c r="BH121" s="237">
        <f>IF(N121="sníž. přenesená",J121,0)</f>
        <v>0</v>
      </c>
      <c r="BI121" s="237">
        <f>IF(N121="nulová",J121,0)</f>
        <v>0</v>
      </c>
      <c r="BJ121" s="17" t="s">
        <v>84</v>
      </c>
      <c r="BK121" s="237">
        <f>ROUND(I121*H121,2)</f>
        <v>0</v>
      </c>
      <c r="BL121" s="17" t="s">
        <v>84</v>
      </c>
      <c r="BM121" s="236" t="s">
        <v>204</v>
      </c>
    </row>
    <row r="122" s="2" customFormat="1" ht="24" customHeight="1">
      <c r="A122" s="39"/>
      <c r="B122" s="40"/>
      <c r="C122" s="225" t="s">
        <v>205</v>
      </c>
      <c r="D122" s="225" t="s">
        <v>143</v>
      </c>
      <c r="E122" s="226" t="s">
        <v>206</v>
      </c>
      <c r="F122" s="227" t="s">
        <v>207</v>
      </c>
      <c r="G122" s="228" t="s">
        <v>146</v>
      </c>
      <c r="H122" s="229">
        <v>1</v>
      </c>
      <c r="I122" s="230"/>
      <c r="J122" s="231">
        <f>ROUND(I122*H122,2)</f>
        <v>0</v>
      </c>
      <c r="K122" s="227" t="s">
        <v>147</v>
      </c>
      <c r="L122" s="45"/>
      <c r="M122" s="232" t="s">
        <v>32</v>
      </c>
      <c r="N122" s="233" t="s">
        <v>48</v>
      </c>
      <c r="O122" s="85"/>
      <c r="P122" s="234">
        <f>O122*H122</f>
        <v>0</v>
      </c>
      <c r="Q122" s="234">
        <v>0</v>
      </c>
      <c r="R122" s="234">
        <f>Q122*H122</f>
        <v>0</v>
      </c>
      <c r="S122" s="234">
        <v>0</v>
      </c>
      <c r="T122" s="23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36" t="s">
        <v>84</v>
      </c>
      <c r="AT122" s="236" t="s">
        <v>143</v>
      </c>
      <c r="AU122" s="236" t="s">
        <v>84</v>
      </c>
      <c r="AY122" s="17" t="s">
        <v>142</v>
      </c>
      <c r="BE122" s="237">
        <f>IF(N122="základní",J122,0)</f>
        <v>0</v>
      </c>
      <c r="BF122" s="237">
        <f>IF(N122="snížená",J122,0)</f>
        <v>0</v>
      </c>
      <c r="BG122" s="237">
        <f>IF(N122="zákl. přenesená",J122,0)</f>
        <v>0</v>
      </c>
      <c r="BH122" s="237">
        <f>IF(N122="sníž. přenesená",J122,0)</f>
        <v>0</v>
      </c>
      <c r="BI122" s="237">
        <f>IF(N122="nulová",J122,0)</f>
        <v>0</v>
      </c>
      <c r="BJ122" s="17" t="s">
        <v>84</v>
      </c>
      <c r="BK122" s="237">
        <f>ROUND(I122*H122,2)</f>
        <v>0</v>
      </c>
      <c r="BL122" s="17" t="s">
        <v>84</v>
      </c>
      <c r="BM122" s="236" t="s">
        <v>208</v>
      </c>
    </row>
    <row r="123" s="2" customFormat="1" ht="24" customHeight="1">
      <c r="A123" s="39"/>
      <c r="B123" s="40"/>
      <c r="C123" s="225" t="s">
        <v>209</v>
      </c>
      <c r="D123" s="225" t="s">
        <v>143</v>
      </c>
      <c r="E123" s="226" t="s">
        <v>210</v>
      </c>
      <c r="F123" s="227" t="s">
        <v>211</v>
      </c>
      <c r="G123" s="228" t="s">
        <v>146</v>
      </c>
      <c r="H123" s="229">
        <v>1</v>
      </c>
      <c r="I123" s="230"/>
      <c r="J123" s="231">
        <f>ROUND(I123*H123,2)</f>
        <v>0</v>
      </c>
      <c r="K123" s="227" t="s">
        <v>147</v>
      </c>
      <c r="L123" s="45"/>
      <c r="M123" s="232" t="s">
        <v>32</v>
      </c>
      <c r="N123" s="233" t="s">
        <v>48</v>
      </c>
      <c r="O123" s="85"/>
      <c r="P123" s="234">
        <f>O123*H123</f>
        <v>0</v>
      </c>
      <c r="Q123" s="234">
        <v>0</v>
      </c>
      <c r="R123" s="234">
        <f>Q123*H123</f>
        <v>0</v>
      </c>
      <c r="S123" s="234">
        <v>0</v>
      </c>
      <c r="T123" s="235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6" t="s">
        <v>84</v>
      </c>
      <c r="AT123" s="236" t="s">
        <v>143</v>
      </c>
      <c r="AU123" s="236" t="s">
        <v>84</v>
      </c>
      <c r="AY123" s="17" t="s">
        <v>142</v>
      </c>
      <c r="BE123" s="237">
        <f>IF(N123="základní",J123,0)</f>
        <v>0</v>
      </c>
      <c r="BF123" s="237">
        <f>IF(N123="snížená",J123,0)</f>
        <v>0</v>
      </c>
      <c r="BG123" s="237">
        <f>IF(N123="zákl. přenesená",J123,0)</f>
        <v>0</v>
      </c>
      <c r="BH123" s="237">
        <f>IF(N123="sníž. přenesená",J123,0)</f>
        <v>0</v>
      </c>
      <c r="BI123" s="237">
        <f>IF(N123="nulová",J123,0)</f>
        <v>0</v>
      </c>
      <c r="BJ123" s="17" t="s">
        <v>84</v>
      </c>
      <c r="BK123" s="237">
        <f>ROUND(I123*H123,2)</f>
        <v>0</v>
      </c>
      <c r="BL123" s="17" t="s">
        <v>84</v>
      </c>
      <c r="BM123" s="236" t="s">
        <v>212</v>
      </c>
    </row>
    <row r="124" s="2" customFormat="1" ht="24" customHeight="1">
      <c r="A124" s="39"/>
      <c r="B124" s="40"/>
      <c r="C124" s="242" t="s">
        <v>213</v>
      </c>
      <c r="D124" s="242" t="s">
        <v>214</v>
      </c>
      <c r="E124" s="243" t="s">
        <v>215</v>
      </c>
      <c r="F124" s="244" t="s">
        <v>216</v>
      </c>
      <c r="G124" s="245" t="s">
        <v>146</v>
      </c>
      <c r="H124" s="246">
        <v>1</v>
      </c>
      <c r="I124" s="247"/>
      <c r="J124" s="248">
        <f>ROUND(I124*H124,2)</f>
        <v>0</v>
      </c>
      <c r="K124" s="244" t="s">
        <v>147</v>
      </c>
      <c r="L124" s="249"/>
      <c r="M124" s="250" t="s">
        <v>32</v>
      </c>
      <c r="N124" s="251" t="s">
        <v>48</v>
      </c>
      <c r="O124" s="85"/>
      <c r="P124" s="234">
        <f>O124*H124</f>
        <v>0</v>
      </c>
      <c r="Q124" s="234">
        <v>0</v>
      </c>
      <c r="R124" s="234">
        <f>Q124*H124</f>
        <v>0</v>
      </c>
      <c r="S124" s="234">
        <v>0</v>
      </c>
      <c r="T124" s="23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6" t="s">
        <v>217</v>
      </c>
      <c r="AT124" s="236" t="s">
        <v>214</v>
      </c>
      <c r="AU124" s="236" t="s">
        <v>84</v>
      </c>
      <c r="AY124" s="17" t="s">
        <v>142</v>
      </c>
      <c r="BE124" s="237">
        <f>IF(N124="základní",J124,0)</f>
        <v>0</v>
      </c>
      <c r="BF124" s="237">
        <f>IF(N124="snížená",J124,0)</f>
        <v>0</v>
      </c>
      <c r="BG124" s="237">
        <f>IF(N124="zákl. přenesená",J124,0)</f>
        <v>0</v>
      </c>
      <c r="BH124" s="237">
        <f>IF(N124="sníž. přenesená",J124,0)</f>
        <v>0</v>
      </c>
      <c r="BI124" s="237">
        <f>IF(N124="nulová",J124,0)</f>
        <v>0</v>
      </c>
      <c r="BJ124" s="17" t="s">
        <v>84</v>
      </c>
      <c r="BK124" s="237">
        <f>ROUND(I124*H124,2)</f>
        <v>0</v>
      </c>
      <c r="BL124" s="17" t="s">
        <v>218</v>
      </c>
      <c r="BM124" s="236" t="s">
        <v>219</v>
      </c>
    </row>
    <row r="125" s="2" customFormat="1" ht="24" customHeight="1">
      <c r="A125" s="39"/>
      <c r="B125" s="40"/>
      <c r="C125" s="242" t="s">
        <v>220</v>
      </c>
      <c r="D125" s="242" t="s">
        <v>214</v>
      </c>
      <c r="E125" s="243" t="s">
        <v>221</v>
      </c>
      <c r="F125" s="244" t="s">
        <v>222</v>
      </c>
      <c r="G125" s="245" t="s">
        <v>146</v>
      </c>
      <c r="H125" s="246">
        <v>2</v>
      </c>
      <c r="I125" s="247"/>
      <c r="J125" s="248">
        <f>ROUND(I125*H125,2)</f>
        <v>0</v>
      </c>
      <c r="K125" s="244" t="s">
        <v>147</v>
      </c>
      <c r="L125" s="249"/>
      <c r="M125" s="250" t="s">
        <v>32</v>
      </c>
      <c r="N125" s="251" t="s">
        <v>48</v>
      </c>
      <c r="O125" s="85"/>
      <c r="P125" s="234">
        <f>O125*H125</f>
        <v>0</v>
      </c>
      <c r="Q125" s="234">
        <v>0</v>
      </c>
      <c r="R125" s="234">
        <f>Q125*H125</f>
        <v>0</v>
      </c>
      <c r="S125" s="234">
        <v>0</v>
      </c>
      <c r="T125" s="23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6" t="s">
        <v>217</v>
      </c>
      <c r="AT125" s="236" t="s">
        <v>214</v>
      </c>
      <c r="AU125" s="236" t="s">
        <v>84</v>
      </c>
      <c r="AY125" s="17" t="s">
        <v>142</v>
      </c>
      <c r="BE125" s="237">
        <f>IF(N125="základní",J125,0)</f>
        <v>0</v>
      </c>
      <c r="BF125" s="237">
        <f>IF(N125="snížená",J125,0)</f>
        <v>0</v>
      </c>
      <c r="BG125" s="237">
        <f>IF(N125="zákl. přenesená",J125,0)</f>
        <v>0</v>
      </c>
      <c r="BH125" s="237">
        <f>IF(N125="sníž. přenesená",J125,0)</f>
        <v>0</v>
      </c>
      <c r="BI125" s="237">
        <f>IF(N125="nulová",J125,0)</f>
        <v>0</v>
      </c>
      <c r="BJ125" s="17" t="s">
        <v>84</v>
      </c>
      <c r="BK125" s="237">
        <f>ROUND(I125*H125,2)</f>
        <v>0</v>
      </c>
      <c r="BL125" s="17" t="s">
        <v>218</v>
      </c>
      <c r="BM125" s="236" t="s">
        <v>223</v>
      </c>
    </row>
    <row r="126" s="2" customFormat="1" ht="24" customHeight="1">
      <c r="A126" s="39"/>
      <c r="B126" s="40"/>
      <c r="C126" s="242" t="s">
        <v>224</v>
      </c>
      <c r="D126" s="242" t="s">
        <v>214</v>
      </c>
      <c r="E126" s="243" t="s">
        <v>225</v>
      </c>
      <c r="F126" s="244" t="s">
        <v>226</v>
      </c>
      <c r="G126" s="245" t="s">
        <v>146</v>
      </c>
      <c r="H126" s="246">
        <v>3</v>
      </c>
      <c r="I126" s="247"/>
      <c r="J126" s="248">
        <f>ROUND(I126*H126,2)</f>
        <v>0</v>
      </c>
      <c r="K126" s="244" t="s">
        <v>147</v>
      </c>
      <c r="L126" s="249"/>
      <c r="M126" s="250" t="s">
        <v>32</v>
      </c>
      <c r="N126" s="251" t="s">
        <v>48</v>
      </c>
      <c r="O126" s="85"/>
      <c r="P126" s="234">
        <f>O126*H126</f>
        <v>0</v>
      </c>
      <c r="Q126" s="234">
        <v>0</v>
      </c>
      <c r="R126" s="234">
        <f>Q126*H126</f>
        <v>0</v>
      </c>
      <c r="S126" s="234">
        <v>0</v>
      </c>
      <c r="T126" s="23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6" t="s">
        <v>217</v>
      </c>
      <c r="AT126" s="236" t="s">
        <v>214</v>
      </c>
      <c r="AU126" s="236" t="s">
        <v>84</v>
      </c>
      <c r="AY126" s="17" t="s">
        <v>142</v>
      </c>
      <c r="BE126" s="237">
        <f>IF(N126="základní",J126,0)</f>
        <v>0</v>
      </c>
      <c r="BF126" s="237">
        <f>IF(N126="snížená",J126,0)</f>
        <v>0</v>
      </c>
      <c r="BG126" s="237">
        <f>IF(N126="zákl. přenesená",J126,0)</f>
        <v>0</v>
      </c>
      <c r="BH126" s="237">
        <f>IF(N126="sníž. přenesená",J126,0)</f>
        <v>0</v>
      </c>
      <c r="BI126" s="237">
        <f>IF(N126="nulová",J126,0)</f>
        <v>0</v>
      </c>
      <c r="BJ126" s="17" t="s">
        <v>84</v>
      </c>
      <c r="BK126" s="237">
        <f>ROUND(I126*H126,2)</f>
        <v>0</v>
      </c>
      <c r="BL126" s="17" t="s">
        <v>218</v>
      </c>
      <c r="BM126" s="236" t="s">
        <v>227</v>
      </c>
    </row>
    <row r="127" s="2" customFormat="1" ht="24" customHeight="1">
      <c r="A127" s="39"/>
      <c r="B127" s="40"/>
      <c r="C127" s="242" t="s">
        <v>7</v>
      </c>
      <c r="D127" s="242" t="s">
        <v>214</v>
      </c>
      <c r="E127" s="243" t="s">
        <v>228</v>
      </c>
      <c r="F127" s="244" t="s">
        <v>229</v>
      </c>
      <c r="G127" s="245" t="s">
        <v>146</v>
      </c>
      <c r="H127" s="246">
        <v>1</v>
      </c>
      <c r="I127" s="247"/>
      <c r="J127" s="248">
        <f>ROUND(I127*H127,2)</f>
        <v>0</v>
      </c>
      <c r="K127" s="244" t="s">
        <v>147</v>
      </c>
      <c r="L127" s="249"/>
      <c r="M127" s="250" t="s">
        <v>32</v>
      </c>
      <c r="N127" s="251" t="s">
        <v>48</v>
      </c>
      <c r="O127" s="85"/>
      <c r="P127" s="234">
        <f>O127*H127</f>
        <v>0</v>
      </c>
      <c r="Q127" s="234">
        <v>0</v>
      </c>
      <c r="R127" s="234">
        <f>Q127*H127</f>
        <v>0</v>
      </c>
      <c r="S127" s="234">
        <v>0</v>
      </c>
      <c r="T127" s="235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6" t="s">
        <v>230</v>
      </c>
      <c r="AT127" s="236" t="s">
        <v>214</v>
      </c>
      <c r="AU127" s="236" t="s">
        <v>84</v>
      </c>
      <c r="AY127" s="17" t="s">
        <v>142</v>
      </c>
      <c r="BE127" s="237">
        <f>IF(N127="základní",J127,0)</f>
        <v>0</v>
      </c>
      <c r="BF127" s="237">
        <f>IF(N127="snížená",J127,0)</f>
        <v>0</v>
      </c>
      <c r="BG127" s="237">
        <f>IF(N127="zákl. přenesená",J127,0)</f>
        <v>0</v>
      </c>
      <c r="BH127" s="237">
        <f>IF(N127="sníž. přenesená",J127,0)</f>
        <v>0</v>
      </c>
      <c r="BI127" s="237">
        <f>IF(N127="nulová",J127,0)</f>
        <v>0</v>
      </c>
      <c r="BJ127" s="17" t="s">
        <v>84</v>
      </c>
      <c r="BK127" s="237">
        <f>ROUND(I127*H127,2)</f>
        <v>0</v>
      </c>
      <c r="BL127" s="17" t="s">
        <v>230</v>
      </c>
      <c r="BM127" s="236" t="s">
        <v>231</v>
      </c>
    </row>
    <row r="128" s="2" customFormat="1" ht="24" customHeight="1">
      <c r="A128" s="39"/>
      <c r="B128" s="40"/>
      <c r="C128" s="242" t="s">
        <v>232</v>
      </c>
      <c r="D128" s="242" t="s">
        <v>214</v>
      </c>
      <c r="E128" s="243" t="s">
        <v>233</v>
      </c>
      <c r="F128" s="244" t="s">
        <v>234</v>
      </c>
      <c r="G128" s="245" t="s">
        <v>146</v>
      </c>
      <c r="H128" s="246">
        <v>2</v>
      </c>
      <c r="I128" s="247"/>
      <c r="J128" s="248">
        <f>ROUND(I128*H128,2)</f>
        <v>0</v>
      </c>
      <c r="K128" s="244" t="s">
        <v>147</v>
      </c>
      <c r="L128" s="249"/>
      <c r="M128" s="250" t="s">
        <v>32</v>
      </c>
      <c r="N128" s="251" t="s">
        <v>48</v>
      </c>
      <c r="O128" s="85"/>
      <c r="P128" s="234">
        <f>O128*H128</f>
        <v>0</v>
      </c>
      <c r="Q128" s="234">
        <v>0</v>
      </c>
      <c r="R128" s="234">
        <f>Q128*H128</f>
        <v>0</v>
      </c>
      <c r="S128" s="234">
        <v>0</v>
      </c>
      <c r="T128" s="23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6" t="s">
        <v>230</v>
      </c>
      <c r="AT128" s="236" t="s">
        <v>214</v>
      </c>
      <c r="AU128" s="236" t="s">
        <v>84</v>
      </c>
      <c r="AY128" s="17" t="s">
        <v>142</v>
      </c>
      <c r="BE128" s="237">
        <f>IF(N128="základní",J128,0)</f>
        <v>0</v>
      </c>
      <c r="BF128" s="237">
        <f>IF(N128="snížená",J128,0)</f>
        <v>0</v>
      </c>
      <c r="BG128" s="237">
        <f>IF(N128="zákl. přenesená",J128,0)</f>
        <v>0</v>
      </c>
      <c r="BH128" s="237">
        <f>IF(N128="sníž. přenesená",J128,0)</f>
        <v>0</v>
      </c>
      <c r="BI128" s="237">
        <f>IF(N128="nulová",J128,0)</f>
        <v>0</v>
      </c>
      <c r="BJ128" s="17" t="s">
        <v>84</v>
      </c>
      <c r="BK128" s="237">
        <f>ROUND(I128*H128,2)</f>
        <v>0</v>
      </c>
      <c r="BL128" s="17" t="s">
        <v>230</v>
      </c>
      <c r="BM128" s="236" t="s">
        <v>235</v>
      </c>
    </row>
    <row r="129" s="2" customFormat="1" ht="16.5" customHeight="1">
      <c r="A129" s="39"/>
      <c r="B129" s="40"/>
      <c r="C129" s="242" t="s">
        <v>236</v>
      </c>
      <c r="D129" s="242" t="s">
        <v>214</v>
      </c>
      <c r="E129" s="243" t="s">
        <v>237</v>
      </c>
      <c r="F129" s="244" t="s">
        <v>238</v>
      </c>
      <c r="G129" s="245" t="s">
        <v>146</v>
      </c>
      <c r="H129" s="246">
        <v>2</v>
      </c>
      <c r="I129" s="247"/>
      <c r="J129" s="248">
        <f>ROUND(I129*H129,2)</f>
        <v>0</v>
      </c>
      <c r="K129" s="244" t="s">
        <v>32</v>
      </c>
      <c r="L129" s="249"/>
      <c r="M129" s="250" t="s">
        <v>32</v>
      </c>
      <c r="N129" s="251" t="s">
        <v>48</v>
      </c>
      <c r="O129" s="85"/>
      <c r="P129" s="234">
        <f>O129*H129</f>
        <v>0</v>
      </c>
      <c r="Q129" s="234">
        <v>0</v>
      </c>
      <c r="R129" s="234">
        <f>Q129*H129</f>
        <v>0</v>
      </c>
      <c r="S129" s="234">
        <v>0</v>
      </c>
      <c r="T129" s="235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6" t="s">
        <v>217</v>
      </c>
      <c r="AT129" s="236" t="s">
        <v>214</v>
      </c>
      <c r="AU129" s="236" t="s">
        <v>84</v>
      </c>
      <c r="AY129" s="17" t="s">
        <v>142</v>
      </c>
      <c r="BE129" s="237">
        <f>IF(N129="základní",J129,0)</f>
        <v>0</v>
      </c>
      <c r="BF129" s="237">
        <f>IF(N129="snížená",J129,0)</f>
        <v>0</v>
      </c>
      <c r="BG129" s="237">
        <f>IF(N129="zákl. přenesená",J129,0)</f>
        <v>0</v>
      </c>
      <c r="BH129" s="237">
        <f>IF(N129="sníž. přenesená",J129,0)</f>
        <v>0</v>
      </c>
      <c r="BI129" s="237">
        <f>IF(N129="nulová",J129,0)</f>
        <v>0</v>
      </c>
      <c r="BJ129" s="17" t="s">
        <v>84</v>
      </c>
      <c r="BK129" s="237">
        <f>ROUND(I129*H129,2)</f>
        <v>0</v>
      </c>
      <c r="BL129" s="17" t="s">
        <v>218</v>
      </c>
      <c r="BM129" s="236" t="s">
        <v>239</v>
      </c>
    </row>
    <row r="130" s="2" customFormat="1" ht="16.5" customHeight="1">
      <c r="A130" s="39"/>
      <c r="B130" s="40"/>
      <c r="C130" s="242" t="s">
        <v>240</v>
      </c>
      <c r="D130" s="242" t="s">
        <v>214</v>
      </c>
      <c r="E130" s="243" t="s">
        <v>241</v>
      </c>
      <c r="F130" s="244" t="s">
        <v>242</v>
      </c>
      <c r="G130" s="245" t="s">
        <v>146</v>
      </c>
      <c r="H130" s="246">
        <v>2</v>
      </c>
      <c r="I130" s="247"/>
      <c r="J130" s="248">
        <f>ROUND(I130*H130,2)</f>
        <v>0</v>
      </c>
      <c r="K130" s="244" t="s">
        <v>32</v>
      </c>
      <c r="L130" s="249"/>
      <c r="M130" s="250" t="s">
        <v>32</v>
      </c>
      <c r="N130" s="251" t="s">
        <v>48</v>
      </c>
      <c r="O130" s="85"/>
      <c r="P130" s="234">
        <f>O130*H130</f>
        <v>0</v>
      </c>
      <c r="Q130" s="234">
        <v>0</v>
      </c>
      <c r="R130" s="234">
        <f>Q130*H130</f>
        <v>0</v>
      </c>
      <c r="S130" s="234">
        <v>0</v>
      </c>
      <c r="T130" s="23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6" t="s">
        <v>217</v>
      </c>
      <c r="AT130" s="236" t="s">
        <v>214</v>
      </c>
      <c r="AU130" s="236" t="s">
        <v>84</v>
      </c>
      <c r="AY130" s="17" t="s">
        <v>142</v>
      </c>
      <c r="BE130" s="237">
        <f>IF(N130="základní",J130,0)</f>
        <v>0</v>
      </c>
      <c r="BF130" s="237">
        <f>IF(N130="snížená",J130,0)</f>
        <v>0</v>
      </c>
      <c r="BG130" s="237">
        <f>IF(N130="zákl. přenesená",J130,0)</f>
        <v>0</v>
      </c>
      <c r="BH130" s="237">
        <f>IF(N130="sníž. přenesená",J130,0)</f>
        <v>0</v>
      </c>
      <c r="BI130" s="237">
        <f>IF(N130="nulová",J130,0)</f>
        <v>0</v>
      </c>
      <c r="BJ130" s="17" t="s">
        <v>84</v>
      </c>
      <c r="BK130" s="237">
        <f>ROUND(I130*H130,2)</f>
        <v>0</v>
      </c>
      <c r="BL130" s="17" t="s">
        <v>218</v>
      </c>
      <c r="BM130" s="236" t="s">
        <v>243</v>
      </c>
    </row>
    <row r="131" s="2" customFormat="1" ht="24" customHeight="1">
      <c r="A131" s="39"/>
      <c r="B131" s="40"/>
      <c r="C131" s="242" t="s">
        <v>244</v>
      </c>
      <c r="D131" s="242" t="s">
        <v>214</v>
      </c>
      <c r="E131" s="243" t="s">
        <v>245</v>
      </c>
      <c r="F131" s="244" t="s">
        <v>246</v>
      </c>
      <c r="G131" s="245" t="s">
        <v>146</v>
      </c>
      <c r="H131" s="246">
        <v>4</v>
      </c>
      <c r="I131" s="247"/>
      <c r="J131" s="248">
        <f>ROUND(I131*H131,2)</f>
        <v>0</v>
      </c>
      <c r="K131" s="244" t="s">
        <v>147</v>
      </c>
      <c r="L131" s="249"/>
      <c r="M131" s="250" t="s">
        <v>32</v>
      </c>
      <c r="N131" s="251" t="s">
        <v>48</v>
      </c>
      <c r="O131" s="85"/>
      <c r="P131" s="234">
        <f>O131*H131</f>
        <v>0</v>
      </c>
      <c r="Q131" s="234">
        <v>0</v>
      </c>
      <c r="R131" s="234">
        <f>Q131*H131</f>
        <v>0</v>
      </c>
      <c r="S131" s="234">
        <v>0</v>
      </c>
      <c r="T131" s="235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6" t="s">
        <v>230</v>
      </c>
      <c r="AT131" s="236" t="s">
        <v>214</v>
      </c>
      <c r="AU131" s="236" t="s">
        <v>84</v>
      </c>
      <c r="AY131" s="17" t="s">
        <v>142</v>
      </c>
      <c r="BE131" s="237">
        <f>IF(N131="základní",J131,0)</f>
        <v>0</v>
      </c>
      <c r="BF131" s="237">
        <f>IF(N131="snížená",J131,0)</f>
        <v>0</v>
      </c>
      <c r="BG131" s="237">
        <f>IF(N131="zákl. přenesená",J131,0)</f>
        <v>0</v>
      </c>
      <c r="BH131" s="237">
        <f>IF(N131="sníž. přenesená",J131,0)</f>
        <v>0</v>
      </c>
      <c r="BI131" s="237">
        <f>IF(N131="nulová",J131,0)</f>
        <v>0</v>
      </c>
      <c r="BJ131" s="17" t="s">
        <v>84</v>
      </c>
      <c r="BK131" s="237">
        <f>ROUND(I131*H131,2)</f>
        <v>0</v>
      </c>
      <c r="BL131" s="17" t="s">
        <v>230</v>
      </c>
      <c r="BM131" s="236" t="s">
        <v>247</v>
      </c>
    </row>
    <row r="132" s="2" customFormat="1" ht="24" customHeight="1">
      <c r="A132" s="39"/>
      <c r="B132" s="40"/>
      <c r="C132" s="242" t="s">
        <v>248</v>
      </c>
      <c r="D132" s="242" t="s">
        <v>214</v>
      </c>
      <c r="E132" s="243" t="s">
        <v>249</v>
      </c>
      <c r="F132" s="244" t="s">
        <v>250</v>
      </c>
      <c r="G132" s="245" t="s">
        <v>146</v>
      </c>
      <c r="H132" s="246">
        <v>2</v>
      </c>
      <c r="I132" s="247"/>
      <c r="J132" s="248">
        <f>ROUND(I132*H132,2)</f>
        <v>0</v>
      </c>
      <c r="K132" s="244" t="s">
        <v>147</v>
      </c>
      <c r="L132" s="249"/>
      <c r="M132" s="250" t="s">
        <v>32</v>
      </c>
      <c r="N132" s="251" t="s">
        <v>48</v>
      </c>
      <c r="O132" s="85"/>
      <c r="P132" s="234">
        <f>O132*H132</f>
        <v>0</v>
      </c>
      <c r="Q132" s="234">
        <v>0</v>
      </c>
      <c r="R132" s="234">
        <f>Q132*H132</f>
        <v>0</v>
      </c>
      <c r="S132" s="234">
        <v>0</v>
      </c>
      <c r="T132" s="23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6" t="s">
        <v>230</v>
      </c>
      <c r="AT132" s="236" t="s">
        <v>214</v>
      </c>
      <c r="AU132" s="236" t="s">
        <v>84</v>
      </c>
      <c r="AY132" s="17" t="s">
        <v>142</v>
      </c>
      <c r="BE132" s="237">
        <f>IF(N132="základní",J132,0)</f>
        <v>0</v>
      </c>
      <c r="BF132" s="237">
        <f>IF(N132="snížená",J132,0)</f>
        <v>0</v>
      </c>
      <c r="BG132" s="237">
        <f>IF(N132="zákl. přenesená",J132,0)</f>
        <v>0</v>
      </c>
      <c r="BH132" s="237">
        <f>IF(N132="sníž. přenesená",J132,0)</f>
        <v>0</v>
      </c>
      <c r="BI132" s="237">
        <f>IF(N132="nulová",J132,0)</f>
        <v>0</v>
      </c>
      <c r="BJ132" s="17" t="s">
        <v>84</v>
      </c>
      <c r="BK132" s="237">
        <f>ROUND(I132*H132,2)</f>
        <v>0</v>
      </c>
      <c r="BL132" s="17" t="s">
        <v>230</v>
      </c>
      <c r="BM132" s="236" t="s">
        <v>251</v>
      </c>
    </row>
    <row r="133" s="2" customFormat="1" ht="24" customHeight="1">
      <c r="A133" s="39"/>
      <c r="B133" s="40"/>
      <c r="C133" s="242" t="s">
        <v>252</v>
      </c>
      <c r="D133" s="242" t="s">
        <v>214</v>
      </c>
      <c r="E133" s="243" t="s">
        <v>253</v>
      </c>
      <c r="F133" s="244" t="s">
        <v>254</v>
      </c>
      <c r="G133" s="245" t="s">
        <v>146</v>
      </c>
      <c r="H133" s="246">
        <v>2</v>
      </c>
      <c r="I133" s="247"/>
      <c r="J133" s="248">
        <f>ROUND(I133*H133,2)</f>
        <v>0</v>
      </c>
      <c r="K133" s="244" t="s">
        <v>147</v>
      </c>
      <c r="L133" s="249"/>
      <c r="M133" s="250" t="s">
        <v>32</v>
      </c>
      <c r="N133" s="251" t="s">
        <v>48</v>
      </c>
      <c r="O133" s="85"/>
      <c r="P133" s="234">
        <f>O133*H133</f>
        <v>0</v>
      </c>
      <c r="Q133" s="234">
        <v>0</v>
      </c>
      <c r="R133" s="234">
        <f>Q133*H133</f>
        <v>0</v>
      </c>
      <c r="S133" s="234">
        <v>0</v>
      </c>
      <c r="T133" s="23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6" t="s">
        <v>230</v>
      </c>
      <c r="AT133" s="236" t="s">
        <v>214</v>
      </c>
      <c r="AU133" s="236" t="s">
        <v>84</v>
      </c>
      <c r="AY133" s="17" t="s">
        <v>142</v>
      </c>
      <c r="BE133" s="237">
        <f>IF(N133="základní",J133,0)</f>
        <v>0</v>
      </c>
      <c r="BF133" s="237">
        <f>IF(N133="snížená",J133,0)</f>
        <v>0</v>
      </c>
      <c r="BG133" s="237">
        <f>IF(N133="zákl. přenesená",J133,0)</f>
        <v>0</v>
      </c>
      <c r="BH133" s="237">
        <f>IF(N133="sníž. přenesená",J133,0)</f>
        <v>0</v>
      </c>
      <c r="BI133" s="237">
        <f>IF(N133="nulová",J133,0)</f>
        <v>0</v>
      </c>
      <c r="BJ133" s="17" t="s">
        <v>84</v>
      </c>
      <c r="BK133" s="237">
        <f>ROUND(I133*H133,2)</f>
        <v>0</v>
      </c>
      <c r="BL133" s="17" t="s">
        <v>230</v>
      </c>
      <c r="BM133" s="236" t="s">
        <v>255</v>
      </c>
    </row>
    <row r="134" s="2" customFormat="1" ht="16.5" customHeight="1">
      <c r="A134" s="39"/>
      <c r="B134" s="40"/>
      <c r="C134" s="242" t="s">
        <v>256</v>
      </c>
      <c r="D134" s="242" t="s">
        <v>214</v>
      </c>
      <c r="E134" s="243" t="s">
        <v>257</v>
      </c>
      <c r="F134" s="244" t="s">
        <v>258</v>
      </c>
      <c r="G134" s="245" t="s">
        <v>146</v>
      </c>
      <c r="H134" s="246">
        <v>2</v>
      </c>
      <c r="I134" s="247"/>
      <c r="J134" s="248">
        <f>ROUND(I134*H134,2)</f>
        <v>0</v>
      </c>
      <c r="K134" s="244" t="s">
        <v>32</v>
      </c>
      <c r="L134" s="249"/>
      <c r="M134" s="250" t="s">
        <v>32</v>
      </c>
      <c r="N134" s="251" t="s">
        <v>48</v>
      </c>
      <c r="O134" s="85"/>
      <c r="P134" s="234">
        <f>O134*H134</f>
        <v>0</v>
      </c>
      <c r="Q134" s="234">
        <v>0</v>
      </c>
      <c r="R134" s="234">
        <f>Q134*H134</f>
        <v>0</v>
      </c>
      <c r="S134" s="234">
        <v>0</v>
      </c>
      <c r="T134" s="23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6" t="s">
        <v>217</v>
      </c>
      <c r="AT134" s="236" t="s">
        <v>214</v>
      </c>
      <c r="AU134" s="236" t="s">
        <v>84</v>
      </c>
      <c r="AY134" s="17" t="s">
        <v>142</v>
      </c>
      <c r="BE134" s="237">
        <f>IF(N134="základní",J134,0)</f>
        <v>0</v>
      </c>
      <c r="BF134" s="237">
        <f>IF(N134="snížená",J134,0)</f>
        <v>0</v>
      </c>
      <c r="BG134" s="237">
        <f>IF(N134="zákl. přenesená",J134,0)</f>
        <v>0</v>
      </c>
      <c r="BH134" s="237">
        <f>IF(N134="sníž. přenesená",J134,0)</f>
        <v>0</v>
      </c>
      <c r="BI134" s="237">
        <f>IF(N134="nulová",J134,0)</f>
        <v>0</v>
      </c>
      <c r="BJ134" s="17" t="s">
        <v>84</v>
      </c>
      <c r="BK134" s="237">
        <f>ROUND(I134*H134,2)</f>
        <v>0</v>
      </c>
      <c r="BL134" s="17" t="s">
        <v>218</v>
      </c>
      <c r="BM134" s="236" t="s">
        <v>259</v>
      </c>
    </row>
    <row r="135" s="2" customFormat="1" ht="24" customHeight="1">
      <c r="A135" s="39"/>
      <c r="B135" s="40"/>
      <c r="C135" s="242" t="s">
        <v>260</v>
      </c>
      <c r="D135" s="242" t="s">
        <v>214</v>
      </c>
      <c r="E135" s="243" t="s">
        <v>261</v>
      </c>
      <c r="F135" s="244" t="s">
        <v>262</v>
      </c>
      <c r="G135" s="245" t="s">
        <v>146</v>
      </c>
      <c r="H135" s="246">
        <v>4</v>
      </c>
      <c r="I135" s="247"/>
      <c r="J135" s="248">
        <f>ROUND(I135*H135,2)</f>
        <v>0</v>
      </c>
      <c r="K135" s="244" t="s">
        <v>147</v>
      </c>
      <c r="L135" s="249"/>
      <c r="M135" s="250" t="s">
        <v>32</v>
      </c>
      <c r="N135" s="251" t="s">
        <v>48</v>
      </c>
      <c r="O135" s="85"/>
      <c r="P135" s="234">
        <f>O135*H135</f>
        <v>0</v>
      </c>
      <c r="Q135" s="234">
        <v>0</v>
      </c>
      <c r="R135" s="234">
        <f>Q135*H135</f>
        <v>0</v>
      </c>
      <c r="S135" s="234">
        <v>0</v>
      </c>
      <c r="T135" s="235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6" t="s">
        <v>217</v>
      </c>
      <c r="AT135" s="236" t="s">
        <v>214</v>
      </c>
      <c r="AU135" s="236" t="s">
        <v>84</v>
      </c>
      <c r="AY135" s="17" t="s">
        <v>142</v>
      </c>
      <c r="BE135" s="237">
        <f>IF(N135="základní",J135,0)</f>
        <v>0</v>
      </c>
      <c r="BF135" s="237">
        <f>IF(N135="snížená",J135,0)</f>
        <v>0</v>
      </c>
      <c r="BG135" s="237">
        <f>IF(N135="zákl. přenesená",J135,0)</f>
        <v>0</v>
      </c>
      <c r="BH135" s="237">
        <f>IF(N135="sníž. přenesená",J135,0)</f>
        <v>0</v>
      </c>
      <c r="BI135" s="237">
        <f>IF(N135="nulová",J135,0)</f>
        <v>0</v>
      </c>
      <c r="BJ135" s="17" t="s">
        <v>84</v>
      </c>
      <c r="BK135" s="237">
        <f>ROUND(I135*H135,2)</f>
        <v>0</v>
      </c>
      <c r="BL135" s="17" t="s">
        <v>218</v>
      </c>
      <c r="BM135" s="236" t="s">
        <v>263</v>
      </c>
    </row>
    <row r="136" s="2" customFormat="1" ht="24" customHeight="1">
      <c r="A136" s="39"/>
      <c r="B136" s="40"/>
      <c r="C136" s="242" t="s">
        <v>264</v>
      </c>
      <c r="D136" s="242" t="s">
        <v>214</v>
      </c>
      <c r="E136" s="243" t="s">
        <v>265</v>
      </c>
      <c r="F136" s="244" t="s">
        <v>266</v>
      </c>
      <c r="G136" s="245" t="s">
        <v>146</v>
      </c>
      <c r="H136" s="246">
        <v>4</v>
      </c>
      <c r="I136" s="247"/>
      <c r="J136" s="248">
        <f>ROUND(I136*H136,2)</f>
        <v>0</v>
      </c>
      <c r="K136" s="244" t="s">
        <v>147</v>
      </c>
      <c r="L136" s="249"/>
      <c r="M136" s="250" t="s">
        <v>32</v>
      </c>
      <c r="N136" s="251" t="s">
        <v>48</v>
      </c>
      <c r="O136" s="85"/>
      <c r="P136" s="234">
        <f>O136*H136</f>
        <v>0</v>
      </c>
      <c r="Q136" s="234">
        <v>0</v>
      </c>
      <c r="R136" s="234">
        <f>Q136*H136</f>
        <v>0</v>
      </c>
      <c r="S136" s="234">
        <v>0</v>
      </c>
      <c r="T136" s="23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6" t="s">
        <v>217</v>
      </c>
      <c r="AT136" s="236" t="s">
        <v>214</v>
      </c>
      <c r="AU136" s="236" t="s">
        <v>84</v>
      </c>
      <c r="AY136" s="17" t="s">
        <v>142</v>
      </c>
      <c r="BE136" s="237">
        <f>IF(N136="základní",J136,0)</f>
        <v>0</v>
      </c>
      <c r="BF136" s="237">
        <f>IF(N136="snížená",J136,0)</f>
        <v>0</v>
      </c>
      <c r="BG136" s="237">
        <f>IF(N136="zákl. přenesená",J136,0)</f>
        <v>0</v>
      </c>
      <c r="BH136" s="237">
        <f>IF(N136="sníž. přenesená",J136,0)</f>
        <v>0</v>
      </c>
      <c r="BI136" s="237">
        <f>IF(N136="nulová",J136,0)</f>
        <v>0</v>
      </c>
      <c r="BJ136" s="17" t="s">
        <v>84</v>
      </c>
      <c r="BK136" s="237">
        <f>ROUND(I136*H136,2)</f>
        <v>0</v>
      </c>
      <c r="BL136" s="17" t="s">
        <v>218</v>
      </c>
      <c r="BM136" s="236" t="s">
        <v>267</v>
      </c>
    </row>
    <row r="137" s="2" customFormat="1" ht="24" customHeight="1">
      <c r="A137" s="39"/>
      <c r="B137" s="40"/>
      <c r="C137" s="242" t="s">
        <v>268</v>
      </c>
      <c r="D137" s="242" t="s">
        <v>214</v>
      </c>
      <c r="E137" s="243" t="s">
        <v>269</v>
      </c>
      <c r="F137" s="244" t="s">
        <v>270</v>
      </c>
      <c r="G137" s="245" t="s">
        <v>146</v>
      </c>
      <c r="H137" s="246">
        <v>4</v>
      </c>
      <c r="I137" s="247"/>
      <c r="J137" s="248">
        <f>ROUND(I137*H137,2)</f>
        <v>0</v>
      </c>
      <c r="K137" s="244" t="s">
        <v>147</v>
      </c>
      <c r="L137" s="249"/>
      <c r="M137" s="250" t="s">
        <v>32</v>
      </c>
      <c r="N137" s="251" t="s">
        <v>48</v>
      </c>
      <c r="O137" s="85"/>
      <c r="P137" s="234">
        <f>O137*H137</f>
        <v>0</v>
      </c>
      <c r="Q137" s="234">
        <v>0</v>
      </c>
      <c r="R137" s="234">
        <f>Q137*H137</f>
        <v>0</v>
      </c>
      <c r="S137" s="234">
        <v>0</v>
      </c>
      <c r="T137" s="235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6" t="s">
        <v>217</v>
      </c>
      <c r="AT137" s="236" t="s">
        <v>214</v>
      </c>
      <c r="AU137" s="236" t="s">
        <v>84</v>
      </c>
      <c r="AY137" s="17" t="s">
        <v>142</v>
      </c>
      <c r="BE137" s="237">
        <f>IF(N137="základní",J137,0)</f>
        <v>0</v>
      </c>
      <c r="BF137" s="237">
        <f>IF(N137="snížená",J137,0)</f>
        <v>0</v>
      </c>
      <c r="BG137" s="237">
        <f>IF(N137="zákl. přenesená",J137,0)</f>
        <v>0</v>
      </c>
      <c r="BH137" s="237">
        <f>IF(N137="sníž. přenesená",J137,0)</f>
        <v>0</v>
      </c>
      <c r="BI137" s="237">
        <f>IF(N137="nulová",J137,0)</f>
        <v>0</v>
      </c>
      <c r="BJ137" s="17" t="s">
        <v>84</v>
      </c>
      <c r="BK137" s="237">
        <f>ROUND(I137*H137,2)</f>
        <v>0</v>
      </c>
      <c r="BL137" s="17" t="s">
        <v>218</v>
      </c>
      <c r="BM137" s="236" t="s">
        <v>271</v>
      </c>
    </row>
    <row r="138" s="2" customFormat="1" ht="24" customHeight="1">
      <c r="A138" s="39"/>
      <c r="B138" s="40"/>
      <c r="C138" s="242" t="s">
        <v>272</v>
      </c>
      <c r="D138" s="242" t="s">
        <v>214</v>
      </c>
      <c r="E138" s="243" t="s">
        <v>273</v>
      </c>
      <c r="F138" s="244" t="s">
        <v>274</v>
      </c>
      <c r="G138" s="245" t="s">
        <v>275</v>
      </c>
      <c r="H138" s="246">
        <v>20</v>
      </c>
      <c r="I138" s="247"/>
      <c r="J138" s="248">
        <f>ROUND(I138*H138,2)</f>
        <v>0</v>
      </c>
      <c r="K138" s="244" t="s">
        <v>147</v>
      </c>
      <c r="L138" s="249"/>
      <c r="M138" s="250" t="s">
        <v>32</v>
      </c>
      <c r="N138" s="251" t="s">
        <v>48</v>
      </c>
      <c r="O138" s="85"/>
      <c r="P138" s="234">
        <f>O138*H138</f>
        <v>0</v>
      </c>
      <c r="Q138" s="234">
        <v>0</v>
      </c>
      <c r="R138" s="234">
        <f>Q138*H138</f>
        <v>0</v>
      </c>
      <c r="S138" s="234">
        <v>0</v>
      </c>
      <c r="T138" s="23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6" t="s">
        <v>217</v>
      </c>
      <c r="AT138" s="236" t="s">
        <v>214</v>
      </c>
      <c r="AU138" s="236" t="s">
        <v>84</v>
      </c>
      <c r="AY138" s="17" t="s">
        <v>142</v>
      </c>
      <c r="BE138" s="237">
        <f>IF(N138="základní",J138,0)</f>
        <v>0</v>
      </c>
      <c r="BF138" s="237">
        <f>IF(N138="snížená",J138,0)</f>
        <v>0</v>
      </c>
      <c r="BG138" s="237">
        <f>IF(N138="zákl. přenesená",J138,0)</f>
        <v>0</v>
      </c>
      <c r="BH138" s="237">
        <f>IF(N138="sníž. přenesená",J138,0)</f>
        <v>0</v>
      </c>
      <c r="BI138" s="237">
        <f>IF(N138="nulová",J138,0)</f>
        <v>0</v>
      </c>
      <c r="BJ138" s="17" t="s">
        <v>84</v>
      </c>
      <c r="BK138" s="237">
        <f>ROUND(I138*H138,2)</f>
        <v>0</v>
      </c>
      <c r="BL138" s="17" t="s">
        <v>218</v>
      </c>
      <c r="BM138" s="236" t="s">
        <v>276</v>
      </c>
    </row>
    <row r="139" s="2" customFormat="1" ht="24" customHeight="1">
      <c r="A139" s="39"/>
      <c r="B139" s="40"/>
      <c r="C139" s="242" t="s">
        <v>277</v>
      </c>
      <c r="D139" s="242" t="s">
        <v>214</v>
      </c>
      <c r="E139" s="243" t="s">
        <v>278</v>
      </c>
      <c r="F139" s="244" t="s">
        <v>279</v>
      </c>
      <c r="G139" s="245" t="s">
        <v>146</v>
      </c>
      <c r="H139" s="246">
        <v>4</v>
      </c>
      <c r="I139" s="247"/>
      <c r="J139" s="248">
        <f>ROUND(I139*H139,2)</f>
        <v>0</v>
      </c>
      <c r="K139" s="244" t="s">
        <v>147</v>
      </c>
      <c r="L139" s="249"/>
      <c r="M139" s="250" t="s">
        <v>32</v>
      </c>
      <c r="N139" s="251" t="s">
        <v>48</v>
      </c>
      <c r="O139" s="85"/>
      <c r="P139" s="234">
        <f>O139*H139</f>
        <v>0</v>
      </c>
      <c r="Q139" s="234">
        <v>0</v>
      </c>
      <c r="R139" s="234">
        <f>Q139*H139</f>
        <v>0</v>
      </c>
      <c r="S139" s="234">
        <v>0</v>
      </c>
      <c r="T139" s="235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6" t="s">
        <v>217</v>
      </c>
      <c r="AT139" s="236" t="s">
        <v>214</v>
      </c>
      <c r="AU139" s="236" t="s">
        <v>84</v>
      </c>
      <c r="AY139" s="17" t="s">
        <v>142</v>
      </c>
      <c r="BE139" s="237">
        <f>IF(N139="základní",J139,0)</f>
        <v>0</v>
      </c>
      <c r="BF139" s="237">
        <f>IF(N139="snížená",J139,0)</f>
        <v>0</v>
      </c>
      <c r="BG139" s="237">
        <f>IF(N139="zákl. přenesená",J139,0)</f>
        <v>0</v>
      </c>
      <c r="BH139" s="237">
        <f>IF(N139="sníž. přenesená",J139,0)</f>
        <v>0</v>
      </c>
      <c r="BI139" s="237">
        <f>IF(N139="nulová",J139,0)</f>
        <v>0</v>
      </c>
      <c r="BJ139" s="17" t="s">
        <v>84</v>
      </c>
      <c r="BK139" s="237">
        <f>ROUND(I139*H139,2)</f>
        <v>0</v>
      </c>
      <c r="BL139" s="17" t="s">
        <v>218</v>
      </c>
      <c r="BM139" s="236" t="s">
        <v>280</v>
      </c>
    </row>
    <row r="140" s="2" customFormat="1" ht="24" customHeight="1">
      <c r="A140" s="39"/>
      <c r="B140" s="40"/>
      <c r="C140" s="242" t="s">
        <v>281</v>
      </c>
      <c r="D140" s="242" t="s">
        <v>214</v>
      </c>
      <c r="E140" s="243" t="s">
        <v>282</v>
      </c>
      <c r="F140" s="244" t="s">
        <v>283</v>
      </c>
      <c r="G140" s="245" t="s">
        <v>146</v>
      </c>
      <c r="H140" s="246">
        <v>4</v>
      </c>
      <c r="I140" s="247"/>
      <c r="J140" s="248">
        <f>ROUND(I140*H140,2)</f>
        <v>0</v>
      </c>
      <c r="K140" s="244" t="s">
        <v>147</v>
      </c>
      <c r="L140" s="249"/>
      <c r="M140" s="250" t="s">
        <v>32</v>
      </c>
      <c r="N140" s="251" t="s">
        <v>48</v>
      </c>
      <c r="O140" s="85"/>
      <c r="P140" s="234">
        <f>O140*H140</f>
        <v>0</v>
      </c>
      <c r="Q140" s="234">
        <v>0</v>
      </c>
      <c r="R140" s="234">
        <f>Q140*H140</f>
        <v>0</v>
      </c>
      <c r="S140" s="234">
        <v>0</v>
      </c>
      <c r="T140" s="23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6" t="s">
        <v>230</v>
      </c>
      <c r="AT140" s="236" t="s">
        <v>214</v>
      </c>
      <c r="AU140" s="236" t="s">
        <v>84</v>
      </c>
      <c r="AY140" s="17" t="s">
        <v>142</v>
      </c>
      <c r="BE140" s="237">
        <f>IF(N140="základní",J140,0)</f>
        <v>0</v>
      </c>
      <c r="BF140" s="237">
        <f>IF(N140="snížená",J140,0)</f>
        <v>0</v>
      </c>
      <c r="BG140" s="237">
        <f>IF(N140="zákl. přenesená",J140,0)</f>
        <v>0</v>
      </c>
      <c r="BH140" s="237">
        <f>IF(N140="sníž. přenesená",J140,0)</f>
        <v>0</v>
      </c>
      <c r="BI140" s="237">
        <f>IF(N140="nulová",J140,0)</f>
        <v>0</v>
      </c>
      <c r="BJ140" s="17" t="s">
        <v>84</v>
      </c>
      <c r="BK140" s="237">
        <f>ROUND(I140*H140,2)</f>
        <v>0</v>
      </c>
      <c r="BL140" s="17" t="s">
        <v>230</v>
      </c>
      <c r="BM140" s="236" t="s">
        <v>284</v>
      </c>
    </row>
    <row r="141" s="2" customFormat="1" ht="24" customHeight="1">
      <c r="A141" s="39"/>
      <c r="B141" s="40"/>
      <c r="C141" s="242" t="s">
        <v>285</v>
      </c>
      <c r="D141" s="242" t="s">
        <v>214</v>
      </c>
      <c r="E141" s="243" t="s">
        <v>286</v>
      </c>
      <c r="F141" s="244" t="s">
        <v>287</v>
      </c>
      <c r="G141" s="245" t="s">
        <v>146</v>
      </c>
      <c r="H141" s="246">
        <v>16</v>
      </c>
      <c r="I141" s="247"/>
      <c r="J141" s="248">
        <f>ROUND(I141*H141,2)</f>
        <v>0</v>
      </c>
      <c r="K141" s="244" t="s">
        <v>147</v>
      </c>
      <c r="L141" s="249"/>
      <c r="M141" s="250" t="s">
        <v>32</v>
      </c>
      <c r="N141" s="251" t="s">
        <v>48</v>
      </c>
      <c r="O141" s="85"/>
      <c r="P141" s="234">
        <f>O141*H141</f>
        <v>0</v>
      </c>
      <c r="Q141" s="234">
        <v>0</v>
      </c>
      <c r="R141" s="234">
        <f>Q141*H141</f>
        <v>0</v>
      </c>
      <c r="S141" s="234">
        <v>0</v>
      </c>
      <c r="T141" s="235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6" t="s">
        <v>217</v>
      </c>
      <c r="AT141" s="236" t="s">
        <v>214</v>
      </c>
      <c r="AU141" s="236" t="s">
        <v>84</v>
      </c>
      <c r="AY141" s="17" t="s">
        <v>142</v>
      </c>
      <c r="BE141" s="237">
        <f>IF(N141="základní",J141,0)</f>
        <v>0</v>
      </c>
      <c r="BF141" s="237">
        <f>IF(N141="snížená",J141,0)</f>
        <v>0</v>
      </c>
      <c r="BG141" s="237">
        <f>IF(N141="zákl. přenesená",J141,0)</f>
        <v>0</v>
      </c>
      <c r="BH141" s="237">
        <f>IF(N141="sníž. přenesená",J141,0)</f>
        <v>0</v>
      </c>
      <c r="BI141" s="237">
        <f>IF(N141="nulová",J141,0)</f>
        <v>0</v>
      </c>
      <c r="BJ141" s="17" t="s">
        <v>84</v>
      </c>
      <c r="BK141" s="237">
        <f>ROUND(I141*H141,2)</f>
        <v>0</v>
      </c>
      <c r="BL141" s="17" t="s">
        <v>218</v>
      </c>
      <c r="BM141" s="236" t="s">
        <v>288</v>
      </c>
    </row>
    <row r="142" s="2" customFormat="1" ht="24" customHeight="1">
      <c r="A142" s="39"/>
      <c r="B142" s="40"/>
      <c r="C142" s="242" t="s">
        <v>289</v>
      </c>
      <c r="D142" s="242" t="s">
        <v>214</v>
      </c>
      <c r="E142" s="243" t="s">
        <v>290</v>
      </c>
      <c r="F142" s="244" t="s">
        <v>291</v>
      </c>
      <c r="G142" s="245" t="s">
        <v>146</v>
      </c>
      <c r="H142" s="246">
        <v>1</v>
      </c>
      <c r="I142" s="247"/>
      <c r="J142" s="248">
        <f>ROUND(I142*H142,2)</f>
        <v>0</v>
      </c>
      <c r="K142" s="244" t="s">
        <v>147</v>
      </c>
      <c r="L142" s="249"/>
      <c r="M142" s="250" t="s">
        <v>32</v>
      </c>
      <c r="N142" s="251" t="s">
        <v>48</v>
      </c>
      <c r="O142" s="85"/>
      <c r="P142" s="234">
        <f>O142*H142</f>
        <v>0</v>
      </c>
      <c r="Q142" s="234">
        <v>0</v>
      </c>
      <c r="R142" s="234">
        <f>Q142*H142</f>
        <v>0</v>
      </c>
      <c r="S142" s="234">
        <v>0</v>
      </c>
      <c r="T142" s="23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6" t="s">
        <v>217</v>
      </c>
      <c r="AT142" s="236" t="s">
        <v>214</v>
      </c>
      <c r="AU142" s="236" t="s">
        <v>84</v>
      </c>
      <c r="AY142" s="17" t="s">
        <v>142</v>
      </c>
      <c r="BE142" s="237">
        <f>IF(N142="základní",J142,0)</f>
        <v>0</v>
      </c>
      <c r="BF142" s="237">
        <f>IF(N142="snížená",J142,0)</f>
        <v>0</v>
      </c>
      <c r="BG142" s="237">
        <f>IF(N142="zákl. přenesená",J142,0)</f>
        <v>0</v>
      </c>
      <c r="BH142" s="237">
        <f>IF(N142="sníž. přenesená",J142,0)</f>
        <v>0</v>
      </c>
      <c r="BI142" s="237">
        <f>IF(N142="nulová",J142,0)</f>
        <v>0</v>
      </c>
      <c r="BJ142" s="17" t="s">
        <v>84</v>
      </c>
      <c r="BK142" s="237">
        <f>ROUND(I142*H142,2)</f>
        <v>0</v>
      </c>
      <c r="BL142" s="17" t="s">
        <v>218</v>
      </c>
      <c r="BM142" s="236" t="s">
        <v>292</v>
      </c>
    </row>
    <row r="143" s="2" customFormat="1" ht="24" customHeight="1">
      <c r="A143" s="39"/>
      <c r="B143" s="40"/>
      <c r="C143" s="242" t="s">
        <v>293</v>
      </c>
      <c r="D143" s="242" t="s">
        <v>214</v>
      </c>
      <c r="E143" s="243" t="s">
        <v>294</v>
      </c>
      <c r="F143" s="244" t="s">
        <v>295</v>
      </c>
      <c r="G143" s="245" t="s">
        <v>146</v>
      </c>
      <c r="H143" s="246">
        <v>1</v>
      </c>
      <c r="I143" s="247"/>
      <c r="J143" s="248">
        <f>ROUND(I143*H143,2)</f>
        <v>0</v>
      </c>
      <c r="K143" s="244" t="s">
        <v>147</v>
      </c>
      <c r="L143" s="249"/>
      <c r="M143" s="250" t="s">
        <v>32</v>
      </c>
      <c r="N143" s="251" t="s">
        <v>48</v>
      </c>
      <c r="O143" s="85"/>
      <c r="P143" s="234">
        <f>O143*H143</f>
        <v>0</v>
      </c>
      <c r="Q143" s="234">
        <v>0</v>
      </c>
      <c r="R143" s="234">
        <f>Q143*H143</f>
        <v>0</v>
      </c>
      <c r="S143" s="234">
        <v>0</v>
      </c>
      <c r="T143" s="235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6" t="s">
        <v>217</v>
      </c>
      <c r="AT143" s="236" t="s">
        <v>214</v>
      </c>
      <c r="AU143" s="236" t="s">
        <v>84</v>
      </c>
      <c r="AY143" s="17" t="s">
        <v>142</v>
      </c>
      <c r="BE143" s="237">
        <f>IF(N143="základní",J143,0)</f>
        <v>0</v>
      </c>
      <c r="BF143" s="237">
        <f>IF(N143="snížená",J143,0)</f>
        <v>0</v>
      </c>
      <c r="BG143" s="237">
        <f>IF(N143="zákl. přenesená",J143,0)</f>
        <v>0</v>
      </c>
      <c r="BH143" s="237">
        <f>IF(N143="sníž. přenesená",J143,0)</f>
        <v>0</v>
      </c>
      <c r="BI143" s="237">
        <f>IF(N143="nulová",J143,0)</f>
        <v>0</v>
      </c>
      <c r="BJ143" s="17" t="s">
        <v>84</v>
      </c>
      <c r="BK143" s="237">
        <f>ROUND(I143*H143,2)</f>
        <v>0</v>
      </c>
      <c r="BL143" s="17" t="s">
        <v>218</v>
      </c>
      <c r="BM143" s="236" t="s">
        <v>296</v>
      </c>
    </row>
    <row r="144" s="2" customFormat="1" ht="24" customHeight="1">
      <c r="A144" s="39"/>
      <c r="B144" s="40"/>
      <c r="C144" s="242" t="s">
        <v>297</v>
      </c>
      <c r="D144" s="242" t="s">
        <v>214</v>
      </c>
      <c r="E144" s="243" t="s">
        <v>298</v>
      </c>
      <c r="F144" s="244" t="s">
        <v>299</v>
      </c>
      <c r="G144" s="245" t="s">
        <v>146</v>
      </c>
      <c r="H144" s="246">
        <v>5</v>
      </c>
      <c r="I144" s="247"/>
      <c r="J144" s="248">
        <f>ROUND(I144*H144,2)</f>
        <v>0</v>
      </c>
      <c r="K144" s="244" t="s">
        <v>147</v>
      </c>
      <c r="L144" s="249"/>
      <c r="M144" s="250" t="s">
        <v>32</v>
      </c>
      <c r="N144" s="251" t="s">
        <v>48</v>
      </c>
      <c r="O144" s="85"/>
      <c r="P144" s="234">
        <f>O144*H144</f>
        <v>0</v>
      </c>
      <c r="Q144" s="234">
        <v>0</v>
      </c>
      <c r="R144" s="234">
        <f>Q144*H144</f>
        <v>0</v>
      </c>
      <c r="S144" s="234">
        <v>0</v>
      </c>
      <c r="T144" s="23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6" t="s">
        <v>217</v>
      </c>
      <c r="AT144" s="236" t="s">
        <v>214</v>
      </c>
      <c r="AU144" s="236" t="s">
        <v>84</v>
      </c>
      <c r="AY144" s="17" t="s">
        <v>142</v>
      </c>
      <c r="BE144" s="237">
        <f>IF(N144="základní",J144,0)</f>
        <v>0</v>
      </c>
      <c r="BF144" s="237">
        <f>IF(N144="snížená",J144,0)</f>
        <v>0</v>
      </c>
      <c r="BG144" s="237">
        <f>IF(N144="zákl. přenesená",J144,0)</f>
        <v>0</v>
      </c>
      <c r="BH144" s="237">
        <f>IF(N144="sníž. přenesená",J144,0)</f>
        <v>0</v>
      </c>
      <c r="BI144" s="237">
        <f>IF(N144="nulová",J144,0)</f>
        <v>0</v>
      </c>
      <c r="BJ144" s="17" t="s">
        <v>84</v>
      </c>
      <c r="BK144" s="237">
        <f>ROUND(I144*H144,2)</f>
        <v>0</v>
      </c>
      <c r="BL144" s="17" t="s">
        <v>218</v>
      </c>
      <c r="BM144" s="236" t="s">
        <v>300</v>
      </c>
    </row>
    <row r="145" s="2" customFormat="1" ht="24" customHeight="1">
      <c r="A145" s="39"/>
      <c r="B145" s="40"/>
      <c r="C145" s="242" t="s">
        <v>301</v>
      </c>
      <c r="D145" s="242" t="s">
        <v>214</v>
      </c>
      <c r="E145" s="243" t="s">
        <v>302</v>
      </c>
      <c r="F145" s="244" t="s">
        <v>303</v>
      </c>
      <c r="G145" s="245" t="s">
        <v>146</v>
      </c>
      <c r="H145" s="246">
        <v>16</v>
      </c>
      <c r="I145" s="247"/>
      <c r="J145" s="248">
        <f>ROUND(I145*H145,2)</f>
        <v>0</v>
      </c>
      <c r="K145" s="244" t="s">
        <v>147</v>
      </c>
      <c r="L145" s="249"/>
      <c r="M145" s="250" t="s">
        <v>32</v>
      </c>
      <c r="N145" s="251" t="s">
        <v>48</v>
      </c>
      <c r="O145" s="85"/>
      <c r="P145" s="234">
        <f>O145*H145</f>
        <v>0</v>
      </c>
      <c r="Q145" s="234">
        <v>0</v>
      </c>
      <c r="R145" s="234">
        <f>Q145*H145</f>
        <v>0</v>
      </c>
      <c r="S145" s="234">
        <v>0</v>
      </c>
      <c r="T145" s="23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6" t="s">
        <v>230</v>
      </c>
      <c r="AT145" s="236" t="s">
        <v>214</v>
      </c>
      <c r="AU145" s="236" t="s">
        <v>84</v>
      </c>
      <c r="AY145" s="17" t="s">
        <v>142</v>
      </c>
      <c r="BE145" s="237">
        <f>IF(N145="základní",J145,0)</f>
        <v>0</v>
      </c>
      <c r="BF145" s="237">
        <f>IF(N145="snížená",J145,0)</f>
        <v>0</v>
      </c>
      <c r="BG145" s="237">
        <f>IF(N145="zákl. přenesená",J145,0)</f>
        <v>0</v>
      </c>
      <c r="BH145" s="237">
        <f>IF(N145="sníž. přenesená",J145,0)</f>
        <v>0</v>
      </c>
      <c r="BI145" s="237">
        <f>IF(N145="nulová",J145,0)</f>
        <v>0</v>
      </c>
      <c r="BJ145" s="17" t="s">
        <v>84</v>
      </c>
      <c r="BK145" s="237">
        <f>ROUND(I145*H145,2)</f>
        <v>0</v>
      </c>
      <c r="BL145" s="17" t="s">
        <v>230</v>
      </c>
      <c r="BM145" s="236" t="s">
        <v>304</v>
      </c>
    </row>
    <row r="146" s="2" customFormat="1" ht="16.5" customHeight="1">
      <c r="A146" s="39"/>
      <c r="B146" s="40"/>
      <c r="C146" s="242" t="s">
        <v>305</v>
      </c>
      <c r="D146" s="242" t="s">
        <v>214</v>
      </c>
      <c r="E146" s="243" t="s">
        <v>306</v>
      </c>
      <c r="F146" s="244" t="s">
        <v>307</v>
      </c>
      <c r="G146" s="245" t="s">
        <v>146</v>
      </c>
      <c r="H146" s="246">
        <v>16</v>
      </c>
      <c r="I146" s="247"/>
      <c r="J146" s="248">
        <f>ROUND(I146*H146,2)</f>
        <v>0</v>
      </c>
      <c r="K146" s="244" t="s">
        <v>32</v>
      </c>
      <c r="L146" s="249"/>
      <c r="M146" s="250" t="s">
        <v>32</v>
      </c>
      <c r="N146" s="251" t="s">
        <v>48</v>
      </c>
      <c r="O146" s="85"/>
      <c r="P146" s="234">
        <f>O146*H146</f>
        <v>0</v>
      </c>
      <c r="Q146" s="234">
        <v>0</v>
      </c>
      <c r="R146" s="234">
        <f>Q146*H146</f>
        <v>0</v>
      </c>
      <c r="S146" s="234">
        <v>0</v>
      </c>
      <c r="T146" s="23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6" t="s">
        <v>217</v>
      </c>
      <c r="AT146" s="236" t="s">
        <v>214</v>
      </c>
      <c r="AU146" s="236" t="s">
        <v>84</v>
      </c>
      <c r="AY146" s="17" t="s">
        <v>142</v>
      </c>
      <c r="BE146" s="237">
        <f>IF(N146="základní",J146,0)</f>
        <v>0</v>
      </c>
      <c r="BF146" s="237">
        <f>IF(N146="snížená",J146,0)</f>
        <v>0</v>
      </c>
      <c r="BG146" s="237">
        <f>IF(N146="zákl. přenesená",J146,0)</f>
        <v>0</v>
      </c>
      <c r="BH146" s="237">
        <f>IF(N146="sníž. přenesená",J146,0)</f>
        <v>0</v>
      </c>
      <c r="BI146" s="237">
        <f>IF(N146="nulová",J146,0)</f>
        <v>0</v>
      </c>
      <c r="BJ146" s="17" t="s">
        <v>84</v>
      </c>
      <c r="BK146" s="237">
        <f>ROUND(I146*H146,2)</f>
        <v>0</v>
      </c>
      <c r="BL146" s="17" t="s">
        <v>218</v>
      </c>
      <c r="BM146" s="236" t="s">
        <v>308</v>
      </c>
    </row>
    <row r="147" s="2" customFormat="1" ht="16.5" customHeight="1">
      <c r="A147" s="39"/>
      <c r="B147" s="40"/>
      <c r="C147" s="242" t="s">
        <v>309</v>
      </c>
      <c r="D147" s="242" t="s">
        <v>214</v>
      </c>
      <c r="E147" s="243" t="s">
        <v>310</v>
      </c>
      <c r="F147" s="244" t="s">
        <v>311</v>
      </c>
      <c r="G147" s="245" t="s">
        <v>146</v>
      </c>
      <c r="H147" s="246">
        <v>4</v>
      </c>
      <c r="I147" s="247"/>
      <c r="J147" s="248">
        <f>ROUND(I147*H147,2)</f>
        <v>0</v>
      </c>
      <c r="K147" s="244" t="s">
        <v>32</v>
      </c>
      <c r="L147" s="249"/>
      <c r="M147" s="250" t="s">
        <v>32</v>
      </c>
      <c r="N147" s="251" t="s">
        <v>48</v>
      </c>
      <c r="O147" s="85"/>
      <c r="P147" s="234">
        <f>O147*H147</f>
        <v>0</v>
      </c>
      <c r="Q147" s="234">
        <v>0</v>
      </c>
      <c r="R147" s="234">
        <f>Q147*H147</f>
        <v>0</v>
      </c>
      <c r="S147" s="234">
        <v>0</v>
      </c>
      <c r="T147" s="235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6" t="s">
        <v>217</v>
      </c>
      <c r="AT147" s="236" t="s">
        <v>214</v>
      </c>
      <c r="AU147" s="236" t="s">
        <v>84</v>
      </c>
      <c r="AY147" s="17" t="s">
        <v>142</v>
      </c>
      <c r="BE147" s="237">
        <f>IF(N147="základní",J147,0)</f>
        <v>0</v>
      </c>
      <c r="BF147" s="237">
        <f>IF(N147="snížená",J147,0)</f>
        <v>0</v>
      </c>
      <c r="BG147" s="237">
        <f>IF(N147="zákl. přenesená",J147,0)</f>
        <v>0</v>
      </c>
      <c r="BH147" s="237">
        <f>IF(N147="sníž. přenesená",J147,0)</f>
        <v>0</v>
      </c>
      <c r="BI147" s="237">
        <f>IF(N147="nulová",J147,0)</f>
        <v>0</v>
      </c>
      <c r="BJ147" s="17" t="s">
        <v>84</v>
      </c>
      <c r="BK147" s="237">
        <f>ROUND(I147*H147,2)</f>
        <v>0</v>
      </c>
      <c r="BL147" s="17" t="s">
        <v>218</v>
      </c>
      <c r="BM147" s="236" t="s">
        <v>312</v>
      </c>
    </row>
    <row r="148" s="2" customFormat="1" ht="24" customHeight="1">
      <c r="A148" s="39"/>
      <c r="B148" s="40"/>
      <c r="C148" s="242" t="s">
        <v>313</v>
      </c>
      <c r="D148" s="242" t="s">
        <v>214</v>
      </c>
      <c r="E148" s="243" t="s">
        <v>314</v>
      </c>
      <c r="F148" s="244" t="s">
        <v>315</v>
      </c>
      <c r="G148" s="245" t="s">
        <v>146</v>
      </c>
      <c r="H148" s="246">
        <v>1</v>
      </c>
      <c r="I148" s="247"/>
      <c r="J148" s="248">
        <f>ROUND(I148*H148,2)</f>
        <v>0</v>
      </c>
      <c r="K148" s="244" t="s">
        <v>147</v>
      </c>
      <c r="L148" s="249"/>
      <c r="M148" s="250" t="s">
        <v>32</v>
      </c>
      <c r="N148" s="251" t="s">
        <v>48</v>
      </c>
      <c r="O148" s="85"/>
      <c r="P148" s="234">
        <f>O148*H148</f>
        <v>0</v>
      </c>
      <c r="Q148" s="234">
        <v>0</v>
      </c>
      <c r="R148" s="234">
        <f>Q148*H148</f>
        <v>0</v>
      </c>
      <c r="S148" s="234">
        <v>0</v>
      </c>
      <c r="T148" s="23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6" t="s">
        <v>217</v>
      </c>
      <c r="AT148" s="236" t="s">
        <v>214</v>
      </c>
      <c r="AU148" s="236" t="s">
        <v>84</v>
      </c>
      <c r="AY148" s="17" t="s">
        <v>142</v>
      </c>
      <c r="BE148" s="237">
        <f>IF(N148="základní",J148,0)</f>
        <v>0</v>
      </c>
      <c r="BF148" s="237">
        <f>IF(N148="snížená",J148,0)</f>
        <v>0</v>
      </c>
      <c r="BG148" s="237">
        <f>IF(N148="zákl. přenesená",J148,0)</f>
        <v>0</v>
      </c>
      <c r="BH148" s="237">
        <f>IF(N148="sníž. přenesená",J148,0)</f>
        <v>0</v>
      </c>
      <c r="BI148" s="237">
        <f>IF(N148="nulová",J148,0)</f>
        <v>0</v>
      </c>
      <c r="BJ148" s="17" t="s">
        <v>84</v>
      </c>
      <c r="BK148" s="237">
        <f>ROUND(I148*H148,2)</f>
        <v>0</v>
      </c>
      <c r="BL148" s="17" t="s">
        <v>218</v>
      </c>
      <c r="BM148" s="236" t="s">
        <v>316</v>
      </c>
    </row>
    <row r="149" s="2" customFormat="1" ht="24" customHeight="1">
      <c r="A149" s="39"/>
      <c r="B149" s="40"/>
      <c r="C149" s="242" t="s">
        <v>317</v>
      </c>
      <c r="D149" s="242" t="s">
        <v>214</v>
      </c>
      <c r="E149" s="243" t="s">
        <v>318</v>
      </c>
      <c r="F149" s="244" t="s">
        <v>319</v>
      </c>
      <c r="G149" s="245" t="s">
        <v>146</v>
      </c>
      <c r="H149" s="246">
        <v>1</v>
      </c>
      <c r="I149" s="247"/>
      <c r="J149" s="248">
        <f>ROUND(I149*H149,2)</f>
        <v>0</v>
      </c>
      <c r="K149" s="244" t="s">
        <v>147</v>
      </c>
      <c r="L149" s="249"/>
      <c r="M149" s="250" t="s">
        <v>32</v>
      </c>
      <c r="N149" s="251" t="s">
        <v>48</v>
      </c>
      <c r="O149" s="85"/>
      <c r="P149" s="234">
        <f>O149*H149</f>
        <v>0</v>
      </c>
      <c r="Q149" s="234">
        <v>0</v>
      </c>
      <c r="R149" s="234">
        <f>Q149*H149</f>
        <v>0</v>
      </c>
      <c r="S149" s="234">
        <v>0</v>
      </c>
      <c r="T149" s="235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6" t="s">
        <v>217</v>
      </c>
      <c r="AT149" s="236" t="s">
        <v>214</v>
      </c>
      <c r="AU149" s="236" t="s">
        <v>84</v>
      </c>
      <c r="AY149" s="17" t="s">
        <v>142</v>
      </c>
      <c r="BE149" s="237">
        <f>IF(N149="základní",J149,0)</f>
        <v>0</v>
      </c>
      <c r="BF149" s="237">
        <f>IF(N149="snížená",J149,0)</f>
        <v>0</v>
      </c>
      <c r="BG149" s="237">
        <f>IF(N149="zákl. přenesená",J149,0)</f>
        <v>0</v>
      </c>
      <c r="BH149" s="237">
        <f>IF(N149="sníž. přenesená",J149,0)</f>
        <v>0</v>
      </c>
      <c r="BI149" s="237">
        <f>IF(N149="nulová",J149,0)</f>
        <v>0</v>
      </c>
      <c r="BJ149" s="17" t="s">
        <v>84</v>
      </c>
      <c r="BK149" s="237">
        <f>ROUND(I149*H149,2)</f>
        <v>0</v>
      </c>
      <c r="BL149" s="17" t="s">
        <v>218</v>
      </c>
      <c r="BM149" s="236" t="s">
        <v>320</v>
      </c>
    </row>
    <row r="150" s="2" customFormat="1" ht="24" customHeight="1">
      <c r="A150" s="39"/>
      <c r="B150" s="40"/>
      <c r="C150" s="242" t="s">
        <v>321</v>
      </c>
      <c r="D150" s="242" t="s">
        <v>214</v>
      </c>
      <c r="E150" s="243" t="s">
        <v>322</v>
      </c>
      <c r="F150" s="244" t="s">
        <v>323</v>
      </c>
      <c r="G150" s="245" t="s">
        <v>324</v>
      </c>
      <c r="H150" s="246">
        <v>1</v>
      </c>
      <c r="I150" s="247"/>
      <c r="J150" s="248">
        <f>ROUND(I150*H150,2)</f>
        <v>0</v>
      </c>
      <c r="K150" s="244" t="s">
        <v>147</v>
      </c>
      <c r="L150" s="249"/>
      <c r="M150" s="250" t="s">
        <v>32</v>
      </c>
      <c r="N150" s="251" t="s">
        <v>48</v>
      </c>
      <c r="O150" s="85"/>
      <c r="P150" s="234">
        <f>O150*H150</f>
        <v>0</v>
      </c>
      <c r="Q150" s="234">
        <v>0</v>
      </c>
      <c r="R150" s="234">
        <f>Q150*H150</f>
        <v>0</v>
      </c>
      <c r="S150" s="234">
        <v>0</v>
      </c>
      <c r="T150" s="23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6" t="s">
        <v>217</v>
      </c>
      <c r="AT150" s="236" t="s">
        <v>214</v>
      </c>
      <c r="AU150" s="236" t="s">
        <v>84</v>
      </c>
      <c r="AY150" s="17" t="s">
        <v>142</v>
      </c>
      <c r="BE150" s="237">
        <f>IF(N150="základní",J150,0)</f>
        <v>0</v>
      </c>
      <c r="BF150" s="237">
        <f>IF(N150="snížená",J150,0)</f>
        <v>0</v>
      </c>
      <c r="BG150" s="237">
        <f>IF(N150="zákl. přenesená",J150,0)</f>
        <v>0</v>
      </c>
      <c r="BH150" s="237">
        <f>IF(N150="sníž. přenesená",J150,0)</f>
        <v>0</v>
      </c>
      <c r="BI150" s="237">
        <f>IF(N150="nulová",J150,0)</f>
        <v>0</v>
      </c>
      <c r="BJ150" s="17" t="s">
        <v>84</v>
      </c>
      <c r="BK150" s="237">
        <f>ROUND(I150*H150,2)</f>
        <v>0</v>
      </c>
      <c r="BL150" s="17" t="s">
        <v>218</v>
      </c>
      <c r="BM150" s="236" t="s">
        <v>325</v>
      </c>
    </row>
    <row r="151" s="2" customFormat="1" ht="24" customHeight="1">
      <c r="A151" s="39"/>
      <c r="B151" s="40"/>
      <c r="C151" s="242" t="s">
        <v>326</v>
      </c>
      <c r="D151" s="242" t="s">
        <v>214</v>
      </c>
      <c r="E151" s="243" t="s">
        <v>327</v>
      </c>
      <c r="F151" s="244" t="s">
        <v>328</v>
      </c>
      <c r="G151" s="245" t="s">
        <v>146</v>
      </c>
      <c r="H151" s="246">
        <v>1</v>
      </c>
      <c r="I151" s="247"/>
      <c r="J151" s="248">
        <f>ROUND(I151*H151,2)</f>
        <v>0</v>
      </c>
      <c r="K151" s="244" t="s">
        <v>147</v>
      </c>
      <c r="L151" s="249"/>
      <c r="M151" s="250" t="s">
        <v>32</v>
      </c>
      <c r="N151" s="251" t="s">
        <v>48</v>
      </c>
      <c r="O151" s="85"/>
      <c r="P151" s="234">
        <f>O151*H151</f>
        <v>0</v>
      </c>
      <c r="Q151" s="234">
        <v>0</v>
      </c>
      <c r="R151" s="234">
        <f>Q151*H151</f>
        <v>0</v>
      </c>
      <c r="S151" s="234">
        <v>0</v>
      </c>
      <c r="T151" s="235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6" t="s">
        <v>230</v>
      </c>
      <c r="AT151" s="236" t="s">
        <v>214</v>
      </c>
      <c r="AU151" s="236" t="s">
        <v>84</v>
      </c>
      <c r="AY151" s="17" t="s">
        <v>142</v>
      </c>
      <c r="BE151" s="237">
        <f>IF(N151="základní",J151,0)</f>
        <v>0</v>
      </c>
      <c r="BF151" s="237">
        <f>IF(N151="snížená",J151,0)</f>
        <v>0</v>
      </c>
      <c r="BG151" s="237">
        <f>IF(N151="zákl. přenesená",J151,0)</f>
        <v>0</v>
      </c>
      <c r="BH151" s="237">
        <f>IF(N151="sníž. přenesená",J151,0)</f>
        <v>0</v>
      </c>
      <c r="BI151" s="237">
        <f>IF(N151="nulová",J151,0)</f>
        <v>0</v>
      </c>
      <c r="BJ151" s="17" t="s">
        <v>84</v>
      </c>
      <c r="BK151" s="237">
        <f>ROUND(I151*H151,2)</f>
        <v>0</v>
      </c>
      <c r="BL151" s="17" t="s">
        <v>230</v>
      </c>
      <c r="BM151" s="236" t="s">
        <v>329</v>
      </c>
    </row>
    <row r="152" s="2" customFormat="1" ht="24" customHeight="1">
      <c r="A152" s="39"/>
      <c r="B152" s="40"/>
      <c r="C152" s="242" t="s">
        <v>330</v>
      </c>
      <c r="D152" s="242" t="s">
        <v>214</v>
      </c>
      <c r="E152" s="243" t="s">
        <v>331</v>
      </c>
      <c r="F152" s="244" t="s">
        <v>332</v>
      </c>
      <c r="G152" s="245" t="s">
        <v>146</v>
      </c>
      <c r="H152" s="246">
        <v>8</v>
      </c>
      <c r="I152" s="247"/>
      <c r="J152" s="248">
        <f>ROUND(I152*H152,2)</f>
        <v>0</v>
      </c>
      <c r="K152" s="244" t="s">
        <v>147</v>
      </c>
      <c r="L152" s="249"/>
      <c r="M152" s="250" t="s">
        <v>32</v>
      </c>
      <c r="N152" s="251" t="s">
        <v>48</v>
      </c>
      <c r="O152" s="85"/>
      <c r="P152" s="234">
        <f>O152*H152</f>
        <v>0</v>
      </c>
      <c r="Q152" s="234">
        <v>0</v>
      </c>
      <c r="R152" s="234">
        <f>Q152*H152</f>
        <v>0</v>
      </c>
      <c r="S152" s="234">
        <v>0</v>
      </c>
      <c r="T152" s="235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6" t="s">
        <v>217</v>
      </c>
      <c r="AT152" s="236" t="s">
        <v>214</v>
      </c>
      <c r="AU152" s="236" t="s">
        <v>84</v>
      </c>
      <c r="AY152" s="17" t="s">
        <v>142</v>
      </c>
      <c r="BE152" s="237">
        <f>IF(N152="základní",J152,0)</f>
        <v>0</v>
      </c>
      <c r="BF152" s="237">
        <f>IF(N152="snížená",J152,0)</f>
        <v>0</v>
      </c>
      <c r="BG152" s="237">
        <f>IF(N152="zákl. přenesená",J152,0)</f>
        <v>0</v>
      </c>
      <c r="BH152" s="237">
        <f>IF(N152="sníž. přenesená",J152,0)</f>
        <v>0</v>
      </c>
      <c r="BI152" s="237">
        <f>IF(N152="nulová",J152,0)</f>
        <v>0</v>
      </c>
      <c r="BJ152" s="17" t="s">
        <v>84</v>
      </c>
      <c r="BK152" s="237">
        <f>ROUND(I152*H152,2)</f>
        <v>0</v>
      </c>
      <c r="BL152" s="17" t="s">
        <v>218</v>
      </c>
      <c r="BM152" s="236" t="s">
        <v>333</v>
      </c>
    </row>
    <row r="153" s="2" customFormat="1" ht="24" customHeight="1">
      <c r="A153" s="39"/>
      <c r="B153" s="40"/>
      <c r="C153" s="242" t="s">
        <v>334</v>
      </c>
      <c r="D153" s="242" t="s">
        <v>214</v>
      </c>
      <c r="E153" s="243" t="s">
        <v>335</v>
      </c>
      <c r="F153" s="244" t="s">
        <v>336</v>
      </c>
      <c r="G153" s="245" t="s">
        <v>146</v>
      </c>
      <c r="H153" s="246">
        <v>1</v>
      </c>
      <c r="I153" s="247"/>
      <c r="J153" s="248">
        <f>ROUND(I153*H153,2)</f>
        <v>0</v>
      </c>
      <c r="K153" s="244" t="s">
        <v>147</v>
      </c>
      <c r="L153" s="249"/>
      <c r="M153" s="250" t="s">
        <v>32</v>
      </c>
      <c r="N153" s="251" t="s">
        <v>48</v>
      </c>
      <c r="O153" s="85"/>
      <c r="P153" s="234">
        <f>O153*H153</f>
        <v>0</v>
      </c>
      <c r="Q153" s="234">
        <v>0</v>
      </c>
      <c r="R153" s="234">
        <f>Q153*H153</f>
        <v>0</v>
      </c>
      <c r="S153" s="234">
        <v>0</v>
      </c>
      <c r="T153" s="235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6" t="s">
        <v>230</v>
      </c>
      <c r="AT153" s="236" t="s">
        <v>214</v>
      </c>
      <c r="AU153" s="236" t="s">
        <v>84</v>
      </c>
      <c r="AY153" s="17" t="s">
        <v>142</v>
      </c>
      <c r="BE153" s="237">
        <f>IF(N153="základní",J153,0)</f>
        <v>0</v>
      </c>
      <c r="BF153" s="237">
        <f>IF(N153="snížená",J153,0)</f>
        <v>0</v>
      </c>
      <c r="BG153" s="237">
        <f>IF(N153="zákl. přenesená",J153,0)</f>
        <v>0</v>
      </c>
      <c r="BH153" s="237">
        <f>IF(N153="sníž. přenesená",J153,0)</f>
        <v>0</v>
      </c>
      <c r="BI153" s="237">
        <f>IF(N153="nulová",J153,0)</f>
        <v>0</v>
      </c>
      <c r="BJ153" s="17" t="s">
        <v>84</v>
      </c>
      <c r="BK153" s="237">
        <f>ROUND(I153*H153,2)</f>
        <v>0</v>
      </c>
      <c r="BL153" s="17" t="s">
        <v>230</v>
      </c>
      <c r="BM153" s="236" t="s">
        <v>337</v>
      </c>
    </row>
    <row r="154" s="12" customFormat="1" ht="25.92" customHeight="1">
      <c r="A154" s="12"/>
      <c r="B154" s="211"/>
      <c r="C154" s="212"/>
      <c r="D154" s="213" t="s">
        <v>76</v>
      </c>
      <c r="E154" s="214" t="s">
        <v>338</v>
      </c>
      <c r="F154" s="214" t="s">
        <v>339</v>
      </c>
      <c r="G154" s="212"/>
      <c r="H154" s="212"/>
      <c r="I154" s="215"/>
      <c r="J154" s="216">
        <f>BK154</f>
        <v>0</v>
      </c>
      <c r="K154" s="212"/>
      <c r="L154" s="217"/>
      <c r="M154" s="218"/>
      <c r="N154" s="219"/>
      <c r="O154" s="219"/>
      <c r="P154" s="220">
        <f>P155+SUM(P156:P159)</f>
        <v>0</v>
      </c>
      <c r="Q154" s="219"/>
      <c r="R154" s="220">
        <f>R155+SUM(R156:R159)</f>
        <v>0</v>
      </c>
      <c r="S154" s="219"/>
      <c r="T154" s="221">
        <f>T155+SUM(T156:T159)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2" t="s">
        <v>84</v>
      </c>
      <c r="AT154" s="223" t="s">
        <v>76</v>
      </c>
      <c r="AU154" s="223" t="s">
        <v>77</v>
      </c>
      <c r="AY154" s="222" t="s">
        <v>142</v>
      </c>
      <c r="BK154" s="224">
        <f>BK155+SUM(BK156:BK159)</f>
        <v>0</v>
      </c>
    </row>
    <row r="155" s="2" customFormat="1" ht="24" customHeight="1">
      <c r="A155" s="39"/>
      <c r="B155" s="40"/>
      <c r="C155" s="242" t="s">
        <v>340</v>
      </c>
      <c r="D155" s="242" t="s">
        <v>214</v>
      </c>
      <c r="E155" s="243" t="s">
        <v>341</v>
      </c>
      <c r="F155" s="244" t="s">
        <v>342</v>
      </c>
      <c r="G155" s="245" t="s">
        <v>146</v>
      </c>
      <c r="H155" s="246">
        <v>3</v>
      </c>
      <c r="I155" s="247"/>
      <c r="J155" s="248">
        <f>ROUND(I155*H155,2)</f>
        <v>0</v>
      </c>
      <c r="K155" s="244" t="s">
        <v>147</v>
      </c>
      <c r="L155" s="249"/>
      <c r="M155" s="250" t="s">
        <v>32</v>
      </c>
      <c r="N155" s="251" t="s">
        <v>48</v>
      </c>
      <c r="O155" s="85"/>
      <c r="P155" s="234">
        <f>O155*H155</f>
        <v>0</v>
      </c>
      <c r="Q155" s="234">
        <v>0</v>
      </c>
      <c r="R155" s="234">
        <f>Q155*H155</f>
        <v>0</v>
      </c>
      <c r="S155" s="234">
        <v>0</v>
      </c>
      <c r="T155" s="235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6" t="s">
        <v>230</v>
      </c>
      <c r="AT155" s="236" t="s">
        <v>214</v>
      </c>
      <c r="AU155" s="236" t="s">
        <v>84</v>
      </c>
      <c r="AY155" s="17" t="s">
        <v>142</v>
      </c>
      <c r="BE155" s="237">
        <f>IF(N155="základní",J155,0)</f>
        <v>0</v>
      </c>
      <c r="BF155" s="237">
        <f>IF(N155="snížená",J155,0)</f>
        <v>0</v>
      </c>
      <c r="BG155" s="237">
        <f>IF(N155="zákl. přenesená",J155,0)</f>
        <v>0</v>
      </c>
      <c r="BH155" s="237">
        <f>IF(N155="sníž. přenesená",J155,0)</f>
        <v>0</v>
      </c>
      <c r="BI155" s="237">
        <f>IF(N155="nulová",J155,0)</f>
        <v>0</v>
      </c>
      <c r="BJ155" s="17" t="s">
        <v>84</v>
      </c>
      <c r="BK155" s="237">
        <f>ROUND(I155*H155,2)</f>
        <v>0</v>
      </c>
      <c r="BL155" s="17" t="s">
        <v>230</v>
      </c>
      <c r="BM155" s="236" t="s">
        <v>343</v>
      </c>
    </row>
    <row r="156" s="2" customFormat="1" ht="24" customHeight="1">
      <c r="A156" s="39"/>
      <c r="B156" s="40"/>
      <c r="C156" s="225" t="s">
        <v>344</v>
      </c>
      <c r="D156" s="225" t="s">
        <v>143</v>
      </c>
      <c r="E156" s="226" t="s">
        <v>345</v>
      </c>
      <c r="F156" s="227" t="s">
        <v>346</v>
      </c>
      <c r="G156" s="228" t="s">
        <v>146</v>
      </c>
      <c r="H156" s="229">
        <v>1</v>
      </c>
      <c r="I156" s="230"/>
      <c r="J156" s="231">
        <f>ROUND(I156*H156,2)</f>
        <v>0</v>
      </c>
      <c r="K156" s="227" t="s">
        <v>147</v>
      </c>
      <c r="L156" s="45"/>
      <c r="M156" s="232" t="s">
        <v>32</v>
      </c>
      <c r="N156" s="233" t="s">
        <v>48</v>
      </c>
      <c r="O156" s="85"/>
      <c r="P156" s="234">
        <f>O156*H156</f>
        <v>0</v>
      </c>
      <c r="Q156" s="234">
        <v>0</v>
      </c>
      <c r="R156" s="234">
        <f>Q156*H156</f>
        <v>0</v>
      </c>
      <c r="S156" s="234">
        <v>0</v>
      </c>
      <c r="T156" s="235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6" t="s">
        <v>158</v>
      </c>
      <c r="AT156" s="236" t="s">
        <v>143</v>
      </c>
      <c r="AU156" s="236" t="s">
        <v>84</v>
      </c>
      <c r="AY156" s="17" t="s">
        <v>142</v>
      </c>
      <c r="BE156" s="237">
        <f>IF(N156="základní",J156,0)</f>
        <v>0</v>
      </c>
      <c r="BF156" s="237">
        <f>IF(N156="snížená",J156,0)</f>
        <v>0</v>
      </c>
      <c r="BG156" s="237">
        <f>IF(N156="zákl. přenesená",J156,0)</f>
        <v>0</v>
      </c>
      <c r="BH156" s="237">
        <f>IF(N156="sníž. přenesená",J156,0)</f>
        <v>0</v>
      </c>
      <c r="BI156" s="237">
        <f>IF(N156="nulová",J156,0)</f>
        <v>0</v>
      </c>
      <c r="BJ156" s="17" t="s">
        <v>84</v>
      </c>
      <c r="BK156" s="237">
        <f>ROUND(I156*H156,2)</f>
        <v>0</v>
      </c>
      <c r="BL156" s="17" t="s">
        <v>158</v>
      </c>
      <c r="BM156" s="236" t="s">
        <v>347</v>
      </c>
    </row>
    <row r="157" s="2" customFormat="1" ht="24" customHeight="1">
      <c r="A157" s="39"/>
      <c r="B157" s="40"/>
      <c r="C157" s="242" t="s">
        <v>348</v>
      </c>
      <c r="D157" s="242" t="s">
        <v>214</v>
      </c>
      <c r="E157" s="243" t="s">
        <v>349</v>
      </c>
      <c r="F157" s="244" t="s">
        <v>350</v>
      </c>
      <c r="G157" s="245" t="s">
        <v>146</v>
      </c>
      <c r="H157" s="246">
        <v>3</v>
      </c>
      <c r="I157" s="247"/>
      <c r="J157" s="248">
        <f>ROUND(I157*H157,2)</f>
        <v>0</v>
      </c>
      <c r="K157" s="244" t="s">
        <v>147</v>
      </c>
      <c r="L157" s="249"/>
      <c r="M157" s="250" t="s">
        <v>32</v>
      </c>
      <c r="N157" s="251" t="s">
        <v>48</v>
      </c>
      <c r="O157" s="85"/>
      <c r="P157" s="234">
        <f>O157*H157</f>
        <v>0</v>
      </c>
      <c r="Q157" s="234">
        <v>0</v>
      </c>
      <c r="R157" s="234">
        <f>Q157*H157</f>
        <v>0</v>
      </c>
      <c r="S157" s="234">
        <v>0</v>
      </c>
      <c r="T157" s="235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6" t="s">
        <v>217</v>
      </c>
      <c r="AT157" s="236" t="s">
        <v>214</v>
      </c>
      <c r="AU157" s="236" t="s">
        <v>84</v>
      </c>
      <c r="AY157" s="17" t="s">
        <v>142</v>
      </c>
      <c r="BE157" s="237">
        <f>IF(N157="základní",J157,0)</f>
        <v>0</v>
      </c>
      <c r="BF157" s="237">
        <f>IF(N157="snížená",J157,0)</f>
        <v>0</v>
      </c>
      <c r="BG157" s="237">
        <f>IF(N157="zákl. přenesená",J157,0)</f>
        <v>0</v>
      </c>
      <c r="BH157" s="237">
        <f>IF(N157="sníž. přenesená",J157,0)</f>
        <v>0</v>
      </c>
      <c r="BI157" s="237">
        <f>IF(N157="nulová",J157,0)</f>
        <v>0</v>
      </c>
      <c r="BJ157" s="17" t="s">
        <v>84</v>
      </c>
      <c r="BK157" s="237">
        <f>ROUND(I157*H157,2)</f>
        <v>0</v>
      </c>
      <c r="BL157" s="17" t="s">
        <v>218</v>
      </c>
      <c r="BM157" s="236" t="s">
        <v>351</v>
      </c>
    </row>
    <row r="158" s="2" customFormat="1" ht="24" customHeight="1">
      <c r="A158" s="39"/>
      <c r="B158" s="40"/>
      <c r="C158" s="242" t="s">
        <v>352</v>
      </c>
      <c r="D158" s="242" t="s">
        <v>214</v>
      </c>
      <c r="E158" s="243" t="s">
        <v>353</v>
      </c>
      <c r="F158" s="244" t="s">
        <v>354</v>
      </c>
      <c r="G158" s="245" t="s">
        <v>146</v>
      </c>
      <c r="H158" s="246">
        <v>12</v>
      </c>
      <c r="I158" s="247"/>
      <c r="J158" s="248">
        <f>ROUND(I158*H158,2)</f>
        <v>0</v>
      </c>
      <c r="K158" s="244" t="s">
        <v>147</v>
      </c>
      <c r="L158" s="249"/>
      <c r="M158" s="250" t="s">
        <v>32</v>
      </c>
      <c r="N158" s="251" t="s">
        <v>48</v>
      </c>
      <c r="O158" s="85"/>
      <c r="P158" s="234">
        <f>O158*H158</f>
        <v>0</v>
      </c>
      <c r="Q158" s="234">
        <v>0</v>
      </c>
      <c r="R158" s="234">
        <f>Q158*H158</f>
        <v>0</v>
      </c>
      <c r="S158" s="234">
        <v>0</v>
      </c>
      <c r="T158" s="235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6" t="s">
        <v>217</v>
      </c>
      <c r="AT158" s="236" t="s">
        <v>214</v>
      </c>
      <c r="AU158" s="236" t="s">
        <v>84</v>
      </c>
      <c r="AY158" s="17" t="s">
        <v>142</v>
      </c>
      <c r="BE158" s="237">
        <f>IF(N158="základní",J158,0)</f>
        <v>0</v>
      </c>
      <c r="BF158" s="237">
        <f>IF(N158="snížená",J158,0)</f>
        <v>0</v>
      </c>
      <c r="BG158" s="237">
        <f>IF(N158="zákl. přenesená",J158,0)</f>
        <v>0</v>
      </c>
      <c r="BH158" s="237">
        <f>IF(N158="sníž. přenesená",J158,0)</f>
        <v>0</v>
      </c>
      <c r="BI158" s="237">
        <f>IF(N158="nulová",J158,0)</f>
        <v>0</v>
      </c>
      <c r="BJ158" s="17" t="s">
        <v>84</v>
      </c>
      <c r="BK158" s="237">
        <f>ROUND(I158*H158,2)</f>
        <v>0</v>
      </c>
      <c r="BL158" s="17" t="s">
        <v>218</v>
      </c>
      <c r="BM158" s="236" t="s">
        <v>355</v>
      </c>
    </row>
    <row r="159" s="12" customFormat="1" ht="22.8" customHeight="1">
      <c r="A159" s="12"/>
      <c r="B159" s="211"/>
      <c r="C159" s="212"/>
      <c r="D159" s="213" t="s">
        <v>76</v>
      </c>
      <c r="E159" s="252" t="s">
        <v>356</v>
      </c>
      <c r="F159" s="252" t="s">
        <v>357</v>
      </c>
      <c r="G159" s="212"/>
      <c r="H159" s="212"/>
      <c r="I159" s="215"/>
      <c r="J159" s="253">
        <f>BK159</f>
        <v>0</v>
      </c>
      <c r="K159" s="212"/>
      <c r="L159" s="217"/>
      <c r="M159" s="218"/>
      <c r="N159" s="219"/>
      <c r="O159" s="219"/>
      <c r="P159" s="220">
        <f>SUM(P160:P166)</f>
        <v>0</v>
      </c>
      <c r="Q159" s="219"/>
      <c r="R159" s="220">
        <f>SUM(R160:R166)</f>
        <v>0</v>
      </c>
      <c r="S159" s="219"/>
      <c r="T159" s="221">
        <f>SUM(T160:T166)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2" t="s">
        <v>84</v>
      </c>
      <c r="AT159" s="223" t="s">
        <v>76</v>
      </c>
      <c r="AU159" s="223" t="s">
        <v>84</v>
      </c>
      <c r="AY159" s="222" t="s">
        <v>142</v>
      </c>
      <c r="BK159" s="224">
        <f>SUM(BK160:BK166)</f>
        <v>0</v>
      </c>
    </row>
    <row r="160" s="2" customFormat="1" ht="36" customHeight="1">
      <c r="A160" s="39"/>
      <c r="B160" s="40"/>
      <c r="C160" s="242" t="s">
        <v>358</v>
      </c>
      <c r="D160" s="242" t="s">
        <v>214</v>
      </c>
      <c r="E160" s="243" t="s">
        <v>359</v>
      </c>
      <c r="F160" s="244" t="s">
        <v>360</v>
      </c>
      <c r="G160" s="245" t="s">
        <v>146</v>
      </c>
      <c r="H160" s="246">
        <v>3</v>
      </c>
      <c r="I160" s="247"/>
      <c r="J160" s="248">
        <f>ROUND(I160*H160,2)</f>
        <v>0</v>
      </c>
      <c r="K160" s="244" t="s">
        <v>147</v>
      </c>
      <c r="L160" s="249"/>
      <c r="M160" s="250" t="s">
        <v>32</v>
      </c>
      <c r="N160" s="251" t="s">
        <v>48</v>
      </c>
      <c r="O160" s="85"/>
      <c r="P160" s="234">
        <f>O160*H160</f>
        <v>0</v>
      </c>
      <c r="Q160" s="234">
        <v>0</v>
      </c>
      <c r="R160" s="234">
        <f>Q160*H160</f>
        <v>0</v>
      </c>
      <c r="S160" s="234">
        <v>0</v>
      </c>
      <c r="T160" s="235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6" t="s">
        <v>217</v>
      </c>
      <c r="AT160" s="236" t="s">
        <v>214</v>
      </c>
      <c r="AU160" s="236" t="s">
        <v>86</v>
      </c>
      <c r="AY160" s="17" t="s">
        <v>142</v>
      </c>
      <c r="BE160" s="237">
        <f>IF(N160="základní",J160,0)</f>
        <v>0</v>
      </c>
      <c r="BF160" s="237">
        <f>IF(N160="snížená",J160,0)</f>
        <v>0</v>
      </c>
      <c r="BG160" s="237">
        <f>IF(N160="zákl. přenesená",J160,0)</f>
        <v>0</v>
      </c>
      <c r="BH160" s="237">
        <f>IF(N160="sníž. přenesená",J160,0)</f>
        <v>0</v>
      </c>
      <c r="BI160" s="237">
        <f>IF(N160="nulová",J160,0)</f>
        <v>0</v>
      </c>
      <c r="BJ160" s="17" t="s">
        <v>84</v>
      </c>
      <c r="BK160" s="237">
        <f>ROUND(I160*H160,2)</f>
        <v>0</v>
      </c>
      <c r="BL160" s="17" t="s">
        <v>218</v>
      </c>
      <c r="BM160" s="236" t="s">
        <v>361</v>
      </c>
    </row>
    <row r="161" s="2" customFormat="1" ht="24" customHeight="1">
      <c r="A161" s="39"/>
      <c r="B161" s="40"/>
      <c r="C161" s="225" t="s">
        <v>362</v>
      </c>
      <c r="D161" s="225" t="s">
        <v>143</v>
      </c>
      <c r="E161" s="226" t="s">
        <v>363</v>
      </c>
      <c r="F161" s="227" t="s">
        <v>364</v>
      </c>
      <c r="G161" s="228" t="s">
        <v>146</v>
      </c>
      <c r="H161" s="229">
        <v>3</v>
      </c>
      <c r="I161" s="230"/>
      <c r="J161" s="231">
        <f>ROUND(I161*H161,2)</f>
        <v>0</v>
      </c>
      <c r="K161" s="227" t="s">
        <v>147</v>
      </c>
      <c r="L161" s="45"/>
      <c r="M161" s="232" t="s">
        <v>32</v>
      </c>
      <c r="N161" s="233" t="s">
        <v>48</v>
      </c>
      <c r="O161" s="85"/>
      <c r="P161" s="234">
        <f>O161*H161</f>
        <v>0</v>
      </c>
      <c r="Q161" s="234">
        <v>0</v>
      </c>
      <c r="R161" s="234">
        <f>Q161*H161</f>
        <v>0</v>
      </c>
      <c r="S161" s="234">
        <v>0</v>
      </c>
      <c r="T161" s="235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6" t="s">
        <v>158</v>
      </c>
      <c r="AT161" s="236" t="s">
        <v>143</v>
      </c>
      <c r="AU161" s="236" t="s">
        <v>86</v>
      </c>
      <c r="AY161" s="17" t="s">
        <v>142</v>
      </c>
      <c r="BE161" s="237">
        <f>IF(N161="základní",J161,0)</f>
        <v>0</v>
      </c>
      <c r="BF161" s="237">
        <f>IF(N161="snížená",J161,0)</f>
        <v>0</v>
      </c>
      <c r="BG161" s="237">
        <f>IF(N161="zákl. přenesená",J161,0)</f>
        <v>0</v>
      </c>
      <c r="BH161" s="237">
        <f>IF(N161="sníž. přenesená",J161,0)</f>
        <v>0</v>
      </c>
      <c r="BI161" s="237">
        <f>IF(N161="nulová",J161,0)</f>
        <v>0</v>
      </c>
      <c r="BJ161" s="17" t="s">
        <v>84</v>
      </c>
      <c r="BK161" s="237">
        <f>ROUND(I161*H161,2)</f>
        <v>0</v>
      </c>
      <c r="BL161" s="17" t="s">
        <v>158</v>
      </c>
      <c r="BM161" s="236" t="s">
        <v>365</v>
      </c>
    </row>
    <row r="162" s="2" customFormat="1" ht="24" customHeight="1">
      <c r="A162" s="39"/>
      <c r="B162" s="40"/>
      <c r="C162" s="242" t="s">
        <v>366</v>
      </c>
      <c r="D162" s="242" t="s">
        <v>214</v>
      </c>
      <c r="E162" s="243" t="s">
        <v>367</v>
      </c>
      <c r="F162" s="244" t="s">
        <v>368</v>
      </c>
      <c r="G162" s="245" t="s">
        <v>146</v>
      </c>
      <c r="H162" s="246">
        <v>3</v>
      </c>
      <c r="I162" s="247"/>
      <c r="J162" s="248">
        <f>ROUND(I162*H162,2)</f>
        <v>0</v>
      </c>
      <c r="K162" s="244" t="s">
        <v>147</v>
      </c>
      <c r="L162" s="249"/>
      <c r="M162" s="250" t="s">
        <v>32</v>
      </c>
      <c r="N162" s="251" t="s">
        <v>48</v>
      </c>
      <c r="O162" s="85"/>
      <c r="P162" s="234">
        <f>O162*H162</f>
        <v>0</v>
      </c>
      <c r="Q162" s="234">
        <v>0</v>
      </c>
      <c r="R162" s="234">
        <f>Q162*H162</f>
        <v>0</v>
      </c>
      <c r="S162" s="234">
        <v>0</v>
      </c>
      <c r="T162" s="235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6" t="s">
        <v>217</v>
      </c>
      <c r="AT162" s="236" t="s">
        <v>214</v>
      </c>
      <c r="AU162" s="236" t="s">
        <v>86</v>
      </c>
      <c r="AY162" s="17" t="s">
        <v>142</v>
      </c>
      <c r="BE162" s="237">
        <f>IF(N162="základní",J162,0)</f>
        <v>0</v>
      </c>
      <c r="BF162" s="237">
        <f>IF(N162="snížená",J162,0)</f>
        <v>0</v>
      </c>
      <c r="BG162" s="237">
        <f>IF(N162="zákl. přenesená",J162,0)</f>
        <v>0</v>
      </c>
      <c r="BH162" s="237">
        <f>IF(N162="sníž. přenesená",J162,0)</f>
        <v>0</v>
      </c>
      <c r="BI162" s="237">
        <f>IF(N162="nulová",J162,0)</f>
        <v>0</v>
      </c>
      <c r="BJ162" s="17" t="s">
        <v>84</v>
      </c>
      <c r="BK162" s="237">
        <f>ROUND(I162*H162,2)</f>
        <v>0</v>
      </c>
      <c r="BL162" s="17" t="s">
        <v>218</v>
      </c>
      <c r="BM162" s="236" t="s">
        <v>369</v>
      </c>
    </row>
    <row r="163" s="2" customFormat="1" ht="24" customHeight="1">
      <c r="A163" s="39"/>
      <c r="B163" s="40"/>
      <c r="C163" s="242" t="s">
        <v>370</v>
      </c>
      <c r="D163" s="242" t="s">
        <v>214</v>
      </c>
      <c r="E163" s="243" t="s">
        <v>371</v>
      </c>
      <c r="F163" s="244" t="s">
        <v>372</v>
      </c>
      <c r="G163" s="245" t="s">
        <v>146</v>
      </c>
      <c r="H163" s="246">
        <v>30</v>
      </c>
      <c r="I163" s="247"/>
      <c r="J163" s="248">
        <f>ROUND(I163*H163,2)</f>
        <v>0</v>
      </c>
      <c r="K163" s="244" t="s">
        <v>147</v>
      </c>
      <c r="L163" s="249"/>
      <c r="M163" s="250" t="s">
        <v>32</v>
      </c>
      <c r="N163" s="251" t="s">
        <v>48</v>
      </c>
      <c r="O163" s="85"/>
      <c r="P163" s="234">
        <f>O163*H163</f>
        <v>0</v>
      </c>
      <c r="Q163" s="234">
        <v>0</v>
      </c>
      <c r="R163" s="234">
        <f>Q163*H163</f>
        <v>0</v>
      </c>
      <c r="S163" s="234">
        <v>0</v>
      </c>
      <c r="T163" s="235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6" t="s">
        <v>217</v>
      </c>
      <c r="AT163" s="236" t="s">
        <v>214</v>
      </c>
      <c r="AU163" s="236" t="s">
        <v>86</v>
      </c>
      <c r="AY163" s="17" t="s">
        <v>142</v>
      </c>
      <c r="BE163" s="237">
        <f>IF(N163="základní",J163,0)</f>
        <v>0</v>
      </c>
      <c r="BF163" s="237">
        <f>IF(N163="snížená",J163,0)</f>
        <v>0</v>
      </c>
      <c r="BG163" s="237">
        <f>IF(N163="zákl. přenesená",J163,0)</f>
        <v>0</v>
      </c>
      <c r="BH163" s="237">
        <f>IF(N163="sníž. přenesená",J163,0)</f>
        <v>0</v>
      </c>
      <c r="BI163" s="237">
        <f>IF(N163="nulová",J163,0)</f>
        <v>0</v>
      </c>
      <c r="BJ163" s="17" t="s">
        <v>84</v>
      </c>
      <c r="BK163" s="237">
        <f>ROUND(I163*H163,2)</f>
        <v>0</v>
      </c>
      <c r="BL163" s="17" t="s">
        <v>218</v>
      </c>
      <c r="BM163" s="236" t="s">
        <v>373</v>
      </c>
    </row>
    <row r="164" s="2" customFormat="1" ht="24" customHeight="1">
      <c r="A164" s="39"/>
      <c r="B164" s="40"/>
      <c r="C164" s="225" t="s">
        <v>374</v>
      </c>
      <c r="D164" s="225" t="s">
        <v>143</v>
      </c>
      <c r="E164" s="226" t="s">
        <v>375</v>
      </c>
      <c r="F164" s="227" t="s">
        <v>376</v>
      </c>
      <c r="G164" s="228" t="s">
        <v>146</v>
      </c>
      <c r="H164" s="229">
        <v>3</v>
      </c>
      <c r="I164" s="230"/>
      <c r="J164" s="231">
        <f>ROUND(I164*H164,2)</f>
        <v>0</v>
      </c>
      <c r="K164" s="227" t="s">
        <v>147</v>
      </c>
      <c r="L164" s="45"/>
      <c r="M164" s="232" t="s">
        <v>32</v>
      </c>
      <c r="N164" s="233" t="s">
        <v>48</v>
      </c>
      <c r="O164" s="85"/>
      <c r="P164" s="234">
        <f>O164*H164</f>
        <v>0</v>
      </c>
      <c r="Q164" s="234">
        <v>0</v>
      </c>
      <c r="R164" s="234">
        <f>Q164*H164</f>
        <v>0</v>
      </c>
      <c r="S164" s="234">
        <v>0</v>
      </c>
      <c r="T164" s="235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6" t="s">
        <v>158</v>
      </c>
      <c r="AT164" s="236" t="s">
        <v>143</v>
      </c>
      <c r="AU164" s="236" t="s">
        <v>86</v>
      </c>
      <c r="AY164" s="17" t="s">
        <v>142</v>
      </c>
      <c r="BE164" s="237">
        <f>IF(N164="základní",J164,0)</f>
        <v>0</v>
      </c>
      <c r="BF164" s="237">
        <f>IF(N164="snížená",J164,0)</f>
        <v>0</v>
      </c>
      <c r="BG164" s="237">
        <f>IF(N164="zákl. přenesená",J164,0)</f>
        <v>0</v>
      </c>
      <c r="BH164" s="237">
        <f>IF(N164="sníž. přenesená",J164,0)</f>
        <v>0</v>
      </c>
      <c r="BI164" s="237">
        <f>IF(N164="nulová",J164,0)</f>
        <v>0</v>
      </c>
      <c r="BJ164" s="17" t="s">
        <v>84</v>
      </c>
      <c r="BK164" s="237">
        <f>ROUND(I164*H164,2)</f>
        <v>0</v>
      </c>
      <c r="BL164" s="17" t="s">
        <v>158</v>
      </c>
      <c r="BM164" s="236" t="s">
        <v>377</v>
      </c>
    </row>
    <row r="165" s="2" customFormat="1" ht="24" customHeight="1">
      <c r="A165" s="39"/>
      <c r="B165" s="40"/>
      <c r="C165" s="242" t="s">
        <v>378</v>
      </c>
      <c r="D165" s="242" t="s">
        <v>214</v>
      </c>
      <c r="E165" s="243" t="s">
        <v>379</v>
      </c>
      <c r="F165" s="244" t="s">
        <v>380</v>
      </c>
      <c r="G165" s="245" t="s">
        <v>146</v>
      </c>
      <c r="H165" s="246">
        <v>24</v>
      </c>
      <c r="I165" s="247"/>
      <c r="J165" s="248">
        <f>ROUND(I165*H165,2)</f>
        <v>0</v>
      </c>
      <c r="K165" s="244" t="s">
        <v>147</v>
      </c>
      <c r="L165" s="249"/>
      <c r="M165" s="250" t="s">
        <v>32</v>
      </c>
      <c r="N165" s="251" t="s">
        <v>48</v>
      </c>
      <c r="O165" s="85"/>
      <c r="P165" s="234">
        <f>O165*H165</f>
        <v>0</v>
      </c>
      <c r="Q165" s="234">
        <v>0</v>
      </c>
      <c r="R165" s="234">
        <f>Q165*H165</f>
        <v>0</v>
      </c>
      <c r="S165" s="234">
        <v>0</v>
      </c>
      <c r="T165" s="235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6" t="s">
        <v>217</v>
      </c>
      <c r="AT165" s="236" t="s">
        <v>214</v>
      </c>
      <c r="AU165" s="236" t="s">
        <v>86</v>
      </c>
      <c r="AY165" s="17" t="s">
        <v>142</v>
      </c>
      <c r="BE165" s="237">
        <f>IF(N165="základní",J165,0)</f>
        <v>0</v>
      </c>
      <c r="BF165" s="237">
        <f>IF(N165="snížená",J165,0)</f>
        <v>0</v>
      </c>
      <c r="BG165" s="237">
        <f>IF(N165="zákl. přenesená",J165,0)</f>
        <v>0</v>
      </c>
      <c r="BH165" s="237">
        <f>IF(N165="sníž. přenesená",J165,0)</f>
        <v>0</v>
      </c>
      <c r="BI165" s="237">
        <f>IF(N165="nulová",J165,0)</f>
        <v>0</v>
      </c>
      <c r="BJ165" s="17" t="s">
        <v>84</v>
      </c>
      <c r="BK165" s="237">
        <f>ROUND(I165*H165,2)</f>
        <v>0</v>
      </c>
      <c r="BL165" s="17" t="s">
        <v>218</v>
      </c>
      <c r="BM165" s="236" t="s">
        <v>381</v>
      </c>
    </row>
    <row r="166" s="2" customFormat="1" ht="24" customHeight="1">
      <c r="A166" s="39"/>
      <c r="B166" s="40"/>
      <c r="C166" s="242" t="s">
        <v>382</v>
      </c>
      <c r="D166" s="242" t="s">
        <v>214</v>
      </c>
      <c r="E166" s="243" t="s">
        <v>383</v>
      </c>
      <c r="F166" s="244" t="s">
        <v>384</v>
      </c>
      <c r="G166" s="245" t="s">
        <v>146</v>
      </c>
      <c r="H166" s="246">
        <v>3</v>
      </c>
      <c r="I166" s="247"/>
      <c r="J166" s="248">
        <f>ROUND(I166*H166,2)</f>
        <v>0</v>
      </c>
      <c r="K166" s="244" t="s">
        <v>147</v>
      </c>
      <c r="L166" s="249"/>
      <c r="M166" s="250" t="s">
        <v>32</v>
      </c>
      <c r="N166" s="251" t="s">
        <v>48</v>
      </c>
      <c r="O166" s="85"/>
      <c r="P166" s="234">
        <f>O166*H166</f>
        <v>0</v>
      </c>
      <c r="Q166" s="234">
        <v>0</v>
      </c>
      <c r="R166" s="234">
        <f>Q166*H166</f>
        <v>0</v>
      </c>
      <c r="S166" s="234">
        <v>0</v>
      </c>
      <c r="T166" s="235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6" t="s">
        <v>217</v>
      </c>
      <c r="AT166" s="236" t="s">
        <v>214</v>
      </c>
      <c r="AU166" s="236" t="s">
        <v>86</v>
      </c>
      <c r="AY166" s="17" t="s">
        <v>142</v>
      </c>
      <c r="BE166" s="237">
        <f>IF(N166="základní",J166,0)</f>
        <v>0</v>
      </c>
      <c r="BF166" s="237">
        <f>IF(N166="snížená",J166,0)</f>
        <v>0</v>
      </c>
      <c r="BG166" s="237">
        <f>IF(N166="zákl. přenesená",J166,0)</f>
        <v>0</v>
      </c>
      <c r="BH166" s="237">
        <f>IF(N166="sníž. přenesená",J166,0)</f>
        <v>0</v>
      </c>
      <c r="BI166" s="237">
        <f>IF(N166="nulová",J166,0)</f>
        <v>0</v>
      </c>
      <c r="BJ166" s="17" t="s">
        <v>84</v>
      </c>
      <c r="BK166" s="237">
        <f>ROUND(I166*H166,2)</f>
        <v>0</v>
      </c>
      <c r="BL166" s="17" t="s">
        <v>218</v>
      </c>
      <c r="BM166" s="236" t="s">
        <v>385</v>
      </c>
    </row>
    <row r="167" s="12" customFormat="1" ht="25.92" customHeight="1">
      <c r="A167" s="12"/>
      <c r="B167" s="211"/>
      <c r="C167" s="212"/>
      <c r="D167" s="213" t="s">
        <v>76</v>
      </c>
      <c r="E167" s="214" t="s">
        <v>386</v>
      </c>
      <c r="F167" s="214" t="s">
        <v>387</v>
      </c>
      <c r="G167" s="212"/>
      <c r="H167" s="212"/>
      <c r="I167" s="215"/>
      <c r="J167" s="216">
        <f>BK167</f>
        <v>0</v>
      </c>
      <c r="K167" s="212"/>
      <c r="L167" s="217"/>
      <c r="M167" s="218"/>
      <c r="N167" s="219"/>
      <c r="O167" s="219"/>
      <c r="P167" s="220">
        <f>P168+P199</f>
        <v>0</v>
      </c>
      <c r="Q167" s="219"/>
      <c r="R167" s="220">
        <f>R168+R199</f>
        <v>12.194000000000001</v>
      </c>
      <c r="S167" s="219"/>
      <c r="T167" s="221">
        <f>T168+T199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2" t="s">
        <v>84</v>
      </c>
      <c r="AT167" s="223" t="s">
        <v>76</v>
      </c>
      <c r="AU167" s="223" t="s">
        <v>77</v>
      </c>
      <c r="AY167" s="222" t="s">
        <v>142</v>
      </c>
      <c r="BK167" s="224">
        <f>BK168+BK199</f>
        <v>0</v>
      </c>
    </row>
    <row r="168" s="12" customFormat="1" ht="22.8" customHeight="1">
      <c r="A168" s="12"/>
      <c r="B168" s="211"/>
      <c r="C168" s="212"/>
      <c r="D168" s="213" t="s">
        <v>76</v>
      </c>
      <c r="E168" s="252" t="s">
        <v>84</v>
      </c>
      <c r="F168" s="252" t="s">
        <v>93</v>
      </c>
      <c r="G168" s="212"/>
      <c r="H168" s="212"/>
      <c r="I168" s="215"/>
      <c r="J168" s="253">
        <f>BK168</f>
        <v>0</v>
      </c>
      <c r="K168" s="212"/>
      <c r="L168" s="217"/>
      <c r="M168" s="218"/>
      <c r="N168" s="219"/>
      <c r="O168" s="219"/>
      <c r="P168" s="220">
        <f>SUM(P169:P198)</f>
        <v>0</v>
      </c>
      <c r="Q168" s="219"/>
      <c r="R168" s="220">
        <f>SUM(R169:R198)</f>
        <v>11.300000000000001</v>
      </c>
      <c r="S168" s="219"/>
      <c r="T168" s="221">
        <f>SUM(T169:T198)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2" t="s">
        <v>84</v>
      </c>
      <c r="AT168" s="223" t="s">
        <v>76</v>
      </c>
      <c r="AU168" s="223" t="s">
        <v>84</v>
      </c>
      <c r="AY168" s="222" t="s">
        <v>142</v>
      </c>
      <c r="BK168" s="224">
        <f>SUM(BK169:BK198)</f>
        <v>0</v>
      </c>
    </row>
    <row r="169" s="2" customFormat="1" ht="24" customHeight="1">
      <c r="A169" s="39"/>
      <c r="B169" s="40"/>
      <c r="C169" s="225" t="s">
        <v>388</v>
      </c>
      <c r="D169" s="225" t="s">
        <v>143</v>
      </c>
      <c r="E169" s="226" t="s">
        <v>389</v>
      </c>
      <c r="F169" s="227" t="s">
        <v>390</v>
      </c>
      <c r="G169" s="228" t="s">
        <v>146</v>
      </c>
      <c r="H169" s="229">
        <v>2</v>
      </c>
      <c r="I169" s="230"/>
      <c r="J169" s="231">
        <f>ROUND(I169*H169,2)</f>
        <v>0</v>
      </c>
      <c r="K169" s="227" t="s">
        <v>147</v>
      </c>
      <c r="L169" s="45"/>
      <c r="M169" s="232" t="s">
        <v>32</v>
      </c>
      <c r="N169" s="233" t="s">
        <v>48</v>
      </c>
      <c r="O169" s="85"/>
      <c r="P169" s="234">
        <f>O169*H169</f>
        <v>0</v>
      </c>
      <c r="Q169" s="234">
        <v>0</v>
      </c>
      <c r="R169" s="234">
        <f>Q169*H169</f>
        <v>0</v>
      </c>
      <c r="S169" s="234">
        <v>0</v>
      </c>
      <c r="T169" s="235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6" t="s">
        <v>158</v>
      </c>
      <c r="AT169" s="236" t="s">
        <v>143</v>
      </c>
      <c r="AU169" s="236" t="s">
        <v>86</v>
      </c>
      <c r="AY169" s="17" t="s">
        <v>142</v>
      </c>
      <c r="BE169" s="237">
        <f>IF(N169="základní",J169,0)</f>
        <v>0</v>
      </c>
      <c r="BF169" s="237">
        <f>IF(N169="snížená",J169,0)</f>
        <v>0</v>
      </c>
      <c r="BG169" s="237">
        <f>IF(N169="zákl. přenesená",J169,0)</f>
        <v>0</v>
      </c>
      <c r="BH169" s="237">
        <f>IF(N169="sníž. přenesená",J169,0)</f>
        <v>0</v>
      </c>
      <c r="BI169" s="237">
        <f>IF(N169="nulová",J169,0)</f>
        <v>0</v>
      </c>
      <c r="BJ169" s="17" t="s">
        <v>84</v>
      </c>
      <c r="BK169" s="237">
        <f>ROUND(I169*H169,2)</f>
        <v>0</v>
      </c>
      <c r="BL169" s="17" t="s">
        <v>158</v>
      </c>
      <c r="BM169" s="236" t="s">
        <v>391</v>
      </c>
    </row>
    <row r="170" s="2" customFormat="1" ht="24" customHeight="1">
      <c r="A170" s="39"/>
      <c r="B170" s="40"/>
      <c r="C170" s="242" t="s">
        <v>392</v>
      </c>
      <c r="D170" s="242" t="s">
        <v>214</v>
      </c>
      <c r="E170" s="243" t="s">
        <v>393</v>
      </c>
      <c r="F170" s="244" t="s">
        <v>394</v>
      </c>
      <c r="G170" s="245" t="s">
        <v>275</v>
      </c>
      <c r="H170" s="246">
        <v>6</v>
      </c>
      <c r="I170" s="247"/>
      <c r="J170" s="248">
        <f>ROUND(I170*H170,2)</f>
        <v>0</v>
      </c>
      <c r="K170" s="244" t="s">
        <v>147</v>
      </c>
      <c r="L170" s="249"/>
      <c r="M170" s="250" t="s">
        <v>32</v>
      </c>
      <c r="N170" s="251" t="s">
        <v>48</v>
      </c>
      <c r="O170" s="85"/>
      <c r="P170" s="234">
        <f>O170*H170</f>
        <v>0</v>
      </c>
      <c r="Q170" s="234">
        <v>0</v>
      </c>
      <c r="R170" s="234">
        <f>Q170*H170</f>
        <v>0</v>
      </c>
      <c r="S170" s="234">
        <v>0</v>
      </c>
      <c r="T170" s="235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6" t="s">
        <v>217</v>
      </c>
      <c r="AT170" s="236" t="s">
        <v>214</v>
      </c>
      <c r="AU170" s="236" t="s">
        <v>86</v>
      </c>
      <c r="AY170" s="17" t="s">
        <v>142</v>
      </c>
      <c r="BE170" s="237">
        <f>IF(N170="základní",J170,0)</f>
        <v>0</v>
      </c>
      <c r="BF170" s="237">
        <f>IF(N170="snížená",J170,0)</f>
        <v>0</v>
      </c>
      <c r="BG170" s="237">
        <f>IF(N170="zákl. přenesená",J170,0)</f>
        <v>0</v>
      </c>
      <c r="BH170" s="237">
        <f>IF(N170="sníž. přenesená",J170,0)</f>
        <v>0</v>
      </c>
      <c r="BI170" s="237">
        <f>IF(N170="nulová",J170,0)</f>
        <v>0</v>
      </c>
      <c r="BJ170" s="17" t="s">
        <v>84</v>
      </c>
      <c r="BK170" s="237">
        <f>ROUND(I170*H170,2)</f>
        <v>0</v>
      </c>
      <c r="BL170" s="17" t="s">
        <v>218</v>
      </c>
      <c r="BM170" s="236" t="s">
        <v>395</v>
      </c>
    </row>
    <row r="171" s="2" customFormat="1" ht="24" customHeight="1">
      <c r="A171" s="39"/>
      <c r="B171" s="40"/>
      <c r="C171" s="225" t="s">
        <v>396</v>
      </c>
      <c r="D171" s="225" t="s">
        <v>143</v>
      </c>
      <c r="E171" s="226" t="s">
        <v>397</v>
      </c>
      <c r="F171" s="227" t="s">
        <v>398</v>
      </c>
      <c r="G171" s="228" t="s">
        <v>275</v>
      </c>
      <c r="H171" s="229">
        <v>5000</v>
      </c>
      <c r="I171" s="230"/>
      <c r="J171" s="231">
        <f>ROUND(I171*H171,2)</f>
        <v>0</v>
      </c>
      <c r="K171" s="227" t="s">
        <v>147</v>
      </c>
      <c r="L171" s="45"/>
      <c r="M171" s="232" t="s">
        <v>32</v>
      </c>
      <c r="N171" s="233" t="s">
        <v>48</v>
      </c>
      <c r="O171" s="85"/>
      <c r="P171" s="234">
        <f>O171*H171</f>
        <v>0</v>
      </c>
      <c r="Q171" s="234">
        <v>0</v>
      </c>
      <c r="R171" s="234">
        <f>Q171*H171</f>
        <v>0</v>
      </c>
      <c r="S171" s="234">
        <v>0</v>
      </c>
      <c r="T171" s="235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6" t="s">
        <v>158</v>
      </c>
      <c r="AT171" s="236" t="s">
        <v>143</v>
      </c>
      <c r="AU171" s="236" t="s">
        <v>86</v>
      </c>
      <c r="AY171" s="17" t="s">
        <v>142</v>
      </c>
      <c r="BE171" s="237">
        <f>IF(N171="základní",J171,0)</f>
        <v>0</v>
      </c>
      <c r="BF171" s="237">
        <f>IF(N171="snížená",J171,0)</f>
        <v>0</v>
      </c>
      <c r="BG171" s="237">
        <f>IF(N171="zákl. přenesená",J171,0)</f>
        <v>0</v>
      </c>
      <c r="BH171" s="237">
        <f>IF(N171="sníž. přenesená",J171,0)</f>
        <v>0</v>
      </c>
      <c r="BI171" s="237">
        <f>IF(N171="nulová",J171,0)</f>
        <v>0</v>
      </c>
      <c r="BJ171" s="17" t="s">
        <v>84</v>
      </c>
      <c r="BK171" s="237">
        <f>ROUND(I171*H171,2)</f>
        <v>0</v>
      </c>
      <c r="BL171" s="17" t="s">
        <v>158</v>
      </c>
      <c r="BM171" s="236" t="s">
        <v>399</v>
      </c>
    </row>
    <row r="172" s="2" customFormat="1" ht="16.5" customHeight="1">
      <c r="A172" s="39"/>
      <c r="B172" s="40"/>
      <c r="C172" s="242" t="s">
        <v>400</v>
      </c>
      <c r="D172" s="242" t="s">
        <v>214</v>
      </c>
      <c r="E172" s="243" t="s">
        <v>401</v>
      </c>
      <c r="F172" s="244" t="s">
        <v>402</v>
      </c>
      <c r="G172" s="245" t="s">
        <v>403</v>
      </c>
      <c r="H172" s="246">
        <v>100</v>
      </c>
      <c r="I172" s="247"/>
      <c r="J172" s="248">
        <f>ROUND(I172*H172,2)</f>
        <v>0</v>
      </c>
      <c r="K172" s="244" t="s">
        <v>32</v>
      </c>
      <c r="L172" s="249"/>
      <c r="M172" s="250" t="s">
        <v>32</v>
      </c>
      <c r="N172" s="251" t="s">
        <v>48</v>
      </c>
      <c r="O172" s="85"/>
      <c r="P172" s="234">
        <f>O172*H172</f>
        <v>0</v>
      </c>
      <c r="Q172" s="234">
        <v>0</v>
      </c>
      <c r="R172" s="234">
        <f>Q172*H172</f>
        <v>0</v>
      </c>
      <c r="S172" s="234">
        <v>0</v>
      </c>
      <c r="T172" s="235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6" t="s">
        <v>217</v>
      </c>
      <c r="AT172" s="236" t="s">
        <v>214</v>
      </c>
      <c r="AU172" s="236" t="s">
        <v>86</v>
      </c>
      <c r="AY172" s="17" t="s">
        <v>142</v>
      </c>
      <c r="BE172" s="237">
        <f>IF(N172="základní",J172,0)</f>
        <v>0</v>
      </c>
      <c r="BF172" s="237">
        <f>IF(N172="snížená",J172,0)</f>
        <v>0</v>
      </c>
      <c r="BG172" s="237">
        <f>IF(N172="zákl. přenesená",J172,0)</f>
        <v>0</v>
      </c>
      <c r="BH172" s="237">
        <f>IF(N172="sníž. přenesená",J172,0)</f>
        <v>0</v>
      </c>
      <c r="BI172" s="237">
        <f>IF(N172="nulová",J172,0)</f>
        <v>0</v>
      </c>
      <c r="BJ172" s="17" t="s">
        <v>84</v>
      </c>
      <c r="BK172" s="237">
        <f>ROUND(I172*H172,2)</f>
        <v>0</v>
      </c>
      <c r="BL172" s="17" t="s">
        <v>218</v>
      </c>
      <c r="BM172" s="236" t="s">
        <v>404</v>
      </c>
    </row>
    <row r="173" s="2" customFormat="1" ht="24" customHeight="1">
      <c r="A173" s="39"/>
      <c r="B173" s="40"/>
      <c r="C173" s="242" t="s">
        <v>405</v>
      </c>
      <c r="D173" s="242" t="s">
        <v>214</v>
      </c>
      <c r="E173" s="243" t="s">
        <v>406</v>
      </c>
      <c r="F173" s="244" t="s">
        <v>407</v>
      </c>
      <c r="G173" s="245" t="s">
        <v>275</v>
      </c>
      <c r="H173" s="246">
        <v>25</v>
      </c>
      <c r="I173" s="247"/>
      <c r="J173" s="248">
        <f>ROUND(I173*H173,2)</f>
        <v>0</v>
      </c>
      <c r="K173" s="244" t="s">
        <v>147</v>
      </c>
      <c r="L173" s="249"/>
      <c r="M173" s="250" t="s">
        <v>32</v>
      </c>
      <c r="N173" s="251" t="s">
        <v>48</v>
      </c>
      <c r="O173" s="85"/>
      <c r="P173" s="234">
        <f>O173*H173</f>
        <v>0</v>
      </c>
      <c r="Q173" s="234">
        <v>0</v>
      </c>
      <c r="R173" s="234">
        <f>Q173*H173</f>
        <v>0</v>
      </c>
      <c r="S173" s="234">
        <v>0</v>
      </c>
      <c r="T173" s="235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6" t="s">
        <v>217</v>
      </c>
      <c r="AT173" s="236" t="s">
        <v>214</v>
      </c>
      <c r="AU173" s="236" t="s">
        <v>86</v>
      </c>
      <c r="AY173" s="17" t="s">
        <v>142</v>
      </c>
      <c r="BE173" s="237">
        <f>IF(N173="základní",J173,0)</f>
        <v>0</v>
      </c>
      <c r="BF173" s="237">
        <f>IF(N173="snížená",J173,0)</f>
        <v>0</v>
      </c>
      <c r="BG173" s="237">
        <f>IF(N173="zákl. přenesená",J173,0)</f>
        <v>0</v>
      </c>
      <c r="BH173" s="237">
        <f>IF(N173="sníž. přenesená",J173,0)</f>
        <v>0</v>
      </c>
      <c r="BI173" s="237">
        <f>IF(N173="nulová",J173,0)</f>
        <v>0</v>
      </c>
      <c r="BJ173" s="17" t="s">
        <v>84</v>
      </c>
      <c r="BK173" s="237">
        <f>ROUND(I173*H173,2)</f>
        <v>0</v>
      </c>
      <c r="BL173" s="17" t="s">
        <v>218</v>
      </c>
      <c r="BM173" s="236" t="s">
        <v>408</v>
      </c>
    </row>
    <row r="174" s="2" customFormat="1" ht="24" customHeight="1">
      <c r="A174" s="39"/>
      <c r="B174" s="40"/>
      <c r="C174" s="225" t="s">
        <v>218</v>
      </c>
      <c r="D174" s="225" t="s">
        <v>143</v>
      </c>
      <c r="E174" s="226" t="s">
        <v>409</v>
      </c>
      <c r="F174" s="227" t="s">
        <v>410</v>
      </c>
      <c r="G174" s="228" t="s">
        <v>275</v>
      </c>
      <c r="H174" s="229">
        <v>5000</v>
      </c>
      <c r="I174" s="230"/>
      <c r="J174" s="231">
        <f>ROUND(I174*H174,2)</f>
        <v>0</v>
      </c>
      <c r="K174" s="227" t="s">
        <v>147</v>
      </c>
      <c r="L174" s="45"/>
      <c r="M174" s="232" t="s">
        <v>32</v>
      </c>
      <c r="N174" s="233" t="s">
        <v>48</v>
      </c>
      <c r="O174" s="85"/>
      <c r="P174" s="234">
        <f>O174*H174</f>
        <v>0</v>
      </c>
      <c r="Q174" s="234">
        <v>0</v>
      </c>
      <c r="R174" s="234">
        <f>Q174*H174</f>
        <v>0</v>
      </c>
      <c r="S174" s="234">
        <v>0</v>
      </c>
      <c r="T174" s="235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6" t="s">
        <v>84</v>
      </c>
      <c r="AT174" s="236" t="s">
        <v>143</v>
      </c>
      <c r="AU174" s="236" t="s">
        <v>86</v>
      </c>
      <c r="AY174" s="17" t="s">
        <v>142</v>
      </c>
      <c r="BE174" s="237">
        <f>IF(N174="základní",J174,0)</f>
        <v>0</v>
      </c>
      <c r="BF174" s="237">
        <f>IF(N174="snížená",J174,0)</f>
        <v>0</v>
      </c>
      <c r="BG174" s="237">
        <f>IF(N174="zákl. přenesená",J174,0)</f>
        <v>0</v>
      </c>
      <c r="BH174" s="237">
        <f>IF(N174="sníž. přenesená",J174,0)</f>
        <v>0</v>
      </c>
      <c r="BI174" s="237">
        <f>IF(N174="nulová",J174,0)</f>
        <v>0</v>
      </c>
      <c r="BJ174" s="17" t="s">
        <v>84</v>
      </c>
      <c r="BK174" s="237">
        <f>ROUND(I174*H174,2)</f>
        <v>0</v>
      </c>
      <c r="BL174" s="17" t="s">
        <v>84</v>
      </c>
      <c r="BM174" s="236" t="s">
        <v>411</v>
      </c>
    </row>
    <row r="175" s="2" customFormat="1" ht="24" customHeight="1">
      <c r="A175" s="39"/>
      <c r="B175" s="40"/>
      <c r="C175" s="242" t="s">
        <v>412</v>
      </c>
      <c r="D175" s="242" t="s">
        <v>214</v>
      </c>
      <c r="E175" s="243" t="s">
        <v>413</v>
      </c>
      <c r="F175" s="244" t="s">
        <v>414</v>
      </c>
      <c r="G175" s="245" t="s">
        <v>275</v>
      </c>
      <c r="H175" s="246">
        <v>15</v>
      </c>
      <c r="I175" s="247"/>
      <c r="J175" s="248">
        <f>ROUND(I175*H175,2)</f>
        <v>0</v>
      </c>
      <c r="K175" s="244" t="s">
        <v>147</v>
      </c>
      <c r="L175" s="249"/>
      <c r="M175" s="250" t="s">
        <v>32</v>
      </c>
      <c r="N175" s="251" t="s">
        <v>48</v>
      </c>
      <c r="O175" s="85"/>
      <c r="P175" s="234">
        <f>O175*H175</f>
        <v>0</v>
      </c>
      <c r="Q175" s="234">
        <v>0</v>
      </c>
      <c r="R175" s="234">
        <f>Q175*H175</f>
        <v>0</v>
      </c>
      <c r="S175" s="234">
        <v>0</v>
      </c>
      <c r="T175" s="235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6" t="s">
        <v>217</v>
      </c>
      <c r="AT175" s="236" t="s">
        <v>214</v>
      </c>
      <c r="AU175" s="236" t="s">
        <v>86</v>
      </c>
      <c r="AY175" s="17" t="s">
        <v>142</v>
      </c>
      <c r="BE175" s="237">
        <f>IF(N175="základní",J175,0)</f>
        <v>0</v>
      </c>
      <c r="BF175" s="237">
        <f>IF(N175="snížená",J175,0)</f>
        <v>0</v>
      </c>
      <c r="BG175" s="237">
        <f>IF(N175="zákl. přenesená",J175,0)</f>
        <v>0</v>
      </c>
      <c r="BH175" s="237">
        <f>IF(N175="sníž. přenesená",J175,0)</f>
        <v>0</v>
      </c>
      <c r="BI175" s="237">
        <f>IF(N175="nulová",J175,0)</f>
        <v>0</v>
      </c>
      <c r="BJ175" s="17" t="s">
        <v>84</v>
      </c>
      <c r="BK175" s="237">
        <f>ROUND(I175*H175,2)</f>
        <v>0</v>
      </c>
      <c r="BL175" s="17" t="s">
        <v>218</v>
      </c>
      <c r="BM175" s="236" t="s">
        <v>415</v>
      </c>
    </row>
    <row r="176" s="2" customFormat="1" ht="24" customHeight="1">
      <c r="A176" s="39"/>
      <c r="B176" s="40"/>
      <c r="C176" s="242" t="s">
        <v>416</v>
      </c>
      <c r="D176" s="242" t="s">
        <v>214</v>
      </c>
      <c r="E176" s="243" t="s">
        <v>417</v>
      </c>
      <c r="F176" s="244" t="s">
        <v>418</v>
      </c>
      <c r="G176" s="245" t="s">
        <v>146</v>
      </c>
      <c r="H176" s="246">
        <v>1</v>
      </c>
      <c r="I176" s="247"/>
      <c r="J176" s="248">
        <f>ROUND(I176*H176,2)</f>
        <v>0</v>
      </c>
      <c r="K176" s="244" t="s">
        <v>147</v>
      </c>
      <c r="L176" s="249"/>
      <c r="M176" s="250" t="s">
        <v>32</v>
      </c>
      <c r="N176" s="251" t="s">
        <v>48</v>
      </c>
      <c r="O176" s="85"/>
      <c r="P176" s="234">
        <f>O176*H176</f>
        <v>0</v>
      </c>
      <c r="Q176" s="234">
        <v>0</v>
      </c>
      <c r="R176" s="234">
        <f>Q176*H176</f>
        <v>0</v>
      </c>
      <c r="S176" s="234">
        <v>0</v>
      </c>
      <c r="T176" s="235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6" t="s">
        <v>230</v>
      </c>
      <c r="AT176" s="236" t="s">
        <v>214</v>
      </c>
      <c r="AU176" s="236" t="s">
        <v>86</v>
      </c>
      <c r="AY176" s="17" t="s">
        <v>142</v>
      </c>
      <c r="BE176" s="237">
        <f>IF(N176="základní",J176,0)</f>
        <v>0</v>
      </c>
      <c r="BF176" s="237">
        <f>IF(N176="snížená",J176,0)</f>
        <v>0</v>
      </c>
      <c r="BG176" s="237">
        <f>IF(N176="zákl. přenesená",J176,0)</f>
        <v>0</v>
      </c>
      <c r="BH176" s="237">
        <f>IF(N176="sníž. přenesená",J176,0)</f>
        <v>0</v>
      </c>
      <c r="BI176" s="237">
        <f>IF(N176="nulová",J176,0)</f>
        <v>0</v>
      </c>
      <c r="BJ176" s="17" t="s">
        <v>84</v>
      </c>
      <c r="BK176" s="237">
        <f>ROUND(I176*H176,2)</f>
        <v>0</v>
      </c>
      <c r="BL176" s="17" t="s">
        <v>230</v>
      </c>
      <c r="BM176" s="236" t="s">
        <v>419</v>
      </c>
    </row>
    <row r="177" s="2" customFormat="1">
      <c r="A177" s="39"/>
      <c r="B177" s="40"/>
      <c r="C177" s="41"/>
      <c r="D177" s="238" t="s">
        <v>420</v>
      </c>
      <c r="E177" s="41"/>
      <c r="F177" s="239" t="s">
        <v>421</v>
      </c>
      <c r="G177" s="41"/>
      <c r="H177" s="41"/>
      <c r="I177" s="147"/>
      <c r="J177" s="41"/>
      <c r="K177" s="41"/>
      <c r="L177" s="45"/>
      <c r="M177" s="240"/>
      <c r="N177" s="241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7" t="s">
        <v>420</v>
      </c>
      <c r="AU177" s="17" t="s">
        <v>86</v>
      </c>
    </row>
    <row r="178" s="2" customFormat="1" ht="24" customHeight="1">
      <c r="A178" s="39"/>
      <c r="B178" s="40"/>
      <c r="C178" s="225" t="s">
        <v>422</v>
      </c>
      <c r="D178" s="225" t="s">
        <v>143</v>
      </c>
      <c r="E178" s="226" t="s">
        <v>423</v>
      </c>
      <c r="F178" s="227" t="s">
        <v>424</v>
      </c>
      <c r="G178" s="228" t="s">
        <v>275</v>
      </c>
      <c r="H178" s="229">
        <v>5000</v>
      </c>
      <c r="I178" s="230"/>
      <c r="J178" s="231">
        <f>ROUND(I178*H178,2)</f>
        <v>0</v>
      </c>
      <c r="K178" s="227" t="s">
        <v>147</v>
      </c>
      <c r="L178" s="45"/>
      <c r="M178" s="232" t="s">
        <v>32</v>
      </c>
      <c r="N178" s="233" t="s">
        <v>48</v>
      </c>
      <c r="O178" s="85"/>
      <c r="P178" s="234">
        <f>O178*H178</f>
        <v>0</v>
      </c>
      <c r="Q178" s="234">
        <v>0</v>
      </c>
      <c r="R178" s="234">
        <f>Q178*H178</f>
        <v>0</v>
      </c>
      <c r="S178" s="234">
        <v>0</v>
      </c>
      <c r="T178" s="235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6" t="s">
        <v>158</v>
      </c>
      <c r="AT178" s="236" t="s">
        <v>143</v>
      </c>
      <c r="AU178" s="236" t="s">
        <v>86</v>
      </c>
      <c r="AY178" s="17" t="s">
        <v>142</v>
      </c>
      <c r="BE178" s="237">
        <f>IF(N178="základní",J178,0)</f>
        <v>0</v>
      </c>
      <c r="BF178" s="237">
        <f>IF(N178="snížená",J178,0)</f>
        <v>0</v>
      </c>
      <c r="BG178" s="237">
        <f>IF(N178="zákl. přenesená",J178,0)</f>
        <v>0</v>
      </c>
      <c r="BH178" s="237">
        <f>IF(N178="sníž. přenesená",J178,0)</f>
        <v>0</v>
      </c>
      <c r="BI178" s="237">
        <f>IF(N178="nulová",J178,0)</f>
        <v>0</v>
      </c>
      <c r="BJ178" s="17" t="s">
        <v>84</v>
      </c>
      <c r="BK178" s="237">
        <f>ROUND(I178*H178,2)</f>
        <v>0</v>
      </c>
      <c r="BL178" s="17" t="s">
        <v>158</v>
      </c>
      <c r="BM178" s="236" t="s">
        <v>425</v>
      </c>
    </row>
    <row r="179" s="2" customFormat="1" ht="24" customHeight="1">
      <c r="A179" s="39"/>
      <c r="B179" s="40"/>
      <c r="C179" s="225" t="s">
        <v>426</v>
      </c>
      <c r="D179" s="225" t="s">
        <v>143</v>
      </c>
      <c r="E179" s="226" t="s">
        <v>427</v>
      </c>
      <c r="F179" s="227" t="s">
        <v>428</v>
      </c>
      <c r="G179" s="228" t="s">
        <v>275</v>
      </c>
      <c r="H179" s="229">
        <v>5000</v>
      </c>
      <c r="I179" s="230"/>
      <c r="J179" s="231">
        <f>ROUND(I179*H179,2)</f>
        <v>0</v>
      </c>
      <c r="K179" s="227" t="s">
        <v>147</v>
      </c>
      <c r="L179" s="45"/>
      <c r="M179" s="232" t="s">
        <v>32</v>
      </c>
      <c r="N179" s="233" t="s">
        <v>48</v>
      </c>
      <c r="O179" s="85"/>
      <c r="P179" s="234">
        <f>O179*H179</f>
        <v>0</v>
      </c>
      <c r="Q179" s="234">
        <v>0</v>
      </c>
      <c r="R179" s="234">
        <f>Q179*H179</f>
        <v>0</v>
      </c>
      <c r="S179" s="234">
        <v>0</v>
      </c>
      <c r="T179" s="235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6" t="s">
        <v>84</v>
      </c>
      <c r="AT179" s="236" t="s">
        <v>143</v>
      </c>
      <c r="AU179" s="236" t="s">
        <v>86</v>
      </c>
      <c r="AY179" s="17" t="s">
        <v>142</v>
      </c>
      <c r="BE179" s="237">
        <f>IF(N179="základní",J179,0)</f>
        <v>0</v>
      </c>
      <c r="BF179" s="237">
        <f>IF(N179="snížená",J179,0)</f>
        <v>0</v>
      </c>
      <c r="BG179" s="237">
        <f>IF(N179="zákl. přenesená",J179,0)</f>
        <v>0</v>
      </c>
      <c r="BH179" s="237">
        <f>IF(N179="sníž. přenesená",J179,0)</f>
        <v>0</v>
      </c>
      <c r="BI179" s="237">
        <f>IF(N179="nulová",J179,0)</f>
        <v>0</v>
      </c>
      <c r="BJ179" s="17" t="s">
        <v>84</v>
      </c>
      <c r="BK179" s="237">
        <f>ROUND(I179*H179,2)</f>
        <v>0</v>
      </c>
      <c r="BL179" s="17" t="s">
        <v>84</v>
      </c>
      <c r="BM179" s="236" t="s">
        <v>429</v>
      </c>
    </row>
    <row r="180" s="2" customFormat="1" ht="24" customHeight="1">
      <c r="A180" s="39"/>
      <c r="B180" s="40"/>
      <c r="C180" s="225" t="s">
        <v>430</v>
      </c>
      <c r="D180" s="225" t="s">
        <v>143</v>
      </c>
      <c r="E180" s="226" t="s">
        <v>431</v>
      </c>
      <c r="F180" s="227" t="s">
        <v>432</v>
      </c>
      <c r="G180" s="228" t="s">
        <v>275</v>
      </c>
      <c r="H180" s="229">
        <v>5000</v>
      </c>
      <c r="I180" s="230"/>
      <c r="J180" s="231">
        <f>ROUND(I180*H180,2)</f>
        <v>0</v>
      </c>
      <c r="K180" s="227" t="s">
        <v>147</v>
      </c>
      <c r="L180" s="45"/>
      <c r="M180" s="232" t="s">
        <v>32</v>
      </c>
      <c r="N180" s="233" t="s">
        <v>48</v>
      </c>
      <c r="O180" s="85"/>
      <c r="P180" s="234">
        <f>O180*H180</f>
        <v>0</v>
      </c>
      <c r="Q180" s="234">
        <v>0</v>
      </c>
      <c r="R180" s="234">
        <f>Q180*H180</f>
        <v>0</v>
      </c>
      <c r="S180" s="234">
        <v>0</v>
      </c>
      <c r="T180" s="235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6" t="s">
        <v>84</v>
      </c>
      <c r="AT180" s="236" t="s">
        <v>143</v>
      </c>
      <c r="AU180" s="236" t="s">
        <v>86</v>
      </c>
      <c r="AY180" s="17" t="s">
        <v>142</v>
      </c>
      <c r="BE180" s="237">
        <f>IF(N180="základní",J180,0)</f>
        <v>0</v>
      </c>
      <c r="BF180" s="237">
        <f>IF(N180="snížená",J180,0)</f>
        <v>0</v>
      </c>
      <c r="BG180" s="237">
        <f>IF(N180="zákl. přenesená",J180,0)</f>
        <v>0</v>
      </c>
      <c r="BH180" s="237">
        <f>IF(N180="sníž. přenesená",J180,0)</f>
        <v>0</v>
      </c>
      <c r="BI180" s="237">
        <f>IF(N180="nulová",J180,0)</f>
        <v>0</v>
      </c>
      <c r="BJ180" s="17" t="s">
        <v>84</v>
      </c>
      <c r="BK180" s="237">
        <f>ROUND(I180*H180,2)</f>
        <v>0</v>
      </c>
      <c r="BL180" s="17" t="s">
        <v>84</v>
      </c>
      <c r="BM180" s="236" t="s">
        <v>433</v>
      </c>
    </row>
    <row r="181" s="2" customFormat="1" ht="24" customHeight="1">
      <c r="A181" s="39"/>
      <c r="B181" s="40"/>
      <c r="C181" s="225" t="s">
        <v>434</v>
      </c>
      <c r="D181" s="225" t="s">
        <v>143</v>
      </c>
      <c r="E181" s="226" t="s">
        <v>435</v>
      </c>
      <c r="F181" s="227" t="s">
        <v>436</v>
      </c>
      <c r="G181" s="228" t="s">
        <v>275</v>
      </c>
      <c r="H181" s="229">
        <v>5000</v>
      </c>
      <c r="I181" s="230"/>
      <c r="J181" s="231">
        <f>ROUND(I181*H181,2)</f>
        <v>0</v>
      </c>
      <c r="K181" s="227" t="s">
        <v>147</v>
      </c>
      <c r="L181" s="45"/>
      <c r="M181" s="232" t="s">
        <v>32</v>
      </c>
      <c r="N181" s="233" t="s">
        <v>48</v>
      </c>
      <c r="O181" s="85"/>
      <c r="P181" s="234">
        <f>O181*H181</f>
        <v>0</v>
      </c>
      <c r="Q181" s="234">
        <v>0</v>
      </c>
      <c r="R181" s="234">
        <f>Q181*H181</f>
        <v>0</v>
      </c>
      <c r="S181" s="234">
        <v>0</v>
      </c>
      <c r="T181" s="235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6" t="s">
        <v>158</v>
      </c>
      <c r="AT181" s="236" t="s">
        <v>143</v>
      </c>
      <c r="AU181" s="236" t="s">
        <v>86</v>
      </c>
      <c r="AY181" s="17" t="s">
        <v>142</v>
      </c>
      <c r="BE181" s="237">
        <f>IF(N181="základní",J181,0)</f>
        <v>0</v>
      </c>
      <c r="BF181" s="237">
        <f>IF(N181="snížená",J181,0)</f>
        <v>0</v>
      </c>
      <c r="BG181" s="237">
        <f>IF(N181="zákl. přenesená",J181,0)</f>
        <v>0</v>
      </c>
      <c r="BH181" s="237">
        <f>IF(N181="sníž. přenesená",J181,0)</f>
        <v>0</v>
      </c>
      <c r="BI181" s="237">
        <f>IF(N181="nulová",J181,0)</f>
        <v>0</v>
      </c>
      <c r="BJ181" s="17" t="s">
        <v>84</v>
      </c>
      <c r="BK181" s="237">
        <f>ROUND(I181*H181,2)</f>
        <v>0</v>
      </c>
      <c r="BL181" s="17" t="s">
        <v>158</v>
      </c>
      <c r="BM181" s="236" t="s">
        <v>437</v>
      </c>
    </row>
    <row r="182" s="2" customFormat="1" ht="24" customHeight="1">
      <c r="A182" s="39"/>
      <c r="B182" s="40"/>
      <c r="C182" s="242" t="s">
        <v>438</v>
      </c>
      <c r="D182" s="242" t="s">
        <v>214</v>
      </c>
      <c r="E182" s="243" t="s">
        <v>439</v>
      </c>
      <c r="F182" s="244" t="s">
        <v>440</v>
      </c>
      <c r="G182" s="245" t="s">
        <v>146</v>
      </c>
      <c r="H182" s="246">
        <v>34</v>
      </c>
      <c r="I182" s="247"/>
      <c r="J182" s="248">
        <f>ROUND(I182*H182,2)</f>
        <v>0</v>
      </c>
      <c r="K182" s="244" t="s">
        <v>147</v>
      </c>
      <c r="L182" s="249"/>
      <c r="M182" s="250" t="s">
        <v>32</v>
      </c>
      <c r="N182" s="251" t="s">
        <v>48</v>
      </c>
      <c r="O182" s="85"/>
      <c r="P182" s="234">
        <f>O182*H182</f>
        <v>0</v>
      </c>
      <c r="Q182" s="234">
        <v>0</v>
      </c>
      <c r="R182" s="234">
        <f>Q182*H182</f>
        <v>0</v>
      </c>
      <c r="S182" s="234">
        <v>0</v>
      </c>
      <c r="T182" s="235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6" t="s">
        <v>217</v>
      </c>
      <c r="AT182" s="236" t="s">
        <v>214</v>
      </c>
      <c r="AU182" s="236" t="s">
        <v>86</v>
      </c>
      <c r="AY182" s="17" t="s">
        <v>142</v>
      </c>
      <c r="BE182" s="237">
        <f>IF(N182="základní",J182,0)</f>
        <v>0</v>
      </c>
      <c r="BF182" s="237">
        <f>IF(N182="snížená",J182,0)</f>
        <v>0</v>
      </c>
      <c r="BG182" s="237">
        <f>IF(N182="zákl. přenesená",J182,0)</f>
        <v>0</v>
      </c>
      <c r="BH182" s="237">
        <f>IF(N182="sníž. přenesená",J182,0)</f>
        <v>0</v>
      </c>
      <c r="BI182" s="237">
        <f>IF(N182="nulová",J182,0)</f>
        <v>0</v>
      </c>
      <c r="BJ182" s="17" t="s">
        <v>84</v>
      </c>
      <c r="BK182" s="237">
        <f>ROUND(I182*H182,2)</f>
        <v>0</v>
      </c>
      <c r="BL182" s="17" t="s">
        <v>218</v>
      </c>
      <c r="BM182" s="236" t="s">
        <v>441</v>
      </c>
    </row>
    <row r="183" s="2" customFormat="1">
      <c r="A183" s="39"/>
      <c r="B183" s="40"/>
      <c r="C183" s="41"/>
      <c r="D183" s="238" t="s">
        <v>420</v>
      </c>
      <c r="E183" s="41"/>
      <c r="F183" s="239" t="s">
        <v>442</v>
      </c>
      <c r="G183" s="41"/>
      <c r="H183" s="41"/>
      <c r="I183" s="147"/>
      <c r="J183" s="41"/>
      <c r="K183" s="41"/>
      <c r="L183" s="45"/>
      <c r="M183" s="240"/>
      <c r="N183" s="241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7" t="s">
        <v>420</v>
      </c>
      <c r="AU183" s="17" t="s">
        <v>86</v>
      </c>
    </row>
    <row r="184" s="2" customFormat="1" ht="24" customHeight="1">
      <c r="A184" s="39"/>
      <c r="B184" s="40"/>
      <c r="C184" s="225" t="s">
        <v>443</v>
      </c>
      <c r="D184" s="225" t="s">
        <v>143</v>
      </c>
      <c r="E184" s="226" t="s">
        <v>444</v>
      </c>
      <c r="F184" s="227" t="s">
        <v>445</v>
      </c>
      <c r="G184" s="228" t="s">
        <v>275</v>
      </c>
      <c r="H184" s="229">
        <v>5000</v>
      </c>
      <c r="I184" s="230"/>
      <c r="J184" s="231">
        <f>ROUND(I184*H184,2)</f>
        <v>0</v>
      </c>
      <c r="K184" s="227" t="s">
        <v>147</v>
      </c>
      <c r="L184" s="45"/>
      <c r="M184" s="232" t="s">
        <v>32</v>
      </c>
      <c r="N184" s="233" t="s">
        <v>48</v>
      </c>
      <c r="O184" s="85"/>
      <c r="P184" s="234">
        <f>O184*H184</f>
        <v>0</v>
      </c>
      <c r="Q184" s="234">
        <v>0</v>
      </c>
      <c r="R184" s="234">
        <f>Q184*H184</f>
        <v>0</v>
      </c>
      <c r="S184" s="234">
        <v>0</v>
      </c>
      <c r="T184" s="235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6" t="s">
        <v>158</v>
      </c>
      <c r="AT184" s="236" t="s">
        <v>143</v>
      </c>
      <c r="AU184" s="236" t="s">
        <v>86</v>
      </c>
      <c r="AY184" s="17" t="s">
        <v>142</v>
      </c>
      <c r="BE184" s="237">
        <f>IF(N184="základní",J184,0)</f>
        <v>0</v>
      </c>
      <c r="BF184" s="237">
        <f>IF(N184="snížená",J184,0)</f>
        <v>0</v>
      </c>
      <c r="BG184" s="237">
        <f>IF(N184="zákl. přenesená",J184,0)</f>
        <v>0</v>
      </c>
      <c r="BH184" s="237">
        <f>IF(N184="sníž. přenesená",J184,0)</f>
        <v>0</v>
      </c>
      <c r="BI184" s="237">
        <f>IF(N184="nulová",J184,0)</f>
        <v>0</v>
      </c>
      <c r="BJ184" s="17" t="s">
        <v>84</v>
      </c>
      <c r="BK184" s="237">
        <f>ROUND(I184*H184,2)</f>
        <v>0</v>
      </c>
      <c r="BL184" s="17" t="s">
        <v>158</v>
      </c>
      <c r="BM184" s="236" t="s">
        <v>446</v>
      </c>
    </row>
    <row r="185" s="2" customFormat="1" ht="24" customHeight="1">
      <c r="A185" s="39"/>
      <c r="B185" s="40"/>
      <c r="C185" s="242" t="s">
        <v>447</v>
      </c>
      <c r="D185" s="242" t="s">
        <v>214</v>
      </c>
      <c r="E185" s="243" t="s">
        <v>448</v>
      </c>
      <c r="F185" s="244" t="s">
        <v>449</v>
      </c>
      <c r="G185" s="245" t="s">
        <v>450</v>
      </c>
      <c r="H185" s="246">
        <v>11.300000000000001</v>
      </c>
      <c r="I185" s="247"/>
      <c r="J185" s="248">
        <f>ROUND(I185*H185,2)</f>
        <v>0</v>
      </c>
      <c r="K185" s="244" t="s">
        <v>147</v>
      </c>
      <c r="L185" s="249"/>
      <c r="M185" s="250" t="s">
        <v>32</v>
      </c>
      <c r="N185" s="251" t="s">
        <v>48</v>
      </c>
      <c r="O185" s="85"/>
      <c r="P185" s="234">
        <f>O185*H185</f>
        <v>0</v>
      </c>
      <c r="Q185" s="234">
        <v>1</v>
      </c>
      <c r="R185" s="234">
        <f>Q185*H185</f>
        <v>11.300000000000001</v>
      </c>
      <c r="S185" s="234">
        <v>0</v>
      </c>
      <c r="T185" s="235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6" t="s">
        <v>217</v>
      </c>
      <c r="AT185" s="236" t="s">
        <v>214</v>
      </c>
      <c r="AU185" s="236" t="s">
        <v>86</v>
      </c>
      <c r="AY185" s="17" t="s">
        <v>142</v>
      </c>
      <c r="BE185" s="237">
        <f>IF(N185="základní",J185,0)</f>
        <v>0</v>
      </c>
      <c r="BF185" s="237">
        <f>IF(N185="snížená",J185,0)</f>
        <v>0</v>
      </c>
      <c r="BG185" s="237">
        <f>IF(N185="zákl. přenesená",J185,0)</f>
        <v>0</v>
      </c>
      <c r="BH185" s="237">
        <f>IF(N185="sníž. přenesená",J185,0)</f>
        <v>0</v>
      </c>
      <c r="BI185" s="237">
        <f>IF(N185="nulová",J185,0)</f>
        <v>0</v>
      </c>
      <c r="BJ185" s="17" t="s">
        <v>84</v>
      </c>
      <c r="BK185" s="237">
        <f>ROUND(I185*H185,2)</f>
        <v>0</v>
      </c>
      <c r="BL185" s="17" t="s">
        <v>218</v>
      </c>
      <c r="BM185" s="236" t="s">
        <v>451</v>
      </c>
    </row>
    <row r="186" s="2" customFormat="1" ht="24" customHeight="1">
      <c r="A186" s="39"/>
      <c r="B186" s="40"/>
      <c r="C186" s="225" t="s">
        <v>452</v>
      </c>
      <c r="D186" s="225" t="s">
        <v>143</v>
      </c>
      <c r="E186" s="226" t="s">
        <v>453</v>
      </c>
      <c r="F186" s="227" t="s">
        <v>454</v>
      </c>
      <c r="G186" s="228" t="s">
        <v>275</v>
      </c>
      <c r="H186" s="229">
        <v>195</v>
      </c>
      <c r="I186" s="230"/>
      <c r="J186" s="231">
        <f>ROUND(I186*H186,2)</f>
        <v>0</v>
      </c>
      <c r="K186" s="227" t="s">
        <v>147</v>
      </c>
      <c r="L186" s="45"/>
      <c r="M186" s="232" t="s">
        <v>32</v>
      </c>
      <c r="N186" s="233" t="s">
        <v>48</v>
      </c>
      <c r="O186" s="85"/>
      <c r="P186" s="234">
        <f>O186*H186</f>
        <v>0</v>
      </c>
      <c r="Q186" s="234">
        <v>0</v>
      </c>
      <c r="R186" s="234">
        <f>Q186*H186</f>
        <v>0</v>
      </c>
      <c r="S186" s="234">
        <v>0</v>
      </c>
      <c r="T186" s="235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6" t="s">
        <v>158</v>
      </c>
      <c r="AT186" s="236" t="s">
        <v>143</v>
      </c>
      <c r="AU186" s="236" t="s">
        <v>86</v>
      </c>
      <c r="AY186" s="17" t="s">
        <v>142</v>
      </c>
      <c r="BE186" s="237">
        <f>IF(N186="základní",J186,0)</f>
        <v>0</v>
      </c>
      <c r="BF186" s="237">
        <f>IF(N186="snížená",J186,0)</f>
        <v>0</v>
      </c>
      <c r="BG186" s="237">
        <f>IF(N186="zákl. přenesená",J186,0)</f>
        <v>0</v>
      </c>
      <c r="BH186" s="237">
        <f>IF(N186="sníž. přenesená",J186,0)</f>
        <v>0</v>
      </c>
      <c r="BI186" s="237">
        <f>IF(N186="nulová",J186,0)</f>
        <v>0</v>
      </c>
      <c r="BJ186" s="17" t="s">
        <v>84</v>
      </c>
      <c r="BK186" s="237">
        <f>ROUND(I186*H186,2)</f>
        <v>0</v>
      </c>
      <c r="BL186" s="17" t="s">
        <v>158</v>
      </c>
      <c r="BM186" s="236" t="s">
        <v>455</v>
      </c>
    </row>
    <row r="187" s="2" customFormat="1" ht="24" customHeight="1">
      <c r="A187" s="39"/>
      <c r="B187" s="40"/>
      <c r="C187" s="225" t="s">
        <v>456</v>
      </c>
      <c r="D187" s="225" t="s">
        <v>143</v>
      </c>
      <c r="E187" s="226" t="s">
        <v>457</v>
      </c>
      <c r="F187" s="227" t="s">
        <v>458</v>
      </c>
      <c r="G187" s="228" t="s">
        <v>275</v>
      </c>
      <c r="H187" s="229">
        <v>500</v>
      </c>
      <c r="I187" s="230"/>
      <c r="J187" s="231">
        <f>ROUND(I187*H187,2)</f>
        <v>0</v>
      </c>
      <c r="K187" s="227" t="s">
        <v>147</v>
      </c>
      <c r="L187" s="45"/>
      <c r="M187" s="232" t="s">
        <v>32</v>
      </c>
      <c r="N187" s="233" t="s">
        <v>48</v>
      </c>
      <c r="O187" s="85"/>
      <c r="P187" s="234">
        <f>O187*H187</f>
        <v>0</v>
      </c>
      <c r="Q187" s="234">
        <v>0</v>
      </c>
      <c r="R187" s="234">
        <f>Q187*H187</f>
        <v>0</v>
      </c>
      <c r="S187" s="234">
        <v>0</v>
      </c>
      <c r="T187" s="235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6" t="s">
        <v>158</v>
      </c>
      <c r="AT187" s="236" t="s">
        <v>143</v>
      </c>
      <c r="AU187" s="236" t="s">
        <v>86</v>
      </c>
      <c r="AY187" s="17" t="s">
        <v>142</v>
      </c>
      <c r="BE187" s="237">
        <f>IF(N187="základní",J187,0)</f>
        <v>0</v>
      </c>
      <c r="BF187" s="237">
        <f>IF(N187="snížená",J187,0)</f>
        <v>0</v>
      </c>
      <c r="BG187" s="237">
        <f>IF(N187="zákl. přenesená",J187,0)</f>
        <v>0</v>
      </c>
      <c r="BH187" s="237">
        <f>IF(N187="sníž. přenesená",J187,0)</f>
        <v>0</v>
      </c>
      <c r="BI187" s="237">
        <f>IF(N187="nulová",J187,0)</f>
        <v>0</v>
      </c>
      <c r="BJ187" s="17" t="s">
        <v>84</v>
      </c>
      <c r="BK187" s="237">
        <f>ROUND(I187*H187,2)</f>
        <v>0</v>
      </c>
      <c r="BL187" s="17" t="s">
        <v>158</v>
      </c>
      <c r="BM187" s="236" t="s">
        <v>459</v>
      </c>
    </row>
    <row r="188" s="2" customFormat="1" ht="24" customHeight="1">
      <c r="A188" s="39"/>
      <c r="B188" s="40"/>
      <c r="C188" s="225" t="s">
        <v>460</v>
      </c>
      <c r="D188" s="225" t="s">
        <v>143</v>
      </c>
      <c r="E188" s="226" t="s">
        <v>461</v>
      </c>
      <c r="F188" s="227" t="s">
        <v>462</v>
      </c>
      <c r="G188" s="228" t="s">
        <v>146</v>
      </c>
      <c r="H188" s="229">
        <v>19</v>
      </c>
      <c r="I188" s="230"/>
      <c r="J188" s="231">
        <f>ROUND(I188*H188,2)</f>
        <v>0</v>
      </c>
      <c r="K188" s="227" t="s">
        <v>147</v>
      </c>
      <c r="L188" s="45"/>
      <c r="M188" s="232" t="s">
        <v>32</v>
      </c>
      <c r="N188" s="233" t="s">
        <v>48</v>
      </c>
      <c r="O188" s="85"/>
      <c r="P188" s="234">
        <f>O188*H188</f>
        <v>0</v>
      </c>
      <c r="Q188" s="234">
        <v>0</v>
      </c>
      <c r="R188" s="234">
        <f>Q188*H188</f>
        <v>0</v>
      </c>
      <c r="S188" s="234">
        <v>0</v>
      </c>
      <c r="T188" s="235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6" t="s">
        <v>158</v>
      </c>
      <c r="AT188" s="236" t="s">
        <v>143</v>
      </c>
      <c r="AU188" s="236" t="s">
        <v>86</v>
      </c>
      <c r="AY188" s="17" t="s">
        <v>142</v>
      </c>
      <c r="BE188" s="237">
        <f>IF(N188="základní",J188,0)</f>
        <v>0</v>
      </c>
      <c r="BF188" s="237">
        <f>IF(N188="snížená",J188,0)</f>
        <v>0</v>
      </c>
      <c r="BG188" s="237">
        <f>IF(N188="zákl. přenesená",J188,0)</f>
        <v>0</v>
      </c>
      <c r="BH188" s="237">
        <f>IF(N188="sníž. přenesená",J188,0)</f>
        <v>0</v>
      </c>
      <c r="BI188" s="237">
        <f>IF(N188="nulová",J188,0)</f>
        <v>0</v>
      </c>
      <c r="BJ188" s="17" t="s">
        <v>84</v>
      </c>
      <c r="BK188" s="237">
        <f>ROUND(I188*H188,2)</f>
        <v>0</v>
      </c>
      <c r="BL188" s="17" t="s">
        <v>158</v>
      </c>
      <c r="BM188" s="236" t="s">
        <v>463</v>
      </c>
    </row>
    <row r="189" s="2" customFormat="1" ht="24" customHeight="1">
      <c r="A189" s="39"/>
      <c r="B189" s="40"/>
      <c r="C189" s="225" t="s">
        <v>464</v>
      </c>
      <c r="D189" s="225" t="s">
        <v>143</v>
      </c>
      <c r="E189" s="226" t="s">
        <v>465</v>
      </c>
      <c r="F189" s="227" t="s">
        <v>466</v>
      </c>
      <c r="G189" s="228" t="s">
        <v>146</v>
      </c>
      <c r="H189" s="229">
        <v>13</v>
      </c>
      <c r="I189" s="230"/>
      <c r="J189" s="231">
        <f>ROUND(I189*H189,2)</f>
        <v>0</v>
      </c>
      <c r="K189" s="227" t="s">
        <v>147</v>
      </c>
      <c r="L189" s="45"/>
      <c r="M189" s="232" t="s">
        <v>32</v>
      </c>
      <c r="N189" s="233" t="s">
        <v>48</v>
      </c>
      <c r="O189" s="85"/>
      <c r="P189" s="234">
        <f>O189*H189</f>
        <v>0</v>
      </c>
      <c r="Q189" s="234">
        <v>0</v>
      </c>
      <c r="R189" s="234">
        <f>Q189*H189</f>
        <v>0</v>
      </c>
      <c r="S189" s="234">
        <v>0</v>
      </c>
      <c r="T189" s="235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6" t="s">
        <v>158</v>
      </c>
      <c r="AT189" s="236" t="s">
        <v>143</v>
      </c>
      <c r="AU189" s="236" t="s">
        <v>86</v>
      </c>
      <c r="AY189" s="17" t="s">
        <v>142</v>
      </c>
      <c r="BE189" s="237">
        <f>IF(N189="základní",J189,0)</f>
        <v>0</v>
      </c>
      <c r="BF189" s="237">
        <f>IF(N189="snížená",J189,0)</f>
        <v>0</v>
      </c>
      <c r="BG189" s="237">
        <f>IF(N189="zákl. přenesená",J189,0)</f>
        <v>0</v>
      </c>
      <c r="BH189" s="237">
        <f>IF(N189="sníž. přenesená",J189,0)</f>
        <v>0</v>
      </c>
      <c r="BI189" s="237">
        <f>IF(N189="nulová",J189,0)</f>
        <v>0</v>
      </c>
      <c r="BJ189" s="17" t="s">
        <v>84</v>
      </c>
      <c r="BK189" s="237">
        <f>ROUND(I189*H189,2)</f>
        <v>0</v>
      </c>
      <c r="BL189" s="17" t="s">
        <v>158</v>
      </c>
      <c r="BM189" s="236" t="s">
        <v>467</v>
      </c>
    </row>
    <row r="190" s="2" customFormat="1" ht="24" customHeight="1">
      <c r="A190" s="39"/>
      <c r="B190" s="40"/>
      <c r="C190" s="242" t="s">
        <v>468</v>
      </c>
      <c r="D190" s="242" t="s">
        <v>214</v>
      </c>
      <c r="E190" s="243" t="s">
        <v>469</v>
      </c>
      <c r="F190" s="244" t="s">
        <v>470</v>
      </c>
      <c r="G190" s="245" t="s">
        <v>275</v>
      </c>
      <c r="H190" s="246">
        <v>2400</v>
      </c>
      <c r="I190" s="247"/>
      <c r="J190" s="248">
        <f>ROUND(I190*H190,2)</f>
        <v>0</v>
      </c>
      <c r="K190" s="244" t="s">
        <v>147</v>
      </c>
      <c r="L190" s="249"/>
      <c r="M190" s="250" t="s">
        <v>32</v>
      </c>
      <c r="N190" s="251" t="s">
        <v>48</v>
      </c>
      <c r="O190" s="85"/>
      <c r="P190" s="234">
        <f>O190*H190</f>
        <v>0</v>
      </c>
      <c r="Q190" s="234">
        <v>0</v>
      </c>
      <c r="R190" s="234">
        <f>Q190*H190</f>
        <v>0</v>
      </c>
      <c r="S190" s="234">
        <v>0</v>
      </c>
      <c r="T190" s="235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6" t="s">
        <v>217</v>
      </c>
      <c r="AT190" s="236" t="s">
        <v>214</v>
      </c>
      <c r="AU190" s="236" t="s">
        <v>86</v>
      </c>
      <c r="AY190" s="17" t="s">
        <v>142</v>
      </c>
      <c r="BE190" s="237">
        <f>IF(N190="základní",J190,0)</f>
        <v>0</v>
      </c>
      <c r="BF190" s="237">
        <f>IF(N190="snížená",J190,0)</f>
        <v>0</v>
      </c>
      <c r="BG190" s="237">
        <f>IF(N190="zákl. přenesená",J190,0)</f>
        <v>0</v>
      </c>
      <c r="BH190" s="237">
        <f>IF(N190="sníž. přenesená",J190,0)</f>
        <v>0</v>
      </c>
      <c r="BI190" s="237">
        <f>IF(N190="nulová",J190,0)</f>
        <v>0</v>
      </c>
      <c r="BJ190" s="17" t="s">
        <v>84</v>
      </c>
      <c r="BK190" s="237">
        <f>ROUND(I190*H190,2)</f>
        <v>0</v>
      </c>
      <c r="BL190" s="17" t="s">
        <v>218</v>
      </c>
      <c r="BM190" s="236" t="s">
        <v>471</v>
      </c>
    </row>
    <row r="191" s="2" customFormat="1" ht="24" customHeight="1">
      <c r="A191" s="39"/>
      <c r="B191" s="40"/>
      <c r="C191" s="242" t="s">
        <v>472</v>
      </c>
      <c r="D191" s="242" t="s">
        <v>214</v>
      </c>
      <c r="E191" s="243" t="s">
        <v>473</v>
      </c>
      <c r="F191" s="244" t="s">
        <v>474</v>
      </c>
      <c r="G191" s="245" t="s">
        <v>146</v>
      </c>
      <c r="H191" s="246">
        <v>3</v>
      </c>
      <c r="I191" s="247"/>
      <c r="J191" s="248">
        <f>ROUND(I191*H191,2)</f>
        <v>0</v>
      </c>
      <c r="K191" s="244" t="s">
        <v>147</v>
      </c>
      <c r="L191" s="249"/>
      <c r="M191" s="250" t="s">
        <v>32</v>
      </c>
      <c r="N191" s="251" t="s">
        <v>48</v>
      </c>
      <c r="O191" s="85"/>
      <c r="P191" s="234">
        <f>O191*H191</f>
        <v>0</v>
      </c>
      <c r="Q191" s="234">
        <v>0</v>
      </c>
      <c r="R191" s="234">
        <f>Q191*H191</f>
        <v>0</v>
      </c>
      <c r="S191" s="234">
        <v>0</v>
      </c>
      <c r="T191" s="235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6" t="s">
        <v>217</v>
      </c>
      <c r="AT191" s="236" t="s">
        <v>214</v>
      </c>
      <c r="AU191" s="236" t="s">
        <v>86</v>
      </c>
      <c r="AY191" s="17" t="s">
        <v>142</v>
      </c>
      <c r="BE191" s="237">
        <f>IF(N191="základní",J191,0)</f>
        <v>0</v>
      </c>
      <c r="BF191" s="237">
        <f>IF(N191="snížená",J191,0)</f>
        <v>0</v>
      </c>
      <c r="BG191" s="237">
        <f>IF(N191="zákl. přenesená",J191,0)</f>
        <v>0</v>
      </c>
      <c r="BH191" s="237">
        <f>IF(N191="sníž. přenesená",J191,0)</f>
        <v>0</v>
      </c>
      <c r="BI191" s="237">
        <f>IF(N191="nulová",J191,0)</f>
        <v>0</v>
      </c>
      <c r="BJ191" s="17" t="s">
        <v>84</v>
      </c>
      <c r="BK191" s="237">
        <f>ROUND(I191*H191,2)</f>
        <v>0</v>
      </c>
      <c r="BL191" s="17" t="s">
        <v>218</v>
      </c>
      <c r="BM191" s="236" t="s">
        <v>475</v>
      </c>
    </row>
    <row r="192" s="2" customFormat="1" ht="24" customHeight="1">
      <c r="A192" s="39"/>
      <c r="B192" s="40"/>
      <c r="C192" s="242" t="s">
        <v>476</v>
      </c>
      <c r="D192" s="242" t="s">
        <v>214</v>
      </c>
      <c r="E192" s="243" t="s">
        <v>477</v>
      </c>
      <c r="F192" s="244" t="s">
        <v>478</v>
      </c>
      <c r="G192" s="245" t="s">
        <v>146</v>
      </c>
      <c r="H192" s="246">
        <v>3</v>
      </c>
      <c r="I192" s="247"/>
      <c r="J192" s="248">
        <f>ROUND(I192*H192,2)</f>
        <v>0</v>
      </c>
      <c r="K192" s="244" t="s">
        <v>147</v>
      </c>
      <c r="L192" s="249"/>
      <c r="M192" s="250" t="s">
        <v>32</v>
      </c>
      <c r="N192" s="251" t="s">
        <v>48</v>
      </c>
      <c r="O192" s="85"/>
      <c r="P192" s="234">
        <f>O192*H192</f>
        <v>0</v>
      </c>
      <c r="Q192" s="234">
        <v>0</v>
      </c>
      <c r="R192" s="234">
        <f>Q192*H192</f>
        <v>0</v>
      </c>
      <c r="S192" s="234">
        <v>0</v>
      </c>
      <c r="T192" s="235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6" t="s">
        <v>217</v>
      </c>
      <c r="AT192" s="236" t="s">
        <v>214</v>
      </c>
      <c r="AU192" s="236" t="s">
        <v>86</v>
      </c>
      <c r="AY192" s="17" t="s">
        <v>142</v>
      </c>
      <c r="BE192" s="237">
        <f>IF(N192="základní",J192,0)</f>
        <v>0</v>
      </c>
      <c r="BF192" s="237">
        <f>IF(N192="snížená",J192,0)</f>
        <v>0</v>
      </c>
      <c r="BG192" s="237">
        <f>IF(N192="zákl. přenesená",J192,0)</f>
        <v>0</v>
      </c>
      <c r="BH192" s="237">
        <f>IF(N192="sníž. přenesená",J192,0)</f>
        <v>0</v>
      </c>
      <c r="BI192" s="237">
        <f>IF(N192="nulová",J192,0)</f>
        <v>0</v>
      </c>
      <c r="BJ192" s="17" t="s">
        <v>84</v>
      </c>
      <c r="BK192" s="237">
        <f>ROUND(I192*H192,2)</f>
        <v>0</v>
      </c>
      <c r="BL192" s="17" t="s">
        <v>218</v>
      </c>
      <c r="BM192" s="236" t="s">
        <v>479</v>
      </c>
    </row>
    <row r="193" s="2" customFormat="1" ht="24" customHeight="1">
      <c r="A193" s="39"/>
      <c r="B193" s="40"/>
      <c r="C193" s="242" t="s">
        <v>480</v>
      </c>
      <c r="D193" s="242" t="s">
        <v>214</v>
      </c>
      <c r="E193" s="243" t="s">
        <v>481</v>
      </c>
      <c r="F193" s="244" t="s">
        <v>482</v>
      </c>
      <c r="G193" s="245" t="s">
        <v>275</v>
      </c>
      <c r="H193" s="246">
        <v>2200</v>
      </c>
      <c r="I193" s="247"/>
      <c r="J193" s="248">
        <f>ROUND(I193*H193,2)</f>
        <v>0</v>
      </c>
      <c r="K193" s="244" t="s">
        <v>147</v>
      </c>
      <c r="L193" s="249"/>
      <c r="M193" s="250" t="s">
        <v>32</v>
      </c>
      <c r="N193" s="251" t="s">
        <v>48</v>
      </c>
      <c r="O193" s="85"/>
      <c r="P193" s="234">
        <f>O193*H193</f>
        <v>0</v>
      </c>
      <c r="Q193" s="234">
        <v>0</v>
      </c>
      <c r="R193" s="234">
        <f>Q193*H193</f>
        <v>0</v>
      </c>
      <c r="S193" s="234">
        <v>0</v>
      </c>
      <c r="T193" s="235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6" t="s">
        <v>217</v>
      </c>
      <c r="AT193" s="236" t="s">
        <v>214</v>
      </c>
      <c r="AU193" s="236" t="s">
        <v>86</v>
      </c>
      <c r="AY193" s="17" t="s">
        <v>142</v>
      </c>
      <c r="BE193" s="237">
        <f>IF(N193="základní",J193,0)</f>
        <v>0</v>
      </c>
      <c r="BF193" s="237">
        <f>IF(N193="snížená",J193,0)</f>
        <v>0</v>
      </c>
      <c r="BG193" s="237">
        <f>IF(N193="zákl. přenesená",J193,0)</f>
        <v>0</v>
      </c>
      <c r="BH193" s="237">
        <f>IF(N193="sníž. přenesená",J193,0)</f>
        <v>0</v>
      </c>
      <c r="BI193" s="237">
        <f>IF(N193="nulová",J193,0)</f>
        <v>0</v>
      </c>
      <c r="BJ193" s="17" t="s">
        <v>84</v>
      </c>
      <c r="BK193" s="237">
        <f>ROUND(I193*H193,2)</f>
        <v>0</v>
      </c>
      <c r="BL193" s="17" t="s">
        <v>218</v>
      </c>
      <c r="BM193" s="236" t="s">
        <v>483</v>
      </c>
    </row>
    <row r="194" s="2" customFormat="1" ht="24" customHeight="1">
      <c r="A194" s="39"/>
      <c r="B194" s="40"/>
      <c r="C194" s="242" t="s">
        <v>484</v>
      </c>
      <c r="D194" s="242" t="s">
        <v>214</v>
      </c>
      <c r="E194" s="243" t="s">
        <v>485</v>
      </c>
      <c r="F194" s="244" t="s">
        <v>486</v>
      </c>
      <c r="G194" s="245" t="s">
        <v>275</v>
      </c>
      <c r="H194" s="246">
        <v>100</v>
      </c>
      <c r="I194" s="247"/>
      <c r="J194" s="248">
        <f>ROUND(I194*H194,2)</f>
        <v>0</v>
      </c>
      <c r="K194" s="244" t="s">
        <v>147</v>
      </c>
      <c r="L194" s="249"/>
      <c r="M194" s="250" t="s">
        <v>32</v>
      </c>
      <c r="N194" s="251" t="s">
        <v>48</v>
      </c>
      <c r="O194" s="85"/>
      <c r="P194" s="234">
        <f>O194*H194</f>
        <v>0</v>
      </c>
      <c r="Q194" s="234">
        <v>0</v>
      </c>
      <c r="R194" s="234">
        <f>Q194*H194</f>
        <v>0</v>
      </c>
      <c r="S194" s="234">
        <v>0</v>
      </c>
      <c r="T194" s="235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6" t="s">
        <v>217</v>
      </c>
      <c r="AT194" s="236" t="s">
        <v>214</v>
      </c>
      <c r="AU194" s="236" t="s">
        <v>86</v>
      </c>
      <c r="AY194" s="17" t="s">
        <v>142</v>
      </c>
      <c r="BE194" s="237">
        <f>IF(N194="základní",J194,0)</f>
        <v>0</v>
      </c>
      <c r="BF194" s="237">
        <f>IF(N194="snížená",J194,0)</f>
        <v>0</v>
      </c>
      <c r="BG194" s="237">
        <f>IF(N194="zákl. přenesená",J194,0)</f>
        <v>0</v>
      </c>
      <c r="BH194" s="237">
        <f>IF(N194="sníž. přenesená",J194,0)</f>
        <v>0</v>
      </c>
      <c r="BI194" s="237">
        <f>IF(N194="nulová",J194,0)</f>
        <v>0</v>
      </c>
      <c r="BJ194" s="17" t="s">
        <v>84</v>
      </c>
      <c r="BK194" s="237">
        <f>ROUND(I194*H194,2)</f>
        <v>0</v>
      </c>
      <c r="BL194" s="17" t="s">
        <v>218</v>
      </c>
      <c r="BM194" s="236" t="s">
        <v>487</v>
      </c>
    </row>
    <row r="195" s="2" customFormat="1" ht="24" customHeight="1">
      <c r="A195" s="39"/>
      <c r="B195" s="40"/>
      <c r="C195" s="242" t="s">
        <v>488</v>
      </c>
      <c r="D195" s="242" t="s">
        <v>214</v>
      </c>
      <c r="E195" s="243" t="s">
        <v>489</v>
      </c>
      <c r="F195" s="244" t="s">
        <v>490</v>
      </c>
      <c r="G195" s="245" t="s">
        <v>275</v>
      </c>
      <c r="H195" s="246">
        <v>100</v>
      </c>
      <c r="I195" s="247"/>
      <c r="J195" s="248">
        <f>ROUND(I195*H195,2)</f>
        <v>0</v>
      </c>
      <c r="K195" s="244" t="s">
        <v>147</v>
      </c>
      <c r="L195" s="249"/>
      <c r="M195" s="250" t="s">
        <v>32</v>
      </c>
      <c r="N195" s="251" t="s">
        <v>48</v>
      </c>
      <c r="O195" s="85"/>
      <c r="P195" s="234">
        <f>O195*H195</f>
        <v>0</v>
      </c>
      <c r="Q195" s="234">
        <v>0</v>
      </c>
      <c r="R195" s="234">
        <f>Q195*H195</f>
        <v>0</v>
      </c>
      <c r="S195" s="234">
        <v>0</v>
      </c>
      <c r="T195" s="235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6" t="s">
        <v>217</v>
      </c>
      <c r="AT195" s="236" t="s">
        <v>214</v>
      </c>
      <c r="AU195" s="236" t="s">
        <v>86</v>
      </c>
      <c r="AY195" s="17" t="s">
        <v>142</v>
      </c>
      <c r="BE195" s="237">
        <f>IF(N195="základní",J195,0)</f>
        <v>0</v>
      </c>
      <c r="BF195" s="237">
        <f>IF(N195="snížená",J195,0)</f>
        <v>0</v>
      </c>
      <c r="BG195" s="237">
        <f>IF(N195="zákl. přenesená",J195,0)</f>
        <v>0</v>
      </c>
      <c r="BH195" s="237">
        <f>IF(N195="sníž. přenesená",J195,0)</f>
        <v>0</v>
      </c>
      <c r="BI195" s="237">
        <f>IF(N195="nulová",J195,0)</f>
        <v>0</v>
      </c>
      <c r="BJ195" s="17" t="s">
        <v>84</v>
      </c>
      <c r="BK195" s="237">
        <f>ROUND(I195*H195,2)</f>
        <v>0</v>
      </c>
      <c r="BL195" s="17" t="s">
        <v>218</v>
      </c>
      <c r="BM195" s="236" t="s">
        <v>491</v>
      </c>
    </row>
    <row r="196" s="2" customFormat="1" ht="24" customHeight="1">
      <c r="A196" s="39"/>
      <c r="B196" s="40"/>
      <c r="C196" s="242" t="s">
        <v>492</v>
      </c>
      <c r="D196" s="242" t="s">
        <v>214</v>
      </c>
      <c r="E196" s="243" t="s">
        <v>493</v>
      </c>
      <c r="F196" s="244" t="s">
        <v>494</v>
      </c>
      <c r="G196" s="245" t="s">
        <v>275</v>
      </c>
      <c r="H196" s="246">
        <v>5000</v>
      </c>
      <c r="I196" s="247"/>
      <c r="J196" s="248">
        <f>ROUND(I196*H196,2)</f>
        <v>0</v>
      </c>
      <c r="K196" s="244" t="s">
        <v>147</v>
      </c>
      <c r="L196" s="249"/>
      <c r="M196" s="250" t="s">
        <v>32</v>
      </c>
      <c r="N196" s="251" t="s">
        <v>48</v>
      </c>
      <c r="O196" s="85"/>
      <c r="P196" s="234">
        <f>O196*H196</f>
        <v>0</v>
      </c>
      <c r="Q196" s="234">
        <v>0</v>
      </c>
      <c r="R196" s="234">
        <f>Q196*H196</f>
        <v>0</v>
      </c>
      <c r="S196" s="234">
        <v>0</v>
      </c>
      <c r="T196" s="235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6" t="s">
        <v>217</v>
      </c>
      <c r="AT196" s="236" t="s">
        <v>214</v>
      </c>
      <c r="AU196" s="236" t="s">
        <v>86</v>
      </c>
      <c r="AY196" s="17" t="s">
        <v>142</v>
      </c>
      <c r="BE196" s="237">
        <f>IF(N196="základní",J196,0)</f>
        <v>0</v>
      </c>
      <c r="BF196" s="237">
        <f>IF(N196="snížená",J196,0)</f>
        <v>0</v>
      </c>
      <c r="BG196" s="237">
        <f>IF(N196="zákl. přenesená",J196,0)</f>
        <v>0</v>
      </c>
      <c r="BH196" s="237">
        <f>IF(N196="sníž. přenesená",J196,0)</f>
        <v>0</v>
      </c>
      <c r="BI196" s="237">
        <f>IF(N196="nulová",J196,0)</f>
        <v>0</v>
      </c>
      <c r="BJ196" s="17" t="s">
        <v>84</v>
      </c>
      <c r="BK196" s="237">
        <f>ROUND(I196*H196,2)</f>
        <v>0</v>
      </c>
      <c r="BL196" s="17" t="s">
        <v>218</v>
      </c>
      <c r="BM196" s="236" t="s">
        <v>495</v>
      </c>
    </row>
    <row r="197" s="2" customFormat="1" ht="24" customHeight="1">
      <c r="A197" s="39"/>
      <c r="B197" s="40"/>
      <c r="C197" s="242" t="s">
        <v>496</v>
      </c>
      <c r="D197" s="242" t="s">
        <v>214</v>
      </c>
      <c r="E197" s="243" t="s">
        <v>497</v>
      </c>
      <c r="F197" s="244" t="s">
        <v>498</v>
      </c>
      <c r="G197" s="245" t="s">
        <v>499</v>
      </c>
      <c r="H197" s="246">
        <v>8</v>
      </c>
      <c r="I197" s="247"/>
      <c r="J197" s="248">
        <f>ROUND(I197*H197,2)</f>
        <v>0</v>
      </c>
      <c r="K197" s="244" t="s">
        <v>147</v>
      </c>
      <c r="L197" s="249"/>
      <c r="M197" s="250" t="s">
        <v>32</v>
      </c>
      <c r="N197" s="251" t="s">
        <v>48</v>
      </c>
      <c r="O197" s="85"/>
      <c r="P197" s="234">
        <f>O197*H197</f>
        <v>0</v>
      </c>
      <c r="Q197" s="234">
        <v>0</v>
      </c>
      <c r="R197" s="234">
        <f>Q197*H197</f>
        <v>0</v>
      </c>
      <c r="S197" s="234">
        <v>0</v>
      </c>
      <c r="T197" s="235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6" t="s">
        <v>217</v>
      </c>
      <c r="AT197" s="236" t="s">
        <v>214</v>
      </c>
      <c r="AU197" s="236" t="s">
        <v>86</v>
      </c>
      <c r="AY197" s="17" t="s">
        <v>142</v>
      </c>
      <c r="BE197" s="237">
        <f>IF(N197="základní",J197,0)</f>
        <v>0</v>
      </c>
      <c r="BF197" s="237">
        <f>IF(N197="snížená",J197,0)</f>
        <v>0</v>
      </c>
      <c r="BG197" s="237">
        <f>IF(N197="zákl. přenesená",J197,0)</f>
        <v>0</v>
      </c>
      <c r="BH197" s="237">
        <f>IF(N197="sníž. přenesená",J197,0)</f>
        <v>0</v>
      </c>
      <c r="BI197" s="237">
        <f>IF(N197="nulová",J197,0)</f>
        <v>0</v>
      </c>
      <c r="BJ197" s="17" t="s">
        <v>84</v>
      </c>
      <c r="BK197" s="237">
        <f>ROUND(I197*H197,2)</f>
        <v>0</v>
      </c>
      <c r="BL197" s="17" t="s">
        <v>218</v>
      </c>
      <c r="BM197" s="236" t="s">
        <v>500</v>
      </c>
    </row>
    <row r="198" s="2" customFormat="1" ht="24" customHeight="1">
      <c r="A198" s="39"/>
      <c r="B198" s="40"/>
      <c r="C198" s="242" t="s">
        <v>501</v>
      </c>
      <c r="D198" s="242" t="s">
        <v>214</v>
      </c>
      <c r="E198" s="243" t="s">
        <v>502</v>
      </c>
      <c r="F198" s="244" t="s">
        <v>503</v>
      </c>
      <c r="G198" s="245" t="s">
        <v>275</v>
      </c>
      <c r="H198" s="246">
        <v>475</v>
      </c>
      <c r="I198" s="247"/>
      <c r="J198" s="248">
        <f>ROUND(I198*H198,2)</f>
        <v>0</v>
      </c>
      <c r="K198" s="244" t="s">
        <v>147</v>
      </c>
      <c r="L198" s="249"/>
      <c r="M198" s="250" t="s">
        <v>32</v>
      </c>
      <c r="N198" s="251" t="s">
        <v>48</v>
      </c>
      <c r="O198" s="85"/>
      <c r="P198" s="234">
        <f>O198*H198</f>
        <v>0</v>
      </c>
      <c r="Q198" s="234">
        <v>0</v>
      </c>
      <c r="R198" s="234">
        <f>Q198*H198</f>
        <v>0</v>
      </c>
      <c r="S198" s="234">
        <v>0</v>
      </c>
      <c r="T198" s="235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6" t="s">
        <v>217</v>
      </c>
      <c r="AT198" s="236" t="s">
        <v>214</v>
      </c>
      <c r="AU198" s="236" t="s">
        <v>86</v>
      </c>
      <c r="AY198" s="17" t="s">
        <v>142</v>
      </c>
      <c r="BE198" s="237">
        <f>IF(N198="základní",J198,0)</f>
        <v>0</v>
      </c>
      <c r="BF198" s="237">
        <f>IF(N198="snížená",J198,0)</f>
        <v>0</v>
      </c>
      <c r="BG198" s="237">
        <f>IF(N198="zákl. přenesená",J198,0)</f>
        <v>0</v>
      </c>
      <c r="BH198" s="237">
        <f>IF(N198="sníž. přenesená",J198,0)</f>
        <v>0</v>
      </c>
      <c r="BI198" s="237">
        <f>IF(N198="nulová",J198,0)</f>
        <v>0</v>
      </c>
      <c r="BJ198" s="17" t="s">
        <v>84</v>
      </c>
      <c r="BK198" s="237">
        <f>ROUND(I198*H198,2)</f>
        <v>0</v>
      </c>
      <c r="BL198" s="17" t="s">
        <v>218</v>
      </c>
      <c r="BM198" s="236" t="s">
        <v>504</v>
      </c>
    </row>
    <row r="199" s="12" customFormat="1" ht="22.8" customHeight="1">
      <c r="A199" s="12"/>
      <c r="B199" s="211"/>
      <c r="C199" s="212"/>
      <c r="D199" s="213" t="s">
        <v>76</v>
      </c>
      <c r="E199" s="252" t="s">
        <v>162</v>
      </c>
      <c r="F199" s="252" t="s">
        <v>505</v>
      </c>
      <c r="G199" s="212"/>
      <c r="H199" s="212"/>
      <c r="I199" s="215"/>
      <c r="J199" s="253">
        <f>BK199</f>
        <v>0</v>
      </c>
      <c r="K199" s="212"/>
      <c r="L199" s="217"/>
      <c r="M199" s="218"/>
      <c r="N199" s="219"/>
      <c r="O199" s="219"/>
      <c r="P199" s="220">
        <f>SUM(P200:P226)</f>
        <v>0</v>
      </c>
      <c r="Q199" s="219"/>
      <c r="R199" s="220">
        <f>SUM(R200:R226)</f>
        <v>0.89399999999999991</v>
      </c>
      <c r="S199" s="219"/>
      <c r="T199" s="221">
        <f>SUM(T200:T226)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2" t="s">
        <v>84</v>
      </c>
      <c r="AT199" s="223" t="s">
        <v>76</v>
      </c>
      <c r="AU199" s="223" t="s">
        <v>84</v>
      </c>
      <c r="AY199" s="222" t="s">
        <v>142</v>
      </c>
      <c r="BK199" s="224">
        <f>SUM(BK200:BK226)</f>
        <v>0</v>
      </c>
    </row>
    <row r="200" s="2" customFormat="1" ht="36" customHeight="1">
      <c r="A200" s="39"/>
      <c r="B200" s="40"/>
      <c r="C200" s="225" t="s">
        <v>506</v>
      </c>
      <c r="D200" s="225" t="s">
        <v>143</v>
      </c>
      <c r="E200" s="226" t="s">
        <v>507</v>
      </c>
      <c r="F200" s="227" t="s">
        <v>508</v>
      </c>
      <c r="G200" s="228" t="s">
        <v>509</v>
      </c>
      <c r="H200" s="229">
        <v>32</v>
      </c>
      <c r="I200" s="230"/>
      <c r="J200" s="231">
        <f>ROUND(I200*H200,2)</f>
        <v>0</v>
      </c>
      <c r="K200" s="227" t="s">
        <v>147</v>
      </c>
      <c r="L200" s="45"/>
      <c r="M200" s="232" t="s">
        <v>32</v>
      </c>
      <c r="N200" s="233" t="s">
        <v>48</v>
      </c>
      <c r="O200" s="85"/>
      <c r="P200" s="234">
        <f>O200*H200</f>
        <v>0</v>
      </c>
      <c r="Q200" s="234">
        <v>0</v>
      </c>
      <c r="R200" s="234">
        <f>Q200*H200</f>
        <v>0</v>
      </c>
      <c r="S200" s="234">
        <v>0</v>
      </c>
      <c r="T200" s="235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6" t="s">
        <v>158</v>
      </c>
      <c r="AT200" s="236" t="s">
        <v>143</v>
      </c>
      <c r="AU200" s="236" t="s">
        <v>86</v>
      </c>
      <c r="AY200" s="17" t="s">
        <v>142</v>
      </c>
      <c r="BE200" s="237">
        <f>IF(N200="základní",J200,0)</f>
        <v>0</v>
      </c>
      <c r="BF200" s="237">
        <f>IF(N200="snížená",J200,0)</f>
        <v>0</v>
      </c>
      <c r="BG200" s="237">
        <f>IF(N200="zákl. přenesená",J200,0)</f>
        <v>0</v>
      </c>
      <c r="BH200" s="237">
        <f>IF(N200="sníž. přenesená",J200,0)</f>
        <v>0</v>
      </c>
      <c r="BI200" s="237">
        <f>IF(N200="nulová",J200,0)</f>
        <v>0</v>
      </c>
      <c r="BJ200" s="17" t="s">
        <v>84</v>
      </c>
      <c r="BK200" s="237">
        <f>ROUND(I200*H200,2)</f>
        <v>0</v>
      </c>
      <c r="BL200" s="17" t="s">
        <v>158</v>
      </c>
      <c r="BM200" s="236" t="s">
        <v>510</v>
      </c>
    </row>
    <row r="201" s="2" customFormat="1">
      <c r="A201" s="39"/>
      <c r="B201" s="40"/>
      <c r="C201" s="41"/>
      <c r="D201" s="238" t="s">
        <v>149</v>
      </c>
      <c r="E201" s="41"/>
      <c r="F201" s="239" t="s">
        <v>511</v>
      </c>
      <c r="G201" s="41"/>
      <c r="H201" s="41"/>
      <c r="I201" s="147"/>
      <c r="J201" s="41"/>
      <c r="K201" s="41"/>
      <c r="L201" s="45"/>
      <c r="M201" s="240"/>
      <c r="N201" s="241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7" t="s">
        <v>149</v>
      </c>
      <c r="AU201" s="17" t="s">
        <v>86</v>
      </c>
    </row>
    <row r="202" s="2" customFormat="1" ht="24" customHeight="1">
      <c r="A202" s="39"/>
      <c r="B202" s="40"/>
      <c r="C202" s="225" t="s">
        <v>512</v>
      </c>
      <c r="D202" s="225" t="s">
        <v>143</v>
      </c>
      <c r="E202" s="226" t="s">
        <v>513</v>
      </c>
      <c r="F202" s="227" t="s">
        <v>514</v>
      </c>
      <c r="G202" s="228" t="s">
        <v>146</v>
      </c>
      <c r="H202" s="229">
        <v>3</v>
      </c>
      <c r="I202" s="230"/>
      <c r="J202" s="231">
        <f>ROUND(I202*H202,2)</f>
        <v>0</v>
      </c>
      <c r="K202" s="227" t="s">
        <v>147</v>
      </c>
      <c r="L202" s="45"/>
      <c r="M202" s="232" t="s">
        <v>32</v>
      </c>
      <c r="N202" s="233" t="s">
        <v>48</v>
      </c>
      <c r="O202" s="85"/>
      <c r="P202" s="234">
        <f>O202*H202</f>
        <v>0</v>
      </c>
      <c r="Q202" s="234">
        <v>0</v>
      </c>
      <c r="R202" s="234">
        <f>Q202*H202</f>
        <v>0</v>
      </c>
      <c r="S202" s="234">
        <v>0</v>
      </c>
      <c r="T202" s="235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6" t="s">
        <v>158</v>
      </c>
      <c r="AT202" s="236" t="s">
        <v>143</v>
      </c>
      <c r="AU202" s="236" t="s">
        <v>86</v>
      </c>
      <c r="AY202" s="17" t="s">
        <v>142</v>
      </c>
      <c r="BE202" s="237">
        <f>IF(N202="základní",J202,0)</f>
        <v>0</v>
      </c>
      <c r="BF202" s="237">
        <f>IF(N202="snížená",J202,0)</f>
        <v>0</v>
      </c>
      <c r="BG202" s="237">
        <f>IF(N202="zákl. přenesená",J202,0)</f>
        <v>0</v>
      </c>
      <c r="BH202" s="237">
        <f>IF(N202="sníž. přenesená",J202,0)</f>
        <v>0</v>
      </c>
      <c r="BI202" s="237">
        <f>IF(N202="nulová",J202,0)</f>
        <v>0</v>
      </c>
      <c r="BJ202" s="17" t="s">
        <v>84</v>
      </c>
      <c r="BK202" s="237">
        <f>ROUND(I202*H202,2)</f>
        <v>0</v>
      </c>
      <c r="BL202" s="17" t="s">
        <v>158</v>
      </c>
      <c r="BM202" s="236" t="s">
        <v>515</v>
      </c>
    </row>
    <row r="203" s="2" customFormat="1">
      <c r="A203" s="39"/>
      <c r="B203" s="40"/>
      <c r="C203" s="41"/>
      <c r="D203" s="238" t="s">
        <v>149</v>
      </c>
      <c r="E203" s="41"/>
      <c r="F203" s="239" t="s">
        <v>516</v>
      </c>
      <c r="G203" s="41"/>
      <c r="H203" s="41"/>
      <c r="I203" s="147"/>
      <c r="J203" s="41"/>
      <c r="K203" s="41"/>
      <c r="L203" s="45"/>
      <c r="M203" s="240"/>
      <c r="N203" s="241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7" t="s">
        <v>149</v>
      </c>
      <c r="AU203" s="17" t="s">
        <v>86</v>
      </c>
    </row>
    <row r="204" s="2" customFormat="1" ht="24" customHeight="1">
      <c r="A204" s="39"/>
      <c r="B204" s="40"/>
      <c r="C204" s="242" t="s">
        <v>517</v>
      </c>
      <c r="D204" s="242" t="s">
        <v>214</v>
      </c>
      <c r="E204" s="243" t="s">
        <v>518</v>
      </c>
      <c r="F204" s="244" t="s">
        <v>519</v>
      </c>
      <c r="G204" s="245" t="s">
        <v>146</v>
      </c>
      <c r="H204" s="246">
        <v>3</v>
      </c>
      <c r="I204" s="247"/>
      <c r="J204" s="248">
        <f>ROUND(I204*H204,2)</f>
        <v>0</v>
      </c>
      <c r="K204" s="244" t="s">
        <v>147</v>
      </c>
      <c r="L204" s="249"/>
      <c r="M204" s="250" t="s">
        <v>32</v>
      </c>
      <c r="N204" s="251" t="s">
        <v>48</v>
      </c>
      <c r="O204" s="85"/>
      <c r="P204" s="234">
        <f>O204*H204</f>
        <v>0</v>
      </c>
      <c r="Q204" s="234">
        <v>0.29799999999999999</v>
      </c>
      <c r="R204" s="234">
        <f>Q204*H204</f>
        <v>0.89399999999999991</v>
      </c>
      <c r="S204" s="234">
        <v>0</v>
      </c>
      <c r="T204" s="235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6" t="s">
        <v>217</v>
      </c>
      <c r="AT204" s="236" t="s">
        <v>214</v>
      </c>
      <c r="AU204" s="236" t="s">
        <v>86</v>
      </c>
      <c r="AY204" s="17" t="s">
        <v>142</v>
      </c>
      <c r="BE204" s="237">
        <f>IF(N204="základní",J204,0)</f>
        <v>0</v>
      </c>
      <c r="BF204" s="237">
        <f>IF(N204="snížená",J204,0)</f>
        <v>0</v>
      </c>
      <c r="BG204" s="237">
        <f>IF(N204="zákl. přenesená",J204,0)</f>
        <v>0</v>
      </c>
      <c r="BH204" s="237">
        <f>IF(N204="sníž. přenesená",J204,0)</f>
        <v>0</v>
      </c>
      <c r="BI204" s="237">
        <f>IF(N204="nulová",J204,0)</f>
        <v>0</v>
      </c>
      <c r="BJ204" s="17" t="s">
        <v>84</v>
      </c>
      <c r="BK204" s="237">
        <f>ROUND(I204*H204,2)</f>
        <v>0</v>
      </c>
      <c r="BL204" s="17" t="s">
        <v>218</v>
      </c>
      <c r="BM204" s="236" t="s">
        <v>520</v>
      </c>
    </row>
    <row r="205" s="2" customFormat="1" ht="24" customHeight="1">
      <c r="A205" s="39"/>
      <c r="B205" s="40"/>
      <c r="C205" s="242" t="s">
        <v>521</v>
      </c>
      <c r="D205" s="242" t="s">
        <v>214</v>
      </c>
      <c r="E205" s="243" t="s">
        <v>522</v>
      </c>
      <c r="F205" s="244" t="s">
        <v>523</v>
      </c>
      <c r="G205" s="245" t="s">
        <v>146</v>
      </c>
      <c r="H205" s="246">
        <v>1</v>
      </c>
      <c r="I205" s="247"/>
      <c r="J205" s="248">
        <f>ROUND(I205*H205,2)</f>
        <v>0</v>
      </c>
      <c r="K205" s="244" t="s">
        <v>147</v>
      </c>
      <c r="L205" s="249"/>
      <c r="M205" s="250" t="s">
        <v>32</v>
      </c>
      <c r="N205" s="251" t="s">
        <v>48</v>
      </c>
      <c r="O205" s="85"/>
      <c r="P205" s="234">
        <f>O205*H205</f>
        <v>0</v>
      </c>
      <c r="Q205" s="234">
        <v>0</v>
      </c>
      <c r="R205" s="234">
        <f>Q205*H205</f>
        <v>0</v>
      </c>
      <c r="S205" s="234">
        <v>0</v>
      </c>
      <c r="T205" s="235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6" t="s">
        <v>230</v>
      </c>
      <c r="AT205" s="236" t="s">
        <v>214</v>
      </c>
      <c r="AU205" s="236" t="s">
        <v>86</v>
      </c>
      <c r="AY205" s="17" t="s">
        <v>142</v>
      </c>
      <c r="BE205" s="237">
        <f>IF(N205="základní",J205,0)</f>
        <v>0</v>
      </c>
      <c r="BF205" s="237">
        <f>IF(N205="snížená",J205,0)</f>
        <v>0</v>
      </c>
      <c r="BG205" s="237">
        <f>IF(N205="zákl. přenesená",J205,0)</f>
        <v>0</v>
      </c>
      <c r="BH205" s="237">
        <f>IF(N205="sníž. přenesená",J205,0)</f>
        <v>0</v>
      </c>
      <c r="BI205" s="237">
        <f>IF(N205="nulová",J205,0)</f>
        <v>0</v>
      </c>
      <c r="BJ205" s="17" t="s">
        <v>84</v>
      </c>
      <c r="BK205" s="237">
        <f>ROUND(I205*H205,2)</f>
        <v>0</v>
      </c>
      <c r="BL205" s="17" t="s">
        <v>230</v>
      </c>
      <c r="BM205" s="236" t="s">
        <v>524</v>
      </c>
    </row>
    <row r="206" s="2" customFormat="1" ht="24" customHeight="1">
      <c r="A206" s="39"/>
      <c r="B206" s="40"/>
      <c r="C206" s="242" t="s">
        <v>525</v>
      </c>
      <c r="D206" s="242" t="s">
        <v>214</v>
      </c>
      <c r="E206" s="243" t="s">
        <v>526</v>
      </c>
      <c r="F206" s="244" t="s">
        <v>527</v>
      </c>
      <c r="G206" s="245" t="s">
        <v>146</v>
      </c>
      <c r="H206" s="246">
        <v>15</v>
      </c>
      <c r="I206" s="247"/>
      <c r="J206" s="248">
        <f>ROUND(I206*H206,2)</f>
        <v>0</v>
      </c>
      <c r="K206" s="244" t="s">
        <v>147</v>
      </c>
      <c r="L206" s="249"/>
      <c r="M206" s="250" t="s">
        <v>32</v>
      </c>
      <c r="N206" s="251" t="s">
        <v>48</v>
      </c>
      <c r="O206" s="85"/>
      <c r="P206" s="234">
        <f>O206*H206</f>
        <v>0</v>
      </c>
      <c r="Q206" s="234">
        <v>0</v>
      </c>
      <c r="R206" s="234">
        <f>Q206*H206</f>
        <v>0</v>
      </c>
      <c r="S206" s="234">
        <v>0</v>
      </c>
      <c r="T206" s="235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6" t="s">
        <v>217</v>
      </c>
      <c r="AT206" s="236" t="s">
        <v>214</v>
      </c>
      <c r="AU206" s="236" t="s">
        <v>86</v>
      </c>
      <c r="AY206" s="17" t="s">
        <v>142</v>
      </c>
      <c r="BE206" s="237">
        <f>IF(N206="základní",J206,0)</f>
        <v>0</v>
      </c>
      <c r="BF206" s="237">
        <f>IF(N206="snížená",J206,0)</f>
        <v>0</v>
      </c>
      <c r="BG206" s="237">
        <f>IF(N206="zákl. přenesená",J206,0)</f>
        <v>0</v>
      </c>
      <c r="BH206" s="237">
        <f>IF(N206="sníž. přenesená",J206,0)</f>
        <v>0</v>
      </c>
      <c r="BI206" s="237">
        <f>IF(N206="nulová",J206,0)</f>
        <v>0</v>
      </c>
      <c r="BJ206" s="17" t="s">
        <v>84</v>
      </c>
      <c r="BK206" s="237">
        <f>ROUND(I206*H206,2)</f>
        <v>0</v>
      </c>
      <c r="BL206" s="17" t="s">
        <v>218</v>
      </c>
      <c r="BM206" s="236" t="s">
        <v>528</v>
      </c>
    </row>
    <row r="207" s="2" customFormat="1" ht="24" customHeight="1">
      <c r="A207" s="39"/>
      <c r="B207" s="40"/>
      <c r="C207" s="242" t="s">
        <v>529</v>
      </c>
      <c r="D207" s="242" t="s">
        <v>214</v>
      </c>
      <c r="E207" s="243" t="s">
        <v>530</v>
      </c>
      <c r="F207" s="244" t="s">
        <v>531</v>
      </c>
      <c r="G207" s="245" t="s">
        <v>146</v>
      </c>
      <c r="H207" s="246">
        <v>8</v>
      </c>
      <c r="I207" s="247"/>
      <c r="J207" s="248">
        <f>ROUND(I207*H207,2)</f>
        <v>0</v>
      </c>
      <c r="K207" s="244" t="s">
        <v>147</v>
      </c>
      <c r="L207" s="249"/>
      <c r="M207" s="250" t="s">
        <v>32</v>
      </c>
      <c r="N207" s="251" t="s">
        <v>48</v>
      </c>
      <c r="O207" s="85"/>
      <c r="P207" s="234">
        <f>O207*H207</f>
        <v>0</v>
      </c>
      <c r="Q207" s="234">
        <v>0</v>
      </c>
      <c r="R207" s="234">
        <f>Q207*H207</f>
        <v>0</v>
      </c>
      <c r="S207" s="234">
        <v>0</v>
      </c>
      <c r="T207" s="235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6" t="s">
        <v>217</v>
      </c>
      <c r="AT207" s="236" t="s">
        <v>214</v>
      </c>
      <c r="AU207" s="236" t="s">
        <v>86</v>
      </c>
      <c r="AY207" s="17" t="s">
        <v>142</v>
      </c>
      <c r="BE207" s="237">
        <f>IF(N207="základní",J207,0)</f>
        <v>0</v>
      </c>
      <c r="BF207" s="237">
        <f>IF(N207="snížená",J207,0)</f>
        <v>0</v>
      </c>
      <c r="BG207" s="237">
        <f>IF(N207="zákl. přenesená",J207,0)</f>
        <v>0</v>
      </c>
      <c r="BH207" s="237">
        <f>IF(N207="sníž. přenesená",J207,0)</f>
        <v>0</v>
      </c>
      <c r="BI207" s="237">
        <f>IF(N207="nulová",J207,0)</f>
        <v>0</v>
      </c>
      <c r="BJ207" s="17" t="s">
        <v>84</v>
      </c>
      <c r="BK207" s="237">
        <f>ROUND(I207*H207,2)</f>
        <v>0</v>
      </c>
      <c r="BL207" s="17" t="s">
        <v>218</v>
      </c>
      <c r="BM207" s="236" t="s">
        <v>532</v>
      </c>
    </row>
    <row r="208" s="2" customFormat="1" ht="24" customHeight="1">
      <c r="A208" s="39"/>
      <c r="B208" s="40"/>
      <c r="C208" s="242" t="s">
        <v>533</v>
      </c>
      <c r="D208" s="242" t="s">
        <v>214</v>
      </c>
      <c r="E208" s="243" t="s">
        <v>534</v>
      </c>
      <c r="F208" s="244" t="s">
        <v>535</v>
      </c>
      <c r="G208" s="245" t="s">
        <v>146</v>
      </c>
      <c r="H208" s="246">
        <v>2</v>
      </c>
      <c r="I208" s="247"/>
      <c r="J208" s="248">
        <f>ROUND(I208*H208,2)</f>
        <v>0</v>
      </c>
      <c r="K208" s="244" t="s">
        <v>147</v>
      </c>
      <c r="L208" s="249"/>
      <c r="M208" s="250" t="s">
        <v>32</v>
      </c>
      <c r="N208" s="251" t="s">
        <v>48</v>
      </c>
      <c r="O208" s="85"/>
      <c r="P208" s="234">
        <f>O208*H208</f>
        <v>0</v>
      </c>
      <c r="Q208" s="234">
        <v>0</v>
      </c>
      <c r="R208" s="234">
        <f>Q208*H208</f>
        <v>0</v>
      </c>
      <c r="S208" s="234">
        <v>0</v>
      </c>
      <c r="T208" s="235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6" t="s">
        <v>217</v>
      </c>
      <c r="AT208" s="236" t="s">
        <v>214</v>
      </c>
      <c r="AU208" s="236" t="s">
        <v>86</v>
      </c>
      <c r="AY208" s="17" t="s">
        <v>142</v>
      </c>
      <c r="BE208" s="237">
        <f>IF(N208="základní",J208,0)</f>
        <v>0</v>
      </c>
      <c r="BF208" s="237">
        <f>IF(N208="snížená",J208,0)</f>
        <v>0</v>
      </c>
      <c r="BG208" s="237">
        <f>IF(N208="zákl. přenesená",J208,0)</f>
        <v>0</v>
      </c>
      <c r="BH208" s="237">
        <f>IF(N208="sníž. přenesená",J208,0)</f>
        <v>0</v>
      </c>
      <c r="BI208" s="237">
        <f>IF(N208="nulová",J208,0)</f>
        <v>0</v>
      </c>
      <c r="BJ208" s="17" t="s">
        <v>84</v>
      </c>
      <c r="BK208" s="237">
        <f>ROUND(I208*H208,2)</f>
        <v>0</v>
      </c>
      <c r="BL208" s="17" t="s">
        <v>218</v>
      </c>
      <c r="BM208" s="236" t="s">
        <v>536</v>
      </c>
    </row>
    <row r="209" s="2" customFormat="1" ht="24" customHeight="1">
      <c r="A209" s="39"/>
      <c r="B209" s="40"/>
      <c r="C209" s="242" t="s">
        <v>537</v>
      </c>
      <c r="D209" s="242" t="s">
        <v>214</v>
      </c>
      <c r="E209" s="243" t="s">
        <v>538</v>
      </c>
      <c r="F209" s="244" t="s">
        <v>539</v>
      </c>
      <c r="G209" s="245" t="s">
        <v>146</v>
      </c>
      <c r="H209" s="246">
        <v>6</v>
      </c>
      <c r="I209" s="247"/>
      <c r="J209" s="248">
        <f>ROUND(I209*H209,2)</f>
        <v>0</v>
      </c>
      <c r="K209" s="244" t="s">
        <v>147</v>
      </c>
      <c r="L209" s="249"/>
      <c r="M209" s="250" t="s">
        <v>32</v>
      </c>
      <c r="N209" s="251" t="s">
        <v>48</v>
      </c>
      <c r="O209" s="85"/>
      <c r="P209" s="234">
        <f>O209*H209</f>
        <v>0</v>
      </c>
      <c r="Q209" s="234">
        <v>0</v>
      </c>
      <c r="R209" s="234">
        <f>Q209*H209</f>
        <v>0</v>
      </c>
      <c r="S209" s="234">
        <v>0</v>
      </c>
      <c r="T209" s="235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6" t="s">
        <v>217</v>
      </c>
      <c r="AT209" s="236" t="s">
        <v>214</v>
      </c>
      <c r="AU209" s="236" t="s">
        <v>86</v>
      </c>
      <c r="AY209" s="17" t="s">
        <v>142</v>
      </c>
      <c r="BE209" s="237">
        <f>IF(N209="základní",J209,0)</f>
        <v>0</v>
      </c>
      <c r="BF209" s="237">
        <f>IF(N209="snížená",J209,0)</f>
        <v>0</v>
      </c>
      <c r="BG209" s="237">
        <f>IF(N209="zákl. přenesená",J209,0)</f>
        <v>0</v>
      </c>
      <c r="BH209" s="237">
        <f>IF(N209="sníž. přenesená",J209,0)</f>
        <v>0</v>
      </c>
      <c r="BI209" s="237">
        <f>IF(N209="nulová",J209,0)</f>
        <v>0</v>
      </c>
      <c r="BJ209" s="17" t="s">
        <v>84</v>
      </c>
      <c r="BK209" s="237">
        <f>ROUND(I209*H209,2)</f>
        <v>0</v>
      </c>
      <c r="BL209" s="17" t="s">
        <v>218</v>
      </c>
      <c r="BM209" s="236" t="s">
        <v>540</v>
      </c>
    </row>
    <row r="210" s="2" customFormat="1" ht="24" customHeight="1">
      <c r="A210" s="39"/>
      <c r="B210" s="40"/>
      <c r="C210" s="242" t="s">
        <v>541</v>
      </c>
      <c r="D210" s="242" t="s">
        <v>214</v>
      </c>
      <c r="E210" s="243" t="s">
        <v>542</v>
      </c>
      <c r="F210" s="244" t="s">
        <v>543</v>
      </c>
      <c r="G210" s="245" t="s">
        <v>146</v>
      </c>
      <c r="H210" s="246">
        <v>4</v>
      </c>
      <c r="I210" s="247"/>
      <c r="J210" s="248">
        <f>ROUND(I210*H210,2)</f>
        <v>0</v>
      </c>
      <c r="K210" s="244" t="s">
        <v>147</v>
      </c>
      <c r="L210" s="249"/>
      <c r="M210" s="250" t="s">
        <v>32</v>
      </c>
      <c r="N210" s="251" t="s">
        <v>48</v>
      </c>
      <c r="O210" s="85"/>
      <c r="P210" s="234">
        <f>O210*H210</f>
        <v>0</v>
      </c>
      <c r="Q210" s="234">
        <v>0</v>
      </c>
      <c r="R210" s="234">
        <f>Q210*H210</f>
        <v>0</v>
      </c>
      <c r="S210" s="234">
        <v>0</v>
      </c>
      <c r="T210" s="235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6" t="s">
        <v>217</v>
      </c>
      <c r="AT210" s="236" t="s">
        <v>214</v>
      </c>
      <c r="AU210" s="236" t="s">
        <v>86</v>
      </c>
      <c r="AY210" s="17" t="s">
        <v>142</v>
      </c>
      <c r="BE210" s="237">
        <f>IF(N210="základní",J210,0)</f>
        <v>0</v>
      </c>
      <c r="BF210" s="237">
        <f>IF(N210="snížená",J210,0)</f>
        <v>0</v>
      </c>
      <c r="BG210" s="237">
        <f>IF(N210="zákl. přenesená",J210,0)</f>
        <v>0</v>
      </c>
      <c r="BH210" s="237">
        <f>IF(N210="sníž. přenesená",J210,0)</f>
        <v>0</v>
      </c>
      <c r="BI210" s="237">
        <f>IF(N210="nulová",J210,0)</f>
        <v>0</v>
      </c>
      <c r="BJ210" s="17" t="s">
        <v>84</v>
      </c>
      <c r="BK210" s="237">
        <f>ROUND(I210*H210,2)</f>
        <v>0</v>
      </c>
      <c r="BL210" s="17" t="s">
        <v>218</v>
      </c>
      <c r="BM210" s="236" t="s">
        <v>544</v>
      </c>
    </row>
    <row r="211" s="2" customFormat="1" ht="24" customHeight="1">
      <c r="A211" s="39"/>
      <c r="B211" s="40"/>
      <c r="C211" s="242" t="s">
        <v>545</v>
      </c>
      <c r="D211" s="242" t="s">
        <v>214</v>
      </c>
      <c r="E211" s="243" t="s">
        <v>546</v>
      </c>
      <c r="F211" s="244" t="s">
        <v>547</v>
      </c>
      <c r="G211" s="245" t="s">
        <v>146</v>
      </c>
      <c r="H211" s="246">
        <v>4</v>
      </c>
      <c r="I211" s="247"/>
      <c r="J211" s="248">
        <f>ROUND(I211*H211,2)</f>
        <v>0</v>
      </c>
      <c r="K211" s="244" t="s">
        <v>147</v>
      </c>
      <c r="L211" s="249"/>
      <c r="M211" s="250" t="s">
        <v>32</v>
      </c>
      <c r="N211" s="251" t="s">
        <v>48</v>
      </c>
      <c r="O211" s="85"/>
      <c r="P211" s="234">
        <f>O211*H211</f>
        <v>0</v>
      </c>
      <c r="Q211" s="234">
        <v>0</v>
      </c>
      <c r="R211" s="234">
        <f>Q211*H211</f>
        <v>0</v>
      </c>
      <c r="S211" s="234">
        <v>0</v>
      </c>
      <c r="T211" s="235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6" t="s">
        <v>217</v>
      </c>
      <c r="AT211" s="236" t="s">
        <v>214</v>
      </c>
      <c r="AU211" s="236" t="s">
        <v>86</v>
      </c>
      <c r="AY211" s="17" t="s">
        <v>142</v>
      </c>
      <c r="BE211" s="237">
        <f>IF(N211="základní",J211,0)</f>
        <v>0</v>
      </c>
      <c r="BF211" s="237">
        <f>IF(N211="snížená",J211,0)</f>
        <v>0</v>
      </c>
      <c r="BG211" s="237">
        <f>IF(N211="zákl. přenesená",J211,0)</f>
        <v>0</v>
      </c>
      <c r="BH211" s="237">
        <f>IF(N211="sníž. přenesená",J211,0)</f>
        <v>0</v>
      </c>
      <c r="BI211" s="237">
        <f>IF(N211="nulová",J211,0)</f>
        <v>0</v>
      </c>
      <c r="BJ211" s="17" t="s">
        <v>84</v>
      </c>
      <c r="BK211" s="237">
        <f>ROUND(I211*H211,2)</f>
        <v>0</v>
      </c>
      <c r="BL211" s="17" t="s">
        <v>218</v>
      </c>
      <c r="BM211" s="236" t="s">
        <v>548</v>
      </c>
    </row>
    <row r="212" s="2" customFormat="1" ht="24" customHeight="1">
      <c r="A212" s="39"/>
      <c r="B212" s="40"/>
      <c r="C212" s="242" t="s">
        <v>549</v>
      </c>
      <c r="D212" s="242" t="s">
        <v>214</v>
      </c>
      <c r="E212" s="243" t="s">
        <v>550</v>
      </c>
      <c r="F212" s="244" t="s">
        <v>551</v>
      </c>
      <c r="G212" s="245" t="s">
        <v>146</v>
      </c>
      <c r="H212" s="246">
        <v>2</v>
      </c>
      <c r="I212" s="247"/>
      <c r="J212" s="248">
        <f>ROUND(I212*H212,2)</f>
        <v>0</v>
      </c>
      <c r="K212" s="244" t="s">
        <v>147</v>
      </c>
      <c r="L212" s="249"/>
      <c r="M212" s="250" t="s">
        <v>32</v>
      </c>
      <c r="N212" s="251" t="s">
        <v>48</v>
      </c>
      <c r="O212" s="85"/>
      <c r="P212" s="234">
        <f>O212*H212</f>
        <v>0</v>
      </c>
      <c r="Q212" s="234">
        <v>0</v>
      </c>
      <c r="R212" s="234">
        <f>Q212*H212</f>
        <v>0</v>
      </c>
      <c r="S212" s="234">
        <v>0</v>
      </c>
      <c r="T212" s="235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6" t="s">
        <v>217</v>
      </c>
      <c r="AT212" s="236" t="s">
        <v>214</v>
      </c>
      <c r="AU212" s="236" t="s">
        <v>86</v>
      </c>
      <c r="AY212" s="17" t="s">
        <v>142</v>
      </c>
      <c r="BE212" s="237">
        <f>IF(N212="základní",J212,0)</f>
        <v>0</v>
      </c>
      <c r="BF212" s="237">
        <f>IF(N212="snížená",J212,0)</f>
        <v>0</v>
      </c>
      <c r="BG212" s="237">
        <f>IF(N212="zákl. přenesená",J212,0)</f>
        <v>0</v>
      </c>
      <c r="BH212" s="237">
        <f>IF(N212="sníž. přenesená",J212,0)</f>
        <v>0</v>
      </c>
      <c r="BI212" s="237">
        <f>IF(N212="nulová",J212,0)</f>
        <v>0</v>
      </c>
      <c r="BJ212" s="17" t="s">
        <v>84</v>
      </c>
      <c r="BK212" s="237">
        <f>ROUND(I212*H212,2)</f>
        <v>0</v>
      </c>
      <c r="BL212" s="17" t="s">
        <v>218</v>
      </c>
      <c r="BM212" s="236" t="s">
        <v>552</v>
      </c>
    </row>
    <row r="213" s="2" customFormat="1" ht="24" customHeight="1">
      <c r="A213" s="39"/>
      <c r="B213" s="40"/>
      <c r="C213" s="242" t="s">
        <v>553</v>
      </c>
      <c r="D213" s="242" t="s">
        <v>214</v>
      </c>
      <c r="E213" s="243" t="s">
        <v>554</v>
      </c>
      <c r="F213" s="244" t="s">
        <v>555</v>
      </c>
      <c r="G213" s="245" t="s">
        <v>146</v>
      </c>
      <c r="H213" s="246">
        <v>9</v>
      </c>
      <c r="I213" s="247"/>
      <c r="J213" s="248">
        <f>ROUND(I213*H213,2)</f>
        <v>0</v>
      </c>
      <c r="K213" s="244" t="s">
        <v>147</v>
      </c>
      <c r="L213" s="249"/>
      <c r="M213" s="250" t="s">
        <v>32</v>
      </c>
      <c r="N213" s="251" t="s">
        <v>48</v>
      </c>
      <c r="O213" s="85"/>
      <c r="P213" s="234">
        <f>O213*H213</f>
        <v>0</v>
      </c>
      <c r="Q213" s="234">
        <v>0</v>
      </c>
      <c r="R213" s="234">
        <f>Q213*H213</f>
        <v>0</v>
      </c>
      <c r="S213" s="234">
        <v>0</v>
      </c>
      <c r="T213" s="235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6" t="s">
        <v>217</v>
      </c>
      <c r="AT213" s="236" t="s">
        <v>214</v>
      </c>
      <c r="AU213" s="236" t="s">
        <v>86</v>
      </c>
      <c r="AY213" s="17" t="s">
        <v>142</v>
      </c>
      <c r="BE213" s="237">
        <f>IF(N213="základní",J213,0)</f>
        <v>0</v>
      </c>
      <c r="BF213" s="237">
        <f>IF(N213="snížená",J213,0)</f>
        <v>0</v>
      </c>
      <c r="BG213" s="237">
        <f>IF(N213="zákl. přenesená",J213,0)</f>
        <v>0</v>
      </c>
      <c r="BH213" s="237">
        <f>IF(N213="sníž. přenesená",J213,0)</f>
        <v>0</v>
      </c>
      <c r="BI213" s="237">
        <f>IF(N213="nulová",J213,0)</f>
        <v>0</v>
      </c>
      <c r="BJ213" s="17" t="s">
        <v>84</v>
      </c>
      <c r="BK213" s="237">
        <f>ROUND(I213*H213,2)</f>
        <v>0</v>
      </c>
      <c r="BL213" s="17" t="s">
        <v>218</v>
      </c>
      <c r="BM213" s="236" t="s">
        <v>556</v>
      </c>
    </row>
    <row r="214" s="2" customFormat="1" ht="24" customHeight="1">
      <c r="A214" s="39"/>
      <c r="B214" s="40"/>
      <c r="C214" s="242" t="s">
        <v>557</v>
      </c>
      <c r="D214" s="242" t="s">
        <v>214</v>
      </c>
      <c r="E214" s="243" t="s">
        <v>558</v>
      </c>
      <c r="F214" s="244" t="s">
        <v>559</v>
      </c>
      <c r="G214" s="245" t="s">
        <v>146</v>
      </c>
      <c r="H214" s="246">
        <v>9</v>
      </c>
      <c r="I214" s="247"/>
      <c r="J214" s="248">
        <f>ROUND(I214*H214,2)</f>
        <v>0</v>
      </c>
      <c r="K214" s="244" t="s">
        <v>147</v>
      </c>
      <c r="L214" s="249"/>
      <c r="M214" s="250" t="s">
        <v>32</v>
      </c>
      <c r="N214" s="251" t="s">
        <v>48</v>
      </c>
      <c r="O214" s="85"/>
      <c r="P214" s="234">
        <f>O214*H214</f>
        <v>0</v>
      </c>
      <c r="Q214" s="234">
        <v>0</v>
      </c>
      <c r="R214" s="234">
        <f>Q214*H214</f>
        <v>0</v>
      </c>
      <c r="S214" s="234">
        <v>0</v>
      </c>
      <c r="T214" s="235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6" t="s">
        <v>217</v>
      </c>
      <c r="AT214" s="236" t="s">
        <v>214</v>
      </c>
      <c r="AU214" s="236" t="s">
        <v>86</v>
      </c>
      <c r="AY214" s="17" t="s">
        <v>142</v>
      </c>
      <c r="BE214" s="237">
        <f>IF(N214="základní",J214,0)</f>
        <v>0</v>
      </c>
      <c r="BF214" s="237">
        <f>IF(N214="snížená",J214,0)</f>
        <v>0</v>
      </c>
      <c r="BG214" s="237">
        <f>IF(N214="zákl. přenesená",J214,0)</f>
        <v>0</v>
      </c>
      <c r="BH214" s="237">
        <f>IF(N214="sníž. přenesená",J214,0)</f>
        <v>0</v>
      </c>
      <c r="BI214" s="237">
        <f>IF(N214="nulová",J214,0)</f>
        <v>0</v>
      </c>
      <c r="BJ214" s="17" t="s">
        <v>84</v>
      </c>
      <c r="BK214" s="237">
        <f>ROUND(I214*H214,2)</f>
        <v>0</v>
      </c>
      <c r="BL214" s="17" t="s">
        <v>218</v>
      </c>
      <c r="BM214" s="236" t="s">
        <v>560</v>
      </c>
    </row>
    <row r="215" s="2" customFormat="1" ht="24" customHeight="1">
      <c r="A215" s="39"/>
      <c r="B215" s="40"/>
      <c r="C215" s="242" t="s">
        <v>561</v>
      </c>
      <c r="D215" s="242" t="s">
        <v>214</v>
      </c>
      <c r="E215" s="243" t="s">
        <v>562</v>
      </c>
      <c r="F215" s="244" t="s">
        <v>563</v>
      </c>
      <c r="G215" s="245" t="s">
        <v>146</v>
      </c>
      <c r="H215" s="246">
        <v>1</v>
      </c>
      <c r="I215" s="247"/>
      <c r="J215" s="248">
        <f>ROUND(I215*H215,2)</f>
        <v>0</v>
      </c>
      <c r="K215" s="244" t="s">
        <v>147</v>
      </c>
      <c r="L215" s="249"/>
      <c r="M215" s="250" t="s">
        <v>32</v>
      </c>
      <c r="N215" s="251" t="s">
        <v>48</v>
      </c>
      <c r="O215" s="85"/>
      <c r="P215" s="234">
        <f>O215*H215</f>
        <v>0</v>
      </c>
      <c r="Q215" s="234">
        <v>0</v>
      </c>
      <c r="R215" s="234">
        <f>Q215*H215</f>
        <v>0</v>
      </c>
      <c r="S215" s="234">
        <v>0</v>
      </c>
      <c r="T215" s="235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6" t="s">
        <v>217</v>
      </c>
      <c r="AT215" s="236" t="s">
        <v>214</v>
      </c>
      <c r="AU215" s="236" t="s">
        <v>86</v>
      </c>
      <c r="AY215" s="17" t="s">
        <v>142</v>
      </c>
      <c r="BE215" s="237">
        <f>IF(N215="základní",J215,0)</f>
        <v>0</v>
      </c>
      <c r="BF215" s="237">
        <f>IF(N215="snížená",J215,0)</f>
        <v>0</v>
      </c>
      <c r="BG215" s="237">
        <f>IF(N215="zákl. přenesená",J215,0)</f>
        <v>0</v>
      </c>
      <c r="BH215" s="237">
        <f>IF(N215="sníž. přenesená",J215,0)</f>
        <v>0</v>
      </c>
      <c r="BI215" s="237">
        <f>IF(N215="nulová",J215,0)</f>
        <v>0</v>
      </c>
      <c r="BJ215" s="17" t="s">
        <v>84</v>
      </c>
      <c r="BK215" s="237">
        <f>ROUND(I215*H215,2)</f>
        <v>0</v>
      </c>
      <c r="BL215" s="17" t="s">
        <v>218</v>
      </c>
      <c r="BM215" s="236" t="s">
        <v>564</v>
      </c>
    </row>
    <row r="216" s="2" customFormat="1" ht="36" customHeight="1">
      <c r="A216" s="39"/>
      <c r="B216" s="40"/>
      <c r="C216" s="225" t="s">
        <v>565</v>
      </c>
      <c r="D216" s="225" t="s">
        <v>143</v>
      </c>
      <c r="E216" s="226" t="s">
        <v>566</v>
      </c>
      <c r="F216" s="227" t="s">
        <v>567</v>
      </c>
      <c r="G216" s="228" t="s">
        <v>509</v>
      </c>
      <c r="H216" s="229">
        <v>25</v>
      </c>
      <c r="I216" s="230"/>
      <c r="J216" s="231">
        <f>ROUND(I216*H216,2)</f>
        <v>0</v>
      </c>
      <c r="K216" s="227" t="s">
        <v>147</v>
      </c>
      <c r="L216" s="45"/>
      <c r="M216" s="232" t="s">
        <v>32</v>
      </c>
      <c r="N216" s="233" t="s">
        <v>48</v>
      </c>
      <c r="O216" s="85"/>
      <c r="P216" s="234">
        <f>O216*H216</f>
        <v>0</v>
      </c>
      <c r="Q216" s="234">
        <v>0</v>
      </c>
      <c r="R216" s="234">
        <f>Q216*H216</f>
        <v>0</v>
      </c>
      <c r="S216" s="234">
        <v>0</v>
      </c>
      <c r="T216" s="235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6" t="s">
        <v>158</v>
      </c>
      <c r="AT216" s="236" t="s">
        <v>143</v>
      </c>
      <c r="AU216" s="236" t="s">
        <v>86</v>
      </c>
      <c r="AY216" s="17" t="s">
        <v>142</v>
      </c>
      <c r="BE216" s="237">
        <f>IF(N216="základní",J216,0)</f>
        <v>0</v>
      </c>
      <c r="BF216" s="237">
        <f>IF(N216="snížená",J216,0)</f>
        <v>0</v>
      </c>
      <c r="BG216" s="237">
        <f>IF(N216="zákl. přenesená",J216,0)</f>
        <v>0</v>
      </c>
      <c r="BH216" s="237">
        <f>IF(N216="sníž. přenesená",J216,0)</f>
        <v>0</v>
      </c>
      <c r="BI216" s="237">
        <f>IF(N216="nulová",J216,0)</f>
        <v>0</v>
      </c>
      <c r="BJ216" s="17" t="s">
        <v>84</v>
      </c>
      <c r="BK216" s="237">
        <f>ROUND(I216*H216,2)</f>
        <v>0</v>
      </c>
      <c r="BL216" s="17" t="s">
        <v>158</v>
      </c>
      <c r="BM216" s="236" t="s">
        <v>568</v>
      </c>
    </row>
    <row r="217" s="2" customFormat="1">
      <c r="A217" s="39"/>
      <c r="B217" s="40"/>
      <c r="C217" s="41"/>
      <c r="D217" s="238" t="s">
        <v>149</v>
      </c>
      <c r="E217" s="41"/>
      <c r="F217" s="239" t="s">
        <v>569</v>
      </c>
      <c r="G217" s="41"/>
      <c r="H217" s="41"/>
      <c r="I217" s="147"/>
      <c r="J217" s="41"/>
      <c r="K217" s="41"/>
      <c r="L217" s="45"/>
      <c r="M217" s="240"/>
      <c r="N217" s="241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7" t="s">
        <v>149</v>
      </c>
      <c r="AU217" s="17" t="s">
        <v>86</v>
      </c>
    </row>
    <row r="218" s="2" customFormat="1">
      <c r="A218" s="39"/>
      <c r="B218" s="40"/>
      <c r="C218" s="41"/>
      <c r="D218" s="238" t="s">
        <v>420</v>
      </c>
      <c r="E218" s="41"/>
      <c r="F218" s="239" t="s">
        <v>570</v>
      </c>
      <c r="G218" s="41"/>
      <c r="H218" s="41"/>
      <c r="I218" s="147"/>
      <c r="J218" s="41"/>
      <c r="K218" s="41"/>
      <c r="L218" s="45"/>
      <c r="M218" s="240"/>
      <c r="N218" s="241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7" t="s">
        <v>420</v>
      </c>
      <c r="AU218" s="17" t="s">
        <v>86</v>
      </c>
    </row>
    <row r="219" s="2" customFormat="1" ht="24" customHeight="1">
      <c r="A219" s="39"/>
      <c r="B219" s="40"/>
      <c r="C219" s="242" t="s">
        <v>571</v>
      </c>
      <c r="D219" s="242" t="s">
        <v>214</v>
      </c>
      <c r="E219" s="243" t="s">
        <v>572</v>
      </c>
      <c r="F219" s="244" t="s">
        <v>573</v>
      </c>
      <c r="G219" s="245" t="s">
        <v>146</v>
      </c>
      <c r="H219" s="246">
        <v>3</v>
      </c>
      <c r="I219" s="247"/>
      <c r="J219" s="248">
        <f>ROUND(I219*H219,2)</f>
        <v>0</v>
      </c>
      <c r="K219" s="244" t="s">
        <v>147</v>
      </c>
      <c r="L219" s="249"/>
      <c r="M219" s="250" t="s">
        <v>32</v>
      </c>
      <c r="N219" s="251" t="s">
        <v>48</v>
      </c>
      <c r="O219" s="85"/>
      <c r="P219" s="234">
        <f>O219*H219</f>
        <v>0</v>
      </c>
      <c r="Q219" s="234">
        <v>0</v>
      </c>
      <c r="R219" s="234">
        <f>Q219*H219</f>
        <v>0</v>
      </c>
      <c r="S219" s="234">
        <v>0</v>
      </c>
      <c r="T219" s="235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6" t="s">
        <v>230</v>
      </c>
      <c r="AT219" s="236" t="s">
        <v>214</v>
      </c>
      <c r="AU219" s="236" t="s">
        <v>86</v>
      </c>
      <c r="AY219" s="17" t="s">
        <v>142</v>
      </c>
      <c r="BE219" s="237">
        <f>IF(N219="základní",J219,0)</f>
        <v>0</v>
      </c>
      <c r="BF219" s="237">
        <f>IF(N219="snížená",J219,0)</f>
        <v>0</v>
      </c>
      <c r="BG219" s="237">
        <f>IF(N219="zákl. přenesená",J219,0)</f>
        <v>0</v>
      </c>
      <c r="BH219" s="237">
        <f>IF(N219="sníž. přenesená",J219,0)</f>
        <v>0</v>
      </c>
      <c r="BI219" s="237">
        <f>IF(N219="nulová",J219,0)</f>
        <v>0</v>
      </c>
      <c r="BJ219" s="17" t="s">
        <v>84</v>
      </c>
      <c r="BK219" s="237">
        <f>ROUND(I219*H219,2)</f>
        <v>0</v>
      </c>
      <c r="BL219" s="17" t="s">
        <v>230</v>
      </c>
      <c r="BM219" s="236" t="s">
        <v>574</v>
      </c>
    </row>
    <row r="220" s="2" customFormat="1" ht="24" customHeight="1">
      <c r="A220" s="39"/>
      <c r="B220" s="40"/>
      <c r="C220" s="242" t="s">
        <v>575</v>
      </c>
      <c r="D220" s="242" t="s">
        <v>214</v>
      </c>
      <c r="E220" s="243" t="s">
        <v>576</v>
      </c>
      <c r="F220" s="244" t="s">
        <v>577</v>
      </c>
      <c r="G220" s="245" t="s">
        <v>275</v>
      </c>
      <c r="H220" s="246">
        <v>4</v>
      </c>
      <c r="I220" s="247"/>
      <c r="J220" s="248">
        <f>ROUND(I220*H220,2)</f>
        <v>0</v>
      </c>
      <c r="K220" s="244" t="s">
        <v>147</v>
      </c>
      <c r="L220" s="249"/>
      <c r="M220" s="250" t="s">
        <v>32</v>
      </c>
      <c r="N220" s="251" t="s">
        <v>48</v>
      </c>
      <c r="O220" s="85"/>
      <c r="P220" s="234">
        <f>O220*H220</f>
        <v>0</v>
      </c>
      <c r="Q220" s="234">
        <v>0</v>
      </c>
      <c r="R220" s="234">
        <f>Q220*H220</f>
        <v>0</v>
      </c>
      <c r="S220" s="234">
        <v>0</v>
      </c>
      <c r="T220" s="235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6" t="s">
        <v>217</v>
      </c>
      <c r="AT220" s="236" t="s">
        <v>214</v>
      </c>
      <c r="AU220" s="236" t="s">
        <v>86</v>
      </c>
      <c r="AY220" s="17" t="s">
        <v>142</v>
      </c>
      <c r="BE220" s="237">
        <f>IF(N220="základní",J220,0)</f>
        <v>0</v>
      </c>
      <c r="BF220" s="237">
        <f>IF(N220="snížená",J220,0)</f>
        <v>0</v>
      </c>
      <c r="BG220" s="237">
        <f>IF(N220="zákl. přenesená",J220,0)</f>
        <v>0</v>
      </c>
      <c r="BH220" s="237">
        <f>IF(N220="sníž. přenesená",J220,0)</f>
        <v>0</v>
      </c>
      <c r="BI220" s="237">
        <f>IF(N220="nulová",J220,0)</f>
        <v>0</v>
      </c>
      <c r="BJ220" s="17" t="s">
        <v>84</v>
      </c>
      <c r="BK220" s="237">
        <f>ROUND(I220*H220,2)</f>
        <v>0</v>
      </c>
      <c r="BL220" s="17" t="s">
        <v>218</v>
      </c>
      <c r="BM220" s="236" t="s">
        <v>578</v>
      </c>
    </row>
    <row r="221" s="2" customFormat="1" ht="24" customHeight="1">
      <c r="A221" s="39"/>
      <c r="B221" s="40"/>
      <c r="C221" s="242" t="s">
        <v>579</v>
      </c>
      <c r="D221" s="242" t="s">
        <v>214</v>
      </c>
      <c r="E221" s="243" t="s">
        <v>580</v>
      </c>
      <c r="F221" s="244" t="s">
        <v>581</v>
      </c>
      <c r="G221" s="245" t="s">
        <v>275</v>
      </c>
      <c r="H221" s="246">
        <v>5</v>
      </c>
      <c r="I221" s="247"/>
      <c r="J221" s="248">
        <f>ROUND(I221*H221,2)</f>
        <v>0</v>
      </c>
      <c r="K221" s="244" t="s">
        <v>147</v>
      </c>
      <c r="L221" s="249"/>
      <c r="M221" s="250" t="s">
        <v>32</v>
      </c>
      <c r="N221" s="251" t="s">
        <v>48</v>
      </c>
      <c r="O221" s="85"/>
      <c r="P221" s="234">
        <f>O221*H221</f>
        <v>0</v>
      </c>
      <c r="Q221" s="234">
        <v>0</v>
      </c>
      <c r="R221" s="234">
        <f>Q221*H221</f>
        <v>0</v>
      </c>
      <c r="S221" s="234">
        <v>0</v>
      </c>
      <c r="T221" s="235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6" t="s">
        <v>217</v>
      </c>
      <c r="AT221" s="236" t="s">
        <v>214</v>
      </c>
      <c r="AU221" s="236" t="s">
        <v>86</v>
      </c>
      <c r="AY221" s="17" t="s">
        <v>142</v>
      </c>
      <c r="BE221" s="237">
        <f>IF(N221="základní",J221,0)</f>
        <v>0</v>
      </c>
      <c r="BF221" s="237">
        <f>IF(N221="snížená",J221,0)</f>
        <v>0</v>
      </c>
      <c r="BG221" s="237">
        <f>IF(N221="zákl. přenesená",J221,0)</f>
        <v>0</v>
      </c>
      <c r="BH221" s="237">
        <f>IF(N221="sníž. přenesená",J221,0)</f>
        <v>0</v>
      </c>
      <c r="BI221" s="237">
        <f>IF(N221="nulová",J221,0)</f>
        <v>0</v>
      </c>
      <c r="BJ221" s="17" t="s">
        <v>84</v>
      </c>
      <c r="BK221" s="237">
        <f>ROUND(I221*H221,2)</f>
        <v>0</v>
      </c>
      <c r="BL221" s="17" t="s">
        <v>218</v>
      </c>
      <c r="BM221" s="236" t="s">
        <v>582</v>
      </c>
    </row>
    <row r="222" s="2" customFormat="1" ht="24" customHeight="1">
      <c r="A222" s="39"/>
      <c r="B222" s="40"/>
      <c r="C222" s="242" t="s">
        <v>583</v>
      </c>
      <c r="D222" s="242" t="s">
        <v>214</v>
      </c>
      <c r="E222" s="243" t="s">
        <v>584</v>
      </c>
      <c r="F222" s="244" t="s">
        <v>585</v>
      </c>
      <c r="G222" s="245" t="s">
        <v>146</v>
      </c>
      <c r="H222" s="246">
        <v>1</v>
      </c>
      <c r="I222" s="247"/>
      <c r="J222" s="248">
        <f>ROUND(I222*H222,2)</f>
        <v>0</v>
      </c>
      <c r="K222" s="244" t="s">
        <v>147</v>
      </c>
      <c r="L222" s="249"/>
      <c r="M222" s="250" t="s">
        <v>32</v>
      </c>
      <c r="N222" s="251" t="s">
        <v>48</v>
      </c>
      <c r="O222" s="85"/>
      <c r="P222" s="234">
        <f>O222*H222</f>
        <v>0</v>
      </c>
      <c r="Q222" s="234">
        <v>0</v>
      </c>
      <c r="R222" s="234">
        <f>Q222*H222</f>
        <v>0</v>
      </c>
      <c r="S222" s="234">
        <v>0</v>
      </c>
      <c r="T222" s="235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6" t="s">
        <v>217</v>
      </c>
      <c r="AT222" s="236" t="s">
        <v>214</v>
      </c>
      <c r="AU222" s="236" t="s">
        <v>86</v>
      </c>
      <c r="AY222" s="17" t="s">
        <v>142</v>
      </c>
      <c r="BE222" s="237">
        <f>IF(N222="základní",J222,0)</f>
        <v>0</v>
      </c>
      <c r="BF222" s="237">
        <f>IF(N222="snížená",J222,0)</f>
        <v>0</v>
      </c>
      <c r="BG222" s="237">
        <f>IF(N222="zákl. přenesená",J222,0)</f>
        <v>0</v>
      </c>
      <c r="BH222" s="237">
        <f>IF(N222="sníž. přenesená",J222,0)</f>
        <v>0</v>
      </c>
      <c r="BI222" s="237">
        <f>IF(N222="nulová",J222,0)</f>
        <v>0</v>
      </c>
      <c r="BJ222" s="17" t="s">
        <v>84</v>
      </c>
      <c r="BK222" s="237">
        <f>ROUND(I222*H222,2)</f>
        <v>0</v>
      </c>
      <c r="BL222" s="17" t="s">
        <v>218</v>
      </c>
      <c r="BM222" s="236" t="s">
        <v>586</v>
      </c>
    </row>
    <row r="223" s="2" customFormat="1" ht="24" customHeight="1">
      <c r="A223" s="39"/>
      <c r="B223" s="40"/>
      <c r="C223" s="242" t="s">
        <v>587</v>
      </c>
      <c r="D223" s="242" t="s">
        <v>214</v>
      </c>
      <c r="E223" s="243" t="s">
        <v>588</v>
      </c>
      <c r="F223" s="244" t="s">
        <v>589</v>
      </c>
      <c r="G223" s="245" t="s">
        <v>146</v>
      </c>
      <c r="H223" s="246">
        <v>4</v>
      </c>
      <c r="I223" s="247"/>
      <c r="J223" s="248">
        <f>ROUND(I223*H223,2)</f>
        <v>0</v>
      </c>
      <c r="K223" s="244" t="s">
        <v>147</v>
      </c>
      <c r="L223" s="249"/>
      <c r="M223" s="250" t="s">
        <v>32</v>
      </c>
      <c r="N223" s="251" t="s">
        <v>48</v>
      </c>
      <c r="O223" s="85"/>
      <c r="P223" s="234">
        <f>O223*H223</f>
        <v>0</v>
      </c>
      <c r="Q223" s="234">
        <v>0</v>
      </c>
      <c r="R223" s="234">
        <f>Q223*H223</f>
        <v>0</v>
      </c>
      <c r="S223" s="234">
        <v>0</v>
      </c>
      <c r="T223" s="235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6" t="s">
        <v>230</v>
      </c>
      <c r="AT223" s="236" t="s">
        <v>214</v>
      </c>
      <c r="AU223" s="236" t="s">
        <v>86</v>
      </c>
      <c r="AY223" s="17" t="s">
        <v>142</v>
      </c>
      <c r="BE223" s="237">
        <f>IF(N223="základní",J223,0)</f>
        <v>0</v>
      </c>
      <c r="BF223" s="237">
        <f>IF(N223="snížená",J223,0)</f>
        <v>0</v>
      </c>
      <c r="BG223" s="237">
        <f>IF(N223="zákl. přenesená",J223,0)</f>
        <v>0</v>
      </c>
      <c r="BH223" s="237">
        <f>IF(N223="sníž. přenesená",J223,0)</f>
        <v>0</v>
      </c>
      <c r="BI223" s="237">
        <f>IF(N223="nulová",J223,0)</f>
        <v>0</v>
      </c>
      <c r="BJ223" s="17" t="s">
        <v>84</v>
      </c>
      <c r="BK223" s="237">
        <f>ROUND(I223*H223,2)</f>
        <v>0</v>
      </c>
      <c r="BL223" s="17" t="s">
        <v>230</v>
      </c>
      <c r="BM223" s="236" t="s">
        <v>590</v>
      </c>
    </row>
    <row r="224" s="2" customFormat="1" ht="24" customHeight="1">
      <c r="A224" s="39"/>
      <c r="B224" s="40"/>
      <c r="C224" s="242" t="s">
        <v>591</v>
      </c>
      <c r="D224" s="242" t="s">
        <v>214</v>
      </c>
      <c r="E224" s="243" t="s">
        <v>592</v>
      </c>
      <c r="F224" s="244" t="s">
        <v>593</v>
      </c>
      <c r="G224" s="245" t="s">
        <v>146</v>
      </c>
      <c r="H224" s="246">
        <v>2</v>
      </c>
      <c r="I224" s="247"/>
      <c r="J224" s="248">
        <f>ROUND(I224*H224,2)</f>
        <v>0</v>
      </c>
      <c r="K224" s="244" t="s">
        <v>147</v>
      </c>
      <c r="L224" s="249"/>
      <c r="M224" s="250" t="s">
        <v>32</v>
      </c>
      <c r="N224" s="251" t="s">
        <v>48</v>
      </c>
      <c r="O224" s="85"/>
      <c r="P224" s="234">
        <f>O224*H224</f>
        <v>0</v>
      </c>
      <c r="Q224" s="234">
        <v>0</v>
      </c>
      <c r="R224" s="234">
        <f>Q224*H224</f>
        <v>0</v>
      </c>
      <c r="S224" s="234">
        <v>0</v>
      </c>
      <c r="T224" s="235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6" t="s">
        <v>217</v>
      </c>
      <c r="AT224" s="236" t="s">
        <v>214</v>
      </c>
      <c r="AU224" s="236" t="s">
        <v>86</v>
      </c>
      <c r="AY224" s="17" t="s">
        <v>142</v>
      </c>
      <c r="BE224" s="237">
        <f>IF(N224="základní",J224,0)</f>
        <v>0</v>
      </c>
      <c r="BF224" s="237">
        <f>IF(N224="snížená",J224,0)</f>
        <v>0</v>
      </c>
      <c r="BG224" s="237">
        <f>IF(N224="zákl. přenesená",J224,0)</f>
        <v>0</v>
      </c>
      <c r="BH224" s="237">
        <f>IF(N224="sníž. přenesená",J224,0)</f>
        <v>0</v>
      </c>
      <c r="BI224" s="237">
        <f>IF(N224="nulová",J224,0)</f>
        <v>0</v>
      </c>
      <c r="BJ224" s="17" t="s">
        <v>84</v>
      </c>
      <c r="BK224" s="237">
        <f>ROUND(I224*H224,2)</f>
        <v>0</v>
      </c>
      <c r="BL224" s="17" t="s">
        <v>218</v>
      </c>
      <c r="BM224" s="236" t="s">
        <v>594</v>
      </c>
    </row>
    <row r="225" s="2" customFormat="1" ht="24" customHeight="1">
      <c r="A225" s="39"/>
      <c r="B225" s="40"/>
      <c r="C225" s="225" t="s">
        <v>595</v>
      </c>
      <c r="D225" s="225" t="s">
        <v>143</v>
      </c>
      <c r="E225" s="226" t="s">
        <v>596</v>
      </c>
      <c r="F225" s="227" t="s">
        <v>597</v>
      </c>
      <c r="G225" s="228" t="s">
        <v>598</v>
      </c>
      <c r="H225" s="229">
        <v>4</v>
      </c>
      <c r="I225" s="230"/>
      <c r="J225" s="231">
        <f>ROUND(I225*H225,2)</f>
        <v>0</v>
      </c>
      <c r="K225" s="227" t="s">
        <v>147</v>
      </c>
      <c r="L225" s="45"/>
      <c r="M225" s="232" t="s">
        <v>32</v>
      </c>
      <c r="N225" s="233" t="s">
        <v>48</v>
      </c>
      <c r="O225" s="85"/>
      <c r="P225" s="234">
        <f>O225*H225</f>
        <v>0</v>
      </c>
      <c r="Q225" s="234">
        <v>0</v>
      </c>
      <c r="R225" s="234">
        <f>Q225*H225</f>
        <v>0</v>
      </c>
      <c r="S225" s="234">
        <v>0</v>
      </c>
      <c r="T225" s="235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6" t="s">
        <v>158</v>
      </c>
      <c r="AT225" s="236" t="s">
        <v>143</v>
      </c>
      <c r="AU225" s="236" t="s">
        <v>86</v>
      </c>
      <c r="AY225" s="17" t="s">
        <v>142</v>
      </c>
      <c r="BE225" s="237">
        <f>IF(N225="základní",J225,0)</f>
        <v>0</v>
      </c>
      <c r="BF225" s="237">
        <f>IF(N225="snížená",J225,0)</f>
        <v>0</v>
      </c>
      <c r="BG225" s="237">
        <f>IF(N225="zákl. přenesená",J225,0)</f>
        <v>0</v>
      </c>
      <c r="BH225" s="237">
        <f>IF(N225="sníž. přenesená",J225,0)</f>
        <v>0</v>
      </c>
      <c r="BI225" s="237">
        <f>IF(N225="nulová",J225,0)</f>
        <v>0</v>
      </c>
      <c r="BJ225" s="17" t="s">
        <v>84</v>
      </c>
      <c r="BK225" s="237">
        <f>ROUND(I225*H225,2)</f>
        <v>0</v>
      </c>
      <c r="BL225" s="17" t="s">
        <v>158</v>
      </c>
      <c r="BM225" s="236" t="s">
        <v>599</v>
      </c>
    </row>
    <row r="226" s="2" customFormat="1">
      <c r="A226" s="39"/>
      <c r="B226" s="40"/>
      <c r="C226" s="41"/>
      <c r="D226" s="238" t="s">
        <v>149</v>
      </c>
      <c r="E226" s="41"/>
      <c r="F226" s="239" t="s">
        <v>600</v>
      </c>
      <c r="G226" s="41"/>
      <c r="H226" s="41"/>
      <c r="I226" s="147"/>
      <c r="J226" s="41"/>
      <c r="K226" s="41"/>
      <c r="L226" s="45"/>
      <c r="M226" s="240"/>
      <c r="N226" s="241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7" t="s">
        <v>149</v>
      </c>
      <c r="AU226" s="17" t="s">
        <v>86</v>
      </c>
    </row>
    <row r="227" s="12" customFormat="1" ht="25.92" customHeight="1">
      <c r="A227" s="12"/>
      <c r="B227" s="211"/>
      <c r="C227" s="212"/>
      <c r="D227" s="213" t="s">
        <v>76</v>
      </c>
      <c r="E227" s="214" t="s">
        <v>601</v>
      </c>
      <c r="F227" s="214" t="s">
        <v>602</v>
      </c>
      <c r="G227" s="212"/>
      <c r="H227" s="212"/>
      <c r="I227" s="215"/>
      <c r="J227" s="216">
        <f>BK227</f>
        <v>0</v>
      </c>
      <c r="K227" s="212"/>
      <c r="L227" s="217"/>
      <c r="M227" s="218"/>
      <c r="N227" s="219"/>
      <c r="O227" s="219"/>
      <c r="P227" s="220">
        <f>SUM(P228:P255)</f>
        <v>0</v>
      </c>
      <c r="Q227" s="219"/>
      <c r="R227" s="220">
        <f>SUM(R228:R255)</f>
        <v>0</v>
      </c>
      <c r="S227" s="219"/>
      <c r="T227" s="221">
        <f>SUM(T228:T255)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22" t="s">
        <v>84</v>
      </c>
      <c r="AT227" s="223" t="s">
        <v>76</v>
      </c>
      <c r="AU227" s="223" t="s">
        <v>77</v>
      </c>
      <c r="AY227" s="222" t="s">
        <v>142</v>
      </c>
      <c r="BK227" s="224">
        <f>SUM(BK228:BK255)</f>
        <v>0</v>
      </c>
    </row>
    <row r="228" s="2" customFormat="1" ht="24" customHeight="1">
      <c r="A228" s="39"/>
      <c r="B228" s="40"/>
      <c r="C228" s="242" t="s">
        <v>603</v>
      </c>
      <c r="D228" s="242" t="s">
        <v>214</v>
      </c>
      <c r="E228" s="243" t="s">
        <v>604</v>
      </c>
      <c r="F228" s="244" t="s">
        <v>605</v>
      </c>
      <c r="G228" s="245" t="s">
        <v>275</v>
      </c>
      <c r="H228" s="246">
        <v>55</v>
      </c>
      <c r="I228" s="247"/>
      <c r="J228" s="248">
        <f>ROUND(I228*H228,2)</f>
        <v>0</v>
      </c>
      <c r="K228" s="244" t="s">
        <v>147</v>
      </c>
      <c r="L228" s="249"/>
      <c r="M228" s="250" t="s">
        <v>32</v>
      </c>
      <c r="N228" s="251" t="s">
        <v>48</v>
      </c>
      <c r="O228" s="85"/>
      <c r="P228" s="234">
        <f>O228*H228</f>
        <v>0</v>
      </c>
      <c r="Q228" s="234">
        <v>0</v>
      </c>
      <c r="R228" s="234">
        <f>Q228*H228</f>
        <v>0</v>
      </c>
      <c r="S228" s="234">
        <v>0</v>
      </c>
      <c r="T228" s="235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6" t="s">
        <v>217</v>
      </c>
      <c r="AT228" s="236" t="s">
        <v>214</v>
      </c>
      <c r="AU228" s="236" t="s">
        <v>84</v>
      </c>
      <c r="AY228" s="17" t="s">
        <v>142</v>
      </c>
      <c r="BE228" s="237">
        <f>IF(N228="základní",J228,0)</f>
        <v>0</v>
      </c>
      <c r="BF228" s="237">
        <f>IF(N228="snížená",J228,0)</f>
        <v>0</v>
      </c>
      <c r="BG228" s="237">
        <f>IF(N228="zákl. přenesená",J228,0)</f>
        <v>0</v>
      </c>
      <c r="BH228" s="237">
        <f>IF(N228="sníž. přenesená",J228,0)</f>
        <v>0</v>
      </c>
      <c r="BI228" s="237">
        <f>IF(N228="nulová",J228,0)</f>
        <v>0</v>
      </c>
      <c r="BJ228" s="17" t="s">
        <v>84</v>
      </c>
      <c r="BK228" s="237">
        <f>ROUND(I228*H228,2)</f>
        <v>0</v>
      </c>
      <c r="BL228" s="17" t="s">
        <v>218</v>
      </c>
      <c r="BM228" s="236" t="s">
        <v>606</v>
      </c>
    </row>
    <row r="229" s="2" customFormat="1" ht="24" customHeight="1">
      <c r="A229" s="39"/>
      <c r="B229" s="40"/>
      <c r="C229" s="242" t="s">
        <v>607</v>
      </c>
      <c r="D229" s="242" t="s">
        <v>214</v>
      </c>
      <c r="E229" s="243" t="s">
        <v>608</v>
      </c>
      <c r="F229" s="244" t="s">
        <v>609</v>
      </c>
      <c r="G229" s="245" t="s">
        <v>275</v>
      </c>
      <c r="H229" s="246">
        <v>81</v>
      </c>
      <c r="I229" s="247"/>
      <c r="J229" s="248">
        <f>ROUND(I229*H229,2)</f>
        <v>0</v>
      </c>
      <c r="K229" s="244" t="s">
        <v>147</v>
      </c>
      <c r="L229" s="249"/>
      <c r="M229" s="250" t="s">
        <v>32</v>
      </c>
      <c r="N229" s="251" t="s">
        <v>48</v>
      </c>
      <c r="O229" s="85"/>
      <c r="P229" s="234">
        <f>O229*H229</f>
        <v>0</v>
      </c>
      <c r="Q229" s="234">
        <v>0</v>
      </c>
      <c r="R229" s="234">
        <f>Q229*H229</f>
        <v>0</v>
      </c>
      <c r="S229" s="234">
        <v>0</v>
      </c>
      <c r="T229" s="235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6" t="s">
        <v>217</v>
      </c>
      <c r="AT229" s="236" t="s">
        <v>214</v>
      </c>
      <c r="AU229" s="236" t="s">
        <v>84</v>
      </c>
      <c r="AY229" s="17" t="s">
        <v>142</v>
      </c>
      <c r="BE229" s="237">
        <f>IF(N229="základní",J229,0)</f>
        <v>0</v>
      </c>
      <c r="BF229" s="237">
        <f>IF(N229="snížená",J229,0)</f>
        <v>0</v>
      </c>
      <c r="BG229" s="237">
        <f>IF(N229="zákl. přenesená",J229,0)</f>
        <v>0</v>
      </c>
      <c r="BH229" s="237">
        <f>IF(N229="sníž. přenesená",J229,0)</f>
        <v>0</v>
      </c>
      <c r="BI229" s="237">
        <f>IF(N229="nulová",J229,0)</f>
        <v>0</v>
      </c>
      <c r="BJ229" s="17" t="s">
        <v>84</v>
      </c>
      <c r="BK229" s="237">
        <f>ROUND(I229*H229,2)</f>
        <v>0</v>
      </c>
      <c r="BL229" s="17" t="s">
        <v>218</v>
      </c>
      <c r="BM229" s="236" t="s">
        <v>610</v>
      </c>
    </row>
    <row r="230" s="2" customFormat="1" ht="24" customHeight="1">
      <c r="A230" s="39"/>
      <c r="B230" s="40"/>
      <c r="C230" s="242" t="s">
        <v>611</v>
      </c>
      <c r="D230" s="242" t="s">
        <v>214</v>
      </c>
      <c r="E230" s="243" t="s">
        <v>612</v>
      </c>
      <c r="F230" s="244" t="s">
        <v>613</v>
      </c>
      <c r="G230" s="245" t="s">
        <v>275</v>
      </c>
      <c r="H230" s="246">
        <v>40</v>
      </c>
      <c r="I230" s="247"/>
      <c r="J230" s="248">
        <f>ROUND(I230*H230,2)</f>
        <v>0</v>
      </c>
      <c r="K230" s="244" t="s">
        <v>147</v>
      </c>
      <c r="L230" s="249"/>
      <c r="M230" s="250" t="s">
        <v>32</v>
      </c>
      <c r="N230" s="251" t="s">
        <v>48</v>
      </c>
      <c r="O230" s="85"/>
      <c r="P230" s="234">
        <f>O230*H230</f>
        <v>0</v>
      </c>
      <c r="Q230" s="234">
        <v>0</v>
      </c>
      <c r="R230" s="234">
        <f>Q230*H230</f>
        <v>0</v>
      </c>
      <c r="S230" s="234">
        <v>0</v>
      </c>
      <c r="T230" s="235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6" t="s">
        <v>217</v>
      </c>
      <c r="AT230" s="236" t="s">
        <v>214</v>
      </c>
      <c r="AU230" s="236" t="s">
        <v>84</v>
      </c>
      <c r="AY230" s="17" t="s">
        <v>142</v>
      </c>
      <c r="BE230" s="237">
        <f>IF(N230="základní",J230,0)</f>
        <v>0</v>
      </c>
      <c r="BF230" s="237">
        <f>IF(N230="snížená",J230,0)</f>
        <v>0</v>
      </c>
      <c r="BG230" s="237">
        <f>IF(N230="zákl. přenesená",J230,0)</f>
        <v>0</v>
      </c>
      <c r="BH230" s="237">
        <f>IF(N230="sníž. přenesená",J230,0)</f>
        <v>0</v>
      </c>
      <c r="BI230" s="237">
        <f>IF(N230="nulová",J230,0)</f>
        <v>0</v>
      </c>
      <c r="BJ230" s="17" t="s">
        <v>84</v>
      </c>
      <c r="BK230" s="237">
        <f>ROUND(I230*H230,2)</f>
        <v>0</v>
      </c>
      <c r="BL230" s="17" t="s">
        <v>218</v>
      </c>
      <c r="BM230" s="236" t="s">
        <v>614</v>
      </c>
    </row>
    <row r="231" s="2" customFormat="1" ht="24" customHeight="1">
      <c r="A231" s="39"/>
      <c r="B231" s="40"/>
      <c r="C231" s="242" t="s">
        <v>615</v>
      </c>
      <c r="D231" s="242" t="s">
        <v>214</v>
      </c>
      <c r="E231" s="243" t="s">
        <v>616</v>
      </c>
      <c r="F231" s="244" t="s">
        <v>617</v>
      </c>
      <c r="G231" s="245" t="s">
        <v>275</v>
      </c>
      <c r="H231" s="246">
        <v>99</v>
      </c>
      <c r="I231" s="247"/>
      <c r="J231" s="248">
        <f>ROUND(I231*H231,2)</f>
        <v>0</v>
      </c>
      <c r="K231" s="244" t="s">
        <v>147</v>
      </c>
      <c r="L231" s="249"/>
      <c r="M231" s="250" t="s">
        <v>32</v>
      </c>
      <c r="N231" s="251" t="s">
        <v>48</v>
      </c>
      <c r="O231" s="85"/>
      <c r="P231" s="234">
        <f>O231*H231</f>
        <v>0</v>
      </c>
      <c r="Q231" s="234">
        <v>0</v>
      </c>
      <c r="R231" s="234">
        <f>Q231*H231</f>
        <v>0</v>
      </c>
      <c r="S231" s="234">
        <v>0</v>
      </c>
      <c r="T231" s="235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6" t="s">
        <v>217</v>
      </c>
      <c r="AT231" s="236" t="s">
        <v>214</v>
      </c>
      <c r="AU231" s="236" t="s">
        <v>84</v>
      </c>
      <c r="AY231" s="17" t="s">
        <v>142</v>
      </c>
      <c r="BE231" s="237">
        <f>IF(N231="základní",J231,0)</f>
        <v>0</v>
      </c>
      <c r="BF231" s="237">
        <f>IF(N231="snížená",J231,0)</f>
        <v>0</v>
      </c>
      <c r="BG231" s="237">
        <f>IF(N231="zákl. přenesená",J231,0)</f>
        <v>0</v>
      </c>
      <c r="BH231" s="237">
        <f>IF(N231="sníž. přenesená",J231,0)</f>
        <v>0</v>
      </c>
      <c r="BI231" s="237">
        <f>IF(N231="nulová",J231,0)</f>
        <v>0</v>
      </c>
      <c r="BJ231" s="17" t="s">
        <v>84</v>
      </c>
      <c r="BK231" s="237">
        <f>ROUND(I231*H231,2)</f>
        <v>0</v>
      </c>
      <c r="BL231" s="17" t="s">
        <v>218</v>
      </c>
      <c r="BM231" s="236" t="s">
        <v>618</v>
      </c>
    </row>
    <row r="232" s="2" customFormat="1" ht="24" customHeight="1">
      <c r="A232" s="39"/>
      <c r="B232" s="40"/>
      <c r="C232" s="242" t="s">
        <v>619</v>
      </c>
      <c r="D232" s="242" t="s">
        <v>214</v>
      </c>
      <c r="E232" s="243" t="s">
        <v>620</v>
      </c>
      <c r="F232" s="244" t="s">
        <v>621</v>
      </c>
      <c r="G232" s="245" t="s">
        <v>275</v>
      </c>
      <c r="H232" s="246">
        <v>99</v>
      </c>
      <c r="I232" s="247"/>
      <c r="J232" s="248">
        <f>ROUND(I232*H232,2)</f>
        <v>0</v>
      </c>
      <c r="K232" s="244" t="s">
        <v>147</v>
      </c>
      <c r="L232" s="249"/>
      <c r="M232" s="250" t="s">
        <v>32</v>
      </c>
      <c r="N232" s="251" t="s">
        <v>48</v>
      </c>
      <c r="O232" s="85"/>
      <c r="P232" s="234">
        <f>O232*H232</f>
        <v>0</v>
      </c>
      <c r="Q232" s="234">
        <v>0</v>
      </c>
      <c r="R232" s="234">
        <f>Q232*H232</f>
        <v>0</v>
      </c>
      <c r="S232" s="234">
        <v>0</v>
      </c>
      <c r="T232" s="235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6" t="s">
        <v>217</v>
      </c>
      <c r="AT232" s="236" t="s">
        <v>214</v>
      </c>
      <c r="AU232" s="236" t="s">
        <v>84</v>
      </c>
      <c r="AY232" s="17" t="s">
        <v>142</v>
      </c>
      <c r="BE232" s="237">
        <f>IF(N232="základní",J232,0)</f>
        <v>0</v>
      </c>
      <c r="BF232" s="237">
        <f>IF(N232="snížená",J232,0)</f>
        <v>0</v>
      </c>
      <c r="BG232" s="237">
        <f>IF(N232="zákl. přenesená",J232,0)</f>
        <v>0</v>
      </c>
      <c r="BH232" s="237">
        <f>IF(N232="sníž. přenesená",J232,0)</f>
        <v>0</v>
      </c>
      <c r="BI232" s="237">
        <f>IF(N232="nulová",J232,0)</f>
        <v>0</v>
      </c>
      <c r="BJ232" s="17" t="s">
        <v>84</v>
      </c>
      <c r="BK232" s="237">
        <f>ROUND(I232*H232,2)</f>
        <v>0</v>
      </c>
      <c r="BL232" s="17" t="s">
        <v>218</v>
      </c>
      <c r="BM232" s="236" t="s">
        <v>622</v>
      </c>
    </row>
    <row r="233" s="2" customFormat="1" ht="24" customHeight="1">
      <c r="A233" s="39"/>
      <c r="B233" s="40"/>
      <c r="C233" s="242" t="s">
        <v>623</v>
      </c>
      <c r="D233" s="242" t="s">
        <v>214</v>
      </c>
      <c r="E233" s="243" t="s">
        <v>624</v>
      </c>
      <c r="F233" s="244" t="s">
        <v>625</v>
      </c>
      <c r="G233" s="245" t="s">
        <v>275</v>
      </c>
      <c r="H233" s="246">
        <v>1100</v>
      </c>
      <c r="I233" s="247"/>
      <c r="J233" s="248">
        <f>ROUND(I233*H233,2)</f>
        <v>0</v>
      </c>
      <c r="K233" s="244" t="s">
        <v>147</v>
      </c>
      <c r="L233" s="249"/>
      <c r="M233" s="250" t="s">
        <v>32</v>
      </c>
      <c r="N233" s="251" t="s">
        <v>48</v>
      </c>
      <c r="O233" s="85"/>
      <c r="P233" s="234">
        <f>O233*H233</f>
        <v>0</v>
      </c>
      <c r="Q233" s="234">
        <v>0</v>
      </c>
      <c r="R233" s="234">
        <f>Q233*H233</f>
        <v>0</v>
      </c>
      <c r="S233" s="234">
        <v>0</v>
      </c>
      <c r="T233" s="235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6" t="s">
        <v>217</v>
      </c>
      <c r="AT233" s="236" t="s">
        <v>214</v>
      </c>
      <c r="AU233" s="236" t="s">
        <v>84</v>
      </c>
      <c r="AY233" s="17" t="s">
        <v>142</v>
      </c>
      <c r="BE233" s="237">
        <f>IF(N233="základní",J233,0)</f>
        <v>0</v>
      </c>
      <c r="BF233" s="237">
        <f>IF(N233="snížená",J233,0)</f>
        <v>0</v>
      </c>
      <c r="BG233" s="237">
        <f>IF(N233="zákl. přenesená",J233,0)</f>
        <v>0</v>
      </c>
      <c r="BH233" s="237">
        <f>IF(N233="sníž. přenesená",J233,0)</f>
        <v>0</v>
      </c>
      <c r="BI233" s="237">
        <f>IF(N233="nulová",J233,0)</f>
        <v>0</v>
      </c>
      <c r="BJ233" s="17" t="s">
        <v>84</v>
      </c>
      <c r="BK233" s="237">
        <f>ROUND(I233*H233,2)</f>
        <v>0</v>
      </c>
      <c r="BL233" s="17" t="s">
        <v>218</v>
      </c>
      <c r="BM233" s="236" t="s">
        <v>626</v>
      </c>
    </row>
    <row r="234" s="2" customFormat="1" ht="24" customHeight="1">
      <c r="A234" s="39"/>
      <c r="B234" s="40"/>
      <c r="C234" s="225" t="s">
        <v>627</v>
      </c>
      <c r="D234" s="225" t="s">
        <v>143</v>
      </c>
      <c r="E234" s="226" t="s">
        <v>628</v>
      </c>
      <c r="F234" s="227" t="s">
        <v>629</v>
      </c>
      <c r="G234" s="228" t="s">
        <v>275</v>
      </c>
      <c r="H234" s="229">
        <v>52</v>
      </c>
      <c r="I234" s="230"/>
      <c r="J234" s="231">
        <f>ROUND(I234*H234,2)</f>
        <v>0</v>
      </c>
      <c r="K234" s="227" t="s">
        <v>147</v>
      </c>
      <c r="L234" s="45"/>
      <c r="M234" s="232" t="s">
        <v>32</v>
      </c>
      <c r="N234" s="233" t="s">
        <v>48</v>
      </c>
      <c r="O234" s="85"/>
      <c r="P234" s="234">
        <f>O234*H234</f>
        <v>0</v>
      </c>
      <c r="Q234" s="234">
        <v>0</v>
      </c>
      <c r="R234" s="234">
        <f>Q234*H234</f>
        <v>0</v>
      </c>
      <c r="S234" s="234">
        <v>0</v>
      </c>
      <c r="T234" s="235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6" t="s">
        <v>158</v>
      </c>
      <c r="AT234" s="236" t="s">
        <v>143</v>
      </c>
      <c r="AU234" s="236" t="s">
        <v>84</v>
      </c>
      <c r="AY234" s="17" t="s">
        <v>142</v>
      </c>
      <c r="BE234" s="237">
        <f>IF(N234="základní",J234,0)</f>
        <v>0</v>
      </c>
      <c r="BF234" s="237">
        <f>IF(N234="snížená",J234,0)</f>
        <v>0</v>
      </c>
      <c r="BG234" s="237">
        <f>IF(N234="zákl. přenesená",J234,0)</f>
        <v>0</v>
      </c>
      <c r="BH234" s="237">
        <f>IF(N234="sníž. přenesená",J234,0)</f>
        <v>0</v>
      </c>
      <c r="BI234" s="237">
        <f>IF(N234="nulová",J234,0)</f>
        <v>0</v>
      </c>
      <c r="BJ234" s="17" t="s">
        <v>84</v>
      </c>
      <c r="BK234" s="237">
        <f>ROUND(I234*H234,2)</f>
        <v>0</v>
      </c>
      <c r="BL234" s="17" t="s">
        <v>158</v>
      </c>
      <c r="BM234" s="236" t="s">
        <v>630</v>
      </c>
    </row>
    <row r="235" s="2" customFormat="1" ht="24" customHeight="1">
      <c r="A235" s="39"/>
      <c r="B235" s="40"/>
      <c r="C235" s="225" t="s">
        <v>631</v>
      </c>
      <c r="D235" s="225" t="s">
        <v>143</v>
      </c>
      <c r="E235" s="226" t="s">
        <v>632</v>
      </c>
      <c r="F235" s="227" t="s">
        <v>633</v>
      </c>
      <c r="G235" s="228" t="s">
        <v>146</v>
      </c>
      <c r="H235" s="229">
        <v>22</v>
      </c>
      <c r="I235" s="230"/>
      <c r="J235" s="231">
        <f>ROUND(I235*H235,2)</f>
        <v>0</v>
      </c>
      <c r="K235" s="227" t="s">
        <v>147</v>
      </c>
      <c r="L235" s="45"/>
      <c r="M235" s="232" t="s">
        <v>32</v>
      </c>
      <c r="N235" s="233" t="s">
        <v>48</v>
      </c>
      <c r="O235" s="85"/>
      <c r="P235" s="234">
        <f>O235*H235</f>
        <v>0</v>
      </c>
      <c r="Q235" s="234">
        <v>0</v>
      </c>
      <c r="R235" s="234">
        <f>Q235*H235</f>
        <v>0</v>
      </c>
      <c r="S235" s="234">
        <v>0</v>
      </c>
      <c r="T235" s="235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6" t="s">
        <v>634</v>
      </c>
      <c r="AT235" s="236" t="s">
        <v>143</v>
      </c>
      <c r="AU235" s="236" t="s">
        <v>84</v>
      </c>
      <c r="AY235" s="17" t="s">
        <v>142</v>
      </c>
      <c r="BE235" s="237">
        <f>IF(N235="základní",J235,0)</f>
        <v>0</v>
      </c>
      <c r="BF235" s="237">
        <f>IF(N235="snížená",J235,0)</f>
        <v>0</v>
      </c>
      <c r="BG235" s="237">
        <f>IF(N235="zákl. přenesená",J235,0)</f>
        <v>0</v>
      </c>
      <c r="BH235" s="237">
        <f>IF(N235="sníž. přenesená",J235,0)</f>
        <v>0</v>
      </c>
      <c r="BI235" s="237">
        <f>IF(N235="nulová",J235,0)</f>
        <v>0</v>
      </c>
      <c r="BJ235" s="17" t="s">
        <v>84</v>
      </c>
      <c r="BK235" s="237">
        <f>ROUND(I235*H235,2)</f>
        <v>0</v>
      </c>
      <c r="BL235" s="17" t="s">
        <v>634</v>
      </c>
      <c r="BM235" s="236" t="s">
        <v>635</v>
      </c>
    </row>
    <row r="236" s="2" customFormat="1" ht="24" customHeight="1">
      <c r="A236" s="39"/>
      <c r="B236" s="40"/>
      <c r="C236" s="242" t="s">
        <v>636</v>
      </c>
      <c r="D236" s="242" t="s">
        <v>214</v>
      </c>
      <c r="E236" s="243" t="s">
        <v>637</v>
      </c>
      <c r="F236" s="244" t="s">
        <v>638</v>
      </c>
      <c r="G236" s="245" t="s">
        <v>146</v>
      </c>
      <c r="H236" s="246">
        <v>4</v>
      </c>
      <c r="I236" s="247"/>
      <c r="J236" s="248">
        <f>ROUND(I236*H236,2)</f>
        <v>0</v>
      </c>
      <c r="K236" s="244" t="s">
        <v>147</v>
      </c>
      <c r="L236" s="249"/>
      <c r="M236" s="250" t="s">
        <v>32</v>
      </c>
      <c r="N236" s="251" t="s">
        <v>48</v>
      </c>
      <c r="O236" s="85"/>
      <c r="P236" s="234">
        <f>O236*H236</f>
        <v>0</v>
      </c>
      <c r="Q236" s="234">
        <v>0</v>
      </c>
      <c r="R236" s="234">
        <f>Q236*H236</f>
        <v>0</v>
      </c>
      <c r="S236" s="234">
        <v>0</v>
      </c>
      <c r="T236" s="235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6" t="s">
        <v>217</v>
      </c>
      <c r="AT236" s="236" t="s">
        <v>214</v>
      </c>
      <c r="AU236" s="236" t="s">
        <v>84</v>
      </c>
      <c r="AY236" s="17" t="s">
        <v>142</v>
      </c>
      <c r="BE236" s="237">
        <f>IF(N236="základní",J236,0)</f>
        <v>0</v>
      </c>
      <c r="BF236" s="237">
        <f>IF(N236="snížená",J236,0)</f>
        <v>0</v>
      </c>
      <c r="BG236" s="237">
        <f>IF(N236="zákl. přenesená",J236,0)</f>
        <v>0</v>
      </c>
      <c r="BH236" s="237">
        <f>IF(N236="sníž. přenesená",J236,0)</f>
        <v>0</v>
      </c>
      <c r="BI236" s="237">
        <f>IF(N236="nulová",J236,0)</f>
        <v>0</v>
      </c>
      <c r="BJ236" s="17" t="s">
        <v>84</v>
      </c>
      <c r="BK236" s="237">
        <f>ROUND(I236*H236,2)</f>
        <v>0</v>
      </c>
      <c r="BL236" s="17" t="s">
        <v>218</v>
      </c>
      <c r="BM236" s="236" t="s">
        <v>639</v>
      </c>
    </row>
    <row r="237" s="2" customFormat="1" ht="24" customHeight="1">
      <c r="A237" s="39"/>
      <c r="B237" s="40"/>
      <c r="C237" s="242" t="s">
        <v>640</v>
      </c>
      <c r="D237" s="242" t="s">
        <v>214</v>
      </c>
      <c r="E237" s="243" t="s">
        <v>641</v>
      </c>
      <c r="F237" s="244" t="s">
        <v>642</v>
      </c>
      <c r="G237" s="245" t="s">
        <v>146</v>
      </c>
      <c r="H237" s="246">
        <v>16</v>
      </c>
      <c r="I237" s="247"/>
      <c r="J237" s="248">
        <f>ROUND(I237*H237,2)</f>
        <v>0</v>
      </c>
      <c r="K237" s="244" t="s">
        <v>147</v>
      </c>
      <c r="L237" s="249"/>
      <c r="M237" s="250" t="s">
        <v>32</v>
      </c>
      <c r="N237" s="251" t="s">
        <v>48</v>
      </c>
      <c r="O237" s="85"/>
      <c r="P237" s="234">
        <f>O237*H237</f>
        <v>0</v>
      </c>
      <c r="Q237" s="234">
        <v>0</v>
      </c>
      <c r="R237" s="234">
        <f>Q237*H237</f>
        <v>0</v>
      </c>
      <c r="S237" s="234">
        <v>0</v>
      </c>
      <c r="T237" s="235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6" t="s">
        <v>217</v>
      </c>
      <c r="AT237" s="236" t="s">
        <v>214</v>
      </c>
      <c r="AU237" s="236" t="s">
        <v>84</v>
      </c>
      <c r="AY237" s="17" t="s">
        <v>142</v>
      </c>
      <c r="BE237" s="237">
        <f>IF(N237="základní",J237,0)</f>
        <v>0</v>
      </c>
      <c r="BF237" s="237">
        <f>IF(N237="snížená",J237,0)</f>
        <v>0</v>
      </c>
      <c r="BG237" s="237">
        <f>IF(N237="zákl. přenesená",J237,0)</f>
        <v>0</v>
      </c>
      <c r="BH237" s="237">
        <f>IF(N237="sníž. přenesená",J237,0)</f>
        <v>0</v>
      </c>
      <c r="BI237" s="237">
        <f>IF(N237="nulová",J237,0)</f>
        <v>0</v>
      </c>
      <c r="BJ237" s="17" t="s">
        <v>84</v>
      </c>
      <c r="BK237" s="237">
        <f>ROUND(I237*H237,2)</f>
        <v>0</v>
      </c>
      <c r="BL237" s="17" t="s">
        <v>218</v>
      </c>
      <c r="BM237" s="236" t="s">
        <v>643</v>
      </c>
    </row>
    <row r="238" s="2" customFormat="1" ht="24" customHeight="1">
      <c r="A238" s="39"/>
      <c r="B238" s="40"/>
      <c r="C238" s="225" t="s">
        <v>644</v>
      </c>
      <c r="D238" s="225" t="s">
        <v>143</v>
      </c>
      <c r="E238" s="226" t="s">
        <v>645</v>
      </c>
      <c r="F238" s="227" t="s">
        <v>646</v>
      </c>
      <c r="G238" s="228" t="s">
        <v>146</v>
      </c>
      <c r="H238" s="229">
        <v>8</v>
      </c>
      <c r="I238" s="230"/>
      <c r="J238" s="231">
        <f>ROUND(I238*H238,2)</f>
        <v>0</v>
      </c>
      <c r="K238" s="227" t="s">
        <v>147</v>
      </c>
      <c r="L238" s="45"/>
      <c r="M238" s="232" t="s">
        <v>32</v>
      </c>
      <c r="N238" s="233" t="s">
        <v>48</v>
      </c>
      <c r="O238" s="85"/>
      <c r="P238" s="234">
        <f>O238*H238</f>
        <v>0</v>
      </c>
      <c r="Q238" s="234">
        <v>0</v>
      </c>
      <c r="R238" s="234">
        <f>Q238*H238</f>
        <v>0</v>
      </c>
      <c r="S238" s="234">
        <v>0</v>
      </c>
      <c r="T238" s="235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6" t="s">
        <v>158</v>
      </c>
      <c r="AT238" s="236" t="s">
        <v>143</v>
      </c>
      <c r="AU238" s="236" t="s">
        <v>84</v>
      </c>
      <c r="AY238" s="17" t="s">
        <v>142</v>
      </c>
      <c r="BE238" s="237">
        <f>IF(N238="základní",J238,0)</f>
        <v>0</v>
      </c>
      <c r="BF238" s="237">
        <f>IF(N238="snížená",J238,0)</f>
        <v>0</v>
      </c>
      <c r="BG238" s="237">
        <f>IF(N238="zákl. přenesená",J238,0)</f>
        <v>0</v>
      </c>
      <c r="BH238" s="237">
        <f>IF(N238="sníž. přenesená",J238,0)</f>
        <v>0</v>
      </c>
      <c r="BI238" s="237">
        <f>IF(N238="nulová",J238,0)</f>
        <v>0</v>
      </c>
      <c r="BJ238" s="17" t="s">
        <v>84</v>
      </c>
      <c r="BK238" s="237">
        <f>ROUND(I238*H238,2)</f>
        <v>0</v>
      </c>
      <c r="BL238" s="17" t="s">
        <v>158</v>
      </c>
      <c r="BM238" s="236" t="s">
        <v>647</v>
      </c>
    </row>
    <row r="239" s="2" customFormat="1" ht="36" customHeight="1">
      <c r="A239" s="39"/>
      <c r="B239" s="40"/>
      <c r="C239" s="225" t="s">
        <v>648</v>
      </c>
      <c r="D239" s="225" t="s">
        <v>143</v>
      </c>
      <c r="E239" s="226" t="s">
        <v>649</v>
      </c>
      <c r="F239" s="227" t="s">
        <v>650</v>
      </c>
      <c r="G239" s="228" t="s">
        <v>275</v>
      </c>
      <c r="H239" s="229">
        <v>1450</v>
      </c>
      <c r="I239" s="230"/>
      <c r="J239" s="231">
        <f>ROUND(I239*H239,2)</f>
        <v>0</v>
      </c>
      <c r="K239" s="227" t="s">
        <v>147</v>
      </c>
      <c r="L239" s="45"/>
      <c r="M239" s="232" t="s">
        <v>32</v>
      </c>
      <c r="N239" s="233" t="s">
        <v>48</v>
      </c>
      <c r="O239" s="85"/>
      <c r="P239" s="234">
        <f>O239*H239</f>
        <v>0</v>
      </c>
      <c r="Q239" s="234">
        <v>0</v>
      </c>
      <c r="R239" s="234">
        <f>Q239*H239</f>
        <v>0</v>
      </c>
      <c r="S239" s="234">
        <v>0</v>
      </c>
      <c r="T239" s="235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6" t="s">
        <v>158</v>
      </c>
      <c r="AT239" s="236" t="s">
        <v>143</v>
      </c>
      <c r="AU239" s="236" t="s">
        <v>84</v>
      </c>
      <c r="AY239" s="17" t="s">
        <v>142</v>
      </c>
      <c r="BE239" s="237">
        <f>IF(N239="základní",J239,0)</f>
        <v>0</v>
      </c>
      <c r="BF239" s="237">
        <f>IF(N239="snížená",J239,0)</f>
        <v>0</v>
      </c>
      <c r="BG239" s="237">
        <f>IF(N239="zákl. přenesená",J239,0)</f>
        <v>0</v>
      </c>
      <c r="BH239" s="237">
        <f>IF(N239="sníž. přenesená",J239,0)</f>
        <v>0</v>
      </c>
      <c r="BI239" s="237">
        <f>IF(N239="nulová",J239,0)</f>
        <v>0</v>
      </c>
      <c r="BJ239" s="17" t="s">
        <v>84</v>
      </c>
      <c r="BK239" s="237">
        <f>ROUND(I239*H239,2)</f>
        <v>0</v>
      </c>
      <c r="BL239" s="17" t="s">
        <v>158</v>
      </c>
      <c r="BM239" s="236" t="s">
        <v>651</v>
      </c>
    </row>
    <row r="240" s="2" customFormat="1" ht="36" customHeight="1">
      <c r="A240" s="39"/>
      <c r="B240" s="40"/>
      <c r="C240" s="225" t="s">
        <v>652</v>
      </c>
      <c r="D240" s="225" t="s">
        <v>143</v>
      </c>
      <c r="E240" s="226" t="s">
        <v>653</v>
      </c>
      <c r="F240" s="227" t="s">
        <v>654</v>
      </c>
      <c r="G240" s="228" t="s">
        <v>275</v>
      </c>
      <c r="H240" s="229">
        <v>95</v>
      </c>
      <c r="I240" s="230"/>
      <c r="J240" s="231">
        <f>ROUND(I240*H240,2)</f>
        <v>0</v>
      </c>
      <c r="K240" s="227" t="s">
        <v>147</v>
      </c>
      <c r="L240" s="45"/>
      <c r="M240" s="232" t="s">
        <v>32</v>
      </c>
      <c r="N240" s="233" t="s">
        <v>48</v>
      </c>
      <c r="O240" s="85"/>
      <c r="P240" s="234">
        <f>O240*H240</f>
        <v>0</v>
      </c>
      <c r="Q240" s="234">
        <v>0</v>
      </c>
      <c r="R240" s="234">
        <f>Q240*H240</f>
        <v>0</v>
      </c>
      <c r="S240" s="234">
        <v>0</v>
      </c>
      <c r="T240" s="235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6" t="s">
        <v>158</v>
      </c>
      <c r="AT240" s="236" t="s">
        <v>143</v>
      </c>
      <c r="AU240" s="236" t="s">
        <v>84</v>
      </c>
      <c r="AY240" s="17" t="s">
        <v>142</v>
      </c>
      <c r="BE240" s="237">
        <f>IF(N240="základní",J240,0)</f>
        <v>0</v>
      </c>
      <c r="BF240" s="237">
        <f>IF(N240="snížená",J240,0)</f>
        <v>0</v>
      </c>
      <c r="BG240" s="237">
        <f>IF(N240="zákl. přenesená",J240,0)</f>
        <v>0</v>
      </c>
      <c r="BH240" s="237">
        <f>IF(N240="sníž. přenesená",J240,0)</f>
        <v>0</v>
      </c>
      <c r="BI240" s="237">
        <f>IF(N240="nulová",J240,0)</f>
        <v>0</v>
      </c>
      <c r="BJ240" s="17" t="s">
        <v>84</v>
      </c>
      <c r="BK240" s="237">
        <f>ROUND(I240*H240,2)</f>
        <v>0</v>
      </c>
      <c r="BL240" s="17" t="s">
        <v>158</v>
      </c>
      <c r="BM240" s="236" t="s">
        <v>655</v>
      </c>
    </row>
    <row r="241" s="2" customFormat="1" ht="24" customHeight="1">
      <c r="A241" s="39"/>
      <c r="B241" s="40"/>
      <c r="C241" s="225" t="s">
        <v>656</v>
      </c>
      <c r="D241" s="225" t="s">
        <v>143</v>
      </c>
      <c r="E241" s="226" t="s">
        <v>657</v>
      </c>
      <c r="F241" s="227" t="s">
        <v>658</v>
      </c>
      <c r="G241" s="228" t="s">
        <v>146</v>
      </c>
      <c r="H241" s="229">
        <v>55</v>
      </c>
      <c r="I241" s="230"/>
      <c r="J241" s="231">
        <f>ROUND(I241*H241,2)</f>
        <v>0</v>
      </c>
      <c r="K241" s="227" t="s">
        <v>147</v>
      </c>
      <c r="L241" s="45"/>
      <c r="M241" s="232" t="s">
        <v>32</v>
      </c>
      <c r="N241" s="233" t="s">
        <v>48</v>
      </c>
      <c r="O241" s="85"/>
      <c r="P241" s="234">
        <f>O241*H241</f>
        <v>0</v>
      </c>
      <c r="Q241" s="234">
        <v>0</v>
      </c>
      <c r="R241" s="234">
        <f>Q241*H241</f>
        <v>0</v>
      </c>
      <c r="S241" s="234">
        <v>0</v>
      </c>
      <c r="T241" s="235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6" t="s">
        <v>158</v>
      </c>
      <c r="AT241" s="236" t="s">
        <v>143</v>
      </c>
      <c r="AU241" s="236" t="s">
        <v>84</v>
      </c>
      <c r="AY241" s="17" t="s">
        <v>142</v>
      </c>
      <c r="BE241" s="237">
        <f>IF(N241="základní",J241,0)</f>
        <v>0</v>
      </c>
      <c r="BF241" s="237">
        <f>IF(N241="snížená",J241,0)</f>
        <v>0</v>
      </c>
      <c r="BG241" s="237">
        <f>IF(N241="zákl. přenesená",J241,0)</f>
        <v>0</v>
      </c>
      <c r="BH241" s="237">
        <f>IF(N241="sníž. přenesená",J241,0)</f>
        <v>0</v>
      </c>
      <c r="BI241" s="237">
        <f>IF(N241="nulová",J241,0)</f>
        <v>0</v>
      </c>
      <c r="BJ241" s="17" t="s">
        <v>84</v>
      </c>
      <c r="BK241" s="237">
        <f>ROUND(I241*H241,2)</f>
        <v>0</v>
      </c>
      <c r="BL241" s="17" t="s">
        <v>158</v>
      </c>
      <c r="BM241" s="236" t="s">
        <v>659</v>
      </c>
    </row>
    <row r="242" s="2" customFormat="1" ht="36" customHeight="1">
      <c r="A242" s="39"/>
      <c r="B242" s="40"/>
      <c r="C242" s="225" t="s">
        <v>660</v>
      </c>
      <c r="D242" s="225" t="s">
        <v>143</v>
      </c>
      <c r="E242" s="226" t="s">
        <v>661</v>
      </c>
      <c r="F242" s="227" t="s">
        <v>662</v>
      </c>
      <c r="G242" s="228" t="s">
        <v>146</v>
      </c>
      <c r="H242" s="229">
        <v>6</v>
      </c>
      <c r="I242" s="230"/>
      <c r="J242" s="231">
        <f>ROUND(I242*H242,2)</f>
        <v>0</v>
      </c>
      <c r="K242" s="227" t="s">
        <v>147</v>
      </c>
      <c r="L242" s="45"/>
      <c r="M242" s="232" t="s">
        <v>32</v>
      </c>
      <c r="N242" s="233" t="s">
        <v>48</v>
      </c>
      <c r="O242" s="85"/>
      <c r="P242" s="234">
        <f>O242*H242</f>
        <v>0</v>
      </c>
      <c r="Q242" s="234">
        <v>0</v>
      </c>
      <c r="R242" s="234">
        <f>Q242*H242</f>
        <v>0</v>
      </c>
      <c r="S242" s="234">
        <v>0</v>
      </c>
      <c r="T242" s="235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6" t="s">
        <v>634</v>
      </c>
      <c r="AT242" s="236" t="s">
        <v>143</v>
      </c>
      <c r="AU242" s="236" t="s">
        <v>84</v>
      </c>
      <c r="AY242" s="17" t="s">
        <v>142</v>
      </c>
      <c r="BE242" s="237">
        <f>IF(N242="základní",J242,0)</f>
        <v>0</v>
      </c>
      <c r="BF242" s="237">
        <f>IF(N242="snížená",J242,0)</f>
        <v>0</v>
      </c>
      <c r="BG242" s="237">
        <f>IF(N242="zákl. přenesená",J242,0)</f>
        <v>0</v>
      </c>
      <c r="BH242" s="237">
        <f>IF(N242="sníž. přenesená",J242,0)</f>
        <v>0</v>
      </c>
      <c r="BI242" s="237">
        <f>IF(N242="nulová",J242,0)</f>
        <v>0</v>
      </c>
      <c r="BJ242" s="17" t="s">
        <v>84</v>
      </c>
      <c r="BK242" s="237">
        <f>ROUND(I242*H242,2)</f>
        <v>0</v>
      </c>
      <c r="BL242" s="17" t="s">
        <v>634</v>
      </c>
      <c r="BM242" s="236" t="s">
        <v>663</v>
      </c>
    </row>
    <row r="243" s="2" customFormat="1" ht="36" customHeight="1">
      <c r="A243" s="39"/>
      <c r="B243" s="40"/>
      <c r="C243" s="225" t="s">
        <v>664</v>
      </c>
      <c r="D243" s="225" t="s">
        <v>143</v>
      </c>
      <c r="E243" s="226" t="s">
        <v>665</v>
      </c>
      <c r="F243" s="227" t="s">
        <v>666</v>
      </c>
      <c r="G243" s="228" t="s">
        <v>146</v>
      </c>
      <c r="H243" s="229">
        <v>4</v>
      </c>
      <c r="I243" s="230"/>
      <c r="J243" s="231">
        <f>ROUND(I243*H243,2)</f>
        <v>0</v>
      </c>
      <c r="K243" s="227" t="s">
        <v>147</v>
      </c>
      <c r="L243" s="45"/>
      <c r="M243" s="232" t="s">
        <v>32</v>
      </c>
      <c r="N243" s="233" t="s">
        <v>48</v>
      </c>
      <c r="O243" s="85"/>
      <c r="P243" s="234">
        <f>O243*H243</f>
        <v>0</v>
      </c>
      <c r="Q243" s="234">
        <v>0</v>
      </c>
      <c r="R243" s="234">
        <f>Q243*H243</f>
        <v>0</v>
      </c>
      <c r="S243" s="234">
        <v>0</v>
      </c>
      <c r="T243" s="235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6" t="s">
        <v>634</v>
      </c>
      <c r="AT243" s="236" t="s">
        <v>143</v>
      </c>
      <c r="AU243" s="236" t="s">
        <v>84</v>
      </c>
      <c r="AY243" s="17" t="s">
        <v>142</v>
      </c>
      <c r="BE243" s="237">
        <f>IF(N243="základní",J243,0)</f>
        <v>0</v>
      </c>
      <c r="BF243" s="237">
        <f>IF(N243="snížená",J243,0)</f>
        <v>0</v>
      </c>
      <c r="BG243" s="237">
        <f>IF(N243="zákl. přenesená",J243,0)</f>
        <v>0</v>
      </c>
      <c r="BH243" s="237">
        <f>IF(N243="sníž. přenesená",J243,0)</f>
        <v>0</v>
      </c>
      <c r="BI243" s="237">
        <f>IF(N243="nulová",J243,0)</f>
        <v>0</v>
      </c>
      <c r="BJ243" s="17" t="s">
        <v>84</v>
      </c>
      <c r="BK243" s="237">
        <f>ROUND(I243*H243,2)</f>
        <v>0</v>
      </c>
      <c r="BL243" s="17" t="s">
        <v>634</v>
      </c>
      <c r="BM243" s="236" t="s">
        <v>667</v>
      </c>
    </row>
    <row r="244" s="2" customFormat="1" ht="48" customHeight="1">
      <c r="A244" s="39"/>
      <c r="B244" s="40"/>
      <c r="C244" s="225" t="s">
        <v>668</v>
      </c>
      <c r="D244" s="225" t="s">
        <v>143</v>
      </c>
      <c r="E244" s="226" t="s">
        <v>669</v>
      </c>
      <c r="F244" s="227" t="s">
        <v>670</v>
      </c>
      <c r="G244" s="228" t="s">
        <v>146</v>
      </c>
      <c r="H244" s="229">
        <v>21</v>
      </c>
      <c r="I244" s="230"/>
      <c r="J244" s="231">
        <f>ROUND(I244*H244,2)</f>
        <v>0</v>
      </c>
      <c r="K244" s="227" t="s">
        <v>147</v>
      </c>
      <c r="L244" s="45"/>
      <c r="M244" s="232" t="s">
        <v>32</v>
      </c>
      <c r="N244" s="233" t="s">
        <v>48</v>
      </c>
      <c r="O244" s="85"/>
      <c r="P244" s="234">
        <f>O244*H244</f>
        <v>0</v>
      </c>
      <c r="Q244" s="234">
        <v>0</v>
      </c>
      <c r="R244" s="234">
        <f>Q244*H244</f>
        <v>0</v>
      </c>
      <c r="S244" s="234">
        <v>0</v>
      </c>
      <c r="T244" s="235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6" t="s">
        <v>634</v>
      </c>
      <c r="AT244" s="236" t="s">
        <v>143</v>
      </c>
      <c r="AU244" s="236" t="s">
        <v>84</v>
      </c>
      <c r="AY244" s="17" t="s">
        <v>142</v>
      </c>
      <c r="BE244" s="237">
        <f>IF(N244="základní",J244,0)</f>
        <v>0</v>
      </c>
      <c r="BF244" s="237">
        <f>IF(N244="snížená",J244,0)</f>
        <v>0</v>
      </c>
      <c r="BG244" s="237">
        <f>IF(N244="zákl. přenesená",J244,0)</f>
        <v>0</v>
      </c>
      <c r="BH244" s="237">
        <f>IF(N244="sníž. přenesená",J244,0)</f>
        <v>0</v>
      </c>
      <c r="BI244" s="237">
        <f>IF(N244="nulová",J244,0)</f>
        <v>0</v>
      </c>
      <c r="BJ244" s="17" t="s">
        <v>84</v>
      </c>
      <c r="BK244" s="237">
        <f>ROUND(I244*H244,2)</f>
        <v>0</v>
      </c>
      <c r="BL244" s="17" t="s">
        <v>634</v>
      </c>
      <c r="BM244" s="236" t="s">
        <v>671</v>
      </c>
    </row>
    <row r="245" s="2" customFormat="1" ht="48" customHeight="1">
      <c r="A245" s="39"/>
      <c r="B245" s="40"/>
      <c r="C245" s="225" t="s">
        <v>672</v>
      </c>
      <c r="D245" s="225" t="s">
        <v>143</v>
      </c>
      <c r="E245" s="226" t="s">
        <v>673</v>
      </c>
      <c r="F245" s="227" t="s">
        <v>674</v>
      </c>
      <c r="G245" s="228" t="s">
        <v>146</v>
      </c>
      <c r="H245" s="229">
        <v>2</v>
      </c>
      <c r="I245" s="230"/>
      <c r="J245" s="231">
        <f>ROUND(I245*H245,2)</f>
        <v>0</v>
      </c>
      <c r="K245" s="227" t="s">
        <v>147</v>
      </c>
      <c r="L245" s="45"/>
      <c r="M245" s="232" t="s">
        <v>32</v>
      </c>
      <c r="N245" s="233" t="s">
        <v>48</v>
      </c>
      <c r="O245" s="85"/>
      <c r="P245" s="234">
        <f>O245*H245</f>
        <v>0</v>
      </c>
      <c r="Q245" s="234">
        <v>0</v>
      </c>
      <c r="R245" s="234">
        <f>Q245*H245</f>
        <v>0</v>
      </c>
      <c r="S245" s="234">
        <v>0</v>
      </c>
      <c r="T245" s="235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6" t="s">
        <v>634</v>
      </c>
      <c r="AT245" s="236" t="s">
        <v>143</v>
      </c>
      <c r="AU245" s="236" t="s">
        <v>84</v>
      </c>
      <c r="AY245" s="17" t="s">
        <v>142</v>
      </c>
      <c r="BE245" s="237">
        <f>IF(N245="základní",J245,0)</f>
        <v>0</v>
      </c>
      <c r="BF245" s="237">
        <f>IF(N245="snížená",J245,0)</f>
        <v>0</v>
      </c>
      <c r="BG245" s="237">
        <f>IF(N245="zákl. přenesená",J245,0)</f>
        <v>0</v>
      </c>
      <c r="BH245" s="237">
        <f>IF(N245="sníž. přenesená",J245,0)</f>
        <v>0</v>
      </c>
      <c r="BI245" s="237">
        <f>IF(N245="nulová",J245,0)</f>
        <v>0</v>
      </c>
      <c r="BJ245" s="17" t="s">
        <v>84</v>
      </c>
      <c r="BK245" s="237">
        <f>ROUND(I245*H245,2)</f>
        <v>0</v>
      </c>
      <c r="BL245" s="17" t="s">
        <v>634</v>
      </c>
      <c r="BM245" s="236" t="s">
        <v>675</v>
      </c>
    </row>
    <row r="246" s="2" customFormat="1" ht="48" customHeight="1">
      <c r="A246" s="39"/>
      <c r="B246" s="40"/>
      <c r="C246" s="225" t="s">
        <v>676</v>
      </c>
      <c r="D246" s="225" t="s">
        <v>143</v>
      </c>
      <c r="E246" s="226" t="s">
        <v>677</v>
      </c>
      <c r="F246" s="227" t="s">
        <v>678</v>
      </c>
      <c r="G246" s="228" t="s">
        <v>146</v>
      </c>
      <c r="H246" s="229">
        <v>4</v>
      </c>
      <c r="I246" s="230"/>
      <c r="J246" s="231">
        <f>ROUND(I246*H246,2)</f>
        <v>0</v>
      </c>
      <c r="K246" s="227" t="s">
        <v>147</v>
      </c>
      <c r="L246" s="45"/>
      <c r="M246" s="232" t="s">
        <v>32</v>
      </c>
      <c r="N246" s="233" t="s">
        <v>48</v>
      </c>
      <c r="O246" s="85"/>
      <c r="P246" s="234">
        <f>O246*H246</f>
        <v>0</v>
      </c>
      <c r="Q246" s="234">
        <v>0</v>
      </c>
      <c r="R246" s="234">
        <f>Q246*H246</f>
        <v>0</v>
      </c>
      <c r="S246" s="234">
        <v>0</v>
      </c>
      <c r="T246" s="235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6" t="s">
        <v>634</v>
      </c>
      <c r="AT246" s="236" t="s">
        <v>143</v>
      </c>
      <c r="AU246" s="236" t="s">
        <v>84</v>
      </c>
      <c r="AY246" s="17" t="s">
        <v>142</v>
      </c>
      <c r="BE246" s="237">
        <f>IF(N246="základní",J246,0)</f>
        <v>0</v>
      </c>
      <c r="BF246" s="237">
        <f>IF(N246="snížená",J246,0)</f>
        <v>0</v>
      </c>
      <c r="BG246" s="237">
        <f>IF(N246="zákl. přenesená",J246,0)</f>
        <v>0</v>
      </c>
      <c r="BH246" s="237">
        <f>IF(N246="sníž. přenesená",J246,0)</f>
        <v>0</v>
      </c>
      <c r="BI246" s="237">
        <f>IF(N246="nulová",J246,0)</f>
        <v>0</v>
      </c>
      <c r="BJ246" s="17" t="s">
        <v>84</v>
      </c>
      <c r="BK246" s="237">
        <f>ROUND(I246*H246,2)</f>
        <v>0</v>
      </c>
      <c r="BL246" s="17" t="s">
        <v>634</v>
      </c>
      <c r="BM246" s="236" t="s">
        <v>679</v>
      </c>
    </row>
    <row r="247" s="2" customFormat="1" ht="24" customHeight="1">
      <c r="A247" s="39"/>
      <c r="B247" s="40"/>
      <c r="C247" s="225" t="s">
        <v>230</v>
      </c>
      <c r="D247" s="225" t="s">
        <v>143</v>
      </c>
      <c r="E247" s="226" t="s">
        <v>680</v>
      </c>
      <c r="F247" s="227" t="s">
        <v>681</v>
      </c>
      <c r="G247" s="228" t="s">
        <v>275</v>
      </c>
      <c r="H247" s="229">
        <v>450</v>
      </c>
      <c r="I247" s="230"/>
      <c r="J247" s="231">
        <f>ROUND(I247*H247,2)</f>
        <v>0</v>
      </c>
      <c r="K247" s="227" t="s">
        <v>147</v>
      </c>
      <c r="L247" s="45"/>
      <c r="M247" s="232" t="s">
        <v>32</v>
      </c>
      <c r="N247" s="233" t="s">
        <v>48</v>
      </c>
      <c r="O247" s="85"/>
      <c r="P247" s="234">
        <f>O247*H247</f>
        <v>0</v>
      </c>
      <c r="Q247" s="234">
        <v>0</v>
      </c>
      <c r="R247" s="234">
        <f>Q247*H247</f>
        <v>0</v>
      </c>
      <c r="S247" s="234">
        <v>0</v>
      </c>
      <c r="T247" s="235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6" t="s">
        <v>84</v>
      </c>
      <c r="AT247" s="236" t="s">
        <v>143</v>
      </c>
      <c r="AU247" s="236" t="s">
        <v>84</v>
      </c>
      <c r="AY247" s="17" t="s">
        <v>142</v>
      </c>
      <c r="BE247" s="237">
        <f>IF(N247="základní",J247,0)</f>
        <v>0</v>
      </c>
      <c r="BF247" s="237">
        <f>IF(N247="snížená",J247,0)</f>
        <v>0</v>
      </c>
      <c r="BG247" s="237">
        <f>IF(N247="zákl. přenesená",J247,0)</f>
        <v>0</v>
      </c>
      <c r="BH247" s="237">
        <f>IF(N247="sníž. přenesená",J247,0)</f>
        <v>0</v>
      </c>
      <c r="BI247" s="237">
        <f>IF(N247="nulová",J247,0)</f>
        <v>0</v>
      </c>
      <c r="BJ247" s="17" t="s">
        <v>84</v>
      </c>
      <c r="BK247" s="237">
        <f>ROUND(I247*H247,2)</f>
        <v>0</v>
      </c>
      <c r="BL247" s="17" t="s">
        <v>84</v>
      </c>
      <c r="BM247" s="236" t="s">
        <v>682</v>
      </c>
    </row>
    <row r="248" s="2" customFormat="1" ht="24" customHeight="1">
      <c r="A248" s="39"/>
      <c r="B248" s="40"/>
      <c r="C248" s="225" t="s">
        <v>683</v>
      </c>
      <c r="D248" s="225" t="s">
        <v>143</v>
      </c>
      <c r="E248" s="226" t="s">
        <v>684</v>
      </c>
      <c r="F248" s="227" t="s">
        <v>685</v>
      </c>
      <c r="G248" s="228" t="s">
        <v>275</v>
      </c>
      <c r="H248" s="229">
        <v>75</v>
      </c>
      <c r="I248" s="230"/>
      <c r="J248" s="231">
        <f>ROUND(I248*H248,2)</f>
        <v>0</v>
      </c>
      <c r="K248" s="227" t="s">
        <v>147</v>
      </c>
      <c r="L248" s="45"/>
      <c r="M248" s="232" t="s">
        <v>32</v>
      </c>
      <c r="N248" s="233" t="s">
        <v>48</v>
      </c>
      <c r="O248" s="85"/>
      <c r="P248" s="234">
        <f>O248*H248</f>
        <v>0</v>
      </c>
      <c r="Q248" s="234">
        <v>0</v>
      </c>
      <c r="R248" s="234">
        <f>Q248*H248</f>
        <v>0</v>
      </c>
      <c r="S248" s="234">
        <v>0</v>
      </c>
      <c r="T248" s="235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6" t="s">
        <v>634</v>
      </c>
      <c r="AT248" s="236" t="s">
        <v>143</v>
      </c>
      <c r="AU248" s="236" t="s">
        <v>84</v>
      </c>
      <c r="AY248" s="17" t="s">
        <v>142</v>
      </c>
      <c r="BE248" s="237">
        <f>IF(N248="základní",J248,0)</f>
        <v>0</v>
      </c>
      <c r="BF248" s="237">
        <f>IF(N248="snížená",J248,0)</f>
        <v>0</v>
      </c>
      <c r="BG248" s="237">
        <f>IF(N248="zákl. přenesená",J248,0)</f>
        <v>0</v>
      </c>
      <c r="BH248" s="237">
        <f>IF(N248="sníž. přenesená",J248,0)</f>
        <v>0</v>
      </c>
      <c r="BI248" s="237">
        <f>IF(N248="nulová",J248,0)</f>
        <v>0</v>
      </c>
      <c r="BJ248" s="17" t="s">
        <v>84</v>
      </c>
      <c r="BK248" s="237">
        <f>ROUND(I248*H248,2)</f>
        <v>0</v>
      </c>
      <c r="BL248" s="17" t="s">
        <v>634</v>
      </c>
      <c r="BM248" s="236" t="s">
        <v>686</v>
      </c>
    </row>
    <row r="249" s="2" customFormat="1" ht="24" customHeight="1">
      <c r="A249" s="39"/>
      <c r="B249" s="40"/>
      <c r="C249" s="225" t="s">
        <v>687</v>
      </c>
      <c r="D249" s="225" t="s">
        <v>143</v>
      </c>
      <c r="E249" s="226" t="s">
        <v>688</v>
      </c>
      <c r="F249" s="227" t="s">
        <v>689</v>
      </c>
      <c r="G249" s="228" t="s">
        <v>690</v>
      </c>
      <c r="H249" s="229">
        <v>700</v>
      </c>
      <c r="I249" s="230"/>
      <c r="J249" s="231">
        <f>ROUND(I249*H249,2)</f>
        <v>0</v>
      </c>
      <c r="K249" s="227" t="s">
        <v>147</v>
      </c>
      <c r="L249" s="45"/>
      <c r="M249" s="232" t="s">
        <v>32</v>
      </c>
      <c r="N249" s="233" t="s">
        <v>48</v>
      </c>
      <c r="O249" s="85"/>
      <c r="P249" s="234">
        <f>O249*H249</f>
        <v>0</v>
      </c>
      <c r="Q249" s="234">
        <v>0</v>
      </c>
      <c r="R249" s="234">
        <f>Q249*H249</f>
        <v>0</v>
      </c>
      <c r="S249" s="234">
        <v>0</v>
      </c>
      <c r="T249" s="235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6" t="s">
        <v>634</v>
      </c>
      <c r="AT249" s="236" t="s">
        <v>143</v>
      </c>
      <c r="AU249" s="236" t="s">
        <v>84</v>
      </c>
      <c r="AY249" s="17" t="s">
        <v>142</v>
      </c>
      <c r="BE249" s="237">
        <f>IF(N249="základní",J249,0)</f>
        <v>0</v>
      </c>
      <c r="BF249" s="237">
        <f>IF(N249="snížená",J249,0)</f>
        <v>0</v>
      </c>
      <c r="BG249" s="237">
        <f>IF(N249="zákl. přenesená",J249,0)</f>
        <v>0</v>
      </c>
      <c r="BH249" s="237">
        <f>IF(N249="sníž. přenesená",J249,0)</f>
        <v>0</v>
      </c>
      <c r="BI249" s="237">
        <f>IF(N249="nulová",J249,0)</f>
        <v>0</v>
      </c>
      <c r="BJ249" s="17" t="s">
        <v>84</v>
      </c>
      <c r="BK249" s="237">
        <f>ROUND(I249*H249,2)</f>
        <v>0</v>
      </c>
      <c r="BL249" s="17" t="s">
        <v>634</v>
      </c>
      <c r="BM249" s="236" t="s">
        <v>691</v>
      </c>
    </row>
    <row r="250" s="2" customFormat="1" ht="24" customHeight="1">
      <c r="A250" s="39"/>
      <c r="B250" s="40"/>
      <c r="C250" s="242" t="s">
        <v>692</v>
      </c>
      <c r="D250" s="242" t="s">
        <v>214</v>
      </c>
      <c r="E250" s="243" t="s">
        <v>693</v>
      </c>
      <c r="F250" s="244" t="s">
        <v>605</v>
      </c>
      <c r="G250" s="245" t="s">
        <v>275</v>
      </c>
      <c r="H250" s="246">
        <v>400</v>
      </c>
      <c r="I250" s="247"/>
      <c r="J250" s="248">
        <f>ROUND(I250*H250,2)</f>
        <v>0</v>
      </c>
      <c r="K250" s="244" t="s">
        <v>147</v>
      </c>
      <c r="L250" s="249"/>
      <c r="M250" s="250" t="s">
        <v>32</v>
      </c>
      <c r="N250" s="251" t="s">
        <v>48</v>
      </c>
      <c r="O250" s="85"/>
      <c r="P250" s="234">
        <f>O250*H250</f>
        <v>0</v>
      </c>
      <c r="Q250" s="234">
        <v>0</v>
      </c>
      <c r="R250" s="234">
        <f>Q250*H250</f>
        <v>0</v>
      </c>
      <c r="S250" s="234">
        <v>0</v>
      </c>
      <c r="T250" s="235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6" t="s">
        <v>217</v>
      </c>
      <c r="AT250" s="236" t="s">
        <v>214</v>
      </c>
      <c r="AU250" s="236" t="s">
        <v>84</v>
      </c>
      <c r="AY250" s="17" t="s">
        <v>142</v>
      </c>
      <c r="BE250" s="237">
        <f>IF(N250="základní",J250,0)</f>
        <v>0</v>
      </c>
      <c r="BF250" s="237">
        <f>IF(N250="snížená",J250,0)</f>
        <v>0</v>
      </c>
      <c r="BG250" s="237">
        <f>IF(N250="zákl. přenesená",J250,0)</f>
        <v>0</v>
      </c>
      <c r="BH250" s="237">
        <f>IF(N250="sníž. přenesená",J250,0)</f>
        <v>0</v>
      </c>
      <c r="BI250" s="237">
        <f>IF(N250="nulová",J250,0)</f>
        <v>0</v>
      </c>
      <c r="BJ250" s="17" t="s">
        <v>84</v>
      </c>
      <c r="BK250" s="237">
        <f>ROUND(I250*H250,2)</f>
        <v>0</v>
      </c>
      <c r="BL250" s="17" t="s">
        <v>218</v>
      </c>
      <c r="BM250" s="236" t="s">
        <v>694</v>
      </c>
    </row>
    <row r="251" s="2" customFormat="1" ht="24" customHeight="1">
      <c r="A251" s="39"/>
      <c r="B251" s="40"/>
      <c r="C251" s="242" t="s">
        <v>695</v>
      </c>
      <c r="D251" s="242" t="s">
        <v>214</v>
      </c>
      <c r="E251" s="243" t="s">
        <v>696</v>
      </c>
      <c r="F251" s="244" t="s">
        <v>697</v>
      </c>
      <c r="G251" s="245" t="s">
        <v>275</v>
      </c>
      <c r="H251" s="246">
        <v>250</v>
      </c>
      <c r="I251" s="247"/>
      <c r="J251" s="248">
        <f>ROUND(I251*H251,2)</f>
        <v>0</v>
      </c>
      <c r="K251" s="244" t="s">
        <v>147</v>
      </c>
      <c r="L251" s="249"/>
      <c r="M251" s="250" t="s">
        <v>32</v>
      </c>
      <c r="N251" s="251" t="s">
        <v>48</v>
      </c>
      <c r="O251" s="85"/>
      <c r="P251" s="234">
        <f>O251*H251</f>
        <v>0</v>
      </c>
      <c r="Q251" s="234">
        <v>0</v>
      </c>
      <c r="R251" s="234">
        <f>Q251*H251</f>
        <v>0</v>
      </c>
      <c r="S251" s="234">
        <v>0</v>
      </c>
      <c r="T251" s="235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6" t="s">
        <v>217</v>
      </c>
      <c r="AT251" s="236" t="s">
        <v>214</v>
      </c>
      <c r="AU251" s="236" t="s">
        <v>84</v>
      </c>
      <c r="AY251" s="17" t="s">
        <v>142</v>
      </c>
      <c r="BE251" s="237">
        <f>IF(N251="základní",J251,0)</f>
        <v>0</v>
      </c>
      <c r="BF251" s="237">
        <f>IF(N251="snížená",J251,0)</f>
        <v>0</v>
      </c>
      <c r="BG251" s="237">
        <f>IF(N251="zákl. přenesená",J251,0)</f>
        <v>0</v>
      </c>
      <c r="BH251" s="237">
        <f>IF(N251="sníž. přenesená",J251,0)</f>
        <v>0</v>
      </c>
      <c r="BI251" s="237">
        <f>IF(N251="nulová",J251,0)</f>
        <v>0</v>
      </c>
      <c r="BJ251" s="17" t="s">
        <v>84</v>
      </c>
      <c r="BK251" s="237">
        <f>ROUND(I251*H251,2)</f>
        <v>0</v>
      </c>
      <c r="BL251" s="17" t="s">
        <v>218</v>
      </c>
      <c r="BM251" s="236" t="s">
        <v>698</v>
      </c>
    </row>
    <row r="252" s="2" customFormat="1" ht="24" customHeight="1">
      <c r="A252" s="39"/>
      <c r="B252" s="40"/>
      <c r="C252" s="242" t="s">
        <v>699</v>
      </c>
      <c r="D252" s="242" t="s">
        <v>214</v>
      </c>
      <c r="E252" s="243" t="s">
        <v>700</v>
      </c>
      <c r="F252" s="244" t="s">
        <v>701</v>
      </c>
      <c r="G252" s="245" t="s">
        <v>275</v>
      </c>
      <c r="H252" s="246">
        <v>500</v>
      </c>
      <c r="I252" s="247"/>
      <c r="J252" s="248">
        <f>ROUND(I252*H252,2)</f>
        <v>0</v>
      </c>
      <c r="K252" s="244" t="s">
        <v>147</v>
      </c>
      <c r="L252" s="249"/>
      <c r="M252" s="250" t="s">
        <v>32</v>
      </c>
      <c r="N252" s="251" t="s">
        <v>48</v>
      </c>
      <c r="O252" s="85"/>
      <c r="P252" s="234">
        <f>O252*H252</f>
        <v>0</v>
      </c>
      <c r="Q252" s="234">
        <v>0</v>
      </c>
      <c r="R252" s="234">
        <f>Q252*H252</f>
        <v>0</v>
      </c>
      <c r="S252" s="234">
        <v>0</v>
      </c>
      <c r="T252" s="235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6" t="s">
        <v>217</v>
      </c>
      <c r="AT252" s="236" t="s">
        <v>214</v>
      </c>
      <c r="AU252" s="236" t="s">
        <v>84</v>
      </c>
      <c r="AY252" s="17" t="s">
        <v>142</v>
      </c>
      <c r="BE252" s="237">
        <f>IF(N252="základní",J252,0)</f>
        <v>0</v>
      </c>
      <c r="BF252" s="237">
        <f>IF(N252="snížená",J252,0)</f>
        <v>0</v>
      </c>
      <c r="BG252" s="237">
        <f>IF(N252="zákl. přenesená",J252,0)</f>
        <v>0</v>
      </c>
      <c r="BH252" s="237">
        <f>IF(N252="sníž. přenesená",J252,0)</f>
        <v>0</v>
      </c>
      <c r="BI252" s="237">
        <f>IF(N252="nulová",J252,0)</f>
        <v>0</v>
      </c>
      <c r="BJ252" s="17" t="s">
        <v>84</v>
      </c>
      <c r="BK252" s="237">
        <f>ROUND(I252*H252,2)</f>
        <v>0</v>
      </c>
      <c r="BL252" s="17" t="s">
        <v>218</v>
      </c>
      <c r="BM252" s="236" t="s">
        <v>702</v>
      </c>
    </row>
    <row r="253" s="2" customFormat="1" ht="24" customHeight="1">
      <c r="A253" s="39"/>
      <c r="B253" s="40"/>
      <c r="C253" s="242" t="s">
        <v>703</v>
      </c>
      <c r="D253" s="242" t="s">
        <v>214</v>
      </c>
      <c r="E253" s="243" t="s">
        <v>704</v>
      </c>
      <c r="F253" s="244" t="s">
        <v>705</v>
      </c>
      <c r="G253" s="245" t="s">
        <v>275</v>
      </c>
      <c r="H253" s="246">
        <v>44</v>
      </c>
      <c r="I253" s="247"/>
      <c r="J253" s="248">
        <f>ROUND(I253*H253,2)</f>
        <v>0</v>
      </c>
      <c r="K253" s="244" t="s">
        <v>147</v>
      </c>
      <c r="L253" s="249"/>
      <c r="M253" s="250" t="s">
        <v>32</v>
      </c>
      <c r="N253" s="251" t="s">
        <v>48</v>
      </c>
      <c r="O253" s="85"/>
      <c r="P253" s="234">
        <f>O253*H253</f>
        <v>0</v>
      </c>
      <c r="Q253" s="234">
        <v>0</v>
      </c>
      <c r="R253" s="234">
        <f>Q253*H253</f>
        <v>0</v>
      </c>
      <c r="S253" s="234">
        <v>0</v>
      </c>
      <c r="T253" s="235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6" t="s">
        <v>217</v>
      </c>
      <c r="AT253" s="236" t="s">
        <v>214</v>
      </c>
      <c r="AU253" s="236" t="s">
        <v>84</v>
      </c>
      <c r="AY253" s="17" t="s">
        <v>142</v>
      </c>
      <c r="BE253" s="237">
        <f>IF(N253="základní",J253,0)</f>
        <v>0</v>
      </c>
      <c r="BF253" s="237">
        <f>IF(N253="snížená",J253,0)</f>
        <v>0</v>
      </c>
      <c r="BG253" s="237">
        <f>IF(N253="zákl. přenesená",J253,0)</f>
        <v>0</v>
      </c>
      <c r="BH253" s="237">
        <f>IF(N253="sníž. přenesená",J253,0)</f>
        <v>0</v>
      </c>
      <c r="BI253" s="237">
        <f>IF(N253="nulová",J253,0)</f>
        <v>0</v>
      </c>
      <c r="BJ253" s="17" t="s">
        <v>84</v>
      </c>
      <c r="BK253" s="237">
        <f>ROUND(I253*H253,2)</f>
        <v>0</v>
      </c>
      <c r="BL253" s="17" t="s">
        <v>218</v>
      </c>
      <c r="BM253" s="236" t="s">
        <v>706</v>
      </c>
    </row>
    <row r="254" s="2" customFormat="1" ht="24" customHeight="1">
      <c r="A254" s="39"/>
      <c r="B254" s="40"/>
      <c r="C254" s="242" t="s">
        <v>707</v>
      </c>
      <c r="D254" s="242" t="s">
        <v>214</v>
      </c>
      <c r="E254" s="243" t="s">
        <v>708</v>
      </c>
      <c r="F254" s="244" t="s">
        <v>709</v>
      </c>
      <c r="G254" s="245" t="s">
        <v>275</v>
      </c>
      <c r="H254" s="246">
        <v>450</v>
      </c>
      <c r="I254" s="247"/>
      <c r="J254" s="248">
        <f>ROUND(I254*H254,2)</f>
        <v>0</v>
      </c>
      <c r="K254" s="244" t="s">
        <v>147</v>
      </c>
      <c r="L254" s="249"/>
      <c r="M254" s="250" t="s">
        <v>32</v>
      </c>
      <c r="N254" s="251" t="s">
        <v>48</v>
      </c>
      <c r="O254" s="85"/>
      <c r="P254" s="234">
        <f>O254*H254</f>
        <v>0</v>
      </c>
      <c r="Q254" s="234">
        <v>0</v>
      </c>
      <c r="R254" s="234">
        <f>Q254*H254</f>
        <v>0</v>
      </c>
      <c r="S254" s="234">
        <v>0</v>
      </c>
      <c r="T254" s="235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6" t="s">
        <v>217</v>
      </c>
      <c r="AT254" s="236" t="s">
        <v>214</v>
      </c>
      <c r="AU254" s="236" t="s">
        <v>84</v>
      </c>
      <c r="AY254" s="17" t="s">
        <v>142</v>
      </c>
      <c r="BE254" s="237">
        <f>IF(N254="základní",J254,0)</f>
        <v>0</v>
      </c>
      <c r="BF254" s="237">
        <f>IF(N254="snížená",J254,0)</f>
        <v>0</v>
      </c>
      <c r="BG254" s="237">
        <f>IF(N254="zákl. přenesená",J254,0)</f>
        <v>0</v>
      </c>
      <c r="BH254" s="237">
        <f>IF(N254="sníž. přenesená",J254,0)</f>
        <v>0</v>
      </c>
      <c r="BI254" s="237">
        <f>IF(N254="nulová",J254,0)</f>
        <v>0</v>
      </c>
      <c r="BJ254" s="17" t="s">
        <v>84</v>
      </c>
      <c r="BK254" s="237">
        <f>ROUND(I254*H254,2)</f>
        <v>0</v>
      </c>
      <c r="BL254" s="17" t="s">
        <v>218</v>
      </c>
      <c r="BM254" s="236" t="s">
        <v>710</v>
      </c>
    </row>
    <row r="255" s="2" customFormat="1" ht="24" customHeight="1">
      <c r="A255" s="39"/>
      <c r="B255" s="40"/>
      <c r="C255" s="242" t="s">
        <v>711</v>
      </c>
      <c r="D255" s="242" t="s">
        <v>214</v>
      </c>
      <c r="E255" s="243" t="s">
        <v>712</v>
      </c>
      <c r="F255" s="244" t="s">
        <v>713</v>
      </c>
      <c r="G255" s="245" t="s">
        <v>275</v>
      </c>
      <c r="H255" s="246">
        <v>100</v>
      </c>
      <c r="I255" s="247"/>
      <c r="J255" s="248">
        <f>ROUND(I255*H255,2)</f>
        <v>0</v>
      </c>
      <c r="K255" s="244" t="s">
        <v>147</v>
      </c>
      <c r="L255" s="249"/>
      <c r="M255" s="250" t="s">
        <v>32</v>
      </c>
      <c r="N255" s="251" t="s">
        <v>48</v>
      </c>
      <c r="O255" s="85"/>
      <c r="P255" s="234">
        <f>O255*H255</f>
        <v>0</v>
      </c>
      <c r="Q255" s="234">
        <v>0</v>
      </c>
      <c r="R255" s="234">
        <f>Q255*H255</f>
        <v>0</v>
      </c>
      <c r="S255" s="234">
        <v>0</v>
      </c>
      <c r="T255" s="235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6" t="s">
        <v>217</v>
      </c>
      <c r="AT255" s="236" t="s">
        <v>214</v>
      </c>
      <c r="AU255" s="236" t="s">
        <v>84</v>
      </c>
      <c r="AY255" s="17" t="s">
        <v>142</v>
      </c>
      <c r="BE255" s="237">
        <f>IF(N255="základní",J255,0)</f>
        <v>0</v>
      </c>
      <c r="BF255" s="237">
        <f>IF(N255="snížená",J255,0)</f>
        <v>0</v>
      </c>
      <c r="BG255" s="237">
        <f>IF(N255="zákl. přenesená",J255,0)</f>
        <v>0</v>
      </c>
      <c r="BH255" s="237">
        <f>IF(N255="sníž. přenesená",J255,0)</f>
        <v>0</v>
      </c>
      <c r="BI255" s="237">
        <f>IF(N255="nulová",J255,0)</f>
        <v>0</v>
      </c>
      <c r="BJ255" s="17" t="s">
        <v>84</v>
      </c>
      <c r="BK255" s="237">
        <f>ROUND(I255*H255,2)</f>
        <v>0</v>
      </c>
      <c r="BL255" s="17" t="s">
        <v>218</v>
      </c>
      <c r="BM255" s="236" t="s">
        <v>714</v>
      </c>
    </row>
    <row r="256" s="12" customFormat="1" ht="25.92" customHeight="1">
      <c r="A256" s="12"/>
      <c r="B256" s="211"/>
      <c r="C256" s="212"/>
      <c r="D256" s="213" t="s">
        <v>76</v>
      </c>
      <c r="E256" s="214" t="s">
        <v>715</v>
      </c>
      <c r="F256" s="214" t="s">
        <v>716</v>
      </c>
      <c r="G256" s="212"/>
      <c r="H256" s="212"/>
      <c r="I256" s="215"/>
      <c r="J256" s="216">
        <f>BK256</f>
        <v>0</v>
      </c>
      <c r="K256" s="212"/>
      <c r="L256" s="217"/>
      <c r="M256" s="218"/>
      <c r="N256" s="219"/>
      <c r="O256" s="219"/>
      <c r="P256" s="220">
        <f>SUM(P257:P280)</f>
        <v>0</v>
      </c>
      <c r="Q256" s="219"/>
      <c r="R256" s="220">
        <f>SUM(R257:R280)</f>
        <v>0</v>
      </c>
      <c r="S256" s="219"/>
      <c r="T256" s="221">
        <f>SUM(T257:T280)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22" t="s">
        <v>84</v>
      </c>
      <c r="AT256" s="223" t="s">
        <v>76</v>
      </c>
      <c r="AU256" s="223" t="s">
        <v>77</v>
      </c>
      <c r="AY256" s="222" t="s">
        <v>142</v>
      </c>
      <c r="BK256" s="224">
        <f>SUM(BK257:BK280)</f>
        <v>0</v>
      </c>
    </row>
    <row r="257" s="2" customFormat="1" ht="24" customHeight="1">
      <c r="A257" s="39"/>
      <c r="B257" s="40"/>
      <c r="C257" s="242" t="s">
        <v>717</v>
      </c>
      <c r="D257" s="242" t="s">
        <v>214</v>
      </c>
      <c r="E257" s="243" t="s">
        <v>718</v>
      </c>
      <c r="F257" s="244" t="s">
        <v>719</v>
      </c>
      <c r="G257" s="245" t="s">
        <v>146</v>
      </c>
      <c r="H257" s="246">
        <v>6</v>
      </c>
      <c r="I257" s="247"/>
      <c r="J257" s="248">
        <f>ROUND(I257*H257,2)</f>
        <v>0</v>
      </c>
      <c r="K257" s="244" t="s">
        <v>147</v>
      </c>
      <c r="L257" s="249"/>
      <c r="M257" s="250" t="s">
        <v>32</v>
      </c>
      <c r="N257" s="251" t="s">
        <v>48</v>
      </c>
      <c r="O257" s="85"/>
      <c r="P257" s="234">
        <f>O257*H257</f>
        <v>0</v>
      </c>
      <c r="Q257" s="234">
        <v>0</v>
      </c>
      <c r="R257" s="234">
        <f>Q257*H257</f>
        <v>0</v>
      </c>
      <c r="S257" s="234">
        <v>0</v>
      </c>
      <c r="T257" s="235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6" t="s">
        <v>230</v>
      </c>
      <c r="AT257" s="236" t="s">
        <v>214</v>
      </c>
      <c r="AU257" s="236" t="s">
        <v>84</v>
      </c>
      <c r="AY257" s="17" t="s">
        <v>142</v>
      </c>
      <c r="BE257" s="237">
        <f>IF(N257="základní",J257,0)</f>
        <v>0</v>
      </c>
      <c r="BF257" s="237">
        <f>IF(N257="snížená",J257,0)</f>
        <v>0</v>
      </c>
      <c r="BG257" s="237">
        <f>IF(N257="zákl. přenesená",J257,0)</f>
        <v>0</v>
      </c>
      <c r="BH257" s="237">
        <f>IF(N257="sníž. přenesená",J257,0)</f>
        <v>0</v>
      </c>
      <c r="BI257" s="237">
        <f>IF(N257="nulová",J257,0)</f>
        <v>0</v>
      </c>
      <c r="BJ257" s="17" t="s">
        <v>84</v>
      </c>
      <c r="BK257" s="237">
        <f>ROUND(I257*H257,2)</f>
        <v>0</v>
      </c>
      <c r="BL257" s="17" t="s">
        <v>230</v>
      </c>
      <c r="BM257" s="236" t="s">
        <v>720</v>
      </c>
    </row>
    <row r="258" s="2" customFormat="1" ht="36" customHeight="1">
      <c r="A258" s="39"/>
      <c r="B258" s="40"/>
      <c r="C258" s="225" t="s">
        <v>721</v>
      </c>
      <c r="D258" s="225" t="s">
        <v>143</v>
      </c>
      <c r="E258" s="226" t="s">
        <v>722</v>
      </c>
      <c r="F258" s="227" t="s">
        <v>723</v>
      </c>
      <c r="G258" s="228" t="s">
        <v>146</v>
      </c>
      <c r="H258" s="229">
        <v>1</v>
      </c>
      <c r="I258" s="230"/>
      <c r="J258" s="231">
        <f>ROUND(I258*H258,2)</f>
        <v>0</v>
      </c>
      <c r="K258" s="227" t="s">
        <v>147</v>
      </c>
      <c r="L258" s="45"/>
      <c r="M258" s="232" t="s">
        <v>32</v>
      </c>
      <c r="N258" s="233" t="s">
        <v>48</v>
      </c>
      <c r="O258" s="85"/>
      <c r="P258" s="234">
        <f>O258*H258</f>
        <v>0</v>
      </c>
      <c r="Q258" s="234">
        <v>0</v>
      </c>
      <c r="R258" s="234">
        <f>Q258*H258</f>
        <v>0</v>
      </c>
      <c r="S258" s="234">
        <v>0</v>
      </c>
      <c r="T258" s="235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6" t="s">
        <v>634</v>
      </c>
      <c r="AT258" s="236" t="s">
        <v>143</v>
      </c>
      <c r="AU258" s="236" t="s">
        <v>84</v>
      </c>
      <c r="AY258" s="17" t="s">
        <v>142</v>
      </c>
      <c r="BE258" s="237">
        <f>IF(N258="základní",J258,0)</f>
        <v>0</v>
      </c>
      <c r="BF258" s="237">
        <f>IF(N258="snížená",J258,0)</f>
        <v>0</v>
      </c>
      <c r="BG258" s="237">
        <f>IF(N258="zákl. přenesená",J258,0)</f>
        <v>0</v>
      </c>
      <c r="BH258" s="237">
        <f>IF(N258="sníž. přenesená",J258,0)</f>
        <v>0</v>
      </c>
      <c r="BI258" s="237">
        <f>IF(N258="nulová",J258,0)</f>
        <v>0</v>
      </c>
      <c r="BJ258" s="17" t="s">
        <v>84</v>
      </c>
      <c r="BK258" s="237">
        <f>ROUND(I258*H258,2)</f>
        <v>0</v>
      </c>
      <c r="BL258" s="17" t="s">
        <v>634</v>
      </c>
      <c r="BM258" s="236" t="s">
        <v>724</v>
      </c>
    </row>
    <row r="259" s="2" customFormat="1" ht="24" customHeight="1">
      <c r="A259" s="39"/>
      <c r="B259" s="40"/>
      <c r="C259" s="242" t="s">
        <v>725</v>
      </c>
      <c r="D259" s="242" t="s">
        <v>214</v>
      </c>
      <c r="E259" s="243" t="s">
        <v>726</v>
      </c>
      <c r="F259" s="244" t="s">
        <v>727</v>
      </c>
      <c r="G259" s="245" t="s">
        <v>146</v>
      </c>
      <c r="H259" s="246">
        <v>3</v>
      </c>
      <c r="I259" s="247"/>
      <c r="J259" s="248">
        <f>ROUND(I259*H259,2)</f>
        <v>0</v>
      </c>
      <c r="K259" s="244" t="s">
        <v>147</v>
      </c>
      <c r="L259" s="249"/>
      <c r="M259" s="250" t="s">
        <v>32</v>
      </c>
      <c r="N259" s="251" t="s">
        <v>48</v>
      </c>
      <c r="O259" s="85"/>
      <c r="P259" s="234">
        <f>O259*H259</f>
        <v>0</v>
      </c>
      <c r="Q259" s="234">
        <v>0</v>
      </c>
      <c r="R259" s="234">
        <f>Q259*H259</f>
        <v>0</v>
      </c>
      <c r="S259" s="234">
        <v>0</v>
      </c>
      <c r="T259" s="235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6" t="s">
        <v>217</v>
      </c>
      <c r="AT259" s="236" t="s">
        <v>214</v>
      </c>
      <c r="AU259" s="236" t="s">
        <v>84</v>
      </c>
      <c r="AY259" s="17" t="s">
        <v>142</v>
      </c>
      <c r="BE259" s="237">
        <f>IF(N259="základní",J259,0)</f>
        <v>0</v>
      </c>
      <c r="BF259" s="237">
        <f>IF(N259="snížená",J259,0)</f>
        <v>0</v>
      </c>
      <c r="BG259" s="237">
        <f>IF(N259="zákl. přenesená",J259,0)</f>
        <v>0</v>
      </c>
      <c r="BH259" s="237">
        <f>IF(N259="sníž. přenesená",J259,0)</f>
        <v>0</v>
      </c>
      <c r="BI259" s="237">
        <f>IF(N259="nulová",J259,0)</f>
        <v>0</v>
      </c>
      <c r="BJ259" s="17" t="s">
        <v>84</v>
      </c>
      <c r="BK259" s="237">
        <f>ROUND(I259*H259,2)</f>
        <v>0</v>
      </c>
      <c r="BL259" s="17" t="s">
        <v>218</v>
      </c>
      <c r="BM259" s="236" t="s">
        <v>728</v>
      </c>
    </row>
    <row r="260" s="2" customFormat="1" ht="24" customHeight="1">
      <c r="A260" s="39"/>
      <c r="B260" s="40"/>
      <c r="C260" s="242" t="s">
        <v>729</v>
      </c>
      <c r="D260" s="242" t="s">
        <v>214</v>
      </c>
      <c r="E260" s="243" t="s">
        <v>730</v>
      </c>
      <c r="F260" s="244" t="s">
        <v>731</v>
      </c>
      <c r="G260" s="245" t="s">
        <v>275</v>
      </c>
      <c r="H260" s="246">
        <v>30</v>
      </c>
      <c r="I260" s="247"/>
      <c r="J260" s="248">
        <f>ROUND(I260*H260,2)</f>
        <v>0</v>
      </c>
      <c r="K260" s="244" t="s">
        <v>147</v>
      </c>
      <c r="L260" s="249"/>
      <c r="M260" s="250" t="s">
        <v>32</v>
      </c>
      <c r="N260" s="251" t="s">
        <v>48</v>
      </c>
      <c r="O260" s="85"/>
      <c r="P260" s="234">
        <f>O260*H260</f>
        <v>0</v>
      </c>
      <c r="Q260" s="234">
        <v>0</v>
      </c>
      <c r="R260" s="234">
        <f>Q260*H260</f>
        <v>0</v>
      </c>
      <c r="S260" s="234">
        <v>0</v>
      </c>
      <c r="T260" s="235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6" t="s">
        <v>217</v>
      </c>
      <c r="AT260" s="236" t="s">
        <v>214</v>
      </c>
      <c r="AU260" s="236" t="s">
        <v>84</v>
      </c>
      <c r="AY260" s="17" t="s">
        <v>142</v>
      </c>
      <c r="BE260" s="237">
        <f>IF(N260="základní",J260,0)</f>
        <v>0</v>
      </c>
      <c r="BF260" s="237">
        <f>IF(N260="snížená",J260,0)</f>
        <v>0</v>
      </c>
      <c r="BG260" s="237">
        <f>IF(N260="zákl. přenesená",J260,0)</f>
        <v>0</v>
      </c>
      <c r="BH260" s="237">
        <f>IF(N260="sníž. přenesená",J260,0)</f>
        <v>0</v>
      </c>
      <c r="BI260" s="237">
        <f>IF(N260="nulová",J260,0)</f>
        <v>0</v>
      </c>
      <c r="BJ260" s="17" t="s">
        <v>84</v>
      </c>
      <c r="BK260" s="237">
        <f>ROUND(I260*H260,2)</f>
        <v>0</v>
      </c>
      <c r="BL260" s="17" t="s">
        <v>218</v>
      </c>
      <c r="BM260" s="236" t="s">
        <v>732</v>
      </c>
    </row>
    <row r="261" s="2" customFormat="1" ht="24" customHeight="1">
      <c r="A261" s="39"/>
      <c r="B261" s="40"/>
      <c r="C261" s="242" t="s">
        <v>733</v>
      </c>
      <c r="D261" s="242" t="s">
        <v>214</v>
      </c>
      <c r="E261" s="243" t="s">
        <v>734</v>
      </c>
      <c r="F261" s="244" t="s">
        <v>735</v>
      </c>
      <c r="G261" s="245" t="s">
        <v>146</v>
      </c>
      <c r="H261" s="246">
        <v>9</v>
      </c>
      <c r="I261" s="247"/>
      <c r="J261" s="248">
        <f>ROUND(I261*H261,2)</f>
        <v>0</v>
      </c>
      <c r="K261" s="244" t="s">
        <v>147</v>
      </c>
      <c r="L261" s="249"/>
      <c r="M261" s="250" t="s">
        <v>32</v>
      </c>
      <c r="N261" s="251" t="s">
        <v>48</v>
      </c>
      <c r="O261" s="85"/>
      <c r="P261" s="234">
        <f>O261*H261</f>
        <v>0</v>
      </c>
      <c r="Q261" s="234">
        <v>0</v>
      </c>
      <c r="R261" s="234">
        <f>Q261*H261</f>
        <v>0</v>
      </c>
      <c r="S261" s="234">
        <v>0</v>
      </c>
      <c r="T261" s="235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6" t="s">
        <v>217</v>
      </c>
      <c r="AT261" s="236" t="s">
        <v>214</v>
      </c>
      <c r="AU261" s="236" t="s">
        <v>84</v>
      </c>
      <c r="AY261" s="17" t="s">
        <v>142</v>
      </c>
      <c r="BE261" s="237">
        <f>IF(N261="základní",J261,0)</f>
        <v>0</v>
      </c>
      <c r="BF261" s="237">
        <f>IF(N261="snížená",J261,0)</f>
        <v>0</v>
      </c>
      <c r="BG261" s="237">
        <f>IF(N261="zákl. přenesená",J261,0)</f>
        <v>0</v>
      </c>
      <c r="BH261" s="237">
        <f>IF(N261="sníž. přenesená",J261,0)</f>
        <v>0</v>
      </c>
      <c r="BI261" s="237">
        <f>IF(N261="nulová",J261,0)</f>
        <v>0</v>
      </c>
      <c r="BJ261" s="17" t="s">
        <v>84</v>
      </c>
      <c r="BK261" s="237">
        <f>ROUND(I261*H261,2)</f>
        <v>0</v>
      </c>
      <c r="BL261" s="17" t="s">
        <v>218</v>
      </c>
      <c r="BM261" s="236" t="s">
        <v>736</v>
      </c>
    </row>
    <row r="262" s="2" customFormat="1" ht="24" customHeight="1">
      <c r="A262" s="39"/>
      <c r="B262" s="40"/>
      <c r="C262" s="242" t="s">
        <v>737</v>
      </c>
      <c r="D262" s="242" t="s">
        <v>214</v>
      </c>
      <c r="E262" s="243" t="s">
        <v>738</v>
      </c>
      <c r="F262" s="244" t="s">
        <v>739</v>
      </c>
      <c r="G262" s="245" t="s">
        <v>146</v>
      </c>
      <c r="H262" s="246">
        <v>3</v>
      </c>
      <c r="I262" s="247"/>
      <c r="J262" s="248">
        <f>ROUND(I262*H262,2)</f>
        <v>0</v>
      </c>
      <c r="K262" s="244" t="s">
        <v>147</v>
      </c>
      <c r="L262" s="249"/>
      <c r="M262" s="250" t="s">
        <v>32</v>
      </c>
      <c r="N262" s="251" t="s">
        <v>48</v>
      </c>
      <c r="O262" s="85"/>
      <c r="P262" s="234">
        <f>O262*H262</f>
        <v>0</v>
      </c>
      <c r="Q262" s="234">
        <v>0</v>
      </c>
      <c r="R262" s="234">
        <f>Q262*H262</f>
        <v>0</v>
      </c>
      <c r="S262" s="234">
        <v>0</v>
      </c>
      <c r="T262" s="235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6" t="s">
        <v>217</v>
      </c>
      <c r="AT262" s="236" t="s">
        <v>214</v>
      </c>
      <c r="AU262" s="236" t="s">
        <v>84</v>
      </c>
      <c r="AY262" s="17" t="s">
        <v>142</v>
      </c>
      <c r="BE262" s="237">
        <f>IF(N262="základní",J262,0)</f>
        <v>0</v>
      </c>
      <c r="BF262" s="237">
        <f>IF(N262="snížená",J262,0)</f>
        <v>0</v>
      </c>
      <c r="BG262" s="237">
        <f>IF(N262="zákl. přenesená",J262,0)</f>
        <v>0</v>
      </c>
      <c r="BH262" s="237">
        <f>IF(N262="sníž. přenesená",J262,0)</f>
        <v>0</v>
      </c>
      <c r="BI262" s="237">
        <f>IF(N262="nulová",J262,0)</f>
        <v>0</v>
      </c>
      <c r="BJ262" s="17" t="s">
        <v>84</v>
      </c>
      <c r="BK262" s="237">
        <f>ROUND(I262*H262,2)</f>
        <v>0</v>
      </c>
      <c r="BL262" s="17" t="s">
        <v>218</v>
      </c>
      <c r="BM262" s="236" t="s">
        <v>740</v>
      </c>
    </row>
    <row r="263" s="2" customFormat="1" ht="24" customHeight="1">
      <c r="A263" s="39"/>
      <c r="B263" s="40"/>
      <c r="C263" s="242" t="s">
        <v>741</v>
      </c>
      <c r="D263" s="242" t="s">
        <v>214</v>
      </c>
      <c r="E263" s="243" t="s">
        <v>742</v>
      </c>
      <c r="F263" s="244" t="s">
        <v>743</v>
      </c>
      <c r="G263" s="245" t="s">
        <v>146</v>
      </c>
      <c r="H263" s="246">
        <v>9</v>
      </c>
      <c r="I263" s="247"/>
      <c r="J263" s="248">
        <f>ROUND(I263*H263,2)</f>
        <v>0</v>
      </c>
      <c r="K263" s="244" t="s">
        <v>147</v>
      </c>
      <c r="L263" s="249"/>
      <c r="M263" s="250" t="s">
        <v>32</v>
      </c>
      <c r="N263" s="251" t="s">
        <v>48</v>
      </c>
      <c r="O263" s="85"/>
      <c r="P263" s="234">
        <f>O263*H263</f>
        <v>0</v>
      </c>
      <c r="Q263" s="234">
        <v>0</v>
      </c>
      <c r="R263" s="234">
        <f>Q263*H263</f>
        <v>0</v>
      </c>
      <c r="S263" s="234">
        <v>0</v>
      </c>
      <c r="T263" s="235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6" t="s">
        <v>217</v>
      </c>
      <c r="AT263" s="236" t="s">
        <v>214</v>
      </c>
      <c r="AU263" s="236" t="s">
        <v>84</v>
      </c>
      <c r="AY263" s="17" t="s">
        <v>142</v>
      </c>
      <c r="BE263" s="237">
        <f>IF(N263="základní",J263,0)</f>
        <v>0</v>
      </c>
      <c r="BF263" s="237">
        <f>IF(N263="snížená",J263,0)</f>
        <v>0</v>
      </c>
      <c r="BG263" s="237">
        <f>IF(N263="zákl. přenesená",J263,0)</f>
        <v>0</v>
      </c>
      <c r="BH263" s="237">
        <f>IF(N263="sníž. přenesená",J263,0)</f>
        <v>0</v>
      </c>
      <c r="BI263" s="237">
        <f>IF(N263="nulová",J263,0)</f>
        <v>0</v>
      </c>
      <c r="BJ263" s="17" t="s">
        <v>84</v>
      </c>
      <c r="BK263" s="237">
        <f>ROUND(I263*H263,2)</f>
        <v>0</v>
      </c>
      <c r="BL263" s="17" t="s">
        <v>218</v>
      </c>
      <c r="BM263" s="236" t="s">
        <v>744</v>
      </c>
    </row>
    <row r="264" s="2" customFormat="1" ht="36" customHeight="1">
      <c r="A264" s="39"/>
      <c r="B264" s="40"/>
      <c r="C264" s="242" t="s">
        <v>745</v>
      </c>
      <c r="D264" s="242" t="s">
        <v>214</v>
      </c>
      <c r="E264" s="243" t="s">
        <v>746</v>
      </c>
      <c r="F264" s="244" t="s">
        <v>747</v>
      </c>
      <c r="G264" s="245" t="s">
        <v>146</v>
      </c>
      <c r="H264" s="246">
        <v>3</v>
      </c>
      <c r="I264" s="247"/>
      <c r="J264" s="248">
        <f>ROUND(I264*H264,2)</f>
        <v>0</v>
      </c>
      <c r="K264" s="244" t="s">
        <v>147</v>
      </c>
      <c r="L264" s="249"/>
      <c r="M264" s="250" t="s">
        <v>32</v>
      </c>
      <c r="N264" s="251" t="s">
        <v>48</v>
      </c>
      <c r="O264" s="85"/>
      <c r="P264" s="234">
        <f>O264*H264</f>
        <v>0</v>
      </c>
      <c r="Q264" s="234">
        <v>0</v>
      </c>
      <c r="R264" s="234">
        <f>Q264*H264</f>
        <v>0</v>
      </c>
      <c r="S264" s="234">
        <v>0</v>
      </c>
      <c r="T264" s="235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6" t="s">
        <v>217</v>
      </c>
      <c r="AT264" s="236" t="s">
        <v>214</v>
      </c>
      <c r="AU264" s="236" t="s">
        <v>84</v>
      </c>
      <c r="AY264" s="17" t="s">
        <v>142</v>
      </c>
      <c r="BE264" s="237">
        <f>IF(N264="základní",J264,0)</f>
        <v>0</v>
      </c>
      <c r="BF264" s="237">
        <f>IF(N264="snížená",J264,0)</f>
        <v>0</v>
      </c>
      <c r="BG264" s="237">
        <f>IF(N264="zákl. přenesená",J264,0)</f>
        <v>0</v>
      </c>
      <c r="BH264" s="237">
        <f>IF(N264="sníž. přenesená",J264,0)</f>
        <v>0</v>
      </c>
      <c r="BI264" s="237">
        <f>IF(N264="nulová",J264,0)</f>
        <v>0</v>
      </c>
      <c r="BJ264" s="17" t="s">
        <v>84</v>
      </c>
      <c r="BK264" s="237">
        <f>ROUND(I264*H264,2)</f>
        <v>0</v>
      </c>
      <c r="BL264" s="17" t="s">
        <v>218</v>
      </c>
      <c r="BM264" s="236" t="s">
        <v>748</v>
      </c>
    </row>
    <row r="265" s="2" customFormat="1" ht="24" customHeight="1">
      <c r="A265" s="39"/>
      <c r="B265" s="40"/>
      <c r="C265" s="242" t="s">
        <v>749</v>
      </c>
      <c r="D265" s="242" t="s">
        <v>214</v>
      </c>
      <c r="E265" s="243" t="s">
        <v>750</v>
      </c>
      <c r="F265" s="244" t="s">
        <v>751</v>
      </c>
      <c r="G265" s="245" t="s">
        <v>146</v>
      </c>
      <c r="H265" s="246">
        <v>20</v>
      </c>
      <c r="I265" s="247"/>
      <c r="J265" s="248">
        <f>ROUND(I265*H265,2)</f>
        <v>0</v>
      </c>
      <c r="K265" s="244" t="s">
        <v>147</v>
      </c>
      <c r="L265" s="249"/>
      <c r="M265" s="250" t="s">
        <v>32</v>
      </c>
      <c r="N265" s="251" t="s">
        <v>48</v>
      </c>
      <c r="O265" s="85"/>
      <c r="P265" s="234">
        <f>O265*H265</f>
        <v>0</v>
      </c>
      <c r="Q265" s="234">
        <v>0</v>
      </c>
      <c r="R265" s="234">
        <f>Q265*H265</f>
        <v>0</v>
      </c>
      <c r="S265" s="234">
        <v>0</v>
      </c>
      <c r="T265" s="235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6" t="s">
        <v>217</v>
      </c>
      <c r="AT265" s="236" t="s">
        <v>214</v>
      </c>
      <c r="AU265" s="236" t="s">
        <v>84</v>
      </c>
      <c r="AY265" s="17" t="s">
        <v>142</v>
      </c>
      <c r="BE265" s="237">
        <f>IF(N265="základní",J265,0)</f>
        <v>0</v>
      </c>
      <c r="BF265" s="237">
        <f>IF(N265="snížená",J265,0)</f>
        <v>0</v>
      </c>
      <c r="BG265" s="237">
        <f>IF(N265="zákl. přenesená",J265,0)</f>
        <v>0</v>
      </c>
      <c r="BH265" s="237">
        <f>IF(N265="sníž. přenesená",J265,0)</f>
        <v>0</v>
      </c>
      <c r="BI265" s="237">
        <f>IF(N265="nulová",J265,0)</f>
        <v>0</v>
      </c>
      <c r="BJ265" s="17" t="s">
        <v>84</v>
      </c>
      <c r="BK265" s="237">
        <f>ROUND(I265*H265,2)</f>
        <v>0</v>
      </c>
      <c r="BL265" s="17" t="s">
        <v>218</v>
      </c>
      <c r="BM265" s="236" t="s">
        <v>752</v>
      </c>
    </row>
    <row r="266" s="2" customFormat="1" ht="36" customHeight="1">
      <c r="A266" s="39"/>
      <c r="B266" s="40"/>
      <c r="C266" s="225" t="s">
        <v>753</v>
      </c>
      <c r="D266" s="225" t="s">
        <v>143</v>
      </c>
      <c r="E266" s="226" t="s">
        <v>754</v>
      </c>
      <c r="F266" s="227" t="s">
        <v>755</v>
      </c>
      <c r="G266" s="228" t="s">
        <v>146</v>
      </c>
      <c r="H266" s="229">
        <v>20</v>
      </c>
      <c r="I266" s="230"/>
      <c r="J266" s="231">
        <f>ROUND(I266*H266,2)</f>
        <v>0</v>
      </c>
      <c r="K266" s="227" t="s">
        <v>147</v>
      </c>
      <c r="L266" s="45"/>
      <c r="M266" s="232" t="s">
        <v>32</v>
      </c>
      <c r="N266" s="233" t="s">
        <v>48</v>
      </c>
      <c r="O266" s="85"/>
      <c r="P266" s="234">
        <f>O266*H266</f>
        <v>0</v>
      </c>
      <c r="Q266" s="234">
        <v>0</v>
      </c>
      <c r="R266" s="234">
        <f>Q266*H266</f>
        <v>0</v>
      </c>
      <c r="S266" s="234">
        <v>0</v>
      </c>
      <c r="T266" s="235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6" t="s">
        <v>634</v>
      </c>
      <c r="AT266" s="236" t="s">
        <v>143</v>
      </c>
      <c r="AU266" s="236" t="s">
        <v>84</v>
      </c>
      <c r="AY266" s="17" t="s">
        <v>142</v>
      </c>
      <c r="BE266" s="237">
        <f>IF(N266="základní",J266,0)</f>
        <v>0</v>
      </c>
      <c r="BF266" s="237">
        <f>IF(N266="snížená",J266,0)</f>
        <v>0</v>
      </c>
      <c r="BG266" s="237">
        <f>IF(N266="zákl. přenesená",J266,0)</f>
        <v>0</v>
      </c>
      <c r="BH266" s="237">
        <f>IF(N266="sníž. přenesená",J266,0)</f>
        <v>0</v>
      </c>
      <c r="BI266" s="237">
        <f>IF(N266="nulová",J266,0)</f>
        <v>0</v>
      </c>
      <c r="BJ266" s="17" t="s">
        <v>84</v>
      </c>
      <c r="BK266" s="237">
        <f>ROUND(I266*H266,2)</f>
        <v>0</v>
      </c>
      <c r="BL266" s="17" t="s">
        <v>634</v>
      </c>
      <c r="BM266" s="236" t="s">
        <v>756</v>
      </c>
    </row>
    <row r="267" s="2" customFormat="1" ht="36" customHeight="1">
      <c r="A267" s="39"/>
      <c r="B267" s="40"/>
      <c r="C267" s="225" t="s">
        <v>757</v>
      </c>
      <c r="D267" s="225" t="s">
        <v>143</v>
      </c>
      <c r="E267" s="226" t="s">
        <v>758</v>
      </c>
      <c r="F267" s="227" t="s">
        <v>759</v>
      </c>
      <c r="G267" s="228" t="s">
        <v>146</v>
      </c>
      <c r="H267" s="229">
        <v>20</v>
      </c>
      <c r="I267" s="230"/>
      <c r="J267" s="231">
        <f>ROUND(I267*H267,2)</f>
        <v>0</v>
      </c>
      <c r="K267" s="227" t="s">
        <v>147</v>
      </c>
      <c r="L267" s="45"/>
      <c r="M267" s="232" t="s">
        <v>32</v>
      </c>
      <c r="N267" s="233" t="s">
        <v>48</v>
      </c>
      <c r="O267" s="85"/>
      <c r="P267" s="234">
        <f>O267*H267</f>
        <v>0</v>
      </c>
      <c r="Q267" s="234">
        <v>0</v>
      </c>
      <c r="R267" s="234">
        <f>Q267*H267</f>
        <v>0</v>
      </c>
      <c r="S267" s="234">
        <v>0</v>
      </c>
      <c r="T267" s="235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6" t="s">
        <v>634</v>
      </c>
      <c r="AT267" s="236" t="s">
        <v>143</v>
      </c>
      <c r="AU267" s="236" t="s">
        <v>84</v>
      </c>
      <c r="AY267" s="17" t="s">
        <v>142</v>
      </c>
      <c r="BE267" s="237">
        <f>IF(N267="základní",J267,0)</f>
        <v>0</v>
      </c>
      <c r="BF267" s="237">
        <f>IF(N267="snížená",J267,0)</f>
        <v>0</v>
      </c>
      <c r="BG267" s="237">
        <f>IF(N267="zákl. přenesená",J267,0)</f>
        <v>0</v>
      </c>
      <c r="BH267" s="237">
        <f>IF(N267="sníž. přenesená",J267,0)</f>
        <v>0</v>
      </c>
      <c r="BI267" s="237">
        <f>IF(N267="nulová",J267,0)</f>
        <v>0</v>
      </c>
      <c r="BJ267" s="17" t="s">
        <v>84</v>
      </c>
      <c r="BK267" s="237">
        <f>ROUND(I267*H267,2)</f>
        <v>0</v>
      </c>
      <c r="BL267" s="17" t="s">
        <v>634</v>
      </c>
      <c r="BM267" s="236" t="s">
        <v>760</v>
      </c>
    </row>
    <row r="268" s="2" customFormat="1" ht="24" customHeight="1">
      <c r="A268" s="39"/>
      <c r="B268" s="40"/>
      <c r="C268" s="242" t="s">
        <v>761</v>
      </c>
      <c r="D268" s="242" t="s">
        <v>214</v>
      </c>
      <c r="E268" s="243" t="s">
        <v>762</v>
      </c>
      <c r="F268" s="244" t="s">
        <v>763</v>
      </c>
      <c r="G268" s="245" t="s">
        <v>146</v>
      </c>
      <c r="H268" s="246">
        <v>40</v>
      </c>
      <c r="I268" s="247"/>
      <c r="J268" s="248">
        <f>ROUND(I268*H268,2)</f>
        <v>0</v>
      </c>
      <c r="K268" s="244" t="s">
        <v>147</v>
      </c>
      <c r="L268" s="249"/>
      <c r="M268" s="250" t="s">
        <v>32</v>
      </c>
      <c r="N268" s="251" t="s">
        <v>48</v>
      </c>
      <c r="O268" s="85"/>
      <c r="P268" s="234">
        <f>O268*H268</f>
        <v>0</v>
      </c>
      <c r="Q268" s="234">
        <v>0</v>
      </c>
      <c r="R268" s="234">
        <f>Q268*H268</f>
        <v>0</v>
      </c>
      <c r="S268" s="234">
        <v>0</v>
      </c>
      <c r="T268" s="235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6" t="s">
        <v>217</v>
      </c>
      <c r="AT268" s="236" t="s">
        <v>214</v>
      </c>
      <c r="AU268" s="236" t="s">
        <v>84</v>
      </c>
      <c r="AY268" s="17" t="s">
        <v>142</v>
      </c>
      <c r="BE268" s="237">
        <f>IF(N268="základní",J268,0)</f>
        <v>0</v>
      </c>
      <c r="BF268" s="237">
        <f>IF(N268="snížená",J268,0)</f>
        <v>0</v>
      </c>
      <c r="BG268" s="237">
        <f>IF(N268="zákl. přenesená",J268,0)</f>
        <v>0</v>
      </c>
      <c r="BH268" s="237">
        <f>IF(N268="sníž. přenesená",J268,0)</f>
        <v>0</v>
      </c>
      <c r="BI268" s="237">
        <f>IF(N268="nulová",J268,0)</f>
        <v>0</v>
      </c>
      <c r="BJ268" s="17" t="s">
        <v>84</v>
      </c>
      <c r="BK268" s="237">
        <f>ROUND(I268*H268,2)</f>
        <v>0</v>
      </c>
      <c r="BL268" s="17" t="s">
        <v>218</v>
      </c>
      <c r="BM268" s="236" t="s">
        <v>764</v>
      </c>
    </row>
    <row r="269" s="2" customFormat="1" ht="36" customHeight="1">
      <c r="A269" s="39"/>
      <c r="B269" s="40"/>
      <c r="C269" s="225" t="s">
        <v>765</v>
      </c>
      <c r="D269" s="225" t="s">
        <v>143</v>
      </c>
      <c r="E269" s="226" t="s">
        <v>766</v>
      </c>
      <c r="F269" s="227" t="s">
        <v>767</v>
      </c>
      <c r="G269" s="228" t="s">
        <v>146</v>
      </c>
      <c r="H269" s="229">
        <v>1</v>
      </c>
      <c r="I269" s="230"/>
      <c r="J269" s="231">
        <f>ROUND(I269*H269,2)</f>
        <v>0</v>
      </c>
      <c r="K269" s="227" t="s">
        <v>147</v>
      </c>
      <c r="L269" s="45"/>
      <c r="M269" s="232" t="s">
        <v>32</v>
      </c>
      <c r="N269" s="233" t="s">
        <v>48</v>
      </c>
      <c r="O269" s="85"/>
      <c r="P269" s="234">
        <f>O269*H269</f>
        <v>0</v>
      </c>
      <c r="Q269" s="234">
        <v>0</v>
      </c>
      <c r="R269" s="234">
        <f>Q269*H269</f>
        <v>0</v>
      </c>
      <c r="S269" s="234">
        <v>0</v>
      </c>
      <c r="T269" s="235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6" t="s">
        <v>634</v>
      </c>
      <c r="AT269" s="236" t="s">
        <v>143</v>
      </c>
      <c r="AU269" s="236" t="s">
        <v>84</v>
      </c>
      <c r="AY269" s="17" t="s">
        <v>142</v>
      </c>
      <c r="BE269" s="237">
        <f>IF(N269="základní",J269,0)</f>
        <v>0</v>
      </c>
      <c r="BF269" s="237">
        <f>IF(N269="snížená",J269,0)</f>
        <v>0</v>
      </c>
      <c r="BG269" s="237">
        <f>IF(N269="zákl. přenesená",J269,0)</f>
        <v>0</v>
      </c>
      <c r="BH269" s="237">
        <f>IF(N269="sníž. přenesená",J269,0)</f>
        <v>0</v>
      </c>
      <c r="BI269" s="237">
        <f>IF(N269="nulová",J269,0)</f>
        <v>0</v>
      </c>
      <c r="BJ269" s="17" t="s">
        <v>84</v>
      </c>
      <c r="BK269" s="237">
        <f>ROUND(I269*H269,2)</f>
        <v>0</v>
      </c>
      <c r="BL269" s="17" t="s">
        <v>634</v>
      </c>
      <c r="BM269" s="236" t="s">
        <v>768</v>
      </c>
    </row>
    <row r="270" s="2" customFormat="1" ht="24" customHeight="1">
      <c r="A270" s="39"/>
      <c r="B270" s="40"/>
      <c r="C270" s="242" t="s">
        <v>769</v>
      </c>
      <c r="D270" s="242" t="s">
        <v>214</v>
      </c>
      <c r="E270" s="243" t="s">
        <v>770</v>
      </c>
      <c r="F270" s="244" t="s">
        <v>771</v>
      </c>
      <c r="G270" s="245" t="s">
        <v>146</v>
      </c>
      <c r="H270" s="246">
        <v>20</v>
      </c>
      <c r="I270" s="247"/>
      <c r="J270" s="248">
        <f>ROUND(I270*H270,2)</f>
        <v>0</v>
      </c>
      <c r="K270" s="244" t="s">
        <v>147</v>
      </c>
      <c r="L270" s="249"/>
      <c r="M270" s="250" t="s">
        <v>32</v>
      </c>
      <c r="N270" s="251" t="s">
        <v>48</v>
      </c>
      <c r="O270" s="85"/>
      <c r="P270" s="234">
        <f>O270*H270</f>
        <v>0</v>
      </c>
      <c r="Q270" s="234">
        <v>0</v>
      </c>
      <c r="R270" s="234">
        <f>Q270*H270</f>
        <v>0</v>
      </c>
      <c r="S270" s="234">
        <v>0</v>
      </c>
      <c r="T270" s="235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6" t="s">
        <v>217</v>
      </c>
      <c r="AT270" s="236" t="s">
        <v>214</v>
      </c>
      <c r="AU270" s="236" t="s">
        <v>84</v>
      </c>
      <c r="AY270" s="17" t="s">
        <v>142</v>
      </c>
      <c r="BE270" s="237">
        <f>IF(N270="základní",J270,0)</f>
        <v>0</v>
      </c>
      <c r="BF270" s="237">
        <f>IF(N270="snížená",J270,0)</f>
        <v>0</v>
      </c>
      <c r="BG270" s="237">
        <f>IF(N270="zákl. přenesená",J270,0)</f>
        <v>0</v>
      </c>
      <c r="BH270" s="237">
        <f>IF(N270="sníž. přenesená",J270,0)</f>
        <v>0</v>
      </c>
      <c r="BI270" s="237">
        <f>IF(N270="nulová",J270,0)</f>
        <v>0</v>
      </c>
      <c r="BJ270" s="17" t="s">
        <v>84</v>
      </c>
      <c r="BK270" s="237">
        <f>ROUND(I270*H270,2)</f>
        <v>0</v>
      </c>
      <c r="BL270" s="17" t="s">
        <v>218</v>
      </c>
      <c r="BM270" s="236" t="s">
        <v>772</v>
      </c>
    </row>
    <row r="271" s="2" customFormat="1" ht="24" customHeight="1">
      <c r="A271" s="39"/>
      <c r="B271" s="40"/>
      <c r="C271" s="242" t="s">
        <v>773</v>
      </c>
      <c r="D271" s="242" t="s">
        <v>214</v>
      </c>
      <c r="E271" s="243" t="s">
        <v>774</v>
      </c>
      <c r="F271" s="244" t="s">
        <v>763</v>
      </c>
      <c r="G271" s="245" t="s">
        <v>146</v>
      </c>
      <c r="H271" s="246">
        <v>20</v>
      </c>
      <c r="I271" s="247"/>
      <c r="J271" s="248">
        <f>ROUND(I271*H271,2)</f>
        <v>0</v>
      </c>
      <c r="K271" s="244" t="s">
        <v>147</v>
      </c>
      <c r="L271" s="249"/>
      <c r="M271" s="250" t="s">
        <v>32</v>
      </c>
      <c r="N271" s="251" t="s">
        <v>48</v>
      </c>
      <c r="O271" s="85"/>
      <c r="P271" s="234">
        <f>O271*H271</f>
        <v>0</v>
      </c>
      <c r="Q271" s="234">
        <v>0</v>
      </c>
      <c r="R271" s="234">
        <f>Q271*H271</f>
        <v>0</v>
      </c>
      <c r="S271" s="234">
        <v>0</v>
      </c>
      <c r="T271" s="235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6" t="s">
        <v>217</v>
      </c>
      <c r="AT271" s="236" t="s">
        <v>214</v>
      </c>
      <c r="AU271" s="236" t="s">
        <v>84</v>
      </c>
      <c r="AY271" s="17" t="s">
        <v>142</v>
      </c>
      <c r="BE271" s="237">
        <f>IF(N271="základní",J271,0)</f>
        <v>0</v>
      </c>
      <c r="BF271" s="237">
        <f>IF(N271="snížená",J271,0)</f>
        <v>0</v>
      </c>
      <c r="BG271" s="237">
        <f>IF(N271="zákl. přenesená",J271,0)</f>
        <v>0</v>
      </c>
      <c r="BH271" s="237">
        <f>IF(N271="sníž. přenesená",J271,0)</f>
        <v>0</v>
      </c>
      <c r="BI271" s="237">
        <f>IF(N271="nulová",J271,0)</f>
        <v>0</v>
      </c>
      <c r="BJ271" s="17" t="s">
        <v>84</v>
      </c>
      <c r="BK271" s="237">
        <f>ROUND(I271*H271,2)</f>
        <v>0</v>
      </c>
      <c r="BL271" s="17" t="s">
        <v>218</v>
      </c>
      <c r="BM271" s="236" t="s">
        <v>775</v>
      </c>
    </row>
    <row r="272" s="2" customFormat="1" ht="24" customHeight="1">
      <c r="A272" s="39"/>
      <c r="B272" s="40"/>
      <c r="C272" s="242" t="s">
        <v>776</v>
      </c>
      <c r="D272" s="242" t="s">
        <v>214</v>
      </c>
      <c r="E272" s="243" t="s">
        <v>777</v>
      </c>
      <c r="F272" s="244" t="s">
        <v>778</v>
      </c>
      <c r="G272" s="245" t="s">
        <v>146</v>
      </c>
      <c r="H272" s="246">
        <v>4</v>
      </c>
      <c r="I272" s="247"/>
      <c r="J272" s="248">
        <f>ROUND(I272*H272,2)</f>
        <v>0</v>
      </c>
      <c r="K272" s="244" t="s">
        <v>147</v>
      </c>
      <c r="L272" s="249"/>
      <c r="M272" s="250" t="s">
        <v>32</v>
      </c>
      <c r="N272" s="251" t="s">
        <v>48</v>
      </c>
      <c r="O272" s="85"/>
      <c r="P272" s="234">
        <f>O272*H272</f>
        <v>0</v>
      </c>
      <c r="Q272" s="234">
        <v>0</v>
      </c>
      <c r="R272" s="234">
        <f>Q272*H272</f>
        <v>0</v>
      </c>
      <c r="S272" s="234">
        <v>0</v>
      </c>
      <c r="T272" s="235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6" t="s">
        <v>230</v>
      </c>
      <c r="AT272" s="236" t="s">
        <v>214</v>
      </c>
      <c r="AU272" s="236" t="s">
        <v>84</v>
      </c>
      <c r="AY272" s="17" t="s">
        <v>142</v>
      </c>
      <c r="BE272" s="237">
        <f>IF(N272="základní",J272,0)</f>
        <v>0</v>
      </c>
      <c r="BF272" s="237">
        <f>IF(N272="snížená",J272,0)</f>
        <v>0</v>
      </c>
      <c r="BG272" s="237">
        <f>IF(N272="zákl. přenesená",J272,0)</f>
        <v>0</v>
      </c>
      <c r="BH272" s="237">
        <f>IF(N272="sníž. přenesená",J272,0)</f>
        <v>0</v>
      </c>
      <c r="BI272" s="237">
        <f>IF(N272="nulová",J272,0)</f>
        <v>0</v>
      </c>
      <c r="BJ272" s="17" t="s">
        <v>84</v>
      </c>
      <c r="BK272" s="237">
        <f>ROUND(I272*H272,2)</f>
        <v>0</v>
      </c>
      <c r="BL272" s="17" t="s">
        <v>230</v>
      </c>
      <c r="BM272" s="236" t="s">
        <v>779</v>
      </c>
    </row>
    <row r="273" s="2" customFormat="1" ht="24" customHeight="1">
      <c r="A273" s="39"/>
      <c r="B273" s="40"/>
      <c r="C273" s="242" t="s">
        <v>780</v>
      </c>
      <c r="D273" s="242" t="s">
        <v>214</v>
      </c>
      <c r="E273" s="243" t="s">
        <v>781</v>
      </c>
      <c r="F273" s="244" t="s">
        <v>782</v>
      </c>
      <c r="G273" s="245" t="s">
        <v>146</v>
      </c>
      <c r="H273" s="246">
        <v>3</v>
      </c>
      <c r="I273" s="247"/>
      <c r="J273" s="248">
        <f>ROUND(I273*H273,2)</f>
        <v>0</v>
      </c>
      <c r="K273" s="244" t="s">
        <v>147</v>
      </c>
      <c r="L273" s="249"/>
      <c r="M273" s="250" t="s">
        <v>32</v>
      </c>
      <c r="N273" s="251" t="s">
        <v>48</v>
      </c>
      <c r="O273" s="85"/>
      <c r="P273" s="234">
        <f>O273*H273</f>
        <v>0</v>
      </c>
      <c r="Q273" s="234">
        <v>0</v>
      </c>
      <c r="R273" s="234">
        <f>Q273*H273</f>
        <v>0</v>
      </c>
      <c r="S273" s="234">
        <v>0</v>
      </c>
      <c r="T273" s="235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6" t="s">
        <v>230</v>
      </c>
      <c r="AT273" s="236" t="s">
        <v>214</v>
      </c>
      <c r="AU273" s="236" t="s">
        <v>84</v>
      </c>
      <c r="AY273" s="17" t="s">
        <v>142</v>
      </c>
      <c r="BE273" s="237">
        <f>IF(N273="základní",J273,0)</f>
        <v>0</v>
      </c>
      <c r="BF273" s="237">
        <f>IF(N273="snížená",J273,0)</f>
        <v>0</v>
      </c>
      <c r="BG273" s="237">
        <f>IF(N273="zákl. přenesená",J273,0)</f>
        <v>0</v>
      </c>
      <c r="BH273" s="237">
        <f>IF(N273="sníž. přenesená",J273,0)</f>
        <v>0</v>
      </c>
      <c r="BI273" s="237">
        <f>IF(N273="nulová",J273,0)</f>
        <v>0</v>
      </c>
      <c r="BJ273" s="17" t="s">
        <v>84</v>
      </c>
      <c r="BK273" s="237">
        <f>ROUND(I273*H273,2)</f>
        <v>0</v>
      </c>
      <c r="BL273" s="17" t="s">
        <v>230</v>
      </c>
      <c r="BM273" s="236" t="s">
        <v>783</v>
      </c>
    </row>
    <row r="274" s="2" customFormat="1" ht="24" customHeight="1">
      <c r="A274" s="39"/>
      <c r="B274" s="40"/>
      <c r="C274" s="242" t="s">
        <v>784</v>
      </c>
      <c r="D274" s="242" t="s">
        <v>214</v>
      </c>
      <c r="E274" s="243" t="s">
        <v>785</v>
      </c>
      <c r="F274" s="244" t="s">
        <v>786</v>
      </c>
      <c r="G274" s="245" t="s">
        <v>146</v>
      </c>
      <c r="H274" s="246">
        <v>26</v>
      </c>
      <c r="I274" s="247"/>
      <c r="J274" s="248">
        <f>ROUND(I274*H274,2)</f>
        <v>0</v>
      </c>
      <c r="K274" s="244" t="s">
        <v>147</v>
      </c>
      <c r="L274" s="249"/>
      <c r="M274" s="250" t="s">
        <v>32</v>
      </c>
      <c r="N274" s="251" t="s">
        <v>48</v>
      </c>
      <c r="O274" s="85"/>
      <c r="P274" s="234">
        <f>O274*H274</f>
        <v>0</v>
      </c>
      <c r="Q274" s="234">
        <v>0</v>
      </c>
      <c r="R274" s="234">
        <f>Q274*H274</f>
        <v>0</v>
      </c>
      <c r="S274" s="234">
        <v>0</v>
      </c>
      <c r="T274" s="235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6" t="s">
        <v>217</v>
      </c>
      <c r="AT274" s="236" t="s">
        <v>214</v>
      </c>
      <c r="AU274" s="236" t="s">
        <v>84</v>
      </c>
      <c r="AY274" s="17" t="s">
        <v>142</v>
      </c>
      <c r="BE274" s="237">
        <f>IF(N274="základní",J274,0)</f>
        <v>0</v>
      </c>
      <c r="BF274" s="237">
        <f>IF(N274="snížená",J274,0)</f>
        <v>0</v>
      </c>
      <c r="BG274" s="237">
        <f>IF(N274="zákl. přenesená",J274,0)</f>
        <v>0</v>
      </c>
      <c r="BH274" s="237">
        <f>IF(N274="sníž. přenesená",J274,0)</f>
        <v>0</v>
      </c>
      <c r="BI274" s="237">
        <f>IF(N274="nulová",J274,0)</f>
        <v>0</v>
      </c>
      <c r="BJ274" s="17" t="s">
        <v>84</v>
      </c>
      <c r="BK274" s="237">
        <f>ROUND(I274*H274,2)</f>
        <v>0</v>
      </c>
      <c r="BL274" s="17" t="s">
        <v>218</v>
      </c>
      <c r="BM274" s="236" t="s">
        <v>787</v>
      </c>
    </row>
    <row r="275" s="2" customFormat="1" ht="24" customHeight="1">
      <c r="A275" s="39"/>
      <c r="B275" s="40"/>
      <c r="C275" s="225" t="s">
        <v>788</v>
      </c>
      <c r="D275" s="225" t="s">
        <v>143</v>
      </c>
      <c r="E275" s="226" t="s">
        <v>789</v>
      </c>
      <c r="F275" s="227" t="s">
        <v>790</v>
      </c>
      <c r="G275" s="228" t="s">
        <v>146</v>
      </c>
      <c r="H275" s="229">
        <v>2</v>
      </c>
      <c r="I275" s="230"/>
      <c r="J275" s="231">
        <f>ROUND(I275*H275,2)</f>
        <v>0</v>
      </c>
      <c r="K275" s="227" t="s">
        <v>147</v>
      </c>
      <c r="L275" s="45"/>
      <c r="M275" s="232" t="s">
        <v>32</v>
      </c>
      <c r="N275" s="233" t="s">
        <v>48</v>
      </c>
      <c r="O275" s="85"/>
      <c r="P275" s="234">
        <f>O275*H275</f>
        <v>0</v>
      </c>
      <c r="Q275" s="234">
        <v>0</v>
      </c>
      <c r="R275" s="234">
        <f>Q275*H275</f>
        <v>0</v>
      </c>
      <c r="S275" s="234">
        <v>0</v>
      </c>
      <c r="T275" s="235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6" t="s">
        <v>634</v>
      </c>
      <c r="AT275" s="236" t="s">
        <v>143</v>
      </c>
      <c r="AU275" s="236" t="s">
        <v>84</v>
      </c>
      <c r="AY275" s="17" t="s">
        <v>142</v>
      </c>
      <c r="BE275" s="237">
        <f>IF(N275="základní",J275,0)</f>
        <v>0</v>
      </c>
      <c r="BF275" s="237">
        <f>IF(N275="snížená",J275,0)</f>
        <v>0</v>
      </c>
      <c r="BG275" s="237">
        <f>IF(N275="zákl. přenesená",J275,0)</f>
        <v>0</v>
      </c>
      <c r="BH275" s="237">
        <f>IF(N275="sníž. přenesená",J275,0)</f>
        <v>0</v>
      </c>
      <c r="BI275" s="237">
        <f>IF(N275="nulová",J275,0)</f>
        <v>0</v>
      </c>
      <c r="BJ275" s="17" t="s">
        <v>84</v>
      </c>
      <c r="BK275" s="237">
        <f>ROUND(I275*H275,2)</f>
        <v>0</v>
      </c>
      <c r="BL275" s="17" t="s">
        <v>634</v>
      </c>
      <c r="BM275" s="236" t="s">
        <v>791</v>
      </c>
    </row>
    <row r="276" s="2" customFormat="1" ht="24" customHeight="1">
      <c r="A276" s="39"/>
      <c r="B276" s="40"/>
      <c r="C276" s="242" t="s">
        <v>792</v>
      </c>
      <c r="D276" s="242" t="s">
        <v>214</v>
      </c>
      <c r="E276" s="243" t="s">
        <v>793</v>
      </c>
      <c r="F276" s="244" t="s">
        <v>794</v>
      </c>
      <c r="G276" s="245" t="s">
        <v>275</v>
      </c>
      <c r="H276" s="246">
        <v>21</v>
      </c>
      <c r="I276" s="247"/>
      <c r="J276" s="248">
        <f>ROUND(I276*H276,2)</f>
        <v>0</v>
      </c>
      <c r="K276" s="244" t="s">
        <v>147</v>
      </c>
      <c r="L276" s="249"/>
      <c r="M276" s="250" t="s">
        <v>32</v>
      </c>
      <c r="N276" s="251" t="s">
        <v>48</v>
      </c>
      <c r="O276" s="85"/>
      <c r="P276" s="234">
        <f>O276*H276</f>
        <v>0</v>
      </c>
      <c r="Q276" s="234">
        <v>0</v>
      </c>
      <c r="R276" s="234">
        <f>Q276*H276</f>
        <v>0</v>
      </c>
      <c r="S276" s="234">
        <v>0</v>
      </c>
      <c r="T276" s="235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6" t="s">
        <v>217</v>
      </c>
      <c r="AT276" s="236" t="s">
        <v>214</v>
      </c>
      <c r="AU276" s="236" t="s">
        <v>84</v>
      </c>
      <c r="AY276" s="17" t="s">
        <v>142</v>
      </c>
      <c r="BE276" s="237">
        <f>IF(N276="základní",J276,0)</f>
        <v>0</v>
      </c>
      <c r="BF276" s="237">
        <f>IF(N276="snížená",J276,0)</f>
        <v>0</v>
      </c>
      <c r="BG276" s="237">
        <f>IF(N276="zákl. přenesená",J276,0)</f>
        <v>0</v>
      </c>
      <c r="BH276" s="237">
        <f>IF(N276="sníž. přenesená",J276,0)</f>
        <v>0</v>
      </c>
      <c r="BI276" s="237">
        <f>IF(N276="nulová",J276,0)</f>
        <v>0</v>
      </c>
      <c r="BJ276" s="17" t="s">
        <v>84</v>
      </c>
      <c r="BK276" s="237">
        <f>ROUND(I276*H276,2)</f>
        <v>0</v>
      </c>
      <c r="BL276" s="17" t="s">
        <v>218</v>
      </c>
      <c r="BM276" s="236" t="s">
        <v>795</v>
      </c>
    </row>
    <row r="277" s="2" customFormat="1" ht="24" customHeight="1">
      <c r="A277" s="39"/>
      <c r="B277" s="40"/>
      <c r="C277" s="225" t="s">
        <v>796</v>
      </c>
      <c r="D277" s="225" t="s">
        <v>143</v>
      </c>
      <c r="E277" s="226" t="s">
        <v>797</v>
      </c>
      <c r="F277" s="227" t="s">
        <v>798</v>
      </c>
      <c r="G277" s="228" t="s">
        <v>146</v>
      </c>
      <c r="H277" s="229">
        <v>20</v>
      </c>
      <c r="I277" s="230"/>
      <c r="J277" s="231">
        <f>ROUND(I277*H277,2)</f>
        <v>0</v>
      </c>
      <c r="K277" s="227" t="s">
        <v>147</v>
      </c>
      <c r="L277" s="45"/>
      <c r="M277" s="232" t="s">
        <v>32</v>
      </c>
      <c r="N277" s="233" t="s">
        <v>48</v>
      </c>
      <c r="O277" s="85"/>
      <c r="P277" s="234">
        <f>O277*H277</f>
        <v>0</v>
      </c>
      <c r="Q277" s="234">
        <v>0</v>
      </c>
      <c r="R277" s="234">
        <f>Q277*H277</f>
        <v>0</v>
      </c>
      <c r="S277" s="234">
        <v>0</v>
      </c>
      <c r="T277" s="235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6" t="s">
        <v>634</v>
      </c>
      <c r="AT277" s="236" t="s">
        <v>143</v>
      </c>
      <c r="AU277" s="236" t="s">
        <v>84</v>
      </c>
      <c r="AY277" s="17" t="s">
        <v>142</v>
      </c>
      <c r="BE277" s="237">
        <f>IF(N277="základní",J277,0)</f>
        <v>0</v>
      </c>
      <c r="BF277" s="237">
        <f>IF(N277="snížená",J277,0)</f>
        <v>0</v>
      </c>
      <c r="BG277" s="237">
        <f>IF(N277="zákl. přenesená",J277,0)</f>
        <v>0</v>
      </c>
      <c r="BH277" s="237">
        <f>IF(N277="sníž. přenesená",J277,0)</f>
        <v>0</v>
      </c>
      <c r="BI277" s="237">
        <f>IF(N277="nulová",J277,0)</f>
        <v>0</v>
      </c>
      <c r="BJ277" s="17" t="s">
        <v>84</v>
      </c>
      <c r="BK277" s="237">
        <f>ROUND(I277*H277,2)</f>
        <v>0</v>
      </c>
      <c r="BL277" s="17" t="s">
        <v>634</v>
      </c>
      <c r="BM277" s="236" t="s">
        <v>799</v>
      </c>
    </row>
    <row r="278" s="2" customFormat="1" ht="24" customHeight="1">
      <c r="A278" s="39"/>
      <c r="B278" s="40"/>
      <c r="C278" s="225" t="s">
        <v>800</v>
      </c>
      <c r="D278" s="225" t="s">
        <v>143</v>
      </c>
      <c r="E278" s="226" t="s">
        <v>801</v>
      </c>
      <c r="F278" s="227" t="s">
        <v>802</v>
      </c>
      <c r="G278" s="228" t="s">
        <v>146</v>
      </c>
      <c r="H278" s="229">
        <v>20</v>
      </c>
      <c r="I278" s="230"/>
      <c r="J278" s="231">
        <f>ROUND(I278*H278,2)</f>
        <v>0</v>
      </c>
      <c r="K278" s="227" t="s">
        <v>147</v>
      </c>
      <c r="L278" s="45"/>
      <c r="M278" s="232" t="s">
        <v>32</v>
      </c>
      <c r="N278" s="233" t="s">
        <v>48</v>
      </c>
      <c r="O278" s="85"/>
      <c r="P278" s="234">
        <f>O278*H278</f>
        <v>0</v>
      </c>
      <c r="Q278" s="234">
        <v>0</v>
      </c>
      <c r="R278" s="234">
        <f>Q278*H278</f>
        <v>0</v>
      </c>
      <c r="S278" s="234">
        <v>0</v>
      </c>
      <c r="T278" s="235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6" t="s">
        <v>634</v>
      </c>
      <c r="AT278" s="236" t="s">
        <v>143</v>
      </c>
      <c r="AU278" s="236" t="s">
        <v>84</v>
      </c>
      <c r="AY278" s="17" t="s">
        <v>142</v>
      </c>
      <c r="BE278" s="237">
        <f>IF(N278="základní",J278,0)</f>
        <v>0</v>
      </c>
      <c r="BF278" s="237">
        <f>IF(N278="snížená",J278,0)</f>
        <v>0</v>
      </c>
      <c r="BG278" s="237">
        <f>IF(N278="zákl. přenesená",J278,0)</f>
        <v>0</v>
      </c>
      <c r="BH278" s="237">
        <f>IF(N278="sníž. přenesená",J278,0)</f>
        <v>0</v>
      </c>
      <c r="BI278" s="237">
        <f>IF(N278="nulová",J278,0)</f>
        <v>0</v>
      </c>
      <c r="BJ278" s="17" t="s">
        <v>84</v>
      </c>
      <c r="BK278" s="237">
        <f>ROUND(I278*H278,2)</f>
        <v>0</v>
      </c>
      <c r="BL278" s="17" t="s">
        <v>634</v>
      </c>
      <c r="BM278" s="236" t="s">
        <v>803</v>
      </c>
    </row>
    <row r="279" s="2" customFormat="1" ht="24" customHeight="1">
      <c r="A279" s="39"/>
      <c r="B279" s="40"/>
      <c r="C279" s="242" t="s">
        <v>804</v>
      </c>
      <c r="D279" s="242" t="s">
        <v>214</v>
      </c>
      <c r="E279" s="243" t="s">
        <v>805</v>
      </c>
      <c r="F279" s="244" t="s">
        <v>806</v>
      </c>
      <c r="G279" s="245" t="s">
        <v>146</v>
      </c>
      <c r="H279" s="246">
        <v>1</v>
      </c>
      <c r="I279" s="247"/>
      <c r="J279" s="248">
        <f>ROUND(I279*H279,2)</f>
        <v>0</v>
      </c>
      <c r="K279" s="244" t="s">
        <v>147</v>
      </c>
      <c r="L279" s="249"/>
      <c r="M279" s="250" t="s">
        <v>32</v>
      </c>
      <c r="N279" s="251" t="s">
        <v>48</v>
      </c>
      <c r="O279" s="85"/>
      <c r="P279" s="234">
        <f>O279*H279</f>
        <v>0</v>
      </c>
      <c r="Q279" s="234">
        <v>0</v>
      </c>
      <c r="R279" s="234">
        <f>Q279*H279</f>
        <v>0</v>
      </c>
      <c r="S279" s="234">
        <v>0</v>
      </c>
      <c r="T279" s="235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6" t="s">
        <v>217</v>
      </c>
      <c r="AT279" s="236" t="s">
        <v>214</v>
      </c>
      <c r="AU279" s="236" t="s">
        <v>84</v>
      </c>
      <c r="AY279" s="17" t="s">
        <v>142</v>
      </c>
      <c r="BE279" s="237">
        <f>IF(N279="základní",J279,0)</f>
        <v>0</v>
      </c>
      <c r="BF279" s="237">
        <f>IF(N279="snížená",J279,0)</f>
        <v>0</v>
      </c>
      <c r="BG279" s="237">
        <f>IF(N279="zákl. přenesená",J279,0)</f>
        <v>0</v>
      </c>
      <c r="BH279" s="237">
        <f>IF(N279="sníž. přenesená",J279,0)</f>
        <v>0</v>
      </c>
      <c r="BI279" s="237">
        <f>IF(N279="nulová",J279,0)</f>
        <v>0</v>
      </c>
      <c r="BJ279" s="17" t="s">
        <v>84</v>
      </c>
      <c r="BK279" s="237">
        <f>ROUND(I279*H279,2)</f>
        <v>0</v>
      </c>
      <c r="BL279" s="17" t="s">
        <v>218</v>
      </c>
      <c r="BM279" s="236" t="s">
        <v>807</v>
      </c>
    </row>
    <row r="280" s="2" customFormat="1" ht="24" customHeight="1">
      <c r="A280" s="39"/>
      <c r="B280" s="40"/>
      <c r="C280" s="225" t="s">
        <v>808</v>
      </c>
      <c r="D280" s="225" t="s">
        <v>143</v>
      </c>
      <c r="E280" s="226" t="s">
        <v>809</v>
      </c>
      <c r="F280" s="227" t="s">
        <v>810</v>
      </c>
      <c r="G280" s="228" t="s">
        <v>146</v>
      </c>
      <c r="H280" s="229">
        <v>6</v>
      </c>
      <c r="I280" s="230"/>
      <c r="J280" s="231">
        <f>ROUND(I280*H280,2)</f>
        <v>0</v>
      </c>
      <c r="K280" s="227" t="s">
        <v>147</v>
      </c>
      <c r="L280" s="45"/>
      <c r="M280" s="232" t="s">
        <v>32</v>
      </c>
      <c r="N280" s="233" t="s">
        <v>48</v>
      </c>
      <c r="O280" s="85"/>
      <c r="P280" s="234">
        <f>O280*H280</f>
        <v>0</v>
      </c>
      <c r="Q280" s="234">
        <v>0</v>
      </c>
      <c r="R280" s="234">
        <f>Q280*H280</f>
        <v>0</v>
      </c>
      <c r="S280" s="234">
        <v>0</v>
      </c>
      <c r="T280" s="235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6" t="s">
        <v>634</v>
      </c>
      <c r="AT280" s="236" t="s">
        <v>143</v>
      </c>
      <c r="AU280" s="236" t="s">
        <v>84</v>
      </c>
      <c r="AY280" s="17" t="s">
        <v>142</v>
      </c>
      <c r="BE280" s="237">
        <f>IF(N280="základní",J280,0)</f>
        <v>0</v>
      </c>
      <c r="BF280" s="237">
        <f>IF(N280="snížená",J280,0)</f>
        <v>0</v>
      </c>
      <c r="BG280" s="237">
        <f>IF(N280="zákl. přenesená",J280,0)</f>
        <v>0</v>
      </c>
      <c r="BH280" s="237">
        <f>IF(N280="sníž. přenesená",J280,0)</f>
        <v>0</v>
      </c>
      <c r="BI280" s="237">
        <f>IF(N280="nulová",J280,0)</f>
        <v>0</v>
      </c>
      <c r="BJ280" s="17" t="s">
        <v>84</v>
      </c>
      <c r="BK280" s="237">
        <f>ROUND(I280*H280,2)</f>
        <v>0</v>
      </c>
      <c r="BL280" s="17" t="s">
        <v>634</v>
      </c>
      <c r="BM280" s="236" t="s">
        <v>811</v>
      </c>
    </row>
    <row r="281" s="12" customFormat="1" ht="25.92" customHeight="1">
      <c r="A281" s="12"/>
      <c r="B281" s="211"/>
      <c r="C281" s="212"/>
      <c r="D281" s="213" t="s">
        <v>76</v>
      </c>
      <c r="E281" s="214" t="s">
        <v>812</v>
      </c>
      <c r="F281" s="214" t="s">
        <v>813</v>
      </c>
      <c r="G281" s="212"/>
      <c r="H281" s="212"/>
      <c r="I281" s="215"/>
      <c r="J281" s="216">
        <f>BK281</f>
        <v>0</v>
      </c>
      <c r="K281" s="212"/>
      <c r="L281" s="217"/>
      <c r="M281" s="218"/>
      <c r="N281" s="219"/>
      <c r="O281" s="219"/>
      <c r="P281" s="220">
        <f>SUM(P282:P293)</f>
        <v>0</v>
      </c>
      <c r="Q281" s="219"/>
      <c r="R281" s="220">
        <f>SUM(R282:R293)</f>
        <v>0</v>
      </c>
      <c r="S281" s="219"/>
      <c r="T281" s="221">
        <f>SUM(T282:T293)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22" t="s">
        <v>84</v>
      </c>
      <c r="AT281" s="223" t="s">
        <v>76</v>
      </c>
      <c r="AU281" s="223" t="s">
        <v>77</v>
      </c>
      <c r="AY281" s="222" t="s">
        <v>142</v>
      </c>
      <c r="BK281" s="224">
        <f>SUM(BK282:BK293)</f>
        <v>0</v>
      </c>
    </row>
    <row r="282" s="2" customFormat="1" ht="24" customHeight="1">
      <c r="A282" s="39"/>
      <c r="B282" s="40"/>
      <c r="C282" s="242" t="s">
        <v>814</v>
      </c>
      <c r="D282" s="242" t="s">
        <v>214</v>
      </c>
      <c r="E282" s="243" t="s">
        <v>815</v>
      </c>
      <c r="F282" s="244" t="s">
        <v>816</v>
      </c>
      <c r="G282" s="245" t="s">
        <v>146</v>
      </c>
      <c r="H282" s="246">
        <v>4</v>
      </c>
      <c r="I282" s="247"/>
      <c r="J282" s="248">
        <f>ROUND(I282*H282,2)</f>
        <v>0</v>
      </c>
      <c r="K282" s="244" t="s">
        <v>147</v>
      </c>
      <c r="L282" s="249"/>
      <c r="M282" s="250" t="s">
        <v>32</v>
      </c>
      <c r="N282" s="251" t="s">
        <v>48</v>
      </c>
      <c r="O282" s="85"/>
      <c r="P282" s="234">
        <f>O282*H282</f>
        <v>0</v>
      </c>
      <c r="Q282" s="234">
        <v>0</v>
      </c>
      <c r="R282" s="234">
        <f>Q282*H282</f>
        <v>0</v>
      </c>
      <c r="S282" s="234">
        <v>0</v>
      </c>
      <c r="T282" s="235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6" t="s">
        <v>230</v>
      </c>
      <c r="AT282" s="236" t="s">
        <v>214</v>
      </c>
      <c r="AU282" s="236" t="s">
        <v>84</v>
      </c>
      <c r="AY282" s="17" t="s">
        <v>142</v>
      </c>
      <c r="BE282" s="237">
        <f>IF(N282="základní",J282,0)</f>
        <v>0</v>
      </c>
      <c r="BF282" s="237">
        <f>IF(N282="snížená",J282,0)</f>
        <v>0</v>
      </c>
      <c r="BG282" s="237">
        <f>IF(N282="zákl. přenesená",J282,0)</f>
        <v>0</v>
      </c>
      <c r="BH282" s="237">
        <f>IF(N282="sníž. přenesená",J282,0)</f>
        <v>0</v>
      </c>
      <c r="BI282" s="237">
        <f>IF(N282="nulová",J282,0)</f>
        <v>0</v>
      </c>
      <c r="BJ282" s="17" t="s">
        <v>84</v>
      </c>
      <c r="BK282" s="237">
        <f>ROUND(I282*H282,2)</f>
        <v>0</v>
      </c>
      <c r="BL282" s="17" t="s">
        <v>230</v>
      </c>
      <c r="BM282" s="236" t="s">
        <v>817</v>
      </c>
    </row>
    <row r="283" s="2" customFormat="1" ht="24" customHeight="1">
      <c r="A283" s="39"/>
      <c r="B283" s="40"/>
      <c r="C283" s="242" t="s">
        <v>818</v>
      </c>
      <c r="D283" s="242" t="s">
        <v>214</v>
      </c>
      <c r="E283" s="243" t="s">
        <v>819</v>
      </c>
      <c r="F283" s="244" t="s">
        <v>820</v>
      </c>
      <c r="G283" s="245" t="s">
        <v>146</v>
      </c>
      <c r="H283" s="246">
        <v>4</v>
      </c>
      <c r="I283" s="247"/>
      <c r="J283" s="248">
        <f>ROUND(I283*H283,2)</f>
        <v>0</v>
      </c>
      <c r="K283" s="244" t="s">
        <v>147</v>
      </c>
      <c r="L283" s="249"/>
      <c r="M283" s="250" t="s">
        <v>32</v>
      </c>
      <c r="N283" s="251" t="s">
        <v>48</v>
      </c>
      <c r="O283" s="85"/>
      <c r="P283" s="234">
        <f>O283*H283</f>
        <v>0</v>
      </c>
      <c r="Q283" s="234">
        <v>0</v>
      </c>
      <c r="R283" s="234">
        <f>Q283*H283</f>
        <v>0</v>
      </c>
      <c r="S283" s="234">
        <v>0</v>
      </c>
      <c r="T283" s="235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6" t="s">
        <v>217</v>
      </c>
      <c r="AT283" s="236" t="s">
        <v>214</v>
      </c>
      <c r="AU283" s="236" t="s">
        <v>84</v>
      </c>
      <c r="AY283" s="17" t="s">
        <v>142</v>
      </c>
      <c r="BE283" s="237">
        <f>IF(N283="základní",J283,0)</f>
        <v>0</v>
      </c>
      <c r="BF283" s="237">
        <f>IF(N283="snížená",J283,0)</f>
        <v>0</v>
      </c>
      <c r="BG283" s="237">
        <f>IF(N283="zákl. přenesená",J283,0)</f>
        <v>0</v>
      </c>
      <c r="BH283" s="237">
        <f>IF(N283="sníž. přenesená",J283,0)</f>
        <v>0</v>
      </c>
      <c r="BI283" s="237">
        <f>IF(N283="nulová",J283,0)</f>
        <v>0</v>
      </c>
      <c r="BJ283" s="17" t="s">
        <v>84</v>
      </c>
      <c r="BK283" s="237">
        <f>ROUND(I283*H283,2)</f>
        <v>0</v>
      </c>
      <c r="BL283" s="17" t="s">
        <v>218</v>
      </c>
      <c r="BM283" s="236" t="s">
        <v>821</v>
      </c>
    </row>
    <row r="284" s="2" customFormat="1" ht="24" customHeight="1">
      <c r="A284" s="39"/>
      <c r="B284" s="40"/>
      <c r="C284" s="242" t="s">
        <v>822</v>
      </c>
      <c r="D284" s="242" t="s">
        <v>214</v>
      </c>
      <c r="E284" s="243" t="s">
        <v>823</v>
      </c>
      <c r="F284" s="244" t="s">
        <v>824</v>
      </c>
      <c r="G284" s="245" t="s">
        <v>146</v>
      </c>
      <c r="H284" s="246">
        <v>1</v>
      </c>
      <c r="I284" s="247"/>
      <c r="J284" s="248">
        <f>ROUND(I284*H284,2)</f>
        <v>0</v>
      </c>
      <c r="K284" s="244" t="s">
        <v>147</v>
      </c>
      <c r="L284" s="249"/>
      <c r="M284" s="250" t="s">
        <v>32</v>
      </c>
      <c r="N284" s="251" t="s">
        <v>48</v>
      </c>
      <c r="O284" s="85"/>
      <c r="P284" s="234">
        <f>O284*H284</f>
        <v>0</v>
      </c>
      <c r="Q284" s="234">
        <v>0</v>
      </c>
      <c r="R284" s="234">
        <f>Q284*H284</f>
        <v>0</v>
      </c>
      <c r="S284" s="234">
        <v>0</v>
      </c>
      <c r="T284" s="235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6" t="s">
        <v>217</v>
      </c>
      <c r="AT284" s="236" t="s">
        <v>214</v>
      </c>
      <c r="AU284" s="236" t="s">
        <v>84</v>
      </c>
      <c r="AY284" s="17" t="s">
        <v>142</v>
      </c>
      <c r="BE284" s="237">
        <f>IF(N284="základní",J284,0)</f>
        <v>0</v>
      </c>
      <c r="BF284" s="237">
        <f>IF(N284="snížená",J284,0)</f>
        <v>0</v>
      </c>
      <c r="BG284" s="237">
        <f>IF(N284="zákl. přenesená",J284,0)</f>
        <v>0</v>
      </c>
      <c r="BH284" s="237">
        <f>IF(N284="sníž. přenesená",J284,0)</f>
        <v>0</v>
      </c>
      <c r="BI284" s="237">
        <f>IF(N284="nulová",J284,0)</f>
        <v>0</v>
      </c>
      <c r="BJ284" s="17" t="s">
        <v>84</v>
      </c>
      <c r="BK284" s="237">
        <f>ROUND(I284*H284,2)</f>
        <v>0</v>
      </c>
      <c r="BL284" s="17" t="s">
        <v>218</v>
      </c>
      <c r="BM284" s="236" t="s">
        <v>825</v>
      </c>
    </row>
    <row r="285" s="2" customFormat="1" ht="24" customHeight="1">
      <c r="A285" s="39"/>
      <c r="B285" s="40"/>
      <c r="C285" s="242" t="s">
        <v>826</v>
      </c>
      <c r="D285" s="242" t="s">
        <v>214</v>
      </c>
      <c r="E285" s="243" t="s">
        <v>827</v>
      </c>
      <c r="F285" s="244" t="s">
        <v>828</v>
      </c>
      <c r="G285" s="245" t="s">
        <v>146</v>
      </c>
      <c r="H285" s="246">
        <v>1</v>
      </c>
      <c r="I285" s="247"/>
      <c r="J285" s="248">
        <f>ROUND(I285*H285,2)</f>
        <v>0</v>
      </c>
      <c r="K285" s="244" t="s">
        <v>147</v>
      </c>
      <c r="L285" s="249"/>
      <c r="M285" s="250" t="s">
        <v>32</v>
      </c>
      <c r="N285" s="251" t="s">
        <v>48</v>
      </c>
      <c r="O285" s="85"/>
      <c r="P285" s="234">
        <f>O285*H285</f>
        <v>0</v>
      </c>
      <c r="Q285" s="234">
        <v>0</v>
      </c>
      <c r="R285" s="234">
        <f>Q285*H285</f>
        <v>0</v>
      </c>
      <c r="S285" s="234">
        <v>0</v>
      </c>
      <c r="T285" s="235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6" t="s">
        <v>230</v>
      </c>
      <c r="AT285" s="236" t="s">
        <v>214</v>
      </c>
      <c r="AU285" s="236" t="s">
        <v>84</v>
      </c>
      <c r="AY285" s="17" t="s">
        <v>142</v>
      </c>
      <c r="BE285" s="237">
        <f>IF(N285="základní",J285,0)</f>
        <v>0</v>
      </c>
      <c r="BF285" s="237">
        <f>IF(N285="snížená",J285,0)</f>
        <v>0</v>
      </c>
      <c r="BG285" s="237">
        <f>IF(N285="zákl. přenesená",J285,0)</f>
        <v>0</v>
      </c>
      <c r="BH285" s="237">
        <f>IF(N285="sníž. přenesená",J285,0)</f>
        <v>0</v>
      </c>
      <c r="BI285" s="237">
        <f>IF(N285="nulová",J285,0)</f>
        <v>0</v>
      </c>
      <c r="BJ285" s="17" t="s">
        <v>84</v>
      </c>
      <c r="BK285" s="237">
        <f>ROUND(I285*H285,2)</f>
        <v>0</v>
      </c>
      <c r="BL285" s="17" t="s">
        <v>230</v>
      </c>
      <c r="BM285" s="236" t="s">
        <v>829</v>
      </c>
    </row>
    <row r="286" s="2" customFormat="1" ht="24" customHeight="1">
      <c r="A286" s="39"/>
      <c r="B286" s="40"/>
      <c r="C286" s="242" t="s">
        <v>830</v>
      </c>
      <c r="D286" s="242" t="s">
        <v>214</v>
      </c>
      <c r="E286" s="243" t="s">
        <v>831</v>
      </c>
      <c r="F286" s="244" t="s">
        <v>832</v>
      </c>
      <c r="G286" s="245" t="s">
        <v>146</v>
      </c>
      <c r="H286" s="246">
        <v>4</v>
      </c>
      <c r="I286" s="247"/>
      <c r="J286" s="248">
        <f>ROUND(I286*H286,2)</f>
        <v>0</v>
      </c>
      <c r="K286" s="244" t="s">
        <v>147</v>
      </c>
      <c r="L286" s="249"/>
      <c r="M286" s="250" t="s">
        <v>32</v>
      </c>
      <c r="N286" s="251" t="s">
        <v>48</v>
      </c>
      <c r="O286" s="85"/>
      <c r="P286" s="234">
        <f>O286*H286</f>
        <v>0</v>
      </c>
      <c r="Q286" s="234">
        <v>0</v>
      </c>
      <c r="R286" s="234">
        <f>Q286*H286</f>
        <v>0</v>
      </c>
      <c r="S286" s="234">
        <v>0</v>
      </c>
      <c r="T286" s="235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6" t="s">
        <v>217</v>
      </c>
      <c r="AT286" s="236" t="s">
        <v>214</v>
      </c>
      <c r="AU286" s="236" t="s">
        <v>84</v>
      </c>
      <c r="AY286" s="17" t="s">
        <v>142</v>
      </c>
      <c r="BE286" s="237">
        <f>IF(N286="základní",J286,0)</f>
        <v>0</v>
      </c>
      <c r="BF286" s="237">
        <f>IF(N286="snížená",J286,0)</f>
        <v>0</v>
      </c>
      <c r="BG286" s="237">
        <f>IF(N286="zákl. přenesená",J286,0)</f>
        <v>0</v>
      </c>
      <c r="BH286" s="237">
        <f>IF(N286="sníž. přenesená",J286,0)</f>
        <v>0</v>
      </c>
      <c r="BI286" s="237">
        <f>IF(N286="nulová",J286,0)</f>
        <v>0</v>
      </c>
      <c r="BJ286" s="17" t="s">
        <v>84</v>
      </c>
      <c r="BK286" s="237">
        <f>ROUND(I286*H286,2)</f>
        <v>0</v>
      </c>
      <c r="BL286" s="17" t="s">
        <v>218</v>
      </c>
      <c r="BM286" s="236" t="s">
        <v>833</v>
      </c>
    </row>
    <row r="287" s="2" customFormat="1" ht="24" customHeight="1">
      <c r="A287" s="39"/>
      <c r="B287" s="40"/>
      <c r="C287" s="242" t="s">
        <v>834</v>
      </c>
      <c r="D287" s="242" t="s">
        <v>214</v>
      </c>
      <c r="E287" s="243" t="s">
        <v>835</v>
      </c>
      <c r="F287" s="244" t="s">
        <v>836</v>
      </c>
      <c r="G287" s="245" t="s">
        <v>146</v>
      </c>
      <c r="H287" s="246">
        <v>4</v>
      </c>
      <c r="I287" s="247"/>
      <c r="J287" s="248">
        <f>ROUND(I287*H287,2)</f>
        <v>0</v>
      </c>
      <c r="K287" s="244" t="s">
        <v>147</v>
      </c>
      <c r="L287" s="249"/>
      <c r="M287" s="250" t="s">
        <v>32</v>
      </c>
      <c r="N287" s="251" t="s">
        <v>48</v>
      </c>
      <c r="O287" s="85"/>
      <c r="P287" s="234">
        <f>O287*H287</f>
        <v>0</v>
      </c>
      <c r="Q287" s="234">
        <v>0</v>
      </c>
      <c r="R287" s="234">
        <f>Q287*H287</f>
        <v>0</v>
      </c>
      <c r="S287" s="234">
        <v>0</v>
      </c>
      <c r="T287" s="235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6" t="s">
        <v>230</v>
      </c>
      <c r="AT287" s="236" t="s">
        <v>214</v>
      </c>
      <c r="AU287" s="236" t="s">
        <v>84</v>
      </c>
      <c r="AY287" s="17" t="s">
        <v>142</v>
      </c>
      <c r="BE287" s="237">
        <f>IF(N287="základní",J287,0)</f>
        <v>0</v>
      </c>
      <c r="BF287" s="237">
        <f>IF(N287="snížená",J287,0)</f>
        <v>0</v>
      </c>
      <c r="BG287" s="237">
        <f>IF(N287="zákl. přenesená",J287,0)</f>
        <v>0</v>
      </c>
      <c r="BH287" s="237">
        <f>IF(N287="sníž. přenesená",J287,0)</f>
        <v>0</v>
      </c>
      <c r="BI287" s="237">
        <f>IF(N287="nulová",J287,0)</f>
        <v>0</v>
      </c>
      <c r="BJ287" s="17" t="s">
        <v>84</v>
      </c>
      <c r="BK287" s="237">
        <f>ROUND(I287*H287,2)</f>
        <v>0</v>
      </c>
      <c r="BL287" s="17" t="s">
        <v>230</v>
      </c>
      <c r="BM287" s="236" t="s">
        <v>837</v>
      </c>
    </row>
    <row r="288" s="2" customFormat="1" ht="24" customHeight="1">
      <c r="A288" s="39"/>
      <c r="B288" s="40"/>
      <c r="C288" s="242" t="s">
        <v>838</v>
      </c>
      <c r="D288" s="242" t="s">
        <v>214</v>
      </c>
      <c r="E288" s="243" t="s">
        <v>839</v>
      </c>
      <c r="F288" s="244" t="s">
        <v>840</v>
      </c>
      <c r="G288" s="245" t="s">
        <v>146</v>
      </c>
      <c r="H288" s="246">
        <v>4</v>
      </c>
      <c r="I288" s="247"/>
      <c r="J288" s="248">
        <f>ROUND(I288*H288,2)</f>
        <v>0</v>
      </c>
      <c r="K288" s="244" t="s">
        <v>147</v>
      </c>
      <c r="L288" s="249"/>
      <c r="M288" s="250" t="s">
        <v>32</v>
      </c>
      <c r="N288" s="251" t="s">
        <v>48</v>
      </c>
      <c r="O288" s="85"/>
      <c r="P288" s="234">
        <f>O288*H288</f>
        <v>0</v>
      </c>
      <c r="Q288" s="234">
        <v>0</v>
      </c>
      <c r="R288" s="234">
        <f>Q288*H288</f>
        <v>0</v>
      </c>
      <c r="S288" s="234">
        <v>0</v>
      </c>
      <c r="T288" s="235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6" t="s">
        <v>230</v>
      </c>
      <c r="AT288" s="236" t="s">
        <v>214</v>
      </c>
      <c r="AU288" s="236" t="s">
        <v>84</v>
      </c>
      <c r="AY288" s="17" t="s">
        <v>142</v>
      </c>
      <c r="BE288" s="237">
        <f>IF(N288="základní",J288,0)</f>
        <v>0</v>
      </c>
      <c r="BF288" s="237">
        <f>IF(N288="snížená",J288,0)</f>
        <v>0</v>
      </c>
      <c r="BG288" s="237">
        <f>IF(N288="zákl. přenesená",J288,0)</f>
        <v>0</v>
      </c>
      <c r="BH288" s="237">
        <f>IF(N288="sníž. přenesená",J288,0)</f>
        <v>0</v>
      </c>
      <c r="BI288" s="237">
        <f>IF(N288="nulová",J288,0)</f>
        <v>0</v>
      </c>
      <c r="BJ288" s="17" t="s">
        <v>84</v>
      </c>
      <c r="BK288" s="237">
        <f>ROUND(I288*H288,2)</f>
        <v>0</v>
      </c>
      <c r="BL288" s="17" t="s">
        <v>230</v>
      </c>
      <c r="BM288" s="236" t="s">
        <v>841</v>
      </c>
    </row>
    <row r="289" s="2" customFormat="1" ht="24" customHeight="1">
      <c r="A289" s="39"/>
      <c r="B289" s="40"/>
      <c r="C289" s="242" t="s">
        <v>842</v>
      </c>
      <c r="D289" s="242" t="s">
        <v>214</v>
      </c>
      <c r="E289" s="243" t="s">
        <v>843</v>
      </c>
      <c r="F289" s="244" t="s">
        <v>844</v>
      </c>
      <c r="G289" s="245" t="s">
        <v>146</v>
      </c>
      <c r="H289" s="246">
        <v>4</v>
      </c>
      <c r="I289" s="247"/>
      <c r="J289" s="248">
        <f>ROUND(I289*H289,2)</f>
        <v>0</v>
      </c>
      <c r="K289" s="244" t="s">
        <v>147</v>
      </c>
      <c r="L289" s="249"/>
      <c r="M289" s="250" t="s">
        <v>32</v>
      </c>
      <c r="N289" s="251" t="s">
        <v>48</v>
      </c>
      <c r="O289" s="85"/>
      <c r="P289" s="234">
        <f>O289*H289</f>
        <v>0</v>
      </c>
      <c r="Q289" s="234">
        <v>0</v>
      </c>
      <c r="R289" s="234">
        <f>Q289*H289</f>
        <v>0</v>
      </c>
      <c r="S289" s="234">
        <v>0</v>
      </c>
      <c r="T289" s="235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6" t="s">
        <v>230</v>
      </c>
      <c r="AT289" s="236" t="s">
        <v>214</v>
      </c>
      <c r="AU289" s="236" t="s">
        <v>84</v>
      </c>
      <c r="AY289" s="17" t="s">
        <v>142</v>
      </c>
      <c r="BE289" s="237">
        <f>IF(N289="základní",J289,0)</f>
        <v>0</v>
      </c>
      <c r="BF289" s="237">
        <f>IF(N289="snížená",J289,0)</f>
        <v>0</v>
      </c>
      <c r="BG289" s="237">
        <f>IF(N289="zákl. přenesená",J289,0)</f>
        <v>0</v>
      </c>
      <c r="BH289" s="237">
        <f>IF(N289="sníž. přenesená",J289,0)</f>
        <v>0</v>
      </c>
      <c r="BI289" s="237">
        <f>IF(N289="nulová",J289,0)</f>
        <v>0</v>
      </c>
      <c r="BJ289" s="17" t="s">
        <v>84</v>
      </c>
      <c r="BK289" s="237">
        <f>ROUND(I289*H289,2)</f>
        <v>0</v>
      </c>
      <c r="BL289" s="17" t="s">
        <v>230</v>
      </c>
      <c r="BM289" s="236" t="s">
        <v>845</v>
      </c>
    </row>
    <row r="290" s="2" customFormat="1" ht="24" customHeight="1">
      <c r="A290" s="39"/>
      <c r="B290" s="40"/>
      <c r="C290" s="242" t="s">
        <v>846</v>
      </c>
      <c r="D290" s="242" t="s">
        <v>214</v>
      </c>
      <c r="E290" s="243" t="s">
        <v>847</v>
      </c>
      <c r="F290" s="244" t="s">
        <v>848</v>
      </c>
      <c r="G290" s="245" t="s">
        <v>146</v>
      </c>
      <c r="H290" s="246">
        <v>3</v>
      </c>
      <c r="I290" s="247"/>
      <c r="J290" s="248">
        <f>ROUND(I290*H290,2)</f>
        <v>0</v>
      </c>
      <c r="K290" s="244" t="s">
        <v>147</v>
      </c>
      <c r="L290" s="249"/>
      <c r="M290" s="250" t="s">
        <v>32</v>
      </c>
      <c r="N290" s="251" t="s">
        <v>48</v>
      </c>
      <c r="O290" s="85"/>
      <c r="P290" s="234">
        <f>O290*H290</f>
        <v>0</v>
      </c>
      <c r="Q290" s="234">
        <v>0</v>
      </c>
      <c r="R290" s="234">
        <f>Q290*H290</f>
        <v>0</v>
      </c>
      <c r="S290" s="234">
        <v>0</v>
      </c>
      <c r="T290" s="235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6" t="s">
        <v>217</v>
      </c>
      <c r="AT290" s="236" t="s">
        <v>214</v>
      </c>
      <c r="AU290" s="236" t="s">
        <v>84</v>
      </c>
      <c r="AY290" s="17" t="s">
        <v>142</v>
      </c>
      <c r="BE290" s="237">
        <f>IF(N290="základní",J290,0)</f>
        <v>0</v>
      </c>
      <c r="BF290" s="237">
        <f>IF(N290="snížená",J290,0)</f>
        <v>0</v>
      </c>
      <c r="BG290" s="237">
        <f>IF(N290="zákl. přenesená",J290,0)</f>
        <v>0</v>
      </c>
      <c r="BH290" s="237">
        <f>IF(N290="sníž. přenesená",J290,0)</f>
        <v>0</v>
      </c>
      <c r="BI290" s="237">
        <f>IF(N290="nulová",J290,0)</f>
        <v>0</v>
      </c>
      <c r="BJ290" s="17" t="s">
        <v>84</v>
      </c>
      <c r="BK290" s="237">
        <f>ROUND(I290*H290,2)</f>
        <v>0</v>
      </c>
      <c r="BL290" s="17" t="s">
        <v>218</v>
      </c>
      <c r="BM290" s="236" t="s">
        <v>849</v>
      </c>
    </row>
    <row r="291" s="2" customFormat="1" ht="24" customHeight="1">
      <c r="A291" s="39"/>
      <c r="B291" s="40"/>
      <c r="C291" s="225" t="s">
        <v>850</v>
      </c>
      <c r="D291" s="225" t="s">
        <v>143</v>
      </c>
      <c r="E291" s="226" t="s">
        <v>851</v>
      </c>
      <c r="F291" s="227" t="s">
        <v>852</v>
      </c>
      <c r="G291" s="228" t="s">
        <v>146</v>
      </c>
      <c r="H291" s="229">
        <v>8</v>
      </c>
      <c r="I291" s="230"/>
      <c r="J291" s="231">
        <f>ROUND(I291*H291,2)</f>
        <v>0</v>
      </c>
      <c r="K291" s="227" t="s">
        <v>147</v>
      </c>
      <c r="L291" s="45"/>
      <c r="M291" s="232" t="s">
        <v>32</v>
      </c>
      <c r="N291" s="233" t="s">
        <v>48</v>
      </c>
      <c r="O291" s="85"/>
      <c r="P291" s="234">
        <f>O291*H291</f>
        <v>0</v>
      </c>
      <c r="Q291" s="234">
        <v>0</v>
      </c>
      <c r="R291" s="234">
        <f>Q291*H291</f>
        <v>0</v>
      </c>
      <c r="S291" s="234">
        <v>0</v>
      </c>
      <c r="T291" s="235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6" t="s">
        <v>158</v>
      </c>
      <c r="AT291" s="236" t="s">
        <v>143</v>
      </c>
      <c r="AU291" s="236" t="s">
        <v>84</v>
      </c>
      <c r="AY291" s="17" t="s">
        <v>142</v>
      </c>
      <c r="BE291" s="237">
        <f>IF(N291="základní",J291,0)</f>
        <v>0</v>
      </c>
      <c r="BF291" s="237">
        <f>IF(N291="snížená",J291,0)</f>
        <v>0</v>
      </c>
      <c r="BG291" s="237">
        <f>IF(N291="zákl. přenesená",J291,0)</f>
        <v>0</v>
      </c>
      <c r="BH291" s="237">
        <f>IF(N291="sníž. přenesená",J291,0)</f>
        <v>0</v>
      </c>
      <c r="BI291" s="237">
        <f>IF(N291="nulová",J291,0)</f>
        <v>0</v>
      </c>
      <c r="BJ291" s="17" t="s">
        <v>84</v>
      </c>
      <c r="BK291" s="237">
        <f>ROUND(I291*H291,2)</f>
        <v>0</v>
      </c>
      <c r="BL291" s="17" t="s">
        <v>158</v>
      </c>
      <c r="BM291" s="236" t="s">
        <v>853</v>
      </c>
    </row>
    <row r="292" s="2" customFormat="1" ht="24" customHeight="1">
      <c r="A292" s="39"/>
      <c r="B292" s="40"/>
      <c r="C292" s="225" t="s">
        <v>854</v>
      </c>
      <c r="D292" s="225" t="s">
        <v>143</v>
      </c>
      <c r="E292" s="226" t="s">
        <v>855</v>
      </c>
      <c r="F292" s="227" t="s">
        <v>856</v>
      </c>
      <c r="G292" s="228" t="s">
        <v>146</v>
      </c>
      <c r="H292" s="229">
        <v>8</v>
      </c>
      <c r="I292" s="230"/>
      <c r="J292" s="231">
        <f>ROUND(I292*H292,2)</f>
        <v>0</v>
      </c>
      <c r="K292" s="227" t="s">
        <v>147</v>
      </c>
      <c r="L292" s="45"/>
      <c r="M292" s="232" t="s">
        <v>32</v>
      </c>
      <c r="N292" s="233" t="s">
        <v>48</v>
      </c>
      <c r="O292" s="85"/>
      <c r="P292" s="234">
        <f>O292*H292</f>
        <v>0</v>
      </c>
      <c r="Q292" s="234">
        <v>0</v>
      </c>
      <c r="R292" s="234">
        <f>Q292*H292</f>
        <v>0</v>
      </c>
      <c r="S292" s="234">
        <v>0</v>
      </c>
      <c r="T292" s="235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6" t="s">
        <v>158</v>
      </c>
      <c r="AT292" s="236" t="s">
        <v>143</v>
      </c>
      <c r="AU292" s="236" t="s">
        <v>84</v>
      </c>
      <c r="AY292" s="17" t="s">
        <v>142</v>
      </c>
      <c r="BE292" s="237">
        <f>IF(N292="základní",J292,0)</f>
        <v>0</v>
      </c>
      <c r="BF292" s="237">
        <f>IF(N292="snížená",J292,0)</f>
        <v>0</v>
      </c>
      <c r="BG292" s="237">
        <f>IF(N292="zákl. přenesená",J292,0)</f>
        <v>0</v>
      </c>
      <c r="BH292" s="237">
        <f>IF(N292="sníž. přenesená",J292,0)</f>
        <v>0</v>
      </c>
      <c r="BI292" s="237">
        <f>IF(N292="nulová",J292,0)</f>
        <v>0</v>
      </c>
      <c r="BJ292" s="17" t="s">
        <v>84</v>
      </c>
      <c r="BK292" s="237">
        <f>ROUND(I292*H292,2)</f>
        <v>0</v>
      </c>
      <c r="BL292" s="17" t="s">
        <v>158</v>
      </c>
      <c r="BM292" s="236" t="s">
        <v>857</v>
      </c>
    </row>
    <row r="293" s="2" customFormat="1" ht="24" customHeight="1">
      <c r="A293" s="39"/>
      <c r="B293" s="40"/>
      <c r="C293" s="225" t="s">
        <v>858</v>
      </c>
      <c r="D293" s="225" t="s">
        <v>143</v>
      </c>
      <c r="E293" s="226" t="s">
        <v>859</v>
      </c>
      <c r="F293" s="227" t="s">
        <v>860</v>
      </c>
      <c r="G293" s="228" t="s">
        <v>146</v>
      </c>
      <c r="H293" s="229">
        <v>2</v>
      </c>
      <c r="I293" s="230"/>
      <c r="J293" s="231">
        <f>ROUND(I293*H293,2)</f>
        <v>0</v>
      </c>
      <c r="K293" s="227" t="s">
        <v>147</v>
      </c>
      <c r="L293" s="45"/>
      <c r="M293" s="232" t="s">
        <v>32</v>
      </c>
      <c r="N293" s="233" t="s">
        <v>48</v>
      </c>
      <c r="O293" s="85"/>
      <c r="P293" s="234">
        <f>O293*H293</f>
        <v>0</v>
      </c>
      <c r="Q293" s="234">
        <v>0</v>
      </c>
      <c r="R293" s="234">
        <f>Q293*H293</f>
        <v>0</v>
      </c>
      <c r="S293" s="234">
        <v>0</v>
      </c>
      <c r="T293" s="235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6" t="s">
        <v>158</v>
      </c>
      <c r="AT293" s="236" t="s">
        <v>143</v>
      </c>
      <c r="AU293" s="236" t="s">
        <v>84</v>
      </c>
      <c r="AY293" s="17" t="s">
        <v>142</v>
      </c>
      <c r="BE293" s="237">
        <f>IF(N293="základní",J293,0)</f>
        <v>0</v>
      </c>
      <c r="BF293" s="237">
        <f>IF(N293="snížená",J293,0)</f>
        <v>0</v>
      </c>
      <c r="BG293" s="237">
        <f>IF(N293="zákl. přenesená",J293,0)</f>
        <v>0</v>
      </c>
      <c r="BH293" s="237">
        <f>IF(N293="sníž. přenesená",J293,0)</f>
        <v>0</v>
      </c>
      <c r="BI293" s="237">
        <f>IF(N293="nulová",J293,0)</f>
        <v>0</v>
      </c>
      <c r="BJ293" s="17" t="s">
        <v>84</v>
      </c>
      <c r="BK293" s="237">
        <f>ROUND(I293*H293,2)</f>
        <v>0</v>
      </c>
      <c r="BL293" s="17" t="s">
        <v>158</v>
      </c>
      <c r="BM293" s="236" t="s">
        <v>861</v>
      </c>
    </row>
    <row r="294" s="12" customFormat="1" ht="25.92" customHeight="1">
      <c r="A294" s="12"/>
      <c r="B294" s="211"/>
      <c r="C294" s="212"/>
      <c r="D294" s="213" t="s">
        <v>76</v>
      </c>
      <c r="E294" s="214" t="s">
        <v>862</v>
      </c>
      <c r="F294" s="214" t="s">
        <v>863</v>
      </c>
      <c r="G294" s="212"/>
      <c r="H294" s="212"/>
      <c r="I294" s="215"/>
      <c r="J294" s="216">
        <f>BK294</f>
        <v>0</v>
      </c>
      <c r="K294" s="212"/>
      <c r="L294" s="217"/>
      <c r="M294" s="218"/>
      <c r="N294" s="219"/>
      <c r="O294" s="219"/>
      <c r="P294" s="220">
        <f>SUM(P295:P298)</f>
        <v>0</v>
      </c>
      <c r="Q294" s="219"/>
      <c r="R294" s="220">
        <f>SUM(R295:R298)</f>
        <v>0</v>
      </c>
      <c r="S294" s="219"/>
      <c r="T294" s="221">
        <f>SUM(T295:T298)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22" t="s">
        <v>84</v>
      </c>
      <c r="AT294" s="223" t="s">
        <v>76</v>
      </c>
      <c r="AU294" s="223" t="s">
        <v>77</v>
      </c>
      <c r="AY294" s="222" t="s">
        <v>142</v>
      </c>
      <c r="BK294" s="224">
        <f>SUM(BK295:BK298)</f>
        <v>0</v>
      </c>
    </row>
    <row r="295" s="2" customFormat="1" ht="24" customHeight="1">
      <c r="A295" s="39"/>
      <c r="B295" s="40"/>
      <c r="C295" s="225" t="s">
        <v>864</v>
      </c>
      <c r="D295" s="225" t="s">
        <v>143</v>
      </c>
      <c r="E295" s="226" t="s">
        <v>865</v>
      </c>
      <c r="F295" s="227" t="s">
        <v>866</v>
      </c>
      <c r="G295" s="228" t="s">
        <v>146</v>
      </c>
      <c r="H295" s="229">
        <v>6</v>
      </c>
      <c r="I295" s="230"/>
      <c r="J295" s="231">
        <f>ROUND(I295*H295,2)</f>
        <v>0</v>
      </c>
      <c r="K295" s="227" t="s">
        <v>147</v>
      </c>
      <c r="L295" s="45"/>
      <c r="M295" s="232" t="s">
        <v>32</v>
      </c>
      <c r="N295" s="233" t="s">
        <v>48</v>
      </c>
      <c r="O295" s="85"/>
      <c r="P295" s="234">
        <f>O295*H295</f>
        <v>0</v>
      </c>
      <c r="Q295" s="234">
        <v>0</v>
      </c>
      <c r="R295" s="234">
        <f>Q295*H295</f>
        <v>0</v>
      </c>
      <c r="S295" s="234">
        <v>0</v>
      </c>
      <c r="T295" s="235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6" t="s">
        <v>634</v>
      </c>
      <c r="AT295" s="236" t="s">
        <v>143</v>
      </c>
      <c r="AU295" s="236" t="s">
        <v>84</v>
      </c>
      <c r="AY295" s="17" t="s">
        <v>142</v>
      </c>
      <c r="BE295" s="237">
        <f>IF(N295="základní",J295,0)</f>
        <v>0</v>
      </c>
      <c r="BF295" s="237">
        <f>IF(N295="snížená",J295,0)</f>
        <v>0</v>
      </c>
      <c r="BG295" s="237">
        <f>IF(N295="zákl. přenesená",J295,0)</f>
        <v>0</v>
      </c>
      <c r="BH295" s="237">
        <f>IF(N295="sníž. přenesená",J295,0)</f>
        <v>0</v>
      </c>
      <c r="BI295" s="237">
        <f>IF(N295="nulová",J295,0)</f>
        <v>0</v>
      </c>
      <c r="BJ295" s="17" t="s">
        <v>84</v>
      </c>
      <c r="BK295" s="237">
        <f>ROUND(I295*H295,2)</f>
        <v>0</v>
      </c>
      <c r="BL295" s="17" t="s">
        <v>634</v>
      </c>
      <c r="BM295" s="236" t="s">
        <v>867</v>
      </c>
    </row>
    <row r="296" s="2" customFormat="1" ht="24" customHeight="1">
      <c r="A296" s="39"/>
      <c r="B296" s="40"/>
      <c r="C296" s="225" t="s">
        <v>868</v>
      </c>
      <c r="D296" s="225" t="s">
        <v>143</v>
      </c>
      <c r="E296" s="226" t="s">
        <v>869</v>
      </c>
      <c r="F296" s="227" t="s">
        <v>870</v>
      </c>
      <c r="G296" s="228" t="s">
        <v>871</v>
      </c>
      <c r="H296" s="229">
        <v>64</v>
      </c>
      <c r="I296" s="230"/>
      <c r="J296" s="231">
        <f>ROUND(I296*H296,2)</f>
        <v>0</v>
      </c>
      <c r="K296" s="227" t="s">
        <v>147</v>
      </c>
      <c r="L296" s="45"/>
      <c r="M296" s="232" t="s">
        <v>32</v>
      </c>
      <c r="N296" s="233" t="s">
        <v>48</v>
      </c>
      <c r="O296" s="85"/>
      <c r="P296" s="234">
        <f>O296*H296</f>
        <v>0</v>
      </c>
      <c r="Q296" s="234">
        <v>0</v>
      </c>
      <c r="R296" s="234">
        <f>Q296*H296</f>
        <v>0</v>
      </c>
      <c r="S296" s="234">
        <v>0</v>
      </c>
      <c r="T296" s="235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6" t="s">
        <v>634</v>
      </c>
      <c r="AT296" s="236" t="s">
        <v>143</v>
      </c>
      <c r="AU296" s="236" t="s">
        <v>84</v>
      </c>
      <c r="AY296" s="17" t="s">
        <v>142</v>
      </c>
      <c r="BE296" s="237">
        <f>IF(N296="základní",J296,0)</f>
        <v>0</v>
      </c>
      <c r="BF296" s="237">
        <f>IF(N296="snížená",J296,0)</f>
        <v>0</v>
      </c>
      <c r="BG296" s="237">
        <f>IF(N296="zákl. přenesená",J296,0)</f>
        <v>0</v>
      </c>
      <c r="BH296" s="237">
        <f>IF(N296="sníž. přenesená",J296,0)</f>
        <v>0</v>
      </c>
      <c r="BI296" s="237">
        <f>IF(N296="nulová",J296,0)</f>
        <v>0</v>
      </c>
      <c r="BJ296" s="17" t="s">
        <v>84</v>
      </c>
      <c r="BK296" s="237">
        <f>ROUND(I296*H296,2)</f>
        <v>0</v>
      </c>
      <c r="BL296" s="17" t="s">
        <v>634</v>
      </c>
      <c r="BM296" s="236" t="s">
        <v>872</v>
      </c>
    </row>
    <row r="297" s="2" customFormat="1" ht="24" customHeight="1">
      <c r="A297" s="39"/>
      <c r="B297" s="40"/>
      <c r="C297" s="225" t="s">
        <v>873</v>
      </c>
      <c r="D297" s="225" t="s">
        <v>143</v>
      </c>
      <c r="E297" s="226" t="s">
        <v>874</v>
      </c>
      <c r="F297" s="227" t="s">
        <v>875</v>
      </c>
      <c r="G297" s="228" t="s">
        <v>871</v>
      </c>
      <c r="H297" s="229">
        <v>110</v>
      </c>
      <c r="I297" s="230"/>
      <c r="J297" s="231">
        <f>ROUND(I297*H297,2)</f>
        <v>0</v>
      </c>
      <c r="K297" s="227" t="s">
        <v>147</v>
      </c>
      <c r="L297" s="45"/>
      <c r="M297" s="232" t="s">
        <v>32</v>
      </c>
      <c r="N297" s="233" t="s">
        <v>48</v>
      </c>
      <c r="O297" s="85"/>
      <c r="P297" s="234">
        <f>O297*H297</f>
        <v>0</v>
      </c>
      <c r="Q297" s="234">
        <v>0</v>
      </c>
      <c r="R297" s="234">
        <f>Q297*H297</f>
        <v>0</v>
      </c>
      <c r="S297" s="234">
        <v>0</v>
      </c>
      <c r="T297" s="235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6" t="s">
        <v>634</v>
      </c>
      <c r="AT297" s="236" t="s">
        <v>143</v>
      </c>
      <c r="AU297" s="236" t="s">
        <v>84</v>
      </c>
      <c r="AY297" s="17" t="s">
        <v>142</v>
      </c>
      <c r="BE297" s="237">
        <f>IF(N297="základní",J297,0)</f>
        <v>0</v>
      </c>
      <c r="BF297" s="237">
        <f>IF(N297="snížená",J297,0)</f>
        <v>0</v>
      </c>
      <c r="BG297" s="237">
        <f>IF(N297="zákl. přenesená",J297,0)</f>
        <v>0</v>
      </c>
      <c r="BH297" s="237">
        <f>IF(N297="sníž. přenesená",J297,0)</f>
        <v>0</v>
      </c>
      <c r="BI297" s="237">
        <f>IF(N297="nulová",J297,0)</f>
        <v>0</v>
      </c>
      <c r="BJ297" s="17" t="s">
        <v>84</v>
      </c>
      <c r="BK297" s="237">
        <f>ROUND(I297*H297,2)</f>
        <v>0</v>
      </c>
      <c r="BL297" s="17" t="s">
        <v>634</v>
      </c>
      <c r="BM297" s="236" t="s">
        <v>876</v>
      </c>
    </row>
    <row r="298" s="2" customFormat="1">
      <c r="A298" s="39"/>
      <c r="B298" s="40"/>
      <c r="C298" s="41"/>
      <c r="D298" s="238" t="s">
        <v>420</v>
      </c>
      <c r="E298" s="41"/>
      <c r="F298" s="239" t="s">
        <v>877</v>
      </c>
      <c r="G298" s="41"/>
      <c r="H298" s="41"/>
      <c r="I298" s="147"/>
      <c r="J298" s="41"/>
      <c r="K298" s="41"/>
      <c r="L298" s="45"/>
      <c r="M298" s="240"/>
      <c r="N298" s="241"/>
      <c r="O298" s="85"/>
      <c r="P298" s="85"/>
      <c r="Q298" s="85"/>
      <c r="R298" s="85"/>
      <c r="S298" s="85"/>
      <c r="T298" s="86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7" t="s">
        <v>420</v>
      </c>
      <c r="AU298" s="17" t="s">
        <v>84</v>
      </c>
    </row>
    <row r="299" s="12" customFormat="1" ht="25.92" customHeight="1">
      <c r="A299" s="12"/>
      <c r="B299" s="211"/>
      <c r="C299" s="212"/>
      <c r="D299" s="213" t="s">
        <v>76</v>
      </c>
      <c r="E299" s="214" t="s">
        <v>878</v>
      </c>
      <c r="F299" s="214" t="s">
        <v>879</v>
      </c>
      <c r="G299" s="212"/>
      <c r="H299" s="212"/>
      <c r="I299" s="215"/>
      <c r="J299" s="216">
        <f>BK299</f>
        <v>0</v>
      </c>
      <c r="K299" s="212"/>
      <c r="L299" s="217"/>
      <c r="M299" s="218"/>
      <c r="N299" s="219"/>
      <c r="O299" s="219"/>
      <c r="P299" s="220">
        <f>P300+SUM(P301:P318)</f>
        <v>0</v>
      </c>
      <c r="Q299" s="219"/>
      <c r="R299" s="220">
        <f>R300+SUM(R301:R318)</f>
        <v>0</v>
      </c>
      <c r="S299" s="219"/>
      <c r="T299" s="221">
        <f>T300+SUM(T301:T318)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22" t="s">
        <v>84</v>
      </c>
      <c r="AT299" s="223" t="s">
        <v>76</v>
      </c>
      <c r="AU299" s="223" t="s">
        <v>77</v>
      </c>
      <c r="AY299" s="222" t="s">
        <v>142</v>
      </c>
      <c r="BK299" s="224">
        <f>BK300+SUM(BK301:BK318)</f>
        <v>0</v>
      </c>
    </row>
    <row r="300" s="2" customFormat="1" ht="24" customHeight="1">
      <c r="A300" s="39"/>
      <c r="B300" s="40"/>
      <c r="C300" s="242" t="s">
        <v>880</v>
      </c>
      <c r="D300" s="242" t="s">
        <v>214</v>
      </c>
      <c r="E300" s="243" t="s">
        <v>881</v>
      </c>
      <c r="F300" s="244" t="s">
        <v>882</v>
      </c>
      <c r="G300" s="245" t="s">
        <v>324</v>
      </c>
      <c r="H300" s="246">
        <v>1</v>
      </c>
      <c r="I300" s="247"/>
      <c r="J300" s="248">
        <f>ROUND(I300*H300,2)</f>
        <v>0</v>
      </c>
      <c r="K300" s="244" t="s">
        <v>147</v>
      </c>
      <c r="L300" s="249"/>
      <c r="M300" s="250" t="s">
        <v>32</v>
      </c>
      <c r="N300" s="251" t="s">
        <v>48</v>
      </c>
      <c r="O300" s="85"/>
      <c r="P300" s="234">
        <f>O300*H300</f>
        <v>0</v>
      </c>
      <c r="Q300" s="234">
        <v>0</v>
      </c>
      <c r="R300" s="234">
        <f>Q300*H300</f>
        <v>0</v>
      </c>
      <c r="S300" s="234">
        <v>0</v>
      </c>
      <c r="T300" s="235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6" t="s">
        <v>217</v>
      </c>
      <c r="AT300" s="236" t="s">
        <v>214</v>
      </c>
      <c r="AU300" s="236" t="s">
        <v>84</v>
      </c>
      <c r="AY300" s="17" t="s">
        <v>142</v>
      </c>
      <c r="BE300" s="237">
        <f>IF(N300="základní",J300,0)</f>
        <v>0</v>
      </c>
      <c r="BF300" s="237">
        <f>IF(N300="snížená",J300,0)</f>
        <v>0</v>
      </c>
      <c r="BG300" s="237">
        <f>IF(N300="zákl. přenesená",J300,0)</f>
        <v>0</v>
      </c>
      <c r="BH300" s="237">
        <f>IF(N300="sníž. přenesená",J300,0)</f>
        <v>0</v>
      </c>
      <c r="BI300" s="237">
        <f>IF(N300="nulová",J300,0)</f>
        <v>0</v>
      </c>
      <c r="BJ300" s="17" t="s">
        <v>84</v>
      </c>
      <c r="BK300" s="237">
        <f>ROUND(I300*H300,2)</f>
        <v>0</v>
      </c>
      <c r="BL300" s="17" t="s">
        <v>218</v>
      </c>
      <c r="BM300" s="236" t="s">
        <v>883</v>
      </c>
    </row>
    <row r="301" s="2" customFormat="1" ht="24" customHeight="1">
      <c r="A301" s="39"/>
      <c r="B301" s="40"/>
      <c r="C301" s="242" t="s">
        <v>884</v>
      </c>
      <c r="D301" s="242" t="s">
        <v>214</v>
      </c>
      <c r="E301" s="243" t="s">
        <v>885</v>
      </c>
      <c r="F301" s="244" t="s">
        <v>886</v>
      </c>
      <c r="G301" s="245" t="s">
        <v>146</v>
      </c>
      <c r="H301" s="246">
        <v>1</v>
      </c>
      <c r="I301" s="247"/>
      <c r="J301" s="248">
        <f>ROUND(I301*H301,2)</f>
        <v>0</v>
      </c>
      <c r="K301" s="244" t="s">
        <v>147</v>
      </c>
      <c r="L301" s="249"/>
      <c r="M301" s="250" t="s">
        <v>32</v>
      </c>
      <c r="N301" s="251" t="s">
        <v>48</v>
      </c>
      <c r="O301" s="85"/>
      <c r="P301" s="234">
        <f>O301*H301</f>
        <v>0</v>
      </c>
      <c r="Q301" s="234">
        <v>0</v>
      </c>
      <c r="R301" s="234">
        <f>Q301*H301</f>
        <v>0</v>
      </c>
      <c r="S301" s="234">
        <v>0</v>
      </c>
      <c r="T301" s="235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6" t="s">
        <v>230</v>
      </c>
      <c r="AT301" s="236" t="s">
        <v>214</v>
      </c>
      <c r="AU301" s="236" t="s">
        <v>84</v>
      </c>
      <c r="AY301" s="17" t="s">
        <v>142</v>
      </c>
      <c r="BE301" s="237">
        <f>IF(N301="základní",J301,0)</f>
        <v>0</v>
      </c>
      <c r="BF301" s="237">
        <f>IF(N301="snížená",J301,0)</f>
        <v>0</v>
      </c>
      <c r="BG301" s="237">
        <f>IF(N301="zákl. přenesená",J301,0)</f>
        <v>0</v>
      </c>
      <c r="BH301" s="237">
        <f>IF(N301="sníž. přenesená",J301,0)</f>
        <v>0</v>
      </c>
      <c r="BI301" s="237">
        <f>IF(N301="nulová",J301,0)</f>
        <v>0</v>
      </c>
      <c r="BJ301" s="17" t="s">
        <v>84</v>
      </c>
      <c r="BK301" s="237">
        <f>ROUND(I301*H301,2)</f>
        <v>0</v>
      </c>
      <c r="BL301" s="17" t="s">
        <v>230</v>
      </c>
      <c r="BM301" s="236" t="s">
        <v>887</v>
      </c>
    </row>
    <row r="302" s="2" customFormat="1" ht="24" customHeight="1">
      <c r="A302" s="39"/>
      <c r="B302" s="40"/>
      <c r="C302" s="242" t="s">
        <v>888</v>
      </c>
      <c r="D302" s="242" t="s">
        <v>214</v>
      </c>
      <c r="E302" s="243" t="s">
        <v>889</v>
      </c>
      <c r="F302" s="244" t="s">
        <v>890</v>
      </c>
      <c r="G302" s="245" t="s">
        <v>146</v>
      </c>
      <c r="H302" s="246">
        <v>2</v>
      </c>
      <c r="I302" s="247"/>
      <c r="J302" s="248">
        <f>ROUND(I302*H302,2)</f>
        <v>0</v>
      </c>
      <c r="K302" s="244" t="s">
        <v>147</v>
      </c>
      <c r="L302" s="249"/>
      <c r="M302" s="250" t="s">
        <v>32</v>
      </c>
      <c r="N302" s="251" t="s">
        <v>48</v>
      </c>
      <c r="O302" s="85"/>
      <c r="P302" s="234">
        <f>O302*H302</f>
        <v>0</v>
      </c>
      <c r="Q302" s="234">
        <v>0</v>
      </c>
      <c r="R302" s="234">
        <f>Q302*H302</f>
        <v>0</v>
      </c>
      <c r="S302" s="234">
        <v>0</v>
      </c>
      <c r="T302" s="235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6" t="s">
        <v>217</v>
      </c>
      <c r="AT302" s="236" t="s">
        <v>214</v>
      </c>
      <c r="AU302" s="236" t="s">
        <v>84</v>
      </c>
      <c r="AY302" s="17" t="s">
        <v>142</v>
      </c>
      <c r="BE302" s="237">
        <f>IF(N302="základní",J302,0)</f>
        <v>0</v>
      </c>
      <c r="BF302" s="237">
        <f>IF(N302="snížená",J302,0)</f>
        <v>0</v>
      </c>
      <c r="BG302" s="237">
        <f>IF(N302="zákl. přenesená",J302,0)</f>
        <v>0</v>
      </c>
      <c r="BH302" s="237">
        <f>IF(N302="sníž. přenesená",J302,0)</f>
        <v>0</v>
      </c>
      <c r="BI302" s="237">
        <f>IF(N302="nulová",J302,0)</f>
        <v>0</v>
      </c>
      <c r="BJ302" s="17" t="s">
        <v>84</v>
      </c>
      <c r="BK302" s="237">
        <f>ROUND(I302*H302,2)</f>
        <v>0</v>
      </c>
      <c r="BL302" s="17" t="s">
        <v>218</v>
      </c>
      <c r="BM302" s="236" t="s">
        <v>891</v>
      </c>
    </row>
    <row r="303" s="2" customFormat="1" ht="24" customHeight="1">
      <c r="A303" s="39"/>
      <c r="B303" s="40"/>
      <c r="C303" s="242" t="s">
        <v>892</v>
      </c>
      <c r="D303" s="242" t="s">
        <v>214</v>
      </c>
      <c r="E303" s="243" t="s">
        <v>893</v>
      </c>
      <c r="F303" s="244" t="s">
        <v>894</v>
      </c>
      <c r="G303" s="245" t="s">
        <v>146</v>
      </c>
      <c r="H303" s="246">
        <v>1</v>
      </c>
      <c r="I303" s="247"/>
      <c r="J303" s="248">
        <f>ROUND(I303*H303,2)</f>
        <v>0</v>
      </c>
      <c r="K303" s="244" t="s">
        <v>147</v>
      </c>
      <c r="L303" s="249"/>
      <c r="M303" s="250" t="s">
        <v>32</v>
      </c>
      <c r="N303" s="251" t="s">
        <v>48</v>
      </c>
      <c r="O303" s="85"/>
      <c r="P303" s="234">
        <f>O303*H303</f>
        <v>0</v>
      </c>
      <c r="Q303" s="234">
        <v>0</v>
      </c>
      <c r="R303" s="234">
        <f>Q303*H303</f>
        <v>0</v>
      </c>
      <c r="S303" s="234">
        <v>0</v>
      </c>
      <c r="T303" s="235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6" t="s">
        <v>230</v>
      </c>
      <c r="AT303" s="236" t="s">
        <v>214</v>
      </c>
      <c r="AU303" s="236" t="s">
        <v>84</v>
      </c>
      <c r="AY303" s="17" t="s">
        <v>142</v>
      </c>
      <c r="BE303" s="237">
        <f>IF(N303="základní",J303,0)</f>
        <v>0</v>
      </c>
      <c r="BF303" s="237">
        <f>IF(N303="snížená",J303,0)</f>
        <v>0</v>
      </c>
      <c r="BG303" s="237">
        <f>IF(N303="zákl. přenesená",J303,0)</f>
        <v>0</v>
      </c>
      <c r="BH303" s="237">
        <f>IF(N303="sníž. přenesená",J303,0)</f>
        <v>0</v>
      </c>
      <c r="BI303" s="237">
        <f>IF(N303="nulová",J303,0)</f>
        <v>0</v>
      </c>
      <c r="BJ303" s="17" t="s">
        <v>84</v>
      </c>
      <c r="BK303" s="237">
        <f>ROUND(I303*H303,2)</f>
        <v>0</v>
      </c>
      <c r="BL303" s="17" t="s">
        <v>230</v>
      </c>
      <c r="BM303" s="236" t="s">
        <v>895</v>
      </c>
    </row>
    <row r="304" s="2" customFormat="1" ht="24" customHeight="1">
      <c r="A304" s="39"/>
      <c r="B304" s="40"/>
      <c r="C304" s="242" t="s">
        <v>896</v>
      </c>
      <c r="D304" s="242" t="s">
        <v>214</v>
      </c>
      <c r="E304" s="243" t="s">
        <v>897</v>
      </c>
      <c r="F304" s="244" t="s">
        <v>898</v>
      </c>
      <c r="G304" s="245" t="s">
        <v>146</v>
      </c>
      <c r="H304" s="246">
        <v>4</v>
      </c>
      <c r="I304" s="247"/>
      <c r="J304" s="248">
        <f>ROUND(I304*H304,2)</f>
        <v>0</v>
      </c>
      <c r="K304" s="244" t="s">
        <v>147</v>
      </c>
      <c r="L304" s="249"/>
      <c r="M304" s="250" t="s">
        <v>32</v>
      </c>
      <c r="N304" s="251" t="s">
        <v>48</v>
      </c>
      <c r="O304" s="85"/>
      <c r="P304" s="234">
        <f>O304*H304</f>
        <v>0</v>
      </c>
      <c r="Q304" s="234">
        <v>0</v>
      </c>
      <c r="R304" s="234">
        <f>Q304*H304</f>
        <v>0</v>
      </c>
      <c r="S304" s="234">
        <v>0</v>
      </c>
      <c r="T304" s="235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6" t="s">
        <v>217</v>
      </c>
      <c r="AT304" s="236" t="s">
        <v>214</v>
      </c>
      <c r="AU304" s="236" t="s">
        <v>84</v>
      </c>
      <c r="AY304" s="17" t="s">
        <v>142</v>
      </c>
      <c r="BE304" s="237">
        <f>IF(N304="základní",J304,0)</f>
        <v>0</v>
      </c>
      <c r="BF304" s="237">
        <f>IF(N304="snížená",J304,0)</f>
        <v>0</v>
      </c>
      <c r="BG304" s="237">
        <f>IF(N304="zákl. přenesená",J304,0)</f>
        <v>0</v>
      </c>
      <c r="BH304" s="237">
        <f>IF(N304="sníž. přenesená",J304,0)</f>
        <v>0</v>
      </c>
      <c r="BI304" s="237">
        <f>IF(N304="nulová",J304,0)</f>
        <v>0</v>
      </c>
      <c r="BJ304" s="17" t="s">
        <v>84</v>
      </c>
      <c r="BK304" s="237">
        <f>ROUND(I304*H304,2)</f>
        <v>0</v>
      </c>
      <c r="BL304" s="17" t="s">
        <v>218</v>
      </c>
      <c r="BM304" s="236" t="s">
        <v>899</v>
      </c>
    </row>
    <row r="305" s="2" customFormat="1" ht="24" customHeight="1">
      <c r="A305" s="39"/>
      <c r="B305" s="40"/>
      <c r="C305" s="242" t="s">
        <v>900</v>
      </c>
      <c r="D305" s="242" t="s">
        <v>214</v>
      </c>
      <c r="E305" s="243" t="s">
        <v>901</v>
      </c>
      <c r="F305" s="244" t="s">
        <v>902</v>
      </c>
      <c r="G305" s="245" t="s">
        <v>146</v>
      </c>
      <c r="H305" s="246">
        <v>2</v>
      </c>
      <c r="I305" s="247"/>
      <c r="J305" s="248">
        <f>ROUND(I305*H305,2)</f>
        <v>0</v>
      </c>
      <c r="K305" s="244" t="s">
        <v>147</v>
      </c>
      <c r="L305" s="249"/>
      <c r="M305" s="250" t="s">
        <v>32</v>
      </c>
      <c r="N305" s="251" t="s">
        <v>48</v>
      </c>
      <c r="O305" s="85"/>
      <c r="P305" s="234">
        <f>O305*H305</f>
        <v>0</v>
      </c>
      <c r="Q305" s="234">
        <v>0</v>
      </c>
      <c r="R305" s="234">
        <f>Q305*H305</f>
        <v>0</v>
      </c>
      <c r="S305" s="234">
        <v>0</v>
      </c>
      <c r="T305" s="235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6" t="s">
        <v>217</v>
      </c>
      <c r="AT305" s="236" t="s">
        <v>214</v>
      </c>
      <c r="AU305" s="236" t="s">
        <v>84</v>
      </c>
      <c r="AY305" s="17" t="s">
        <v>142</v>
      </c>
      <c r="BE305" s="237">
        <f>IF(N305="základní",J305,0)</f>
        <v>0</v>
      </c>
      <c r="BF305" s="237">
        <f>IF(N305="snížená",J305,0)</f>
        <v>0</v>
      </c>
      <c r="BG305" s="237">
        <f>IF(N305="zákl. přenesená",J305,0)</f>
        <v>0</v>
      </c>
      <c r="BH305" s="237">
        <f>IF(N305="sníž. přenesená",J305,0)</f>
        <v>0</v>
      </c>
      <c r="BI305" s="237">
        <f>IF(N305="nulová",J305,0)</f>
        <v>0</v>
      </c>
      <c r="BJ305" s="17" t="s">
        <v>84</v>
      </c>
      <c r="BK305" s="237">
        <f>ROUND(I305*H305,2)</f>
        <v>0</v>
      </c>
      <c r="BL305" s="17" t="s">
        <v>218</v>
      </c>
      <c r="BM305" s="236" t="s">
        <v>903</v>
      </c>
    </row>
    <row r="306" s="2" customFormat="1" ht="24" customHeight="1">
      <c r="A306" s="39"/>
      <c r="B306" s="40"/>
      <c r="C306" s="242" t="s">
        <v>904</v>
      </c>
      <c r="D306" s="242" t="s">
        <v>214</v>
      </c>
      <c r="E306" s="243" t="s">
        <v>905</v>
      </c>
      <c r="F306" s="244" t="s">
        <v>906</v>
      </c>
      <c r="G306" s="245" t="s">
        <v>146</v>
      </c>
      <c r="H306" s="246">
        <v>2</v>
      </c>
      <c r="I306" s="247"/>
      <c r="J306" s="248">
        <f>ROUND(I306*H306,2)</f>
        <v>0</v>
      </c>
      <c r="K306" s="244" t="s">
        <v>147</v>
      </c>
      <c r="L306" s="249"/>
      <c r="M306" s="250" t="s">
        <v>32</v>
      </c>
      <c r="N306" s="251" t="s">
        <v>48</v>
      </c>
      <c r="O306" s="85"/>
      <c r="P306" s="234">
        <f>O306*H306</f>
        <v>0</v>
      </c>
      <c r="Q306" s="234">
        <v>0</v>
      </c>
      <c r="R306" s="234">
        <f>Q306*H306</f>
        <v>0</v>
      </c>
      <c r="S306" s="234">
        <v>0</v>
      </c>
      <c r="T306" s="235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6" t="s">
        <v>217</v>
      </c>
      <c r="AT306" s="236" t="s">
        <v>214</v>
      </c>
      <c r="AU306" s="236" t="s">
        <v>84</v>
      </c>
      <c r="AY306" s="17" t="s">
        <v>142</v>
      </c>
      <c r="BE306" s="237">
        <f>IF(N306="základní",J306,0)</f>
        <v>0</v>
      </c>
      <c r="BF306" s="237">
        <f>IF(N306="snížená",J306,0)</f>
        <v>0</v>
      </c>
      <c r="BG306" s="237">
        <f>IF(N306="zákl. přenesená",J306,0)</f>
        <v>0</v>
      </c>
      <c r="BH306" s="237">
        <f>IF(N306="sníž. přenesená",J306,0)</f>
        <v>0</v>
      </c>
      <c r="BI306" s="237">
        <f>IF(N306="nulová",J306,0)</f>
        <v>0</v>
      </c>
      <c r="BJ306" s="17" t="s">
        <v>84</v>
      </c>
      <c r="BK306" s="237">
        <f>ROUND(I306*H306,2)</f>
        <v>0</v>
      </c>
      <c r="BL306" s="17" t="s">
        <v>218</v>
      </c>
      <c r="BM306" s="236" t="s">
        <v>907</v>
      </c>
    </row>
    <row r="307" s="2" customFormat="1" ht="24" customHeight="1">
      <c r="A307" s="39"/>
      <c r="B307" s="40"/>
      <c r="C307" s="242" t="s">
        <v>908</v>
      </c>
      <c r="D307" s="242" t="s">
        <v>214</v>
      </c>
      <c r="E307" s="243" t="s">
        <v>909</v>
      </c>
      <c r="F307" s="244" t="s">
        <v>910</v>
      </c>
      <c r="G307" s="245" t="s">
        <v>146</v>
      </c>
      <c r="H307" s="246">
        <v>2</v>
      </c>
      <c r="I307" s="247"/>
      <c r="J307" s="248">
        <f>ROUND(I307*H307,2)</f>
        <v>0</v>
      </c>
      <c r="K307" s="244" t="s">
        <v>147</v>
      </c>
      <c r="L307" s="249"/>
      <c r="M307" s="250" t="s">
        <v>32</v>
      </c>
      <c r="N307" s="251" t="s">
        <v>48</v>
      </c>
      <c r="O307" s="85"/>
      <c r="P307" s="234">
        <f>O307*H307</f>
        <v>0</v>
      </c>
      <c r="Q307" s="234">
        <v>0</v>
      </c>
      <c r="R307" s="234">
        <f>Q307*H307</f>
        <v>0</v>
      </c>
      <c r="S307" s="234">
        <v>0</v>
      </c>
      <c r="T307" s="235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6" t="s">
        <v>217</v>
      </c>
      <c r="AT307" s="236" t="s">
        <v>214</v>
      </c>
      <c r="AU307" s="236" t="s">
        <v>84</v>
      </c>
      <c r="AY307" s="17" t="s">
        <v>142</v>
      </c>
      <c r="BE307" s="237">
        <f>IF(N307="základní",J307,0)</f>
        <v>0</v>
      </c>
      <c r="BF307" s="237">
        <f>IF(N307="snížená",J307,0)</f>
        <v>0</v>
      </c>
      <c r="BG307" s="237">
        <f>IF(N307="zákl. přenesená",J307,0)</f>
        <v>0</v>
      </c>
      <c r="BH307" s="237">
        <f>IF(N307="sníž. přenesená",J307,0)</f>
        <v>0</v>
      </c>
      <c r="BI307" s="237">
        <f>IF(N307="nulová",J307,0)</f>
        <v>0</v>
      </c>
      <c r="BJ307" s="17" t="s">
        <v>84</v>
      </c>
      <c r="BK307" s="237">
        <f>ROUND(I307*H307,2)</f>
        <v>0</v>
      </c>
      <c r="BL307" s="17" t="s">
        <v>218</v>
      </c>
      <c r="BM307" s="236" t="s">
        <v>911</v>
      </c>
    </row>
    <row r="308" s="2" customFormat="1" ht="24" customHeight="1">
      <c r="A308" s="39"/>
      <c r="B308" s="40"/>
      <c r="C308" s="242" t="s">
        <v>912</v>
      </c>
      <c r="D308" s="242" t="s">
        <v>214</v>
      </c>
      <c r="E308" s="243" t="s">
        <v>913</v>
      </c>
      <c r="F308" s="244" t="s">
        <v>914</v>
      </c>
      <c r="G308" s="245" t="s">
        <v>146</v>
      </c>
      <c r="H308" s="246">
        <v>2</v>
      </c>
      <c r="I308" s="247"/>
      <c r="J308" s="248">
        <f>ROUND(I308*H308,2)</f>
        <v>0</v>
      </c>
      <c r="K308" s="244" t="s">
        <v>147</v>
      </c>
      <c r="L308" s="249"/>
      <c r="M308" s="250" t="s">
        <v>32</v>
      </c>
      <c r="N308" s="251" t="s">
        <v>48</v>
      </c>
      <c r="O308" s="85"/>
      <c r="P308" s="234">
        <f>O308*H308</f>
        <v>0</v>
      </c>
      <c r="Q308" s="234">
        <v>0</v>
      </c>
      <c r="R308" s="234">
        <f>Q308*H308</f>
        <v>0</v>
      </c>
      <c r="S308" s="234">
        <v>0</v>
      </c>
      <c r="T308" s="235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6" t="s">
        <v>217</v>
      </c>
      <c r="AT308" s="236" t="s">
        <v>214</v>
      </c>
      <c r="AU308" s="236" t="s">
        <v>84</v>
      </c>
      <c r="AY308" s="17" t="s">
        <v>142</v>
      </c>
      <c r="BE308" s="237">
        <f>IF(N308="základní",J308,0)</f>
        <v>0</v>
      </c>
      <c r="BF308" s="237">
        <f>IF(N308="snížená",J308,0)</f>
        <v>0</v>
      </c>
      <c r="BG308" s="237">
        <f>IF(N308="zákl. přenesená",J308,0)</f>
        <v>0</v>
      </c>
      <c r="BH308" s="237">
        <f>IF(N308="sníž. přenesená",J308,0)</f>
        <v>0</v>
      </c>
      <c r="BI308" s="237">
        <f>IF(N308="nulová",J308,0)</f>
        <v>0</v>
      </c>
      <c r="BJ308" s="17" t="s">
        <v>84</v>
      </c>
      <c r="BK308" s="237">
        <f>ROUND(I308*H308,2)</f>
        <v>0</v>
      </c>
      <c r="BL308" s="17" t="s">
        <v>218</v>
      </c>
      <c r="BM308" s="236" t="s">
        <v>915</v>
      </c>
    </row>
    <row r="309" s="2" customFormat="1" ht="24" customHeight="1">
      <c r="A309" s="39"/>
      <c r="B309" s="40"/>
      <c r="C309" s="242" t="s">
        <v>916</v>
      </c>
      <c r="D309" s="242" t="s">
        <v>214</v>
      </c>
      <c r="E309" s="243" t="s">
        <v>917</v>
      </c>
      <c r="F309" s="244" t="s">
        <v>918</v>
      </c>
      <c r="G309" s="245" t="s">
        <v>146</v>
      </c>
      <c r="H309" s="246">
        <v>4</v>
      </c>
      <c r="I309" s="247"/>
      <c r="J309" s="248">
        <f>ROUND(I309*H309,2)</f>
        <v>0</v>
      </c>
      <c r="K309" s="244" t="s">
        <v>147</v>
      </c>
      <c r="L309" s="249"/>
      <c r="M309" s="250" t="s">
        <v>32</v>
      </c>
      <c r="N309" s="251" t="s">
        <v>48</v>
      </c>
      <c r="O309" s="85"/>
      <c r="P309" s="234">
        <f>O309*H309</f>
        <v>0</v>
      </c>
      <c r="Q309" s="234">
        <v>0</v>
      </c>
      <c r="R309" s="234">
        <f>Q309*H309</f>
        <v>0</v>
      </c>
      <c r="S309" s="234">
        <v>0</v>
      </c>
      <c r="T309" s="235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6" t="s">
        <v>217</v>
      </c>
      <c r="AT309" s="236" t="s">
        <v>214</v>
      </c>
      <c r="AU309" s="236" t="s">
        <v>84</v>
      </c>
      <c r="AY309" s="17" t="s">
        <v>142</v>
      </c>
      <c r="BE309" s="237">
        <f>IF(N309="základní",J309,0)</f>
        <v>0</v>
      </c>
      <c r="BF309" s="237">
        <f>IF(N309="snížená",J309,0)</f>
        <v>0</v>
      </c>
      <c r="BG309" s="237">
        <f>IF(N309="zákl. přenesená",J309,0)</f>
        <v>0</v>
      </c>
      <c r="BH309" s="237">
        <f>IF(N309="sníž. přenesená",J309,0)</f>
        <v>0</v>
      </c>
      <c r="BI309" s="237">
        <f>IF(N309="nulová",J309,0)</f>
        <v>0</v>
      </c>
      <c r="BJ309" s="17" t="s">
        <v>84</v>
      </c>
      <c r="BK309" s="237">
        <f>ROUND(I309*H309,2)</f>
        <v>0</v>
      </c>
      <c r="BL309" s="17" t="s">
        <v>218</v>
      </c>
      <c r="BM309" s="236" t="s">
        <v>919</v>
      </c>
    </row>
    <row r="310" s="2" customFormat="1" ht="24" customHeight="1">
      <c r="A310" s="39"/>
      <c r="B310" s="40"/>
      <c r="C310" s="242" t="s">
        <v>920</v>
      </c>
      <c r="D310" s="242" t="s">
        <v>214</v>
      </c>
      <c r="E310" s="243" t="s">
        <v>921</v>
      </c>
      <c r="F310" s="244" t="s">
        <v>922</v>
      </c>
      <c r="G310" s="245" t="s">
        <v>146</v>
      </c>
      <c r="H310" s="246">
        <v>8</v>
      </c>
      <c r="I310" s="247"/>
      <c r="J310" s="248">
        <f>ROUND(I310*H310,2)</f>
        <v>0</v>
      </c>
      <c r="K310" s="244" t="s">
        <v>147</v>
      </c>
      <c r="L310" s="249"/>
      <c r="M310" s="250" t="s">
        <v>32</v>
      </c>
      <c r="N310" s="251" t="s">
        <v>48</v>
      </c>
      <c r="O310" s="85"/>
      <c r="P310" s="234">
        <f>O310*H310</f>
        <v>0</v>
      </c>
      <c r="Q310" s="234">
        <v>0</v>
      </c>
      <c r="R310" s="234">
        <f>Q310*H310</f>
        <v>0</v>
      </c>
      <c r="S310" s="234">
        <v>0</v>
      </c>
      <c r="T310" s="235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6" t="s">
        <v>217</v>
      </c>
      <c r="AT310" s="236" t="s">
        <v>214</v>
      </c>
      <c r="AU310" s="236" t="s">
        <v>84</v>
      </c>
      <c r="AY310" s="17" t="s">
        <v>142</v>
      </c>
      <c r="BE310" s="237">
        <f>IF(N310="základní",J310,0)</f>
        <v>0</v>
      </c>
      <c r="BF310" s="237">
        <f>IF(N310="snížená",J310,0)</f>
        <v>0</v>
      </c>
      <c r="BG310" s="237">
        <f>IF(N310="zákl. přenesená",J310,0)</f>
        <v>0</v>
      </c>
      <c r="BH310" s="237">
        <f>IF(N310="sníž. přenesená",J310,0)</f>
        <v>0</v>
      </c>
      <c r="BI310" s="237">
        <f>IF(N310="nulová",J310,0)</f>
        <v>0</v>
      </c>
      <c r="BJ310" s="17" t="s">
        <v>84</v>
      </c>
      <c r="BK310" s="237">
        <f>ROUND(I310*H310,2)</f>
        <v>0</v>
      </c>
      <c r="BL310" s="17" t="s">
        <v>218</v>
      </c>
      <c r="BM310" s="236" t="s">
        <v>923</v>
      </c>
    </row>
    <row r="311" s="2" customFormat="1" ht="24" customHeight="1">
      <c r="A311" s="39"/>
      <c r="B311" s="40"/>
      <c r="C311" s="242" t="s">
        <v>924</v>
      </c>
      <c r="D311" s="242" t="s">
        <v>214</v>
      </c>
      <c r="E311" s="243" t="s">
        <v>925</v>
      </c>
      <c r="F311" s="244" t="s">
        <v>926</v>
      </c>
      <c r="G311" s="245" t="s">
        <v>146</v>
      </c>
      <c r="H311" s="246">
        <v>12</v>
      </c>
      <c r="I311" s="247"/>
      <c r="J311" s="248">
        <f>ROUND(I311*H311,2)</f>
        <v>0</v>
      </c>
      <c r="K311" s="244" t="s">
        <v>147</v>
      </c>
      <c r="L311" s="249"/>
      <c r="M311" s="250" t="s">
        <v>32</v>
      </c>
      <c r="N311" s="251" t="s">
        <v>48</v>
      </c>
      <c r="O311" s="85"/>
      <c r="P311" s="234">
        <f>O311*H311</f>
        <v>0</v>
      </c>
      <c r="Q311" s="234">
        <v>0</v>
      </c>
      <c r="R311" s="234">
        <f>Q311*H311</f>
        <v>0</v>
      </c>
      <c r="S311" s="234">
        <v>0</v>
      </c>
      <c r="T311" s="235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6" t="s">
        <v>217</v>
      </c>
      <c r="AT311" s="236" t="s">
        <v>214</v>
      </c>
      <c r="AU311" s="236" t="s">
        <v>84</v>
      </c>
      <c r="AY311" s="17" t="s">
        <v>142</v>
      </c>
      <c r="BE311" s="237">
        <f>IF(N311="základní",J311,0)</f>
        <v>0</v>
      </c>
      <c r="BF311" s="237">
        <f>IF(N311="snížená",J311,0)</f>
        <v>0</v>
      </c>
      <c r="BG311" s="237">
        <f>IF(N311="zákl. přenesená",J311,0)</f>
        <v>0</v>
      </c>
      <c r="BH311" s="237">
        <f>IF(N311="sníž. přenesená",J311,0)</f>
        <v>0</v>
      </c>
      <c r="BI311" s="237">
        <f>IF(N311="nulová",J311,0)</f>
        <v>0</v>
      </c>
      <c r="BJ311" s="17" t="s">
        <v>84</v>
      </c>
      <c r="BK311" s="237">
        <f>ROUND(I311*H311,2)</f>
        <v>0</v>
      </c>
      <c r="BL311" s="17" t="s">
        <v>218</v>
      </c>
      <c r="BM311" s="236" t="s">
        <v>927</v>
      </c>
    </row>
    <row r="312" s="2" customFormat="1" ht="24" customHeight="1">
      <c r="A312" s="39"/>
      <c r="B312" s="40"/>
      <c r="C312" s="242" t="s">
        <v>928</v>
      </c>
      <c r="D312" s="242" t="s">
        <v>214</v>
      </c>
      <c r="E312" s="243" t="s">
        <v>929</v>
      </c>
      <c r="F312" s="244" t="s">
        <v>930</v>
      </c>
      <c r="G312" s="245" t="s">
        <v>146</v>
      </c>
      <c r="H312" s="246">
        <v>7</v>
      </c>
      <c r="I312" s="247"/>
      <c r="J312" s="248">
        <f>ROUND(I312*H312,2)</f>
        <v>0</v>
      </c>
      <c r="K312" s="244" t="s">
        <v>147</v>
      </c>
      <c r="L312" s="249"/>
      <c r="M312" s="250" t="s">
        <v>32</v>
      </c>
      <c r="N312" s="251" t="s">
        <v>48</v>
      </c>
      <c r="O312" s="85"/>
      <c r="P312" s="234">
        <f>O312*H312</f>
        <v>0</v>
      </c>
      <c r="Q312" s="234">
        <v>0</v>
      </c>
      <c r="R312" s="234">
        <f>Q312*H312</f>
        <v>0</v>
      </c>
      <c r="S312" s="234">
        <v>0</v>
      </c>
      <c r="T312" s="235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6" t="s">
        <v>217</v>
      </c>
      <c r="AT312" s="236" t="s">
        <v>214</v>
      </c>
      <c r="AU312" s="236" t="s">
        <v>84</v>
      </c>
      <c r="AY312" s="17" t="s">
        <v>142</v>
      </c>
      <c r="BE312" s="237">
        <f>IF(N312="základní",J312,0)</f>
        <v>0</v>
      </c>
      <c r="BF312" s="237">
        <f>IF(N312="snížená",J312,0)</f>
        <v>0</v>
      </c>
      <c r="BG312" s="237">
        <f>IF(N312="zákl. přenesená",J312,0)</f>
        <v>0</v>
      </c>
      <c r="BH312" s="237">
        <f>IF(N312="sníž. přenesená",J312,0)</f>
        <v>0</v>
      </c>
      <c r="BI312" s="237">
        <f>IF(N312="nulová",J312,0)</f>
        <v>0</v>
      </c>
      <c r="BJ312" s="17" t="s">
        <v>84</v>
      </c>
      <c r="BK312" s="237">
        <f>ROUND(I312*H312,2)</f>
        <v>0</v>
      </c>
      <c r="BL312" s="17" t="s">
        <v>218</v>
      </c>
      <c r="BM312" s="236" t="s">
        <v>931</v>
      </c>
    </row>
    <row r="313" s="2" customFormat="1" ht="24" customHeight="1">
      <c r="A313" s="39"/>
      <c r="B313" s="40"/>
      <c r="C313" s="242" t="s">
        <v>932</v>
      </c>
      <c r="D313" s="242" t="s">
        <v>214</v>
      </c>
      <c r="E313" s="243" t="s">
        <v>933</v>
      </c>
      <c r="F313" s="244" t="s">
        <v>934</v>
      </c>
      <c r="G313" s="245" t="s">
        <v>146</v>
      </c>
      <c r="H313" s="246">
        <v>1</v>
      </c>
      <c r="I313" s="247"/>
      <c r="J313" s="248">
        <f>ROUND(I313*H313,2)</f>
        <v>0</v>
      </c>
      <c r="K313" s="244" t="s">
        <v>147</v>
      </c>
      <c r="L313" s="249"/>
      <c r="M313" s="250" t="s">
        <v>32</v>
      </c>
      <c r="N313" s="251" t="s">
        <v>48</v>
      </c>
      <c r="O313" s="85"/>
      <c r="P313" s="234">
        <f>O313*H313</f>
        <v>0</v>
      </c>
      <c r="Q313" s="234">
        <v>0</v>
      </c>
      <c r="R313" s="234">
        <f>Q313*H313</f>
        <v>0</v>
      </c>
      <c r="S313" s="234">
        <v>0</v>
      </c>
      <c r="T313" s="235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6" t="s">
        <v>217</v>
      </c>
      <c r="AT313" s="236" t="s">
        <v>214</v>
      </c>
      <c r="AU313" s="236" t="s">
        <v>84</v>
      </c>
      <c r="AY313" s="17" t="s">
        <v>142</v>
      </c>
      <c r="BE313" s="237">
        <f>IF(N313="základní",J313,0)</f>
        <v>0</v>
      </c>
      <c r="BF313" s="237">
        <f>IF(N313="snížená",J313,0)</f>
        <v>0</v>
      </c>
      <c r="BG313" s="237">
        <f>IF(N313="zákl. přenesená",J313,0)</f>
        <v>0</v>
      </c>
      <c r="BH313" s="237">
        <f>IF(N313="sníž. přenesená",J313,0)</f>
        <v>0</v>
      </c>
      <c r="BI313" s="237">
        <f>IF(N313="nulová",J313,0)</f>
        <v>0</v>
      </c>
      <c r="BJ313" s="17" t="s">
        <v>84</v>
      </c>
      <c r="BK313" s="237">
        <f>ROUND(I313*H313,2)</f>
        <v>0</v>
      </c>
      <c r="BL313" s="17" t="s">
        <v>218</v>
      </c>
      <c r="BM313" s="236" t="s">
        <v>935</v>
      </c>
    </row>
    <row r="314" s="2" customFormat="1" ht="24" customHeight="1">
      <c r="A314" s="39"/>
      <c r="B314" s="40"/>
      <c r="C314" s="242" t="s">
        <v>936</v>
      </c>
      <c r="D314" s="242" t="s">
        <v>214</v>
      </c>
      <c r="E314" s="243" t="s">
        <v>937</v>
      </c>
      <c r="F314" s="244" t="s">
        <v>938</v>
      </c>
      <c r="G314" s="245" t="s">
        <v>324</v>
      </c>
      <c r="H314" s="246">
        <v>1</v>
      </c>
      <c r="I314" s="247"/>
      <c r="J314" s="248">
        <f>ROUND(I314*H314,2)</f>
        <v>0</v>
      </c>
      <c r="K314" s="244" t="s">
        <v>147</v>
      </c>
      <c r="L314" s="249"/>
      <c r="M314" s="250" t="s">
        <v>32</v>
      </c>
      <c r="N314" s="251" t="s">
        <v>48</v>
      </c>
      <c r="O314" s="85"/>
      <c r="P314" s="234">
        <f>O314*H314</f>
        <v>0</v>
      </c>
      <c r="Q314" s="234">
        <v>0</v>
      </c>
      <c r="R314" s="234">
        <f>Q314*H314</f>
        <v>0</v>
      </c>
      <c r="S314" s="234">
        <v>0</v>
      </c>
      <c r="T314" s="235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6" t="s">
        <v>217</v>
      </c>
      <c r="AT314" s="236" t="s">
        <v>214</v>
      </c>
      <c r="AU314" s="236" t="s">
        <v>84</v>
      </c>
      <c r="AY314" s="17" t="s">
        <v>142</v>
      </c>
      <c r="BE314" s="237">
        <f>IF(N314="základní",J314,0)</f>
        <v>0</v>
      </c>
      <c r="BF314" s="237">
        <f>IF(N314="snížená",J314,0)</f>
        <v>0</v>
      </c>
      <c r="BG314" s="237">
        <f>IF(N314="zákl. přenesená",J314,0)</f>
        <v>0</v>
      </c>
      <c r="BH314" s="237">
        <f>IF(N314="sníž. přenesená",J314,0)</f>
        <v>0</v>
      </c>
      <c r="BI314" s="237">
        <f>IF(N314="nulová",J314,0)</f>
        <v>0</v>
      </c>
      <c r="BJ314" s="17" t="s">
        <v>84</v>
      </c>
      <c r="BK314" s="237">
        <f>ROUND(I314*H314,2)</f>
        <v>0</v>
      </c>
      <c r="BL314" s="17" t="s">
        <v>218</v>
      </c>
      <c r="BM314" s="236" t="s">
        <v>939</v>
      </c>
    </row>
    <row r="315" s="2" customFormat="1" ht="24" customHeight="1">
      <c r="A315" s="39"/>
      <c r="B315" s="40"/>
      <c r="C315" s="242" t="s">
        <v>940</v>
      </c>
      <c r="D315" s="242" t="s">
        <v>214</v>
      </c>
      <c r="E315" s="243" t="s">
        <v>941</v>
      </c>
      <c r="F315" s="244" t="s">
        <v>942</v>
      </c>
      <c r="G315" s="245" t="s">
        <v>146</v>
      </c>
      <c r="H315" s="246">
        <v>1</v>
      </c>
      <c r="I315" s="247"/>
      <c r="J315" s="248">
        <f>ROUND(I315*H315,2)</f>
        <v>0</v>
      </c>
      <c r="K315" s="244" t="s">
        <v>147</v>
      </c>
      <c r="L315" s="249"/>
      <c r="M315" s="250" t="s">
        <v>32</v>
      </c>
      <c r="N315" s="251" t="s">
        <v>48</v>
      </c>
      <c r="O315" s="85"/>
      <c r="P315" s="234">
        <f>O315*H315</f>
        <v>0</v>
      </c>
      <c r="Q315" s="234">
        <v>0</v>
      </c>
      <c r="R315" s="234">
        <f>Q315*H315</f>
        <v>0</v>
      </c>
      <c r="S315" s="234">
        <v>0</v>
      </c>
      <c r="T315" s="235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6" t="s">
        <v>230</v>
      </c>
      <c r="AT315" s="236" t="s">
        <v>214</v>
      </c>
      <c r="AU315" s="236" t="s">
        <v>84</v>
      </c>
      <c r="AY315" s="17" t="s">
        <v>142</v>
      </c>
      <c r="BE315" s="237">
        <f>IF(N315="základní",J315,0)</f>
        <v>0</v>
      </c>
      <c r="BF315" s="237">
        <f>IF(N315="snížená",J315,0)</f>
        <v>0</v>
      </c>
      <c r="BG315" s="237">
        <f>IF(N315="zákl. přenesená",J315,0)</f>
        <v>0</v>
      </c>
      <c r="BH315" s="237">
        <f>IF(N315="sníž. přenesená",J315,0)</f>
        <v>0</v>
      </c>
      <c r="BI315" s="237">
        <f>IF(N315="nulová",J315,0)</f>
        <v>0</v>
      </c>
      <c r="BJ315" s="17" t="s">
        <v>84</v>
      </c>
      <c r="BK315" s="237">
        <f>ROUND(I315*H315,2)</f>
        <v>0</v>
      </c>
      <c r="BL315" s="17" t="s">
        <v>230</v>
      </c>
      <c r="BM315" s="236" t="s">
        <v>943</v>
      </c>
    </row>
    <row r="316" s="2" customFormat="1" ht="24" customHeight="1">
      <c r="A316" s="39"/>
      <c r="B316" s="40"/>
      <c r="C316" s="242" t="s">
        <v>944</v>
      </c>
      <c r="D316" s="242" t="s">
        <v>214</v>
      </c>
      <c r="E316" s="243" t="s">
        <v>945</v>
      </c>
      <c r="F316" s="244" t="s">
        <v>946</v>
      </c>
      <c r="G316" s="245" t="s">
        <v>146</v>
      </c>
      <c r="H316" s="246">
        <v>2</v>
      </c>
      <c r="I316" s="247"/>
      <c r="J316" s="248">
        <f>ROUND(I316*H316,2)</f>
        <v>0</v>
      </c>
      <c r="K316" s="244" t="s">
        <v>147</v>
      </c>
      <c r="L316" s="249"/>
      <c r="M316" s="250" t="s">
        <v>32</v>
      </c>
      <c r="N316" s="251" t="s">
        <v>48</v>
      </c>
      <c r="O316" s="85"/>
      <c r="P316" s="234">
        <f>O316*H316</f>
        <v>0</v>
      </c>
      <c r="Q316" s="234">
        <v>0</v>
      </c>
      <c r="R316" s="234">
        <f>Q316*H316</f>
        <v>0</v>
      </c>
      <c r="S316" s="234">
        <v>0</v>
      </c>
      <c r="T316" s="235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6" t="s">
        <v>230</v>
      </c>
      <c r="AT316" s="236" t="s">
        <v>214</v>
      </c>
      <c r="AU316" s="236" t="s">
        <v>84</v>
      </c>
      <c r="AY316" s="17" t="s">
        <v>142</v>
      </c>
      <c r="BE316" s="237">
        <f>IF(N316="základní",J316,0)</f>
        <v>0</v>
      </c>
      <c r="BF316" s="237">
        <f>IF(N316="snížená",J316,0)</f>
        <v>0</v>
      </c>
      <c r="BG316" s="237">
        <f>IF(N316="zákl. přenesená",J316,0)</f>
        <v>0</v>
      </c>
      <c r="BH316" s="237">
        <f>IF(N316="sníž. přenesená",J316,0)</f>
        <v>0</v>
      </c>
      <c r="BI316" s="237">
        <f>IF(N316="nulová",J316,0)</f>
        <v>0</v>
      </c>
      <c r="BJ316" s="17" t="s">
        <v>84</v>
      </c>
      <c r="BK316" s="237">
        <f>ROUND(I316*H316,2)</f>
        <v>0</v>
      </c>
      <c r="BL316" s="17" t="s">
        <v>230</v>
      </c>
      <c r="BM316" s="236" t="s">
        <v>947</v>
      </c>
    </row>
    <row r="317" s="2" customFormat="1" ht="24" customHeight="1">
      <c r="A317" s="39"/>
      <c r="B317" s="40"/>
      <c r="C317" s="242" t="s">
        <v>948</v>
      </c>
      <c r="D317" s="242" t="s">
        <v>214</v>
      </c>
      <c r="E317" s="243" t="s">
        <v>949</v>
      </c>
      <c r="F317" s="244" t="s">
        <v>950</v>
      </c>
      <c r="G317" s="245" t="s">
        <v>146</v>
      </c>
      <c r="H317" s="246">
        <v>1</v>
      </c>
      <c r="I317" s="247"/>
      <c r="J317" s="248">
        <f>ROUND(I317*H317,2)</f>
        <v>0</v>
      </c>
      <c r="K317" s="244" t="s">
        <v>147</v>
      </c>
      <c r="L317" s="249"/>
      <c r="M317" s="250" t="s">
        <v>32</v>
      </c>
      <c r="N317" s="251" t="s">
        <v>48</v>
      </c>
      <c r="O317" s="85"/>
      <c r="P317" s="234">
        <f>O317*H317</f>
        <v>0</v>
      </c>
      <c r="Q317" s="234">
        <v>0</v>
      </c>
      <c r="R317" s="234">
        <f>Q317*H317</f>
        <v>0</v>
      </c>
      <c r="S317" s="234">
        <v>0</v>
      </c>
      <c r="T317" s="235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6" t="s">
        <v>230</v>
      </c>
      <c r="AT317" s="236" t="s">
        <v>214</v>
      </c>
      <c r="AU317" s="236" t="s">
        <v>84</v>
      </c>
      <c r="AY317" s="17" t="s">
        <v>142</v>
      </c>
      <c r="BE317" s="237">
        <f>IF(N317="základní",J317,0)</f>
        <v>0</v>
      </c>
      <c r="BF317" s="237">
        <f>IF(N317="snížená",J317,0)</f>
        <v>0</v>
      </c>
      <c r="BG317" s="237">
        <f>IF(N317="zákl. přenesená",J317,0)</f>
        <v>0</v>
      </c>
      <c r="BH317" s="237">
        <f>IF(N317="sníž. přenesená",J317,0)</f>
        <v>0</v>
      </c>
      <c r="BI317" s="237">
        <f>IF(N317="nulová",J317,0)</f>
        <v>0</v>
      </c>
      <c r="BJ317" s="17" t="s">
        <v>84</v>
      </c>
      <c r="BK317" s="237">
        <f>ROUND(I317*H317,2)</f>
        <v>0</v>
      </c>
      <c r="BL317" s="17" t="s">
        <v>230</v>
      </c>
      <c r="BM317" s="236" t="s">
        <v>951</v>
      </c>
    </row>
    <row r="318" s="12" customFormat="1" ht="22.8" customHeight="1">
      <c r="A318" s="12"/>
      <c r="B318" s="211"/>
      <c r="C318" s="212"/>
      <c r="D318" s="213" t="s">
        <v>76</v>
      </c>
      <c r="E318" s="252" t="s">
        <v>952</v>
      </c>
      <c r="F318" s="252" t="s">
        <v>953</v>
      </c>
      <c r="G318" s="212"/>
      <c r="H318" s="212"/>
      <c r="I318" s="215"/>
      <c r="J318" s="253">
        <f>BK318</f>
        <v>0</v>
      </c>
      <c r="K318" s="212"/>
      <c r="L318" s="217"/>
      <c r="M318" s="218"/>
      <c r="N318" s="219"/>
      <c r="O318" s="219"/>
      <c r="P318" s="220">
        <f>P319+P320+P345</f>
        <v>0</v>
      </c>
      <c r="Q318" s="219"/>
      <c r="R318" s="220">
        <f>R319+R320+R345</f>
        <v>0</v>
      </c>
      <c r="S318" s="219"/>
      <c r="T318" s="221">
        <f>T319+T320+T345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22" t="s">
        <v>84</v>
      </c>
      <c r="AT318" s="223" t="s">
        <v>76</v>
      </c>
      <c r="AU318" s="223" t="s">
        <v>84</v>
      </c>
      <c r="AY318" s="222" t="s">
        <v>142</v>
      </c>
      <c r="BK318" s="224">
        <f>BK319+BK320+BK345</f>
        <v>0</v>
      </c>
    </row>
    <row r="319" s="2" customFormat="1" ht="24" customHeight="1">
      <c r="A319" s="39"/>
      <c r="B319" s="40"/>
      <c r="C319" s="242" t="s">
        <v>954</v>
      </c>
      <c r="D319" s="242" t="s">
        <v>214</v>
      </c>
      <c r="E319" s="243" t="s">
        <v>955</v>
      </c>
      <c r="F319" s="244" t="s">
        <v>956</v>
      </c>
      <c r="G319" s="245" t="s">
        <v>146</v>
      </c>
      <c r="H319" s="246">
        <v>23</v>
      </c>
      <c r="I319" s="247"/>
      <c r="J319" s="248">
        <f>ROUND(I319*H319,2)</f>
        <v>0</v>
      </c>
      <c r="K319" s="244" t="s">
        <v>147</v>
      </c>
      <c r="L319" s="249"/>
      <c r="M319" s="250" t="s">
        <v>32</v>
      </c>
      <c r="N319" s="251" t="s">
        <v>48</v>
      </c>
      <c r="O319" s="85"/>
      <c r="P319" s="234">
        <f>O319*H319</f>
        <v>0</v>
      </c>
      <c r="Q319" s="234">
        <v>0</v>
      </c>
      <c r="R319" s="234">
        <f>Q319*H319</f>
        <v>0</v>
      </c>
      <c r="S319" s="234">
        <v>0</v>
      </c>
      <c r="T319" s="235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6" t="s">
        <v>217</v>
      </c>
      <c r="AT319" s="236" t="s">
        <v>214</v>
      </c>
      <c r="AU319" s="236" t="s">
        <v>86</v>
      </c>
      <c r="AY319" s="17" t="s">
        <v>142</v>
      </c>
      <c r="BE319" s="237">
        <f>IF(N319="základní",J319,0)</f>
        <v>0</v>
      </c>
      <c r="BF319" s="237">
        <f>IF(N319="snížená",J319,0)</f>
        <v>0</v>
      </c>
      <c r="BG319" s="237">
        <f>IF(N319="zákl. přenesená",J319,0)</f>
        <v>0</v>
      </c>
      <c r="BH319" s="237">
        <f>IF(N319="sníž. přenesená",J319,0)</f>
        <v>0</v>
      </c>
      <c r="BI319" s="237">
        <f>IF(N319="nulová",J319,0)</f>
        <v>0</v>
      </c>
      <c r="BJ319" s="17" t="s">
        <v>84</v>
      </c>
      <c r="BK319" s="237">
        <f>ROUND(I319*H319,2)</f>
        <v>0</v>
      </c>
      <c r="BL319" s="17" t="s">
        <v>218</v>
      </c>
      <c r="BM319" s="236" t="s">
        <v>957</v>
      </c>
    </row>
    <row r="320" s="12" customFormat="1" ht="20.88" customHeight="1">
      <c r="A320" s="12"/>
      <c r="B320" s="211"/>
      <c r="C320" s="212"/>
      <c r="D320" s="213" t="s">
        <v>76</v>
      </c>
      <c r="E320" s="252" t="s">
        <v>958</v>
      </c>
      <c r="F320" s="252" t="s">
        <v>959</v>
      </c>
      <c r="G320" s="212"/>
      <c r="H320" s="212"/>
      <c r="I320" s="215"/>
      <c r="J320" s="253">
        <f>BK320</f>
        <v>0</v>
      </c>
      <c r="K320" s="212"/>
      <c r="L320" s="217"/>
      <c r="M320" s="218"/>
      <c r="N320" s="219"/>
      <c r="O320" s="219"/>
      <c r="P320" s="220">
        <f>SUM(P321:P344)</f>
        <v>0</v>
      </c>
      <c r="Q320" s="219"/>
      <c r="R320" s="220">
        <f>SUM(R321:R344)</f>
        <v>0</v>
      </c>
      <c r="S320" s="219"/>
      <c r="T320" s="221">
        <f>SUM(T321:T344)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22" t="s">
        <v>84</v>
      </c>
      <c r="AT320" s="223" t="s">
        <v>76</v>
      </c>
      <c r="AU320" s="223" t="s">
        <v>86</v>
      </c>
      <c r="AY320" s="222" t="s">
        <v>142</v>
      </c>
      <c r="BK320" s="224">
        <f>SUM(BK321:BK344)</f>
        <v>0</v>
      </c>
    </row>
    <row r="321" s="2" customFormat="1" ht="24" customHeight="1">
      <c r="A321" s="39"/>
      <c r="B321" s="40"/>
      <c r="C321" s="242" t="s">
        <v>960</v>
      </c>
      <c r="D321" s="242" t="s">
        <v>214</v>
      </c>
      <c r="E321" s="243" t="s">
        <v>961</v>
      </c>
      <c r="F321" s="244" t="s">
        <v>962</v>
      </c>
      <c r="G321" s="245" t="s">
        <v>146</v>
      </c>
      <c r="H321" s="246">
        <v>2</v>
      </c>
      <c r="I321" s="247"/>
      <c r="J321" s="248">
        <f>ROUND(I321*H321,2)</f>
        <v>0</v>
      </c>
      <c r="K321" s="244" t="s">
        <v>147</v>
      </c>
      <c r="L321" s="249"/>
      <c r="M321" s="250" t="s">
        <v>32</v>
      </c>
      <c r="N321" s="251" t="s">
        <v>48</v>
      </c>
      <c r="O321" s="85"/>
      <c r="P321" s="234">
        <f>O321*H321</f>
        <v>0</v>
      </c>
      <c r="Q321" s="234">
        <v>0</v>
      </c>
      <c r="R321" s="234">
        <f>Q321*H321</f>
        <v>0</v>
      </c>
      <c r="S321" s="234">
        <v>0</v>
      </c>
      <c r="T321" s="235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6" t="s">
        <v>230</v>
      </c>
      <c r="AT321" s="236" t="s">
        <v>214</v>
      </c>
      <c r="AU321" s="236" t="s">
        <v>154</v>
      </c>
      <c r="AY321" s="17" t="s">
        <v>142</v>
      </c>
      <c r="BE321" s="237">
        <f>IF(N321="základní",J321,0)</f>
        <v>0</v>
      </c>
      <c r="BF321" s="237">
        <f>IF(N321="snížená",J321,0)</f>
        <v>0</v>
      </c>
      <c r="BG321" s="237">
        <f>IF(N321="zákl. přenesená",J321,0)</f>
        <v>0</v>
      </c>
      <c r="BH321" s="237">
        <f>IF(N321="sníž. přenesená",J321,0)</f>
        <v>0</v>
      </c>
      <c r="BI321" s="237">
        <f>IF(N321="nulová",J321,0)</f>
        <v>0</v>
      </c>
      <c r="BJ321" s="17" t="s">
        <v>84</v>
      </c>
      <c r="BK321" s="237">
        <f>ROUND(I321*H321,2)</f>
        <v>0</v>
      </c>
      <c r="BL321" s="17" t="s">
        <v>230</v>
      </c>
      <c r="BM321" s="236" t="s">
        <v>963</v>
      </c>
    </row>
    <row r="322" s="2" customFormat="1" ht="24" customHeight="1">
      <c r="A322" s="39"/>
      <c r="B322" s="40"/>
      <c r="C322" s="242" t="s">
        <v>964</v>
      </c>
      <c r="D322" s="242" t="s">
        <v>214</v>
      </c>
      <c r="E322" s="243" t="s">
        <v>965</v>
      </c>
      <c r="F322" s="244" t="s">
        <v>966</v>
      </c>
      <c r="G322" s="245" t="s">
        <v>146</v>
      </c>
      <c r="H322" s="246">
        <v>2</v>
      </c>
      <c r="I322" s="247"/>
      <c r="J322" s="248">
        <f>ROUND(I322*H322,2)</f>
        <v>0</v>
      </c>
      <c r="K322" s="244" t="s">
        <v>147</v>
      </c>
      <c r="L322" s="249"/>
      <c r="M322" s="250" t="s">
        <v>32</v>
      </c>
      <c r="N322" s="251" t="s">
        <v>48</v>
      </c>
      <c r="O322" s="85"/>
      <c r="P322" s="234">
        <f>O322*H322</f>
        <v>0</v>
      </c>
      <c r="Q322" s="234">
        <v>0</v>
      </c>
      <c r="R322" s="234">
        <f>Q322*H322</f>
        <v>0</v>
      </c>
      <c r="S322" s="234">
        <v>0</v>
      </c>
      <c r="T322" s="235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6" t="s">
        <v>230</v>
      </c>
      <c r="AT322" s="236" t="s">
        <v>214</v>
      </c>
      <c r="AU322" s="236" t="s">
        <v>154</v>
      </c>
      <c r="AY322" s="17" t="s">
        <v>142</v>
      </c>
      <c r="BE322" s="237">
        <f>IF(N322="základní",J322,0)</f>
        <v>0</v>
      </c>
      <c r="BF322" s="237">
        <f>IF(N322="snížená",J322,0)</f>
        <v>0</v>
      </c>
      <c r="BG322" s="237">
        <f>IF(N322="zákl. přenesená",J322,0)</f>
        <v>0</v>
      </c>
      <c r="BH322" s="237">
        <f>IF(N322="sníž. přenesená",J322,0)</f>
        <v>0</v>
      </c>
      <c r="BI322" s="237">
        <f>IF(N322="nulová",J322,0)</f>
        <v>0</v>
      </c>
      <c r="BJ322" s="17" t="s">
        <v>84</v>
      </c>
      <c r="BK322" s="237">
        <f>ROUND(I322*H322,2)</f>
        <v>0</v>
      </c>
      <c r="BL322" s="17" t="s">
        <v>230</v>
      </c>
      <c r="BM322" s="236" t="s">
        <v>967</v>
      </c>
    </row>
    <row r="323" s="2" customFormat="1" ht="24" customHeight="1">
      <c r="A323" s="39"/>
      <c r="B323" s="40"/>
      <c r="C323" s="242" t="s">
        <v>968</v>
      </c>
      <c r="D323" s="242" t="s">
        <v>214</v>
      </c>
      <c r="E323" s="243" t="s">
        <v>969</v>
      </c>
      <c r="F323" s="244" t="s">
        <v>970</v>
      </c>
      <c r="G323" s="245" t="s">
        <v>146</v>
      </c>
      <c r="H323" s="246">
        <v>2</v>
      </c>
      <c r="I323" s="247"/>
      <c r="J323" s="248">
        <f>ROUND(I323*H323,2)</f>
        <v>0</v>
      </c>
      <c r="K323" s="244" t="s">
        <v>147</v>
      </c>
      <c r="L323" s="249"/>
      <c r="M323" s="250" t="s">
        <v>32</v>
      </c>
      <c r="N323" s="251" t="s">
        <v>48</v>
      </c>
      <c r="O323" s="85"/>
      <c r="P323" s="234">
        <f>O323*H323</f>
        <v>0</v>
      </c>
      <c r="Q323" s="234">
        <v>0</v>
      </c>
      <c r="R323" s="234">
        <f>Q323*H323</f>
        <v>0</v>
      </c>
      <c r="S323" s="234">
        <v>0</v>
      </c>
      <c r="T323" s="235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6" t="s">
        <v>230</v>
      </c>
      <c r="AT323" s="236" t="s">
        <v>214</v>
      </c>
      <c r="AU323" s="236" t="s">
        <v>154</v>
      </c>
      <c r="AY323" s="17" t="s">
        <v>142</v>
      </c>
      <c r="BE323" s="237">
        <f>IF(N323="základní",J323,0)</f>
        <v>0</v>
      </c>
      <c r="BF323" s="237">
        <f>IF(N323="snížená",J323,0)</f>
        <v>0</v>
      </c>
      <c r="BG323" s="237">
        <f>IF(N323="zákl. přenesená",J323,0)</f>
        <v>0</v>
      </c>
      <c r="BH323" s="237">
        <f>IF(N323="sníž. přenesená",J323,0)</f>
        <v>0</v>
      </c>
      <c r="BI323" s="237">
        <f>IF(N323="nulová",J323,0)</f>
        <v>0</v>
      </c>
      <c r="BJ323" s="17" t="s">
        <v>84</v>
      </c>
      <c r="BK323" s="237">
        <f>ROUND(I323*H323,2)</f>
        <v>0</v>
      </c>
      <c r="BL323" s="17" t="s">
        <v>230</v>
      </c>
      <c r="BM323" s="236" t="s">
        <v>971</v>
      </c>
    </row>
    <row r="324" s="2" customFormat="1" ht="24" customHeight="1">
      <c r="A324" s="39"/>
      <c r="B324" s="40"/>
      <c r="C324" s="242" t="s">
        <v>972</v>
      </c>
      <c r="D324" s="242" t="s">
        <v>214</v>
      </c>
      <c r="E324" s="243" t="s">
        <v>973</v>
      </c>
      <c r="F324" s="244" t="s">
        <v>974</v>
      </c>
      <c r="G324" s="245" t="s">
        <v>146</v>
      </c>
      <c r="H324" s="246">
        <v>4</v>
      </c>
      <c r="I324" s="247"/>
      <c r="J324" s="248">
        <f>ROUND(I324*H324,2)</f>
        <v>0</v>
      </c>
      <c r="K324" s="244" t="s">
        <v>147</v>
      </c>
      <c r="L324" s="249"/>
      <c r="M324" s="250" t="s">
        <v>32</v>
      </c>
      <c r="N324" s="251" t="s">
        <v>48</v>
      </c>
      <c r="O324" s="85"/>
      <c r="P324" s="234">
        <f>O324*H324</f>
        <v>0</v>
      </c>
      <c r="Q324" s="234">
        <v>0</v>
      </c>
      <c r="R324" s="234">
        <f>Q324*H324</f>
        <v>0</v>
      </c>
      <c r="S324" s="234">
        <v>0</v>
      </c>
      <c r="T324" s="235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6" t="s">
        <v>230</v>
      </c>
      <c r="AT324" s="236" t="s">
        <v>214</v>
      </c>
      <c r="AU324" s="236" t="s">
        <v>154</v>
      </c>
      <c r="AY324" s="17" t="s">
        <v>142</v>
      </c>
      <c r="BE324" s="237">
        <f>IF(N324="základní",J324,0)</f>
        <v>0</v>
      </c>
      <c r="BF324" s="237">
        <f>IF(N324="snížená",J324,0)</f>
        <v>0</v>
      </c>
      <c r="BG324" s="237">
        <f>IF(N324="zákl. přenesená",J324,0)</f>
        <v>0</v>
      </c>
      <c r="BH324" s="237">
        <f>IF(N324="sníž. přenesená",J324,0)</f>
        <v>0</v>
      </c>
      <c r="BI324" s="237">
        <f>IF(N324="nulová",J324,0)</f>
        <v>0</v>
      </c>
      <c r="BJ324" s="17" t="s">
        <v>84</v>
      </c>
      <c r="BK324" s="237">
        <f>ROUND(I324*H324,2)</f>
        <v>0</v>
      </c>
      <c r="BL324" s="17" t="s">
        <v>230</v>
      </c>
      <c r="BM324" s="236" t="s">
        <v>975</v>
      </c>
    </row>
    <row r="325" s="2" customFormat="1" ht="24" customHeight="1">
      <c r="A325" s="39"/>
      <c r="B325" s="40"/>
      <c r="C325" s="242" t="s">
        <v>976</v>
      </c>
      <c r="D325" s="242" t="s">
        <v>214</v>
      </c>
      <c r="E325" s="243" t="s">
        <v>977</v>
      </c>
      <c r="F325" s="244" t="s">
        <v>978</v>
      </c>
      <c r="G325" s="245" t="s">
        <v>146</v>
      </c>
      <c r="H325" s="246">
        <v>2</v>
      </c>
      <c r="I325" s="247"/>
      <c r="J325" s="248">
        <f>ROUND(I325*H325,2)</f>
        <v>0</v>
      </c>
      <c r="K325" s="244" t="s">
        <v>147</v>
      </c>
      <c r="L325" s="249"/>
      <c r="M325" s="250" t="s">
        <v>32</v>
      </c>
      <c r="N325" s="251" t="s">
        <v>48</v>
      </c>
      <c r="O325" s="85"/>
      <c r="P325" s="234">
        <f>O325*H325</f>
        <v>0</v>
      </c>
      <c r="Q325" s="234">
        <v>0</v>
      </c>
      <c r="R325" s="234">
        <f>Q325*H325</f>
        <v>0</v>
      </c>
      <c r="S325" s="234">
        <v>0</v>
      </c>
      <c r="T325" s="235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6" t="s">
        <v>230</v>
      </c>
      <c r="AT325" s="236" t="s">
        <v>214</v>
      </c>
      <c r="AU325" s="236" t="s">
        <v>154</v>
      </c>
      <c r="AY325" s="17" t="s">
        <v>142</v>
      </c>
      <c r="BE325" s="237">
        <f>IF(N325="základní",J325,0)</f>
        <v>0</v>
      </c>
      <c r="BF325" s="237">
        <f>IF(N325="snížená",J325,0)</f>
        <v>0</v>
      </c>
      <c r="BG325" s="237">
        <f>IF(N325="zákl. přenesená",J325,0)</f>
        <v>0</v>
      </c>
      <c r="BH325" s="237">
        <f>IF(N325="sníž. přenesená",J325,0)</f>
        <v>0</v>
      </c>
      <c r="BI325" s="237">
        <f>IF(N325="nulová",J325,0)</f>
        <v>0</v>
      </c>
      <c r="BJ325" s="17" t="s">
        <v>84</v>
      </c>
      <c r="BK325" s="237">
        <f>ROUND(I325*H325,2)</f>
        <v>0</v>
      </c>
      <c r="BL325" s="17" t="s">
        <v>230</v>
      </c>
      <c r="BM325" s="236" t="s">
        <v>979</v>
      </c>
    </row>
    <row r="326" s="2" customFormat="1" ht="24" customHeight="1">
      <c r="A326" s="39"/>
      <c r="B326" s="40"/>
      <c r="C326" s="242" t="s">
        <v>980</v>
      </c>
      <c r="D326" s="242" t="s">
        <v>214</v>
      </c>
      <c r="E326" s="243" t="s">
        <v>981</v>
      </c>
      <c r="F326" s="244" t="s">
        <v>982</v>
      </c>
      <c r="G326" s="245" t="s">
        <v>146</v>
      </c>
      <c r="H326" s="246">
        <v>4</v>
      </c>
      <c r="I326" s="247"/>
      <c r="J326" s="248">
        <f>ROUND(I326*H326,2)</f>
        <v>0</v>
      </c>
      <c r="K326" s="244" t="s">
        <v>147</v>
      </c>
      <c r="L326" s="249"/>
      <c r="M326" s="250" t="s">
        <v>32</v>
      </c>
      <c r="N326" s="251" t="s">
        <v>48</v>
      </c>
      <c r="O326" s="85"/>
      <c r="P326" s="234">
        <f>O326*H326</f>
        <v>0</v>
      </c>
      <c r="Q326" s="234">
        <v>0</v>
      </c>
      <c r="R326" s="234">
        <f>Q326*H326</f>
        <v>0</v>
      </c>
      <c r="S326" s="234">
        <v>0</v>
      </c>
      <c r="T326" s="235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6" t="s">
        <v>230</v>
      </c>
      <c r="AT326" s="236" t="s">
        <v>214</v>
      </c>
      <c r="AU326" s="236" t="s">
        <v>154</v>
      </c>
      <c r="AY326" s="17" t="s">
        <v>142</v>
      </c>
      <c r="BE326" s="237">
        <f>IF(N326="základní",J326,0)</f>
        <v>0</v>
      </c>
      <c r="BF326" s="237">
        <f>IF(N326="snížená",J326,0)</f>
        <v>0</v>
      </c>
      <c r="BG326" s="237">
        <f>IF(N326="zákl. přenesená",J326,0)</f>
        <v>0</v>
      </c>
      <c r="BH326" s="237">
        <f>IF(N326="sníž. přenesená",J326,0)</f>
        <v>0</v>
      </c>
      <c r="BI326" s="237">
        <f>IF(N326="nulová",J326,0)</f>
        <v>0</v>
      </c>
      <c r="BJ326" s="17" t="s">
        <v>84</v>
      </c>
      <c r="BK326" s="237">
        <f>ROUND(I326*H326,2)</f>
        <v>0</v>
      </c>
      <c r="BL326" s="17" t="s">
        <v>230</v>
      </c>
      <c r="BM326" s="236" t="s">
        <v>983</v>
      </c>
    </row>
    <row r="327" s="2" customFormat="1" ht="24" customHeight="1">
      <c r="A327" s="39"/>
      <c r="B327" s="40"/>
      <c r="C327" s="242" t="s">
        <v>984</v>
      </c>
      <c r="D327" s="242" t="s">
        <v>214</v>
      </c>
      <c r="E327" s="243" t="s">
        <v>985</v>
      </c>
      <c r="F327" s="244" t="s">
        <v>986</v>
      </c>
      <c r="G327" s="245" t="s">
        <v>146</v>
      </c>
      <c r="H327" s="246">
        <v>2</v>
      </c>
      <c r="I327" s="247"/>
      <c r="J327" s="248">
        <f>ROUND(I327*H327,2)</f>
        <v>0</v>
      </c>
      <c r="K327" s="244" t="s">
        <v>147</v>
      </c>
      <c r="L327" s="249"/>
      <c r="M327" s="250" t="s">
        <v>32</v>
      </c>
      <c r="N327" s="251" t="s">
        <v>48</v>
      </c>
      <c r="O327" s="85"/>
      <c r="P327" s="234">
        <f>O327*H327</f>
        <v>0</v>
      </c>
      <c r="Q327" s="234">
        <v>0</v>
      </c>
      <c r="R327" s="234">
        <f>Q327*H327</f>
        <v>0</v>
      </c>
      <c r="S327" s="234">
        <v>0</v>
      </c>
      <c r="T327" s="235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6" t="s">
        <v>230</v>
      </c>
      <c r="AT327" s="236" t="s">
        <v>214</v>
      </c>
      <c r="AU327" s="236" t="s">
        <v>154</v>
      </c>
      <c r="AY327" s="17" t="s">
        <v>142</v>
      </c>
      <c r="BE327" s="237">
        <f>IF(N327="základní",J327,0)</f>
        <v>0</v>
      </c>
      <c r="BF327" s="237">
        <f>IF(N327="snížená",J327,0)</f>
        <v>0</v>
      </c>
      <c r="BG327" s="237">
        <f>IF(N327="zákl. přenesená",J327,0)</f>
        <v>0</v>
      </c>
      <c r="BH327" s="237">
        <f>IF(N327="sníž. přenesená",J327,0)</f>
        <v>0</v>
      </c>
      <c r="BI327" s="237">
        <f>IF(N327="nulová",J327,0)</f>
        <v>0</v>
      </c>
      <c r="BJ327" s="17" t="s">
        <v>84</v>
      </c>
      <c r="BK327" s="237">
        <f>ROUND(I327*H327,2)</f>
        <v>0</v>
      </c>
      <c r="BL327" s="17" t="s">
        <v>230</v>
      </c>
      <c r="BM327" s="236" t="s">
        <v>987</v>
      </c>
    </row>
    <row r="328" s="2" customFormat="1" ht="24" customHeight="1">
      <c r="A328" s="39"/>
      <c r="B328" s="40"/>
      <c r="C328" s="242" t="s">
        <v>988</v>
      </c>
      <c r="D328" s="242" t="s">
        <v>214</v>
      </c>
      <c r="E328" s="243" t="s">
        <v>989</v>
      </c>
      <c r="F328" s="244" t="s">
        <v>990</v>
      </c>
      <c r="G328" s="245" t="s">
        <v>146</v>
      </c>
      <c r="H328" s="246">
        <v>12</v>
      </c>
      <c r="I328" s="247"/>
      <c r="J328" s="248">
        <f>ROUND(I328*H328,2)</f>
        <v>0</v>
      </c>
      <c r="K328" s="244" t="s">
        <v>147</v>
      </c>
      <c r="L328" s="249"/>
      <c r="M328" s="250" t="s">
        <v>32</v>
      </c>
      <c r="N328" s="251" t="s">
        <v>48</v>
      </c>
      <c r="O328" s="85"/>
      <c r="P328" s="234">
        <f>O328*H328</f>
        <v>0</v>
      </c>
      <c r="Q328" s="234">
        <v>0</v>
      </c>
      <c r="R328" s="234">
        <f>Q328*H328</f>
        <v>0</v>
      </c>
      <c r="S328" s="234">
        <v>0</v>
      </c>
      <c r="T328" s="235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6" t="s">
        <v>217</v>
      </c>
      <c r="AT328" s="236" t="s">
        <v>214</v>
      </c>
      <c r="AU328" s="236" t="s">
        <v>154</v>
      </c>
      <c r="AY328" s="17" t="s">
        <v>142</v>
      </c>
      <c r="BE328" s="237">
        <f>IF(N328="základní",J328,0)</f>
        <v>0</v>
      </c>
      <c r="BF328" s="237">
        <f>IF(N328="snížená",J328,0)</f>
        <v>0</v>
      </c>
      <c r="BG328" s="237">
        <f>IF(N328="zákl. přenesená",J328,0)</f>
        <v>0</v>
      </c>
      <c r="BH328" s="237">
        <f>IF(N328="sníž. přenesená",J328,0)</f>
        <v>0</v>
      </c>
      <c r="BI328" s="237">
        <f>IF(N328="nulová",J328,0)</f>
        <v>0</v>
      </c>
      <c r="BJ328" s="17" t="s">
        <v>84</v>
      </c>
      <c r="BK328" s="237">
        <f>ROUND(I328*H328,2)</f>
        <v>0</v>
      </c>
      <c r="BL328" s="17" t="s">
        <v>218</v>
      </c>
      <c r="BM328" s="236" t="s">
        <v>991</v>
      </c>
    </row>
    <row r="329" s="2" customFormat="1" ht="24" customHeight="1">
      <c r="A329" s="39"/>
      <c r="B329" s="40"/>
      <c r="C329" s="242" t="s">
        <v>992</v>
      </c>
      <c r="D329" s="242" t="s">
        <v>214</v>
      </c>
      <c r="E329" s="243" t="s">
        <v>993</v>
      </c>
      <c r="F329" s="244" t="s">
        <v>994</v>
      </c>
      <c r="G329" s="245" t="s">
        <v>146</v>
      </c>
      <c r="H329" s="246">
        <v>3</v>
      </c>
      <c r="I329" s="247"/>
      <c r="J329" s="248">
        <f>ROUND(I329*H329,2)</f>
        <v>0</v>
      </c>
      <c r="K329" s="244" t="s">
        <v>147</v>
      </c>
      <c r="L329" s="249"/>
      <c r="M329" s="250" t="s">
        <v>32</v>
      </c>
      <c r="N329" s="251" t="s">
        <v>48</v>
      </c>
      <c r="O329" s="85"/>
      <c r="P329" s="234">
        <f>O329*H329</f>
        <v>0</v>
      </c>
      <c r="Q329" s="234">
        <v>0</v>
      </c>
      <c r="R329" s="234">
        <f>Q329*H329</f>
        <v>0</v>
      </c>
      <c r="S329" s="234">
        <v>0</v>
      </c>
      <c r="T329" s="235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6" t="s">
        <v>230</v>
      </c>
      <c r="AT329" s="236" t="s">
        <v>214</v>
      </c>
      <c r="AU329" s="236" t="s">
        <v>154</v>
      </c>
      <c r="AY329" s="17" t="s">
        <v>142</v>
      </c>
      <c r="BE329" s="237">
        <f>IF(N329="základní",J329,0)</f>
        <v>0</v>
      </c>
      <c r="BF329" s="237">
        <f>IF(N329="snížená",J329,0)</f>
        <v>0</v>
      </c>
      <c r="BG329" s="237">
        <f>IF(N329="zákl. přenesená",J329,0)</f>
        <v>0</v>
      </c>
      <c r="BH329" s="237">
        <f>IF(N329="sníž. přenesená",J329,0)</f>
        <v>0</v>
      </c>
      <c r="BI329" s="237">
        <f>IF(N329="nulová",J329,0)</f>
        <v>0</v>
      </c>
      <c r="BJ329" s="17" t="s">
        <v>84</v>
      </c>
      <c r="BK329" s="237">
        <f>ROUND(I329*H329,2)</f>
        <v>0</v>
      </c>
      <c r="BL329" s="17" t="s">
        <v>230</v>
      </c>
      <c r="BM329" s="236" t="s">
        <v>995</v>
      </c>
    </row>
    <row r="330" s="2" customFormat="1" ht="24" customHeight="1">
      <c r="A330" s="39"/>
      <c r="B330" s="40"/>
      <c r="C330" s="242" t="s">
        <v>996</v>
      </c>
      <c r="D330" s="242" t="s">
        <v>214</v>
      </c>
      <c r="E330" s="243" t="s">
        <v>997</v>
      </c>
      <c r="F330" s="244" t="s">
        <v>998</v>
      </c>
      <c r="G330" s="245" t="s">
        <v>146</v>
      </c>
      <c r="H330" s="246">
        <v>2</v>
      </c>
      <c r="I330" s="247"/>
      <c r="J330" s="248">
        <f>ROUND(I330*H330,2)</f>
        <v>0</v>
      </c>
      <c r="K330" s="244" t="s">
        <v>147</v>
      </c>
      <c r="L330" s="249"/>
      <c r="M330" s="250" t="s">
        <v>32</v>
      </c>
      <c r="N330" s="251" t="s">
        <v>48</v>
      </c>
      <c r="O330" s="85"/>
      <c r="P330" s="234">
        <f>O330*H330</f>
        <v>0</v>
      </c>
      <c r="Q330" s="234">
        <v>0</v>
      </c>
      <c r="R330" s="234">
        <f>Q330*H330</f>
        <v>0</v>
      </c>
      <c r="S330" s="234">
        <v>0</v>
      </c>
      <c r="T330" s="235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6" t="s">
        <v>230</v>
      </c>
      <c r="AT330" s="236" t="s">
        <v>214</v>
      </c>
      <c r="AU330" s="236" t="s">
        <v>154</v>
      </c>
      <c r="AY330" s="17" t="s">
        <v>142</v>
      </c>
      <c r="BE330" s="237">
        <f>IF(N330="základní",J330,0)</f>
        <v>0</v>
      </c>
      <c r="BF330" s="237">
        <f>IF(N330="snížená",J330,0)</f>
        <v>0</v>
      </c>
      <c r="BG330" s="237">
        <f>IF(N330="zákl. přenesená",J330,0)</f>
        <v>0</v>
      </c>
      <c r="BH330" s="237">
        <f>IF(N330="sníž. přenesená",J330,0)</f>
        <v>0</v>
      </c>
      <c r="BI330" s="237">
        <f>IF(N330="nulová",J330,0)</f>
        <v>0</v>
      </c>
      <c r="BJ330" s="17" t="s">
        <v>84</v>
      </c>
      <c r="BK330" s="237">
        <f>ROUND(I330*H330,2)</f>
        <v>0</v>
      </c>
      <c r="BL330" s="17" t="s">
        <v>230</v>
      </c>
      <c r="BM330" s="236" t="s">
        <v>999</v>
      </c>
    </row>
    <row r="331" s="2" customFormat="1" ht="24" customHeight="1">
      <c r="A331" s="39"/>
      <c r="B331" s="40"/>
      <c r="C331" s="242" t="s">
        <v>1000</v>
      </c>
      <c r="D331" s="242" t="s">
        <v>214</v>
      </c>
      <c r="E331" s="243" t="s">
        <v>1001</v>
      </c>
      <c r="F331" s="244" t="s">
        <v>1002</v>
      </c>
      <c r="G331" s="245" t="s">
        <v>146</v>
      </c>
      <c r="H331" s="246">
        <v>2</v>
      </c>
      <c r="I331" s="247"/>
      <c r="J331" s="248">
        <f>ROUND(I331*H331,2)</f>
        <v>0</v>
      </c>
      <c r="K331" s="244" t="s">
        <v>147</v>
      </c>
      <c r="L331" s="249"/>
      <c r="M331" s="250" t="s">
        <v>32</v>
      </c>
      <c r="N331" s="251" t="s">
        <v>48</v>
      </c>
      <c r="O331" s="85"/>
      <c r="P331" s="234">
        <f>O331*H331</f>
        <v>0</v>
      </c>
      <c r="Q331" s="234">
        <v>0</v>
      </c>
      <c r="R331" s="234">
        <f>Q331*H331</f>
        <v>0</v>
      </c>
      <c r="S331" s="234">
        <v>0</v>
      </c>
      <c r="T331" s="235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6" t="s">
        <v>217</v>
      </c>
      <c r="AT331" s="236" t="s">
        <v>214</v>
      </c>
      <c r="AU331" s="236" t="s">
        <v>154</v>
      </c>
      <c r="AY331" s="17" t="s">
        <v>142</v>
      </c>
      <c r="BE331" s="237">
        <f>IF(N331="základní",J331,0)</f>
        <v>0</v>
      </c>
      <c r="BF331" s="237">
        <f>IF(N331="snížená",J331,0)</f>
        <v>0</v>
      </c>
      <c r="BG331" s="237">
        <f>IF(N331="zákl. přenesená",J331,0)</f>
        <v>0</v>
      </c>
      <c r="BH331" s="237">
        <f>IF(N331="sníž. přenesená",J331,0)</f>
        <v>0</v>
      </c>
      <c r="BI331" s="237">
        <f>IF(N331="nulová",J331,0)</f>
        <v>0</v>
      </c>
      <c r="BJ331" s="17" t="s">
        <v>84</v>
      </c>
      <c r="BK331" s="237">
        <f>ROUND(I331*H331,2)</f>
        <v>0</v>
      </c>
      <c r="BL331" s="17" t="s">
        <v>218</v>
      </c>
      <c r="BM331" s="236" t="s">
        <v>1003</v>
      </c>
    </row>
    <row r="332" s="2" customFormat="1" ht="24" customHeight="1">
      <c r="A332" s="39"/>
      <c r="B332" s="40"/>
      <c r="C332" s="242" t="s">
        <v>1004</v>
      </c>
      <c r="D332" s="242" t="s">
        <v>214</v>
      </c>
      <c r="E332" s="243" t="s">
        <v>1005</v>
      </c>
      <c r="F332" s="244" t="s">
        <v>1006</v>
      </c>
      <c r="G332" s="245" t="s">
        <v>146</v>
      </c>
      <c r="H332" s="246">
        <v>2</v>
      </c>
      <c r="I332" s="247"/>
      <c r="J332" s="248">
        <f>ROUND(I332*H332,2)</f>
        <v>0</v>
      </c>
      <c r="K332" s="244" t="s">
        <v>147</v>
      </c>
      <c r="L332" s="249"/>
      <c r="M332" s="250" t="s">
        <v>32</v>
      </c>
      <c r="N332" s="251" t="s">
        <v>48</v>
      </c>
      <c r="O332" s="85"/>
      <c r="P332" s="234">
        <f>O332*H332</f>
        <v>0</v>
      </c>
      <c r="Q332" s="234">
        <v>0</v>
      </c>
      <c r="R332" s="234">
        <f>Q332*H332</f>
        <v>0</v>
      </c>
      <c r="S332" s="234">
        <v>0</v>
      </c>
      <c r="T332" s="235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6" t="s">
        <v>217</v>
      </c>
      <c r="AT332" s="236" t="s">
        <v>214</v>
      </c>
      <c r="AU332" s="236" t="s">
        <v>154</v>
      </c>
      <c r="AY332" s="17" t="s">
        <v>142</v>
      </c>
      <c r="BE332" s="237">
        <f>IF(N332="základní",J332,0)</f>
        <v>0</v>
      </c>
      <c r="BF332" s="237">
        <f>IF(N332="snížená",J332,0)</f>
        <v>0</v>
      </c>
      <c r="BG332" s="237">
        <f>IF(N332="zákl. přenesená",J332,0)</f>
        <v>0</v>
      </c>
      <c r="BH332" s="237">
        <f>IF(N332="sníž. přenesená",J332,0)</f>
        <v>0</v>
      </c>
      <c r="BI332" s="237">
        <f>IF(N332="nulová",J332,0)</f>
        <v>0</v>
      </c>
      <c r="BJ332" s="17" t="s">
        <v>84</v>
      </c>
      <c r="BK332" s="237">
        <f>ROUND(I332*H332,2)</f>
        <v>0</v>
      </c>
      <c r="BL332" s="17" t="s">
        <v>218</v>
      </c>
      <c r="BM332" s="236" t="s">
        <v>1007</v>
      </c>
    </row>
    <row r="333" s="2" customFormat="1" ht="24" customHeight="1">
      <c r="A333" s="39"/>
      <c r="B333" s="40"/>
      <c r="C333" s="242" t="s">
        <v>1008</v>
      </c>
      <c r="D333" s="242" t="s">
        <v>214</v>
      </c>
      <c r="E333" s="243" t="s">
        <v>1009</v>
      </c>
      <c r="F333" s="244" t="s">
        <v>1010</v>
      </c>
      <c r="G333" s="245" t="s">
        <v>146</v>
      </c>
      <c r="H333" s="246">
        <v>2</v>
      </c>
      <c r="I333" s="247"/>
      <c r="J333" s="248">
        <f>ROUND(I333*H333,2)</f>
        <v>0</v>
      </c>
      <c r="K333" s="244" t="s">
        <v>147</v>
      </c>
      <c r="L333" s="249"/>
      <c r="M333" s="250" t="s">
        <v>32</v>
      </c>
      <c r="N333" s="251" t="s">
        <v>48</v>
      </c>
      <c r="O333" s="85"/>
      <c r="P333" s="234">
        <f>O333*H333</f>
        <v>0</v>
      </c>
      <c r="Q333" s="234">
        <v>0</v>
      </c>
      <c r="R333" s="234">
        <f>Q333*H333</f>
        <v>0</v>
      </c>
      <c r="S333" s="234">
        <v>0</v>
      </c>
      <c r="T333" s="235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6" t="s">
        <v>230</v>
      </c>
      <c r="AT333" s="236" t="s">
        <v>214</v>
      </c>
      <c r="AU333" s="236" t="s">
        <v>154</v>
      </c>
      <c r="AY333" s="17" t="s">
        <v>142</v>
      </c>
      <c r="BE333" s="237">
        <f>IF(N333="základní",J333,0)</f>
        <v>0</v>
      </c>
      <c r="BF333" s="237">
        <f>IF(N333="snížená",J333,0)</f>
        <v>0</v>
      </c>
      <c r="BG333" s="237">
        <f>IF(N333="zákl. přenesená",J333,0)</f>
        <v>0</v>
      </c>
      <c r="BH333" s="237">
        <f>IF(N333="sníž. přenesená",J333,0)</f>
        <v>0</v>
      </c>
      <c r="BI333" s="237">
        <f>IF(N333="nulová",J333,0)</f>
        <v>0</v>
      </c>
      <c r="BJ333" s="17" t="s">
        <v>84</v>
      </c>
      <c r="BK333" s="237">
        <f>ROUND(I333*H333,2)</f>
        <v>0</v>
      </c>
      <c r="BL333" s="17" t="s">
        <v>230</v>
      </c>
      <c r="BM333" s="236" t="s">
        <v>1011</v>
      </c>
    </row>
    <row r="334" s="2" customFormat="1" ht="24" customHeight="1">
      <c r="A334" s="39"/>
      <c r="B334" s="40"/>
      <c r="C334" s="242" t="s">
        <v>1012</v>
      </c>
      <c r="D334" s="242" t="s">
        <v>214</v>
      </c>
      <c r="E334" s="243" t="s">
        <v>1013</v>
      </c>
      <c r="F334" s="244" t="s">
        <v>1014</v>
      </c>
      <c r="G334" s="245" t="s">
        <v>146</v>
      </c>
      <c r="H334" s="246">
        <v>2</v>
      </c>
      <c r="I334" s="247"/>
      <c r="J334" s="248">
        <f>ROUND(I334*H334,2)</f>
        <v>0</v>
      </c>
      <c r="K334" s="244" t="s">
        <v>147</v>
      </c>
      <c r="L334" s="249"/>
      <c r="M334" s="250" t="s">
        <v>32</v>
      </c>
      <c r="N334" s="251" t="s">
        <v>48</v>
      </c>
      <c r="O334" s="85"/>
      <c r="P334" s="234">
        <f>O334*H334</f>
        <v>0</v>
      </c>
      <c r="Q334" s="234">
        <v>0</v>
      </c>
      <c r="R334" s="234">
        <f>Q334*H334</f>
        <v>0</v>
      </c>
      <c r="S334" s="234">
        <v>0</v>
      </c>
      <c r="T334" s="235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36" t="s">
        <v>217</v>
      </c>
      <c r="AT334" s="236" t="s">
        <v>214</v>
      </c>
      <c r="AU334" s="236" t="s">
        <v>154</v>
      </c>
      <c r="AY334" s="17" t="s">
        <v>142</v>
      </c>
      <c r="BE334" s="237">
        <f>IF(N334="základní",J334,0)</f>
        <v>0</v>
      </c>
      <c r="BF334" s="237">
        <f>IF(N334="snížená",J334,0)</f>
        <v>0</v>
      </c>
      <c r="BG334" s="237">
        <f>IF(N334="zákl. přenesená",J334,0)</f>
        <v>0</v>
      </c>
      <c r="BH334" s="237">
        <f>IF(N334="sníž. přenesená",J334,0)</f>
        <v>0</v>
      </c>
      <c r="BI334" s="237">
        <f>IF(N334="nulová",J334,0)</f>
        <v>0</v>
      </c>
      <c r="BJ334" s="17" t="s">
        <v>84</v>
      </c>
      <c r="BK334" s="237">
        <f>ROUND(I334*H334,2)</f>
        <v>0</v>
      </c>
      <c r="BL334" s="17" t="s">
        <v>218</v>
      </c>
      <c r="BM334" s="236" t="s">
        <v>1015</v>
      </c>
    </row>
    <row r="335" s="2" customFormat="1" ht="24" customHeight="1">
      <c r="A335" s="39"/>
      <c r="B335" s="40"/>
      <c r="C335" s="242" t="s">
        <v>1016</v>
      </c>
      <c r="D335" s="242" t="s">
        <v>214</v>
      </c>
      <c r="E335" s="243" t="s">
        <v>1017</v>
      </c>
      <c r="F335" s="244" t="s">
        <v>1018</v>
      </c>
      <c r="G335" s="245" t="s">
        <v>146</v>
      </c>
      <c r="H335" s="246">
        <v>8</v>
      </c>
      <c r="I335" s="247"/>
      <c r="J335" s="248">
        <f>ROUND(I335*H335,2)</f>
        <v>0</v>
      </c>
      <c r="K335" s="244" t="s">
        <v>147</v>
      </c>
      <c r="L335" s="249"/>
      <c r="M335" s="250" t="s">
        <v>32</v>
      </c>
      <c r="N335" s="251" t="s">
        <v>48</v>
      </c>
      <c r="O335" s="85"/>
      <c r="P335" s="234">
        <f>O335*H335</f>
        <v>0</v>
      </c>
      <c r="Q335" s="234">
        <v>0</v>
      </c>
      <c r="R335" s="234">
        <f>Q335*H335</f>
        <v>0</v>
      </c>
      <c r="S335" s="234">
        <v>0</v>
      </c>
      <c r="T335" s="235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6" t="s">
        <v>217</v>
      </c>
      <c r="AT335" s="236" t="s">
        <v>214</v>
      </c>
      <c r="AU335" s="236" t="s">
        <v>154</v>
      </c>
      <c r="AY335" s="17" t="s">
        <v>142</v>
      </c>
      <c r="BE335" s="237">
        <f>IF(N335="základní",J335,0)</f>
        <v>0</v>
      </c>
      <c r="BF335" s="237">
        <f>IF(N335="snížená",J335,0)</f>
        <v>0</v>
      </c>
      <c r="BG335" s="237">
        <f>IF(N335="zákl. přenesená",J335,0)</f>
        <v>0</v>
      </c>
      <c r="BH335" s="237">
        <f>IF(N335="sníž. přenesená",J335,0)</f>
        <v>0</v>
      </c>
      <c r="BI335" s="237">
        <f>IF(N335="nulová",J335,0)</f>
        <v>0</v>
      </c>
      <c r="BJ335" s="17" t="s">
        <v>84</v>
      </c>
      <c r="BK335" s="237">
        <f>ROUND(I335*H335,2)</f>
        <v>0</v>
      </c>
      <c r="BL335" s="17" t="s">
        <v>218</v>
      </c>
      <c r="BM335" s="236" t="s">
        <v>1019</v>
      </c>
    </row>
    <row r="336" s="2" customFormat="1" ht="24" customHeight="1">
      <c r="A336" s="39"/>
      <c r="B336" s="40"/>
      <c r="C336" s="242" t="s">
        <v>1020</v>
      </c>
      <c r="D336" s="242" t="s">
        <v>214</v>
      </c>
      <c r="E336" s="243" t="s">
        <v>1021</v>
      </c>
      <c r="F336" s="244" t="s">
        <v>1022</v>
      </c>
      <c r="G336" s="245" t="s">
        <v>146</v>
      </c>
      <c r="H336" s="246">
        <v>4</v>
      </c>
      <c r="I336" s="247"/>
      <c r="J336" s="248">
        <f>ROUND(I336*H336,2)</f>
        <v>0</v>
      </c>
      <c r="K336" s="244" t="s">
        <v>147</v>
      </c>
      <c r="L336" s="249"/>
      <c r="M336" s="250" t="s">
        <v>32</v>
      </c>
      <c r="N336" s="251" t="s">
        <v>48</v>
      </c>
      <c r="O336" s="85"/>
      <c r="P336" s="234">
        <f>O336*H336</f>
        <v>0</v>
      </c>
      <c r="Q336" s="234">
        <v>0</v>
      </c>
      <c r="R336" s="234">
        <f>Q336*H336</f>
        <v>0</v>
      </c>
      <c r="S336" s="234">
        <v>0</v>
      </c>
      <c r="T336" s="235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6" t="s">
        <v>217</v>
      </c>
      <c r="AT336" s="236" t="s">
        <v>214</v>
      </c>
      <c r="AU336" s="236" t="s">
        <v>154</v>
      </c>
      <c r="AY336" s="17" t="s">
        <v>142</v>
      </c>
      <c r="BE336" s="237">
        <f>IF(N336="základní",J336,0)</f>
        <v>0</v>
      </c>
      <c r="BF336" s="237">
        <f>IF(N336="snížená",J336,0)</f>
        <v>0</v>
      </c>
      <c r="BG336" s="237">
        <f>IF(N336="zákl. přenesená",J336,0)</f>
        <v>0</v>
      </c>
      <c r="BH336" s="237">
        <f>IF(N336="sníž. přenesená",J336,0)</f>
        <v>0</v>
      </c>
      <c r="BI336" s="237">
        <f>IF(N336="nulová",J336,0)</f>
        <v>0</v>
      </c>
      <c r="BJ336" s="17" t="s">
        <v>84</v>
      </c>
      <c r="BK336" s="237">
        <f>ROUND(I336*H336,2)</f>
        <v>0</v>
      </c>
      <c r="BL336" s="17" t="s">
        <v>218</v>
      </c>
      <c r="BM336" s="236" t="s">
        <v>1023</v>
      </c>
    </row>
    <row r="337" s="2" customFormat="1" ht="24" customHeight="1">
      <c r="A337" s="39"/>
      <c r="B337" s="40"/>
      <c r="C337" s="242" t="s">
        <v>1024</v>
      </c>
      <c r="D337" s="242" t="s">
        <v>214</v>
      </c>
      <c r="E337" s="243" t="s">
        <v>1025</v>
      </c>
      <c r="F337" s="244" t="s">
        <v>1026</v>
      </c>
      <c r="G337" s="245" t="s">
        <v>146</v>
      </c>
      <c r="H337" s="246">
        <v>3</v>
      </c>
      <c r="I337" s="247"/>
      <c r="J337" s="248">
        <f>ROUND(I337*H337,2)</f>
        <v>0</v>
      </c>
      <c r="K337" s="244" t="s">
        <v>147</v>
      </c>
      <c r="L337" s="249"/>
      <c r="M337" s="250" t="s">
        <v>32</v>
      </c>
      <c r="N337" s="251" t="s">
        <v>48</v>
      </c>
      <c r="O337" s="85"/>
      <c r="P337" s="234">
        <f>O337*H337</f>
        <v>0</v>
      </c>
      <c r="Q337" s="234">
        <v>0</v>
      </c>
      <c r="R337" s="234">
        <f>Q337*H337</f>
        <v>0</v>
      </c>
      <c r="S337" s="234">
        <v>0</v>
      </c>
      <c r="T337" s="235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6" t="s">
        <v>217</v>
      </c>
      <c r="AT337" s="236" t="s">
        <v>214</v>
      </c>
      <c r="AU337" s="236" t="s">
        <v>154</v>
      </c>
      <c r="AY337" s="17" t="s">
        <v>142</v>
      </c>
      <c r="BE337" s="237">
        <f>IF(N337="základní",J337,0)</f>
        <v>0</v>
      </c>
      <c r="BF337" s="237">
        <f>IF(N337="snížená",J337,0)</f>
        <v>0</v>
      </c>
      <c r="BG337" s="237">
        <f>IF(N337="zákl. přenesená",J337,0)</f>
        <v>0</v>
      </c>
      <c r="BH337" s="237">
        <f>IF(N337="sníž. přenesená",J337,0)</f>
        <v>0</v>
      </c>
      <c r="BI337" s="237">
        <f>IF(N337="nulová",J337,0)</f>
        <v>0</v>
      </c>
      <c r="BJ337" s="17" t="s">
        <v>84</v>
      </c>
      <c r="BK337" s="237">
        <f>ROUND(I337*H337,2)</f>
        <v>0</v>
      </c>
      <c r="BL337" s="17" t="s">
        <v>218</v>
      </c>
      <c r="BM337" s="236" t="s">
        <v>1027</v>
      </c>
    </row>
    <row r="338" s="2" customFormat="1" ht="24" customHeight="1">
      <c r="A338" s="39"/>
      <c r="B338" s="40"/>
      <c r="C338" s="242" t="s">
        <v>1028</v>
      </c>
      <c r="D338" s="242" t="s">
        <v>214</v>
      </c>
      <c r="E338" s="243" t="s">
        <v>1029</v>
      </c>
      <c r="F338" s="244" t="s">
        <v>1030</v>
      </c>
      <c r="G338" s="245" t="s">
        <v>146</v>
      </c>
      <c r="H338" s="246">
        <v>4</v>
      </c>
      <c r="I338" s="247"/>
      <c r="J338" s="248">
        <f>ROUND(I338*H338,2)</f>
        <v>0</v>
      </c>
      <c r="K338" s="244" t="s">
        <v>147</v>
      </c>
      <c r="L338" s="249"/>
      <c r="M338" s="250" t="s">
        <v>32</v>
      </c>
      <c r="N338" s="251" t="s">
        <v>48</v>
      </c>
      <c r="O338" s="85"/>
      <c r="P338" s="234">
        <f>O338*H338</f>
        <v>0</v>
      </c>
      <c r="Q338" s="234">
        <v>0</v>
      </c>
      <c r="R338" s="234">
        <f>Q338*H338</f>
        <v>0</v>
      </c>
      <c r="S338" s="234">
        <v>0</v>
      </c>
      <c r="T338" s="235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36" t="s">
        <v>217</v>
      </c>
      <c r="AT338" s="236" t="s">
        <v>214</v>
      </c>
      <c r="AU338" s="236" t="s">
        <v>154</v>
      </c>
      <c r="AY338" s="17" t="s">
        <v>142</v>
      </c>
      <c r="BE338" s="237">
        <f>IF(N338="základní",J338,0)</f>
        <v>0</v>
      </c>
      <c r="BF338" s="237">
        <f>IF(N338="snížená",J338,0)</f>
        <v>0</v>
      </c>
      <c r="BG338" s="237">
        <f>IF(N338="zákl. přenesená",J338,0)</f>
        <v>0</v>
      </c>
      <c r="BH338" s="237">
        <f>IF(N338="sníž. přenesená",J338,0)</f>
        <v>0</v>
      </c>
      <c r="BI338" s="237">
        <f>IF(N338="nulová",J338,0)</f>
        <v>0</v>
      </c>
      <c r="BJ338" s="17" t="s">
        <v>84</v>
      </c>
      <c r="BK338" s="237">
        <f>ROUND(I338*H338,2)</f>
        <v>0</v>
      </c>
      <c r="BL338" s="17" t="s">
        <v>218</v>
      </c>
      <c r="BM338" s="236" t="s">
        <v>1031</v>
      </c>
    </row>
    <row r="339" s="2" customFormat="1" ht="24" customHeight="1">
      <c r="A339" s="39"/>
      <c r="B339" s="40"/>
      <c r="C339" s="242" t="s">
        <v>1032</v>
      </c>
      <c r="D339" s="242" t="s">
        <v>214</v>
      </c>
      <c r="E339" s="243" t="s">
        <v>1033</v>
      </c>
      <c r="F339" s="244" t="s">
        <v>1034</v>
      </c>
      <c r="G339" s="245" t="s">
        <v>146</v>
      </c>
      <c r="H339" s="246">
        <v>3</v>
      </c>
      <c r="I339" s="247"/>
      <c r="J339" s="248">
        <f>ROUND(I339*H339,2)</f>
        <v>0</v>
      </c>
      <c r="K339" s="244" t="s">
        <v>147</v>
      </c>
      <c r="L339" s="249"/>
      <c r="M339" s="250" t="s">
        <v>32</v>
      </c>
      <c r="N339" s="251" t="s">
        <v>48</v>
      </c>
      <c r="O339" s="85"/>
      <c r="P339" s="234">
        <f>O339*H339</f>
        <v>0</v>
      </c>
      <c r="Q339" s="234">
        <v>0</v>
      </c>
      <c r="R339" s="234">
        <f>Q339*H339</f>
        <v>0</v>
      </c>
      <c r="S339" s="234">
        <v>0</v>
      </c>
      <c r="T339" s="235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36" t="s">
        <v>230</v>
      </c>
      <c r="AT339" s="236" t="s">
        <v>214</v>
      </c>
      <c r="AU339" s="236" t="s">
        <v>154</v>
      </c>
      <c r="AY339" s="17" t="s">
        <v>142</v>
      </c>
      <c r="BE339" s="237">
        <f>IF(N339="základní",J339,0)</f>
        <v>0</v>
      </c>
      <c r="BF339" s="237">
        <f>IF(N339="snížená",J339,0)</f>
        <v>0</v>
      </c>
      <c r="BG339" s="237">
        <f>IF(N339="zákl. přenesená",J339,0)</f>
        <v>0</v>
      </c>
      <c r="BH339" s="237">
        <f>IF(N339="sníž. přenesená",J339,0)</f>
        <v>0</v>
      </c>
      <c r="BI339" s="237">
        <f>IF(N339="nulová",J339,0)</f>
        <v>0</v>
      </c>
      <c r="BJ339" s="17" t="s">
        <v>84</v>
      </c>
      <c r="BK339" s="237">
        <f>ROUND(I339*H339,2)</f>
        <v>0</v>
      </c>
      <c r="BL339" s="17" t="s">
        <v>230</v>
      </c>
      <c r="BM339" s="236" t="s">
        <v>1035</v>
      </c>
    </row>
    <row r="340" s="2" customFormat="1" ht="24" customHeight="1">
      <c r="A340" s="39"/>
      <c r="B340" s="40"/>
      <c r="C340" s="242" t="s">
        <v>1036</v>
      </c>
      <c r="D340" s="242" t="s">
        <v>214</v>
      </c>
      <c r="E340" s="243" t="s">
        <v>1037</v>
      </c>
      <c r="F340" s="244" t="s">
        <v>1038</v>
      </c>
      <c r="G340" s="245" t="s">
        <v>146</v>
      </c>
      <c r="H340" s="246">
        <v>2</v>
      </c>
      <c r="I340" s="247"/>
      <c r="J340" s="248">
        <f>ROUND(I340*H340,2)</f>
        <v>0</v>
      </c>
      <c r="K340" s="244" t="s">
        <v>147</v>
      </c>
      <c r="L340" s="249"/>
      <c r="M340" s="250" t="s">
        <v>32</v>
      </c>
      <c r="N340" s="251" t="s">
        <v>48</v>
      </c>
      <c r="O340" s="85"/>
      <c r="P340" s="234">
        <f>O340*H340</f>
        <v>0</v>
      </c>
      <c r="Q340" s="234">
        <v>0</v>
      </c>
      <c r="R340" s="234">
        <f>Q340*H340</f>
        <v>0</v>
      </c>
      <c r="S340" s="234">
        <v>0</v>
      </c>
      <c r="T340" s="235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6" t="s">
        <v>217</v>
      </c>
      <c r="AT340" s="236" t="s">
        <v>214</v>
      </c>
      <c r="AU340" s="236" t="s">
        <v>154</v>
      </c>
      <c r="AY340" s="17" t="s">
        <v>142</v>
      </c>
      <c r="BE340" s="237">
        <f>IF(N340="základní",J340,0)</f>
        <v>0</v>
      </c>
      <c r="BF340" s="237">
        <f>IF(N340="snížená",J340,0)</f>
        <v>0</v>
      </c>
      <c r="BG340" s="237">
        <f>IF(N340="zákl. přenesená",J340,0)</f>
        <v>0</v>
      </c>
      <c r="BH340" s="237">
        <f>IF(N340="sníž. přenesená",J340,0)</f>
        <v>0</v>
      </c>
      <c r="BI340" s="237">
        <f>IF(N340="nulová",J340,0)</f>
        <v>0</v>
      </c>
      <c r="BJ340" s="17" t="s">
        <v>84</v>
      </c>
      <c r="BK340" s="237">
        <f>ROUND(I340*H340,2)</f>
        <v>0</v>
      </c>
      <c r="BL340" s="17" t="s">
        <v>218</v>
      </c>
      <c r="BM340" s="236" t="s">
        <v>1039</v>
      </c>
    </row>
    <row r="341" s="2" customFormat="1" ht="24" customHeight="1">
      <c r="A341" s="39"/>
      <c r="B341" s="40"/>
      <c r="C341" s="242" t="s">
        <v>1040</v>
      </c>
      <c r="D341" s="242" t="s">
        <v>214</v>
      </c>
      <c r="E341" s="243" t="s">
        <v>1041</v>
      </c>
      <c r="F341" s="244" t="s">
        <v>1042</v>
      </c>
      <c r="G341" s="245" t="s">
        <v>146</v>
      </c>
      <c r="H341" s="246">
        <v>2</v>
      </c>
      <c r="I341" s="247"/>
      <c r="J341" s="248">
        <f>ROUND(I341*H341,2)</f>
        <v>0</v>
      </c>
      <c r="K341" s="244" t="s">
        <v>147</v>
      </c>
      <c r="L341" s="249"/>
      <c r="M341" s="250" t="s">
        <v>32</v>
      </c>
      <c r="N341" s="251" t="s">
        <v>48</v>
      </c>
      <c r="O341" s="85"/>
      <c r="P341" s="234">
        <f>O341*H341</f>
        <v>0</v>
      </c>
      <c r="Q341" s="234">
        <v>0</v>
      </c>
      <c r="R341" s="234">
        <f>Q341*H341</f>
        <v>0</v>
      </c>
      <c r="S341" s="234">
        <v>0</v>
      </c>
      <c r="T341" s="235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36" t="s">
        <v>230</v>
      </c>
      <c r="AT341" s="236" t="s">
        <v>214</v>
      </c>
      <c r="AU341" s="236" t="s">
        <v>154</v>
      </c>
      <c r="AY341" s="17" t="s">
        <v>142</v>
      </c>
      <c r="BE341" s="237">
        <f>IF(N341="základní",J341,0)</f>
        <v>0</v>
      </c>
      <c r="BF341" s="237">
        <f>IF(N341="snížená",J341,0)</f>
        <v>0</v>
      </c>
      <c r="BG341" s="237">
        <f>IF(N341="zákl. přenesená",J341,0)</f>
        <v>0</v>
      </c>
      <c r="BH341" s="237">
        <f>IF(N341="sníž. přenesená",J341,0)</f>
        <v>0</v>
      </c>
      <c r="BI341" s="237">
        <f>IF(N341="nulová",J341,0)</f>
        <v>0</v>
      </c>
      <c r="BJ341" s="17" t="s">
        <v>84</v>
      </c>
      <c r="BK341" s="237">
        <f>ROUND(I341*H341,2)</f>
        <v>0</v>
      </c>
      <c r="BL341" s="17" t="s">
        <v>230</v>
      </c>
      <c r="BM341" s="236" t="s">
        <v>1043</v>
      </c>
    </row>
    <row r="342" s="2" customFormat="1" ht="24" customHeight="1">
      <c r="A342" s="39"/>
      <c r="B342" s="40"/>
      <c r="C342" s="242" t="s">
        <v>1044</v>
      </c>
      <c r="D342" s="242" t="s">
        <v>214</v>
      </c>
      <c r="E342" s="243" t="s">
        <v>1045</v>
      </c>
      <c r="F342" s="244" t="s">
        <v>1046</v>
      </c>
      <c r="G342" s="245" t="s">
        <v>146</v>
      </c>
      <c r="H342" s="246">
        <v>3</v>
      </c>
      <c r="I342" s="247"/>
      <c r="J342" s="248">
        <f>ROUND(I342*H342,2)</f>
        <v>0</v>
      </c>
      <c r="K342" s="244" t="s">
        <v>147</v>
      </c>
      <c r="L342" s="249"/>
      <c r="M342" s="250" t="s">
        <v>32</v>
      </c>
      <c r="N342" s="251" t="s">
        <v>48</v>
      </c>
      <c r="O342" s="85"/>
      <c r="P342" s="234">
        <f>O342*H342</f>
        <v>0</v>
      </c>
      <c r="Q342" s="234">
        <v>0</v>
      </c>
      <c r="R342" s="234">
        <f>Q342*H342</f>
        <v>0</v>
      </c>
      <c r="S342" s="234">
        <v>0</v>
      </c>
      <c r="T342" s="235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6" t="s">
        <v>217</v>
      </c>
      <c r="AT342" s="236" t="s">
        <v>214</v>
      </c>
      <c r="AU342" s="236" t="s">
        <v>154</v>
      </c>
      <c r="AY342" s="17" t="s">
        <v>142</v>
      </c>
      <c r="BE342" s="237">
        <f>IF(N342="základní",J342,0)</f>
        <v>0</v>
      </c>
      <c r="BF342" s="237">
        <f>IF(N342="snížená",J342,0)</f>
        <v>0</v>
      </c>
      <c r="BG342" s="237">
        <f>IF(N342="zákl. přenesená",J342,0)</f>
        <v>0</v>
      </c>
      <c r="BH342" s="237">
        <f>IF(N342="sníž. přenesená",J342,0)</f>
        <v>0</v>
      </c>
      <c r="BI342" s="237">
        <f>IF(N342="nulová",J342,0)</f>
        <v>0</v>
      </c>
      <c r="BJ342" s="17" t="s">
        <v>84</v>
      </c>
      <c r="BK342" s="237">
        <f>ROUND(I342*H342,2)</f>
        <v>0</v>
      </c>
      <c r="BL342" s="17" t="s">
        <v>218</v>
      </c>
      <c r="BM342" s="236" t="s">
        <v>1047</v>
      </c>
    </row>
    <row r="343" s="2" customFormat="1" ht="24" customHeight="1">
      <c r="A343" s="39"/>
      <c r="B343" s="40"/>
      <c r="C343" s="225" t="s">
        <v>1048</v>
      </c>
      <c r="D343" s="225" t="s">
        <v>143</v>
      </c>
      <c r="E343" s="226" t="s">
        <v>1049</v>
      </c>
      <c r="F343" s="227" t="s">
        <v>1050</v>
      </c>
      <c r="G343" s="228" t="s">
        <v>146</v>
      </c>
      <c r="H343" s="229">
        <v>3</v>
      </c>
      <c r="I343" s="230"/>
      <c r="J343" s="231">
        <f>ROUND(I343*H343,2)</f>
        <v>0</v>
      </c>
      <c r="K343" s="227" t="s">
        <v>147</v>
      </c>
      <c r="L343" s="45"/>
      <c r="M343" s="232" t="s">
        <v>32</v>
      </c>
      <c r="N343" s="233" t="s">
        <v>48</v>
      </c>
      <c r="O343" s="85"/>
      <c r="P343" s="234">
        <f>O343*H343</f>
        <v>0</v>
      </c>
      <c r="Q343" s="234">
        <v>0</v>
      </c>
      <c r="R343" s="234">
        <f>Q343*H343</f>
        <v>0</v>
      </c>
      <c r="S343" s="234">
        <v>0</v>
      </c>
      <c r="T343" s="235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36" t="s">
        <v>634</v>
      </c>
      <c r="AT343" s="236" t="s">
        <v>143</v>
      </c>
      <c r="AU343" s="236" t="s">
        <v>154</v>
      </c>
      <c r="AY343" s="17" t="s">
        <v>142</v>
      </c>
      <c r="BE343" s="237">
        <f>IF(N343="základní",J343,0)</f>
        <v>0</v>
      </c>
      <c r="BF343" s="237">
        <f>IF(N343="snížená",J343,0)</f>
        <v>0</v>
      </c>
      <c r="BG343" s="237">
        <f>IF(N343="zákl. přenesená",J343,0)</f>
        <v>0</v>
      </c>
      <c r="BH343" s="237">
        <f>IF(N343="sníž. přenesená",J343,0)</f>
        <v>0</v>
      </c>
      <c r="BI343" s="237">
        <f>IF(N343="nulová",J343,0)</f>
        <v>0</v>
      </c>
      <c r="BJ343" s="17" t="s">
        <v>84</v>
      </c>
      <c r="BK343" s="237">
        <f>ROUND(I343*H343,2)</f>
        <v>0</v>
      </c>
      <c r="BL343" s="17" t="s">
        <v>634</v>
      </c>
      <c r="BM343" s="236" t="s">
        <v>1051</v>
      </c>
    </row>
    <row r="344" s="2" customFormat="1" ht="24" customHeight="1">
      <c r="A344" s="39"/>
      <c r="B344" s="40"/>
      <c r="C344" s="225" t="s">
        <v>1052</v>
      </c>
      <c r="D344" s="225" t="s">
        <v>143</v>
      </c>
      <c r="E344" s="226" t="s">
        <v>1053</v>
      </c>
      <c r="F344" s="227" t="s">
        <v>1054</v>
      </c>
      <c r="G344" s="228" t="s">
        <v>146</v>
      </c>
      <c r="H344" s="229">
        <v>6</v>
      </c>
      <c r="I344" s="230"/>
      <c r="J344" s="231">
        <f>ROUND(I344*H344,2)</f>
        <v>0</v>
      </c>
      <c r="K344" s="227" t="s">
        <v>147</v>
      </c>
      <c r="L344" s="45"/>
      <c r="M344" s="232" t="s">
        <v>32</v>
      </c>
      <c r="N344" s="233" t="s">
        <v>48</v>
      </c>
      <c r="O344" s="85"/>
      <c r="P344" s="234">
        <f>O344*H344</f>
        <v>0</v>
      </c>
      <c r="Q344" s="234">
        <v>0</v>
      </c>
      <c r="R344" s="234">
        <f>Q344*H344</f>
        <v>0</v>
      </c>
      <c r="S344" s="234">
        <v>0</v>
      </c>
      <c r="T344" s="235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6" t="s">
        <v>634</v>
      </c>
      <c r="AT344" s="236" t="s">
        <v>143</v>
      </c>
      <c r="AU344" s="236" t="s">
        <v>154</v>
      </c>
      <c r="AY344" s="17" t="s">
        <v>142</v>
      </c>
      <c r="BE344" s="237">
        <f>IF(N344="základní",J344,0)</f>
        <v>0</v>
      </c>
      <c r="BF344" s="237">
        <f>IF(N344="snížená",J344,0)</f>
        <v>0</v>
      </c>
      <c r="BG344" s="237">
        <f>IF(N344="zákl. přenesená",J344,0)</f>
        <v>0</v>
      </c>
      <c r="BH344" s="237">
        <f>IF(N344="sníž. přenesená",J344,0)</f>
        <v>0</v>
      </c>
      <c r="BI344" s="237">
        <f>IF(N344="nulová",J344,0)</f>
        <v>0</v>
      </c>
      <c r="BJ344" s="17" t="s">
        <v>84</v>
      </c>
      <c r="BK344" s="237">
        <f>ROUND(I344*H344,2)</f>
        <v>0</v>
      </c>
      <c r="BL344" s="17" t="s">
        <v>634</v>
      </c>
      <c r="BM344" s="236" t="s">
        <v>1055</v>
      </c>
    </row>
    <row r="345" s="12" customFormat="1" ht="20.88" customHeight="1">
      <c r="A345" s="12"/>
      <c r="B345" s="211"/>
      <c r="C345" s="212"/>
      <c r="D345" s="213" t="s">
        <v>76</v>
      </c>
      <c r="E345" s="252" t="s">
        <v>1056</v>
      </c>
      <c r="F345" s="252" t="s">
        <v>1057</v>
      </c>
      <c r="G345" s="212"/>
      <c r="H345" s="212"/>
      <c r="I345" s="215"/>
      <c r="J345" s="253">
        <f>BK345</f>
        <v>0</v>
      </c>
      <c r="K345" s="212"/>
      <c r="L345" s="217"/>
      <c r="M345" s="218"/>
      <c r="N345" s="219"/>
      <c r="O345" s="219"/>
      <c r="P345" s="220">
        <f>SUM(P346:P347)</f>
        <v>0</v>
      </c>
      <c r="Q345" s="219"/>
      <c r="R345" s="220">
        <f>SUM(R346:R347)</f>
        <v>0</v>
      </c>
      <c r="S345" s="219"/>
      <c r="T345" s="221">
        <f>SUM(T346:T347)</f>
        <v>0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222" t="s">
        <v>84</v>
      </c>
      <c r="AT345" s="223" t="s">
        <v>76</v>
      </c>
      <c r="AU345" s="223" t="s">
        <v>86</v>
      </c>
      <c r="AY345" s="222" t="s">
        <v>142</v>
      </c>
      <c r="BK345" s="224">
        <f>SUM(BK346:BK347)</f>
        <v>0</v>
      </c>
    </row>
    <row r="346" s="2" customFormat="1" ht="24" customHeight="1">
      <c r="A346" s="39"/>
      <c r="B346" s="40"/>
      <c r="C346" s="242" t="s">
        <v>1058</v>
      </c>
      <c r="D346" s="242" t="s">
        <v>214</v>
      </c>
      <c r="E346" s="243" t="s">
        <v>1059</v>
      </c>
      <c r="F346" s="244" t="s">
        <v>1060</v>
      </c>
      <c r="G346" s="245" t="s">
        <v>146</v>
      </c>
      <c r="H346" s="246">
        <v>1</v>
      </c>
      <c r="I346" s="247"/>
      <c r="J346" s="248">
        <f>ROUND(I346*H346,2)</f>
        <v>0</v>
      </c>
      <c r="K346" s="244" t="s">
        <v>147</v>
      </c>
      <c r="L346" s="249"/>
      <c r="M346" s="250" t="s">
        <v>32</v>
      </c>
      <c r="N346" s="251" t="s">
        <v>48</v>
      </c>
      <c r="O346" s="85"/>
      <c r="P346" s="234">
        <f>O346*H346</f>
        <v>0</v>
      </c>
      <c r="Q346" s="234">
        <v>0</v>
      </c>
      <c r="R346" s="234">
        <f>Q346*H346</f>
        <v>0</v>
      </c>
      <c r="S346" s="234">
        <v>0</v>
      </c>
      <c r="T346" s="235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36" t="s">
        <v>230</v>
      </c>
      <c r="AT346" s="236" t="s">
        <v>214</v>
      </c>
      <c r="AU346" s="236" t="s">
        <v>154</v>
      </c>
      <c r="AY346" s="17" t="s">
        <v>142</v>
      </c>
      <c r="BE346" s="237">
        <f>IF(N346="základní",J346,0)</f>
        <v>0</v>
      </c>
      <c r="BF346" s="237">
        <f>IF(N346="snížená",J346,0)</f>
        <v>0</v>
      </c>
      <c r="BG346" s="237">
        <f>IF(N346="zákl. přenesená",J346,0)</f>
        <v>0</v>
      </c>
      <c r="BH346" s="237">
        <f>IF(N346="sníž. přenesená",J346,0)</f>
        <v>0</v>
      </c>
      <c r="BI346" s="237">
        <f>IF(N346="nulová",J346,0)</f>
        <v>0</v>
      </c>
      <c r="BJ346" s="17" t="s">
        <v>84</v>
      </c>
      <c r="BK346" s="237">
        <f>ROUND(I346*H346,2)</f>
        <v>0</v>
      </c>
      <c r="BL346" s="17" t="s">
        <v>230</v>
      </c>
      <c r="BM346" s="236" t="s">
        <v>1061</v>
      </c>
    </row>
    <row r="347" s="2" customFormat="1" ht="24" customHeight="1">
      <c r="A347" s="39"/>
      <c r="B347" s="40"/>
      <c r="C347" s="242" t="s">
        <v>1062</v>
      </c>
      <c r="D347" s="242" t="s">
        <v>214</v>
      </c>
      <c r="E347" s="243" t="s">
        <v>1063</v>
      </c>
      <c r="F347" s="244" t="s">
        <v>1064</v>
      </c>
      <c r="G347" s="245" t="s">
        <v>146</v>
      </c>
      <c r="H347" s="246">
        <v>1</v>
      </c>
      <c r="I347" s="247"/>
      <c r="J347" s="248">
        <f>ROUND(I347*H347,2)</f>
        <v>0</v>
      </c>
      <c r="K347" s="244" t="s">
        <v>147</v>
      </c>
      <c r="L347" s="249"/>
      <c r="M347" s="250" t="s">
        <v>32</v>
      </c>
      <c r="N347" s="251" t="s">
        <v>48</v>
      </c>
      <c r="O347" s="85"/>
      <c r="P347" s="234">
        <f>O347*H347</f>
        <v>0</v>
      </c>
      <c r="Q347" s="234">
        <v>0</v>
      </c>
      <c r="R347" s="234">
        <f>Q347*H347</f>
        <v>0</v>
      </c>
      <c r="S347" s="234">
        <v>0</v>
      </c>
      <c r="T347" s="235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36" t="s">
        <v>217</v>
      </c>
      <c r="AT347" s="236" t="s">
        <v>214</v>
      </c>
      <c r="AU347" s="236" t="s">
        <v>154</v>
      </c>
      <c r="AY347" s="17" t="s">
        <v>142</v>
      </c>
      <c r="BE347" s="237">
        <f>IF(N347="základní",J347,0)</f>
        <v>0</v>
      </c>
      <c r="BF347" s="237">
        <f>IF(N347="snížená",J347,0)</f>
        <v>0</v>
      </c>
      <c r="BG347" s="237">
        <f>IF(N347="zákl. přenesená",J347,0)</f>
        <v>0</v>
      </c>
      <c r="BH347" s="237">
        <f>IF(N347="sníž. přenesená",J347,0)</f>
        <v>0</v>
      </c>
      <c r="BI347" s="237">
        <f>IF(N347="nulová",J347,0)</f>
        <v>0</v>
      </c>
      <c r="BJ347" s="17" t="s">
        <v>84</v>
      </c>
      <c r="BK347" s="237">
        <f>ROUND(I347*H347,2)</f>
        <v>0</v>
      </c>
      <c r="BL347" s="17" t="s">
        <v>218</v>
      </c>
      <c r="BM347" s="236" t="s">
        <v>1065</v>
      </c>
    </row>
    <row r="348" s="12" customFormat="1" ht="25.92" customHeight="1">
      <c r="A348" s="12"/>
      <c r="B348" s="211"/>
      <c r="C348" s="212"/>
      <c r="D348" s="213" t="s">
        <v>76</v>
      </c>
      <c r="E348" s="214" t="s">
        <v>1066</v>
      </c>
      <c r="F348" s="214" t="s">
        <v>1067</v>
      </c>
      <c r="G348" s="212"/>
      <c r="H348" s="212"/>
      <c r="I348" s="215"/>
      <c r="J348" s="216">
        <f>BK348</f>
        <v>0</v>
      </c>
      <c r="K348" s="212"/>
      <c r="L348" s="217"/>
      <c r="M348" s="218"/>
      <c r="N348" s="219"/>
      <c r="O348" s="219"/>
      <c r="P348" s="220">
        <f>P349</f>
        <v>0</v>
      </c>
      <c r="Q348" s="219"/>
      <c r="R348" s="220">
        <f>R349</f>
        <v>0</v>
      </c>
      <c r="S348" s="219"/>
      <c r="T348" s="221">
        <f>T349</f>
        <v>0</v>
      </c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R348" s="222" t="s">
        <v>84</v>
      </c>
      <c r="AT348" s="223" t="s">
        <v>76</v>
      </c>
      <c r="AU348" s="223" t="s">
        <v>77</v>
      </c>
      <c r="AY348" s="222" t="s">
        <v>142</v>
      </c>
      <c r="BK348" s="224">
        <f>BK349</f>
        <v>0</v>
      </c>
    </row>
    <row r="349" s="2" customFormat="1" ht="24" customHeight="1">
      <c r="A349" s="39"/>
      <c r="B349" s="40"/>
      <c r="C349" s="225" t="s">
        <v>1068</v>
      </c>
      <c r="D349" s="225" t="s">
        <v>143</v>
      </c>
      <c r="E349" s="226" t="s">
        <v>1069</v>
      </c>
      <c r="F349" s="227" t="s">
        <v>1070</v>
      </c>
      <c r="G349" s="228" t="s">
        <v>871</v>
      </c>
      <c r="H349" s="229">
        <v>300</v>
      </c>
      <c r="I349" s="230"/>
      <c r="J349" s="231">
        <f>ROUND(I349*H349,2)</f>
        <v>0</v>
      </c>
      <c r="K349" s="227" t="s">
        <v>147</v>
      </c>
      <c r="L349" s="45"/>
      <c r="M349" s="232" t="s">
        <v>32</v>
      </c>
      <c r="N349" s="233" t="s">
        <v>48</v>
      </c>
      <c r="O349" s="85"/>
      <c r="P349" s="234">
        <f>O349*H349</f>
        <v>0</v>
      </c>
      <c r="Q349" s="234">
        <v>0</v>
      </c>
      <c r="R349" s="234">
        <f>Q349*H349</f>
        <v>0</v>
      </c>
      <c r="S349" s="234">
        <v>0</v>
      </c>
      <c r="T349" s="235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36" t="s">
        <v>634</v>
      </c>
      <c r="AT349" s="236" t="s">
        <v>143</v>
      </c>
      <c r="AU349" s="236" t="s">
        <v>84</v>
      </c>
      <c r="AY349" s="17" t="s">
        <v>142</v>
      </c>
      <c r="BE349" s="237">
        <f>IF(N349="základní",J349,0)</f>
        <v>0</v>
      </c>
      <c r="BF349" s="237">
        <f>IF(N349="snížená",J349,0)</f>
        <v>0</v>
      </c>
      <c r="BG349" s="237">
        <f>IF(N349="zákl. přenesená",J349,0)</f>
        <v>0</v>
      </c>
      <c r="BH349" s="237">
        <f>IF(N349="sníž. přenesená",J349,0)</f>
        <v>0</v>
      </c>
      <c r="BI349" s="237">
        <f>IF(N349="nulová",J349,0)</f>
        <v>0</v>
      </c>
      <c r="BJ349" s="17" t="s">
        <v>84</v>
      </c>
      <c r="BK349" s="237">
        <f>ROUND(I349*H349,2)</f>
        <v>0</v>
      </c>
      <c r="BL349" s="17" t="s">
        <v>634</v>
      </c>
      <c r="BM349" s="236" t="s">
        <v>1071</v>
      </c>
    </row>
    <row r="350" s="12" customFormat="1" ht="25.92" customHeight="1">
      <c r="A350" s="12"/>
      <c r="B350" s="211"/>
      <c r="C350" s="212"/>
      <c r="D350" s="213" t="s">
        <v>76</v>
      </c>
      <c r="E350" s="214" t="s">
        <v>1072</v>
      </c>
      <c r="F350" s="214" t="s">
        <v>1073</v>
      </c>
      <c r="G350" s="212"/>
      <c r="H350" s="212"/>
      <c r="I350" s="215"/>
      <c r="J350" s="216">
        <f>BK350</f>
        <v>0</v>
      </c>
      <c r="K350" s="212"/>
      <c r="L350" s="217"/>
      <c r="M350" s="218"/>
      <c r="N350" s="219"/>
      <c r="O350" s="219"/>
      <c r="P350" s="220">
        <f>SUM(P351:P366)</f>
        <v>0</v>
      </c>
      <c r="Q350" s="219"/>
      <c r="R350" s="220">
        <f>SUM(R351:R366)</f>
        <v>0</v>
      </c>
      <c r="S350" s="219"/>
      <c r="T350" s="221">
        <f>SUM(T351:T366)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22" t="s">
        <v>84</v>
      </c>
      <c r="AT350" s="223" t="s">
        <v>76</v>
      </c>
      <c r="AU350" s="223" t="s">
        <v>77</v>
      </c>
      <c r="AY350" s="222" t="s">
        <v>142</v>
      </c>
      <c r="BK350" s="224">
        <f>SUM(BK351:BK366)</f>
        <v>0</v>
      </c>
    </row>
    <row r="351" s="2" customFormat="1" ht="24" customHeight="1">
      <c r="A351" s="39"/>
      <c r="B351" s="40"/>
      <c r="C351" s="242" t="s">
        <v>1074</v>
      </c>
      <c r="D351" s="242" t="s">
        <v>214</v>
      </c>
      <c r="E351" s="243" t="s">
        <v>1075</v>
      </c>
      <c r="F351" s="244" t="s">
        <v>1076</v>
      </c>
      <c r="G351" s="245" t="s">
        <v>146</v>
      </c>
      <c r="H351" s="246">
        <v>3</v>
      </c>
      <c r="I351" s="247"/>
      <c r="J351" s="248">
        <f>ROUND(I351*H351,2)</f>
        <v>0</v>
      </c>
      <c r="K351" s="244" t="s">
        <v>147</v>
      </c>
      <c r="L351" s="249"/>
      <c r="M351" s="250" t="s">
        <v>32</v>
      </c>
      <c r="N351" s="251" t="s">
        <v>48</v>
      </c>
      <c r="O351" s="85"/>
      <c r="P351" s="234">
        <f>O351*H351</f>
        <v>0</v>
      </c>
      <c r="Q351" s="234">
        <v>0</v>
      </c>
      <c r="R351" s="234">
        <f>Q351*H351</f>
        <v>0</v>
      </c>
      <c r="S351" s="234">
        <v>0</v>
      </c>
      <c r="T351" s="235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36" t="s">
        <v>230</v>
      </c>
      <c r="AT351" s="236" t="s">
        <v>214</v>
      </c>
      <c r="AU351" s="236" t="s">
        <v>84</v>
      </c>
      <c r="AY351" s="17" t="s">
        <v>142</v>
      </c>
      <c r="BE351" s="237">
        <f>IF(N351="základní",J351,0)</f>
        <v>0</v>
      </c>
      <c r="BF351" s="237">
        <f>IF(N351="snížená",J351,0)</f>
        <v>0</v>
      </c>
      <c r="BG351" s="237">
        <f>IF(N351="zákl. přenesená",J351,0)</f>
        <v>0</v>
      </c>
      <c r="BH351" s="237">
        <f>IF(N351="sníž. přenesená",J351,0)</f>
        <v>0</v>
      </c>
      <c r="BI351" s="237">
        <f>IF(N351="nulová",J351,0)</f>
        <v>0</v>
      </c>
      <c r="BJ351" s="17" t="s">
        <v>84</v>
      </c>
      <c r="BK351" s="237">
        <f>ROUND(I351*H351,2)</f>
        <v>0</v>
      </c>
      <c r="BL351" s="17" t="s">
        <v>230</v>
      </c>
      <c r="BM351" s="236" t="s">
        <v>1077</v>
      </c>
    </row>
    <row r="352" s="2" customFormat="1" ht="24" customHeight="1">
      <c r="A352" s="39"/>
      <c r="B352" s="40"/>
      <c r="C352" s="242" t="s">
        <v>1078</v>
      </c>
      <c r="D352" s="242" t="s">
        <v>214</v>
      </c>
      <c r="E352" s="243" t="s">
        <v>1079</v>
      </c>
      <c r="F352" s="244" t="s">
        <v>1080</v>
      </c>
      <c r="G352" s="245" t="s">
        <v>146</v>
      </c>
      <c r="H352" s="246">
        <v>2</v>
      </c>
      <c r="I352" s="247"/>
      <c r="J352" s="248">
        <f>ROUND(I352*H352,2)</f>
        <v>0</v>
      </c>
      <c r="K352" s="244" t="s">
        <v>147</v>
      </c>
      <c r="L352" s="249"/>
      <c r="M352" s="250" t="s">
        <v>32</v>
      </c>
      <c r="N352" s="251" t="s">
        <v>48</v>
      </c>
      <c r="O352" s="85"/>
      <c r="P352" s="234">
        <f>O352*H352</f>
        <v>0</v>
      </c>
      <c r="Q352" s="234">
        <v>0</v>
      </c>
      <c r="R352" s="234">
        <f>Q352*H352</f>
        <v>0</v>
      </c>
      <c r="S352" s="234">
        <v>0</v>
      </c>
      <c r="T352" s="235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6" t="s">
        <v>217</v>
      </c>
      <c r="AT352" s="236" t="s">
        <v>214</v>
      </c>
      <c r="AU352" s="236" t="s">
        <v>84</v>
      </c>
      <c r="AY352" s="17" t="s">
        <v>142</v>
      </c>
      <c r="BE352" s="237">
        <f>IF(N352="základní",J352,0)</f>
        <v>0</v>
      </c>
      <c r="BF352" s="237">
        <f>IF(N352="snížená",J352,0)</f>
        <v>0</v>
      </c>
      <c r="BG352" s="237">
        <f>IF(N352="zákl. přenesená",J352,0)</f>
        <v>0</v>
      </c>
      <c r="BH352" s="237">
        <f>IF(N352="sníž. přenesená",J352,0)</f>
        <v>0</v>
      </c>
      <c r="BI352" s="237">
        <f>IF(N352="nulová",J352,0)</f>
        <v>0</v>
      </c>
      <c r="BJ352" s="17" t="s">
        <v>84</v>
      </c>
      <c r="BK352" s="237">
        <f>ROUND(I352*H352,2)</f>
        <v>0</v>
      </c>
      <c r="BL352" s="17" t="s">
        <v>218</v>
      </c>
      <c r="BM352" s="236" t="s">
        <v>1081</v>
      </c>
    </row>
    <row r="353" s="2" customFormat="1" ht="24" customHeight="1">
      <c r="A353" s="39"/>
      <c r="B353" s="40"/>
      <c r="C353" s="225" t="s">
        <v>1082</v>
      </c>
      <c r="D353" s="225" t="s">
        <v>143</v>
      </c>
      <c r="E353" s="226" t="s">
        <v>1083</v>
      </c>
      <c r="F353" s="227" t="s">
        <v>1084</v>
      </c>
      <c r="G353" s="228" t="s">
        <v>146</v>
      </c>
      <c r="H353" s="229">
        <v>40</v>
      </c>
      <c r="I353" s="230"/>
      <c r="J353" s="231">
        <f>ROUND(I353*H353,2)</f>
        <v>0</v>
      </c>
      <c r="K353" s="227" t="s">
        <v>147</v>
      </c>
      <c r="L353" s="45"/>
      <c r="M353" s="232" t="s">
        <v>32</v>
      </c>
      <c r="N353" s="233" t="s">
        <v>48</v>
      </c>
      <c r="O353" s="85"/>
      <c r="P353" s="234">
        <f>O353*H353</f>
        <v>0</v>
      </c>
      <c r="Q353" s="234">
        <v>0</v>
      </c>
      <c r="R353" s="234">
        <f>Q353*H353</f>
        <v>0</v>
      </c>
      <c r="S353" s="234">
        <v>0</v>
      </c>
      <c r="T353" s="235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36" t="s">
        <v>634</v>
      </c>
      <c r="AT353" s="236" t="s">
        <v>143</v>
      </c>
      <c r="AU353" s="236" t="s">
        <v>84</v>
      </c>
      <c r="AY353" s="17" t="s">
        <v>142</v>
      </c>
      <c r="BE353" s="237">
        <f>IF(N353="základní",J353,0)</f>
        <v>0</v>
      </c>
      <c r="BF353" s="237">
        <f>IF(N353="snížená",J353,0)</f>
        <v>0</v>
      </c>
      <c r="BG353" s="237">
        <f>IF(N353="zákl. přenesená",J353,0)</f>
        <v>0</v>
      </c>
      <c r="BH353" s="237">
        <f>IF(N353="sníž. přenesená",J353,0)</f>
        <v>0</v>
      </c>
      <c r="BI353" s="237">
        <f>IF(N353="nulová",J353,0)</f>
        <v>0</v>
      </c>
      <c r="BJ353" s="17" t="s">
        <v>84</v>
      </c>
      <c r="BK353" s="237">
        <f>ROUND(I353*H353,2)</f>
        <v>0</v>
      </c>
      <c r="BL353" s="17" t="s">
        <v>634</v>
      </c>
      <c r="BM353" s="236" t="s">
        <v>1085</v>
      </c>
    </row>
    <row r="354" s="2" customFormat="1">
      <c r="A354" s="39"/>
      <c r="B354" s="40"/>
      <c r="C354" s="41"/>
      <c r="D354" s="238" t="s">
        <v>149</v>
      </c>
      <c r="E354" s="41"/>
      <c r="F354" s="239" t="s">
        <v>1086</v>
      </c>
      <c r="G354" s="41"/>
      <c r="H354" s="41"/>
      <c r="I354" s="147"/>
      <c r="J354" s="41"/>
      <c r="K354" s="41"/>
      <c r="L354" s="45"/>
      <c r="M354" s="240"/>
      <c r="N354" s="241"/>
      <c r="O354" s="85"/>
      <c r="P354" s="85"/>
      <c r="Q354" s="85"/>
      <c r="R354" s="85"/>
      <c r="S354" s="85"/>
      <c r="T354" s="86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7" t="s">
        <v>149</v>
      </c>
      <c r="AU354" s="17" t="s">
        <v>84</v>
      </c>
    </row>
    <row r="355" s="2" customFormat="1" ht="24" customHeight="1">
      <c r="A355" s="39"/>
      <c r="B355" s="40"/>
      <c r="C355" s="225" t="s">
        <v>1087</v>
      </c>
      <c r="D355" s="225" t="s">
        <v>143</v>
      </c>
      <c r="E355" s="226" t="s">
        <v>1088</v>
      </c>
      <c r="F355" s="227" t="s">
        <v>1089</v>
      </c>
      <c r="G355" s="228" t="s">
        <v>146</v>
      </c>
      <c r="H355" s="229">
        <v>4</v>
      </c>
      <c r="I355" s="230"/>
      <c r="J355" s="231">
        <f>ROUND(I355*H355,2)</f>
        <v>0</v>
      </c>
      <c r="K355" s="227" t="s">
        <v>147</v>
      </c>
      <c r="L355" s="45"/>
      <c r="M355" s="232" t="s">
        <v>32</v>
      </c>
      <c r="N355" s="233" t="s">
        <v>48</v>
      </c>
      <c r="O355" s="85"/>
      <c r="P355" s="234">
        <f>O355*H355</f>
        <v>0</v>
      </c>
      <c r="Q355" s="234">
        <v>0</v>
      </c>
      <c r="R355" s="234">
        <f>Q355*H355</f>
        <v>0</v>
      </c>
      <c r="S355" s="234">
        <v>0</v>
      </c>
      <c r="T355" s="235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6" t="s">
        <v>634</v>
      </c>
      <c r="AT355" s="236" t="s">
        <v>143</v>
      </c>
      <c r="AU355" s="236" t="s">
        <v>84</v>
      </c>
      <c r="AY355" s="17" t="s">
        <v>142</v>
      </c>
      <c r="BE355" s="237">
        <f>IF(N355="základní",J355,0)</f>
        <v>0</v>
      </c>
      <c r="BF355" s="237">
        <f>IF(N355="snížená",J355,0)</f>
        <v>0</v>
      </c>
      <c r="BG355" s="237">
        <f>IF(N355="zákl. přenesená",J355,0)</f>
        <v>0</v>
      </c>
      <c r="BH355" s="237">
        <f>IF(N355="sníž. přenesená",J355,0)</f>
        <v>0</v>
      </c>
      <c r="BI355" s="237">
        <f>IF(N355="nulová",J355,0)</f>
        <v>0</v>
      </c>
      <c r="BJ355" s="17" t="s">
        <v>84</v>
      </c>
      <c r="BK355" s="237">
        <f>ROUND(I355*H355,2)</f>
        <v>0</v>
      </c>
      <c r="BL355" s="17" t="s">
        <v>634</v>
      </c>
      <c r="BM355" s="236" t="s">
        <v>1090</v>
      </c>
    </row>
    <row r="356" s="2" customFormat="1" ht="24" customHeight="1">
      <c r="A356" s="39"/>
      <c r="B356" s="40"/>
      <c r="C356" s="225" t="s">
        <v>1091</v>
      </c>
      <c r="D356" s="225" t="s">
        <v>143</v>
      </c>
      <c r="E356" s="226" t="s">
        <v>1092</v>
      </c>
      <c r="F356" s="227" t="s">
        <v>1093</v>
      </c>
      <c r="G356" s="228" t="s">
        <v>146</v>
      </c>
      <c r="H356" s="229">
        <v>12</v>
      </c>
      <c r="I356" s="230"/>
      <c r="J356" s="231">
        <f>ROUND(I356*H356,2)</f>
        <v>0</v>
      </c>
      <c r="K356" s="227" t="s">
        <v>147</v>
      </c>
      <c r="L356" s="45"/>
      <c r="M356" s="232" t="s">
        <v>32</v>
      </c>
      <c r="N356" s="233" t="s">
        <v>48</v>
      </c>
      <c r="O356" s="85"/>
      <c r="P356" s="234">
        <f>O356*H356</f>
        <v>0</v>
      </c>
      <c r="Q356" s="234">
        <v>0</v>
      </c>
      <c r="R356" s="234">
        <f>Q356*H356</f>
        <v>0</v>
      </c>
      <c r="S356" s="234">
        <v>0</v>
      </c>
      <c r="T356" s="235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36" t="s">
        <v>634</v>
      </c>
      <c r="AT356" s="236" t="s">
        <v>143</v>
      </c>
      <c r="AU356" s="236" t="s">
        <v>84</v>
      </c>
      <c r="AY356" s="17" t="s">
        <v>142</v>
      </c>
      <c r="BE356" s="237">
        <f>IF(N356="základní",J356,0)</f>
        <v>0</v>
      </c>
      <c r="BF356" s="237">
        <f>IF(N356="snížená",J356,0)</f>
        <v>0</v>
      </c>
      <c r="BG356" s="237">
        <f>IF(N356="zákl. přenesená",J356,0)</f>
        <v>0</v>
      </c>
      <c r="BH356" s="237">
        <f>IF(N356="sníž. přenesená",J356,0)</f>
        <v>0</v>
      </c>
      <c r="BI356" s="237">
        <f>IF(N356="nulová",J356,0)</f>
        <v>0</v>
      </c>
      <c r="BJ356" s="17" t="s">
        <v>84</v>
      </c>
      <c r="BK356" s="237">
        <f>ROUND(I356*H356,2)</f>
        <v>0</v>
      </c>
      <c r="BL356" s="17" t="s">
        <v>634</v>
      </c>
      <c r="BM356" s="236" t="s">
        <v>1094</v>
      </c>
    </row>
    <row r="357" s="2" customFormat="1" ht="36" customHeight="1">
      <c r="A357" s="39"/>
      <c r="B357" s="40"/>
      <c r="C357" s="225" t="s">
        <v>1095</v>
      </c>
      <c r="D357" s="225" t="s">
        <v>143</v>
      </c>
      <c r="E357" s="226" t="s">
        <v>1096</v>
      </c>
      <c r="F357" s="227" t="s">
        <v>1097</v>
      </c>
      <c r="G357" s="228" t="s">
        <v>146</v>
      </c>
      <c r="H357" s="229">
        <v>4</v>
      </c>
      <c r="I357" s="230"/>
      <c r="J357" s="231">
        <f>ROUND(I357*H357,2)</f>
        <v>0</v>
      </c>
      <c r="K357" s="227" t="s">
        <v>147</v>
      </c>
      <c r="L357" s="45"/>
      <c r="M357" s="232" t="s">
        <v>32</v>
      </c>
      <c r="N357" s="233" t="s">
        <v>48</v>
      </c>
      <c r="O357" s="85"/>
      <c r="P357" s="234">
        <f>O357*H357</f>
        <v>0</v>
      </c>
      <c r="Q357" s="234">
        <v>0</v>
      </c>
      <c r="R357" s="234">
        <f>Q357*H357</f>
        <v>0</v>
      </c>
      <c r="S357" s="234">
        <v>0</v>
      </c>
      <c r="T357" s="235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36" t="s">
        <v>634</v>
      </c>
      <c r="AT357" s="236" t="s">
        <v>143</v>
      </c>
      <c r="AU357" s="236" t="s">
        <v>84</v>
      </c>
      <c r="AY357" s="17" t="s">
        <v>142</v>
      </c>
      <c r="BE357" s="237">
        <f>IF(N357="základní",J357,0)</f>
        <v>0</v>
      </c>
      <c r="BF357" s="237">
        <f>IF(N357="snížená",J357,0)</f>
        <v>0</v>
      </c>
      <c r="BG357" s="237">
        <f>IF(N357="zákl. přenesená",J357,0)</f>
        <v>0</v>
      </c>
      <c r="BH357" s="237">
        <f>IF(N357="sníž. přenesená",J357,0)</f>
        <v>0</v>
      </c>
      <c r="BI357" s="237">
        <f>IF(N357="nulová",J357,0)</f>
        <v>0</v>
      </c>
      <c r="BJ357" s="17" t="s">
        <v>84</v>
      </c>
      <c r="BK357" s="237">
        <f>ROUND(I357*H357,2)</f>
        <v>0</v>
      </c>
      <c r="BL357" s="17" t="s">
        <v>634</v>
      </c>
      <c r="BM357" s="236" t="s">
        <v>1098</v>
      </c>
    </row>
    <row r="358" s="2" customFormat="1" ht="48" customHeight="1">
      <c r="A358" s="39"/>
      <c r="B358" s="40"/>
      <c r="C358" s="225" t="s">
        <v>1099</v>
      </c>
      <c r="D358" s="225" t="s">
        <v>143</v>
      </c>
      <c r="E358" s="226" t="s">
        <v>1100</v>
      </c>
      <c r="F358" s="227" t="s">
        <v>1101</v>
      </c>
      <c r="G358" s="228" t="s">
        <v>146</v>
      </c>
      <c r="H358" s="229">
        <v>1</v>
      </c>
      <c r="I358" s="230"/>
      <c r="J358" s="231">
        <f>ROUND(I358*H358,2)</f>
        <v>0</v>
      </c>
      <c r="K358" s="227" t="s">
        <v>147</v>
      </c>
      <c r="L358" s="45"/>
      <c r="M358" s="232" t="s">
        <v>32</v>
      </c>
      <c r="N358" s="233" t="s">
        <v>48</v>
      </c>
      <c r="O358" s="85"/>
      <c r="P358" s="234">
        <f>O358*H358</f>
        <v>0</v>
      </c>
      <c r="Q358" s="234">
        <v>0</v>
      </c>
      <c r="R358" s="234">
        <f>Q358*H358</f>
        <v>0</v>
      </c>
      <c r="S358" s="234">
        <v>0</v>
      </c>
      <c r="T358" s="235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36" t="s">
        <v>634</v>
      </c>
      <c r="AT358" s="236" t="s">
        <v>143</v>
      </c>
      <c r="AU358" s="236" t="s">
        <v>84</v>
      </c>
      <c r="AY358" s="17" t="s">
        <v>142</v>
      </c>
      <c r="BE358" s="237">
        <f>IF(N358="základní",J358,0)</f>
        <v>0</v>
      </c>
      <c r="BF358" s="237">
        <f>IF(N358="snížená",J358,0)</f>
        <v>0</v>
      </c>
      <c r="BG358" s="237">
        <f>IF(N358="zákl. přenesená",J358,0)</f>
        <v>0</v>
      </c>
      <c r="BH358" s="237">
        <f>IF(N358="sníž. přenesená",J358,0)</f>
        <v>0</v>
      </c>
      <c r="BI358" s="237">
        <f>IF(N358="nulová",J358,0)</f>
        <v>0</v>
      </c>
      <c r="BJ358" s="17" t="s">
        <v>84</v>
      </c>
      <c r="BK358" s="237">
        <f>ROUND(I358*H358,2)</f>
        <v>0</v>
      </c>
      <c r="BL358" s="17" t="s">
        <v>634</v>
      </c>
      <c r="BM358" s="236" t="s">
        <v>1102</v>
      </c>
    </row>
    <row r="359" s="2" customFormat="1" ht="24" customHeight="1">
      <c r="A359" s="39"/>
      <c r="B359" s="40"/>
      <c r="C359" s="225" t="s">
        <v>1103</v>
      </c>
      <c r="D359" s="225" t="s">
        <v>143</v>
      </c>
      <c r="E359" s="226" t="s">
        <v>1104</v>
      </c>
      <c r="F359" s="227" t="s">
        <v>1105</v>
      </c>
      <c r="G359" s="228" t="s">
        <v>146</v>
      </c>
      <c r="H359" s="229">
        <v>2</v>
      </c>
      <c r="I359" s="230"/>
      <c r="J359" s="231">
        <f>ROUND(I359*H359,2)</f>
        <v>0</v>
      </c>
      <c r="K359" s="227" t="s">
        <v>147</v>
      </c>
      <c r="L359" s="45"/>
      <c r="M359" s="232" t="s">
        <v>32</v>
      </c>
      <c r="N359" s="233" t="s">
        <v>48</v>
      </c>
      <c r="O359" s="85"/>
      <c r="P359" s="234">
        <f>O359*H359</f>
        <v>0</v>
      </c>
      <c r="Q359" s="234">
        <v>0</v>
      </c>
      <c r="R359" s="234">
        <f>Q359*H359</f>
        <v>0</v>
      </c>
      <c r="S359" s="234">
        <v>0</v>
      </c>
      <c r="T359" s="235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6" t="s">
        <v>634</v>
      </c>
      <c r="AT359" s="236" t="s">
        <v>143</v>
      </c>
      <c r="AU359" s="236" t="s">
        <v>84</v>
      </c>
      <c r="AY359" s="17" t="s">
        <v>142</v>
      </c>
      <c r="BE359" s="237">
        <f>IF(N359="základní",J359,0)</f>
        <v>0</v>
      </c>
      <c r="BF359" s="237">
        <f>IF(N359="snížená",J359,0)</f>
        <v>0</v>
      </c>
      <c r="BG359" s="237">
        <f>IF(N359="zákl. přenesená",J359,0)</f>
        <v>0</v>
      </c>
      <c r="BH359" s="237">
        <f>IF(N359="sníž. přenesená",J359,0)</f>
        <v>0</v>
      </c>
      <c r="BI359" s="237">
        <f>IF(N359="nulová",J359,0)</f>
        <v>0</v>
      </c>
      <c r="BJ359" s="17" t="s">
        <v>84</v>
      </c>
      <c r="BK359" s="237">
        <f>ROUND(I359*H359,2)</f>
        <v>0</v>
      </c>
      <c r="BL359" s="17" t="s">
        <v>634</v>
      </c>
      <c r="BM359" s="236" t="s">
        <v>1106</v>
      </c>
    </row>
    <row r="360" s="2" customFormat="1" ht="24" customHeight="1">
      <c r="A360" s="39"/>
      <c r="B360" s="40"/>
      <c r="C360" s="242" t="s">
        <v>1107</v>
      </c>
      <c r="D360" s="242" t="s">
        <v>214</v>
      </c>
      <c r="E360" s="243" t="s">
        <v>1108</v>
      </c>
      <c r="F360" s="244" t="s">
        <v>1109</v>
      </c>
      <c r="G360" s="245" t="s">
        <v>146</v>
      </c>
      <c r="H360" s="246">
        <v>6</v>
      </c>
      <c r="I360" s="247"/>
      <c r="J360" s="248">
        <f>ROUND(I360*H360,2)</f>
        <v>0</v>
      </c>
      <c r="K360" s="244" t="s">
        <v>147</v>
      </c>
      <c r="L360" s="249"/>
      <c r="M360" s="250" t="s">
        <v>32</v>
      </c>
      <c r="N360" s="251" t="s">
        <v>48</v>
      </c>
      <c r="O360" s="85"/>
      <c r="P360" s="234">
        <f>O360*H360</f>
        <v>0</v>
      </c>
      <c r="Q360" s="234">
        <v>0</v>
      </c>
      <c r="R360" s="234">
        <f>Q360*H360</f>
        <v>0</v>
      </c>
      <c r="S360" s="234">
        <v>0</v>
      </c>
      <c r="T360" s="235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36" t="s">
        <v>217</v>
      </c>
      <c r="AT360" s="236" t="s">
        <v>214</v>
      </c>
      <c r="AU360" s="236" t="s">
        <v>84</v>
      </c>
      <c r="AY360" s="17" t="s">
        <v>142</v>
      </c>
      <c r="BE360" s="237">
        <f>IF(N360="základní",J360,0)</f>
        <v>0</v>
      </c>
      <c r="BF360" s="237">
        <f>IF(N360="snížená",J360,0)</f>
        <v>0</v>
      </c>
      <c r="BG360" s="237">
        <f>IF(N360="zákl. přenesená",J360,0)</f>
        <v>0</v>
      </c>
      <c r="BH360" s="237">
        <f>IF(N360="sníž. přenesená",J360,0)</f>
        <v>0</v>
      </c>
      <c r="BI360" s="237">
        <f>IF(N360="nulová",J360,0)</f>
        <v>0</v>
      </c>
      <c r="BJ360" s="17" t="s">
        <v>84</v>
      </c>
      <c r="BK360" s="237">
        <f>ROUND(I360*H360,2)</f>
        <v>0</v>
      </c>
      <c r="BL360" s="17" t="s">
        <v>218</v>
      </c>
      <c r="BM360" s="236" t="s">
        <v>1110</v>
      </c>
    </row>
    <row r="361" s="2" customFormat="1" ht="24" customHeight="1">
      <c r="A361" s="39"/>
      <c r="B361" s="40"/>
      <c r="C361" s="242" t="s">
        <v>1111</v>
      </c>
      <c r="D361" s="242" t="s">
        <v>214</v>
      </c>
      <c r="E361" s="243" t="s">
        <v>1112</v>
      </c>
      <c r="F361" s="244" t="s">
        <v>1113</v>
      </c>
      <c r="G361" s="245" t="s">
        <v>146</v>
      </c>
      <c r="H361" s="246">
        <v>4</v>
      </c>
      <c r="I361" s="247"/>
      <c r="J361" s="248">
        <f>ROUND(I361*H361,2)</f>
        <v>0</v>
      </c>
      <c r="K361" s="244" t="s">
        <v>147</v>
      </c>
      <c r="L361" s="249"/>
      <c r="M361" s="250" t="s">
        <v>32</v>
      </c>
      <c r="N361" s="251" t="s">
        <v>48</v>
      </c>
      <c r="O361" s="85"/>
      <c r="P361" s="234">
        <f>O361*H361</f>
        <v>0</v>
      </c>
      <c r="Q361" s="234">
        <v>0</v>
      </c>
      <c r="R361" s="234">
        <f>Q361*H361</f>
        <v>0</v>
      </c>
      <c r="S361" s="234">
        <v>0</v>
      </c>
      <c r="T361" s="235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36" t="s">
        <v>217</v>
      </c>
      <c r="AT361" s="236" t="s">
        <v>214</v>
      </c>
      <c r="AU361" s="236" t="s">
        <v>84</v>
      </c>
      <c r="AY361" s="17" t="s">
        <v>142</v>
      </c>
      <c r="BE361" s="237">
        <f>IF(N361="základní",J361,0)</f>
        <v>0</v>
      </c>
      <c r="BF361" s="237">
        <f>IF(N361="snížená",J361,0)</f>
        <v>0</v>
      </c>
      <c r="BG361" s="237">
        <f>IF(N361="zákl. přenesená",J361,0)</f>
        <v>0</v>
      </c>
      <c r="BH361" s="237">
        <f>IF(N361="sníž. přenesená",J361,0)</f>
        <v>0</v>
      </c>
      <c r="BI361" s="237">
        <f>IF(N361="nulová",J361,0)</f>
        <v>0</v>
      </c>
      <c r="BJ361" s="17" t="s">
        <v>84</v>
      </c>
      <c r="BK361" s="237">
        <f>ROUND(I361*H361,2)</f>
        <v>0</v>
      </c>
      <c r="BL361" s="17" t="s">
        <v>218</v>
      </c>
      <c r="BM361" s="236" t="s">
        <v>1114</v>
      </c>
    </row>
    <row r="362" s="2" customFormat="1" ht="24" customHeight="1">
      <c r="A362" s="39"/>
      <c r="B362" s="40"/>
      <c r="C362" s="242" t="s">
        <v>1115</v>
      </c>
      <c r="D362" s="242" t="s">
        <v>214</v>
      </c>
      <c r="E362" s="243" t="s">
        <v>1116</v>
      </c>
      <c r="F362" s="244" t="s">
        <v>1117</v>
      </c>
      <c r="G362" s="245" t="s">
        <v>146</v>
      </c>
      <c r="H362" s="246">
        <v>6</v>
      </c>
      <c r="I362" s="247"/>
      <c r="J362" s="248">
        <f>ROUND(I362*H362,2)</f>
        <v>0</v>
      </c>
      <c r="K362" s="244" t="s">
        <v>147</v>
      </c>
      <c r="L362" s="249"/>
      <c r="M362" s="250" t="s">
        <v>32</v>
      </c>
      <c r="N362" s="251" t="s">
        <v>48</v>
      </c>
      <c r="O362" s="85"/>
      <c r="P362" s="234">
        <f>O362*H362</f>
        <v>0</v>
      </c>
      <c r="Q362" s="234">
        <v>0</v>
      </c>
      <c r="R362" s="234">
        <f>Q362*H362</f>
        <v>0</v>
      </c>
      <c r="S362" s="234">
        <v>0</v>
      </c>
      <c r="T362" s="235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36" t="s">
        <v>217</v>
      </c>
      <c r="AT362" s="236" t="s">
        <v>214</v>
      </c>
      <c r="AU362" s="236" t="s">
        <v>84</v>
      </c>
      <c r="AY362" s="17" t="s">
        <v>142</v>
      </c>
      <c r="BE362" s="237">
        <f>IF(N362="základní",J362,0)</f>
        <v>0</v>
      </c>
      <c r="BF362" s="237">
        <f>IF(N362="snížená",J362,0)</f>
        <v>0</v>
      </c>
      <c r="BG362" s="237">
        <f>IF(N362="zákl. přenesená",J362,0)</f>
        <v>0</v>
      </c>
      <c r="BH362" s="237">
        <f>IF(N362="sníž. přenesená",J362,0)</f>
        <v>0</v>
      </c>
      <c r="BI362" s="237">
        <f>IF(N362="nulová",J362,0)</f>
        <v>0</v>
      </c>
      <c r="BJ362" s="17" t="s">
        <v>84</v>
      </c>
      <c r="BK362" s="237">
        <f>ROUND(I362*H362,2)</f>
        <v>0</v>
      </c>
      <c r="BL362" s="17" t="s">
        <v>218</v>
      </c>
      <c r="BM362" s="236" t="s">
        <v>1118</v>
      </c>
    </row>
    <row r="363" s="2" customFormat="1" ht="24" customHeight="1">
      <c r="A363" s="39"/>
      <c r="B363" s="40"/>
      <c r="C363" s="242" t="s">
        <v>1119</v>
      </c>
      <c r="D363" s="242" t="s">
        <v>214</v>
      </c>
      <c r="E363" s="243" t="s">
        <v>1120</v>
      </c>
      <c r="F363" s="244" t="s">
        <v>1121</v>
      </c>
      <c r="G363" s="245" t="s">
        <v>146</v>
      </c>
      <c r="H363" s="246">
        <v>4</v>
      </c>
      <c r="I363" s="247"/>
      <c r="J363" s="248">
        <f>ROUND(I363*H363,2)</f>
        <v>0</v>
      </c>
      <c r="K363" s="244" t="s">
        <v>147</v>
      </c>
      <c r="L363" s="249"/>
      <c r="M363" s="250" t="s">
        <v>32</v>
      </c>
      <c r="N363" s="251" t="s">
        <v>48</v>
      </c>
      <c r="O363" s="85"/>
      <c r="P363" s="234">
        <f>O363*H363</f>
        <v>0</v>
      </c>
      <c r="Q363" s="234">
        <v>0</v>
      </c>
      <c r="R363" s="234">
        <f>Q363*H363</f>
        <v>0</v>
      </c>
      <c r="S363" s="234">
        <v>0</v>
      </c>
      <c r="T363" s="235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6" t="s">
        <v>217</v>
      </c>
      <c r="AT363" s="236" t="s">
        <v>214</v>
      </c>
      <c r="AU363" s="236" t="s">
        <v>84</v>
      </c>
      <c r="AY363" s="17" t="s">
        <v>142</v>
      </c>
      <c r="BE363" s="237">
        <f>IF(N363="základní",J363,0)</f>
        <v>0</v>
      </c>
      <c r="BF363" s="237">
        <f>IF(N363="snížená",J363,0)</f>
        <v>0</v>
      </c>
      <c r="BG363" s="237">
        <f>IF(N363="zákl. přenesená",J363,0)</f>
        <v>0</v>
      </c>
      <c r="BH363" s="237">
        <f>IF(N363="sníž. přenesená",J363,0)</f>
        <v>0</v>
      </c>
      <c r="BI363" s="237">
        <f>IF(N363="nulová",J363,0)</f>
        <v>0</v>
      </c>
      <c r="BJ363" s="17" t="s">
        <v>84</v>
      </c>
      <c r="BK363" s="237">
        <f>ROUND(I363*H363,2)</f>
        <v>0</v>
      </c>
      <c r="BL363" s="17" t="s">
        <v>218</v>
      </c>
      <c r="BM363" s="236" t="s">
        <v>1122</v>
      </c>
    </row>
    <row r="364" s="2" customFormat="1" ht="24" customHeight="1">
      <c r="A364" s="39"/>
      <c r="B364" s="40"/>
      <c r="C364" s="242" t="s">
        <v>1123</v>
      </c>
      <c r="D364" s="242" t="s">
        <v>214</v>
      </c>
      <c r="E364" s="243" t="s">
        <v>1124</v>
      </c>
      <c r="F364" s="244" t="s">
        <v>1125</v>
      </c>
      <c r="G364" s="245" t="s">
        <v>146</v>
      </c>
      <c r="H364" s="246">
        <v>20</v>
      </c>
      <c r="I364" s="247"/>
      <c r="J364" s="248">
        <f>ROUND(I364*H364,2)</f>
        <v>0</v>
      </c>
      <c r="K364" s="244" t="s">
        <v>147</v>
      </c>
      <c r="L364" s="249"/>
      <c r="M364" s="250" t="s">
        <v>32</v>
      </c>
      <c r="N364" s="251" t="s">
        <v>48</v>
      </c>
      <c r="O364" s="85"/>
      <c r="P364" s="234">
        <f>O364*H364</f>
        <v>0</v>
      </c>
      <c r="Q364" s="234">
        <v>0</v>
      </c>
      <c r="R364" s="234">
        <f>Q364*H364</f>
        <v>0</v>
      </c>
      <c r="S364" s="234">
        <v>0</v>
      </c>
      <c r="T364" s="235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36" t="s">
        <v>217</v>
      </c>
      <c r="AT364" s="236" t="s">
        <v>214</v>
      </c>
      <c r="AU364" s="236" t="s">
        <v>84</v>
      </c>
      <c r="AY364" s="17" t="s">
        <v>142</v>
      </c>
      <c r="BE364" s="237">
        <f>IF(N364="základní",J364,0)</f>
        <v>0</v>
      </c>
      <c r="BF364" s="237">
        <f>IF(N364="snížená",J364,0)</f>
        <v>0</v>
      </c>
      <c r="BG364" s="237">
        <f>IF(N364="zákl. přenesená",J364,0)</f>
        <v>0</v>
      </c>
      <c r="BH364" s="237">
        <f>IF(N364="sníž. přenesená",J364,0)</f>
        <v>0</v>
      </c>
      <c r="BI364" s="237">
        <f>IF(N364="nulová",J364,0)</f>
        <v>0</v>
      </c>
      <c r="BJ364" s="17" t="s">
        <v>84</v>
      </c>
      <c r="BK364" s="237">
        <f>ROUND(I364*H364,2)</f>
        <v>0</v>
      </c>
      <c r="BL364" s="17" t="s">
        <v>218</v>
      </c>
      <c r="BM364" s="236" t="s">
        <v>1126</v>
      </c>
    </row>
    <row r="365" s="2" customFormat="1" ht="24" customHeight="1">
      <c r="A365" s="39"/>
      <c r="B365" s="40"/>
      <c r="C365" s="242" t="s">
        <v>1127</v>
      </c>
      <c r="D365" s="242" t="s">
        <v>214</v>
      </c>
      <c r="E365" s="243" t="s">
        <v>1128</v>
      </c>
      <c r="F365" s="244" t="s">
        <v>1129</v>
      </c>
      <c r="G365" s="245" t="s">
        <v>146</v>
      </c>
      <c r="H365" s="246">
        <v>20</v>
      </c>
      <c r="I365" s="247"/>
      <c r="J365" s="248">
        <f>ROUND(I365*H365,2)</f>
        <v>0</v>
      </c>
      <c r="K365" s="244" t="s">
        <v>147</v>
      </c>
      <c r="L365" s="249"/>
      <c r="M365" s="250" t="s">
        <v>32</v>
      </c>
      <c r="N365" s="251" t="s">
        <v>48</v>
      </c>
      <c r="O365" s="85"/>
      <c r="P365" s="234">
        <f>O365*H365</f>
        <v>0</v>
      </c>
      <c r="Q365" s="234">
        <v>0</v>
      </c>
      <c r="R365" s="234">
        <f>Q365*H365</f>
        <v>0</v>
      </c>
      <c r="S365" s="234">
        <v>0</v>
      </c>
      <c r="T365" s="235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6" t="s">
        <v>217</v>
      </c>
      <c r="AT365" s="236" t="s">
        <v>214</v>
      </c>
      <c r="AU365" s="236" t="s">
        <v>84</v>
      </c>
      <c r="AY365" s="17" t="s">
        <v>142</v>
      </c>
      <c r="BE365" s="237">
        <f>IF(N365="základní",J365,0)</f>
        <v>0</v>
      </c>
      <c r="BF365" s="237">
        <f>IF(N365="snížená",J365,0)</f>
        <v>0</v>
      </c>
      <c r="BG365" s="237">
        <f>IF(N365="zákl. přenesená",J365,0)</f>
        <v>0</v>
      </c>
      <c r="BH365" s="237">
        <f>IF(N365="sníž. přenesená",J365,0)</f>
        <v>0</v>
      </c>
      <c r="BI365" s="237">
        <f>IF(N365="nulová",J365,0)</f>
        <v>0</v>
      </c>
      <c r="BJ365" s="17" t="s">
        <v>84</v>
      </c>
      <c r="BK365" s="237">
        <f>ROUND(I365*H365,2)</f>
        <v>0</v>
      </c>
      <c r="BL365" s="17" t="s">
        <v>218</v>
      </c>
      <c r="BM365" s="236" t="s">
        <v>1130</v>
      </c>
    </row>
    <row r="366" s="2" customFormat="1" ht="36" customHeight="1">
      <c r="A366" s="39"/>
      <c r="B366" s="40"/>
      <c r="C366" s="225" t="s">
        <v>1131</v>
      </c>
      <c r="D366" s="225" t="s">
        <v>143</v>
      </c>
      <c r="E366" s="226" t="s">
        <v>1132</v>
      </c>
      <c r="F366" s="227" t="s">
        <v>1133</v>
      </c>
      <c r="G366" s="228" t="s">
        <v>146</v>
      </c>
      <c r="H366" s="229">
        <v>20</v>
      </c>
      <c r="I366" s="230"/>
      <c r="J366" s="231">
        <f>ROUND(I366*H366,2)</f>
        <v>0</v>
      </c>
      <c r="K366" s="227" t="s">
        <v>147</v>
      </c>
      <c r="L366" s="45"/>
      <c r="M366" s="232" t="s">
        <v>32</v>
      </c>
      <c r="N366" s="233" t="s">
        <v>48</v>
      </c>
      <c r="O366" s="85"/>
      <c r="P366" s="234">
        <f>O366*H366</f>
        <v>0</v>
      </c>
      <c r="Q366" s="234">
        <v>0</v>
      </c>
      <c r="R366" s="234">
        <f>Q366*H366</f>
        <v>0</v>
      </c>
      <c r="S366" s="234">
        <v>0</v>
      </c>
      <c r="T366" s="235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36" t="s">
        <v>634</v>
      </c>
      <c r="AT366" s="236" t="s">
        <v>143</v>
      </c>
      <c r="AU366" s="236" t="s">
        <v>84</v>
      </c>
      <c r="AY366" s="17" t="s">
        <v>142</v>
      </c>
      <c r="BE366" s="237">
        <f>IF(N366="základní",J366,0)</f>
        <v>0</v>
      </c>
      <c r="BF366" s="237">
        <f>IF(N366="snížená",J366,0)</f>
        <v>0</v>
      </c>
      <c r="BG366" s="237">
        <f>IF(N366="zákl. přenesená",J366,0)</f>
        <v>0</v>
      </c>
      <c r="BH366" s="237">
        <f>IF(N366="sníž. přenesená",J366,0)</f>
        <v>0</v>
      </c>
      <c r="BI366" s="237">
        <f>IF(N366="nulová",J366,0)</f>
        <v>0</v>
      </c>
      <c r="BJ366" s="17" t="s">
        <v>84</v>
      </c>
      <c r="BK366" s="237">
        <f>ROUND(I366*H366,2)</f>
        <v>0</v>
      </c>
      <c r="BL366" s="17" t="s">
        <v>634</v>
      </c>
      <c r="BM366" s="236" t="s">
        <v>1134</v>
      </c>
    </row>
    <row r="367" s="12" customFormat="1" ht="25.92" customHeight="1">
      <c r="A367" s="12"/>
      <c r="B367" s="211"/>
      <c r="C367" s="212"/>
      <c r="D367" s="213" t="s">
        <v>76</v>
      </c>
      <c r="E367" s="214" t="s">
        <v>214</v>
      </c>
      <c r="F367" s="214" t="s">
        <v>1135</v>
      </c>
      <c r="G367" s="212"/>
      <c r="H367" s="212"/>
      <c r="I367" s="215"/>
      <c r="J367" s="216">
        <f>BK367</f>
        <v>0</v>
      </c>
      <c r="K367" s="212"/>
      <c r="L367" s="217"/>
      <c r="M367" s="218"/>
      <c r="N367" s="219"/>
      <c r="O367" s="219"/>
      <c r="P367" s="220">
        <f>P368+P369+P370</f>
        <v>0</v>
      </c>
      <c r="Q367" s="219"/>
      <c r="R367" s="220">
        <f>R368+R369+R370</f>
        <v>0</v>
      </c>
      <c r="S367" s="219"/>
      <c r="T367" s="221">
        <f>T368+T369+T370</f>
        <v>0</v>
      </c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R367" s="222" t="s">
        <v>154</v>
      </c>
      <c r="AT367" s="223" t="s">
        <v>76</v>
      </c>
      <c r="AU367" s="223" t="s">
        <v>77</v>
      </c>
      <c r="AY367" s="222" t="s">
        <v>142</v>
      </c>
      <c r="BK367" s="224">
        <f>BK368+BK369+BK370</f>
        <v>0</v>
      </c>
    </row>
    <row r="368" s="2" customFormat="1" ht="24" customHeight="1">
      <c r="A368" s="39"/>
      <c r="B368" s="40"/>
      <c r="C368" s="225" t="s">
        <v>1136</v>
      </c>
      <c r="D368" s="225" t="s">
        <v>143</v>
      </c>
      <c r="E368" s="226" t="s">
        <v>1137</v>
      </c>
      <c r="F368" s="227" t="s">
        <v>1138</v>
      </c>
      <c r="G368" s="228" t="s">
        <v>146</v>
      </c>
      <c r="H368" s="229">
        <v>1</v>
      </c>
      <c r="I368" s="230"/>
      <c r="J368" s="231">
        <f>ROUND(I368*H368,2)</f>
        <v>0</v>
      </c>
      <c r="K368" s="227" t="s">
        <v>147</v>
      </c>
      <c r="L368" s="45"/>
      <c r="M368" s="232" t="s">
        <v>32</v>
      </c>
      <c r="N368" s="233" t="s">
        <v>48</v>
      </c>
      <c r="O368" s="85"/>
      <c r="P368" s="234">
        <f>O368*H368</f>
        <v>0</v>
      </c>
      <c r="Q368" s="234">
        <v>0</v>
      </c>
      <c r="R368" s="234">
        <f>Q368*H368</f>
        <v>0</v>
      </c>
      <c r="S368" s="234">
        <v>0</v>
      </c>
      <c r="T368" s="235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6" t="s">
        <v>158</v>
      </c>
      <c r="AT368" s="236" t="s">
        <v>143</v>
      </c>
      <c r="AU368" s="236" t="s">
        <v>84</v>
      </c>
      <c r="AY368" s="17" t="s">
        <v>142</v>
      </c>
      <c r="BE368" s="237">
        <f>IF(N368="základní",J368,0)</f>
        <v>0</v>
      </c>
      <c r="BF368" s="237">
        <f>IF(N368="snížená",J368,0)</f>
        <v>0</v>
      </c>
      <c r="BG368" s="237">
        <f>IF(N368="zákl. přenesená",J368,0)</f>
        <v>0</v>
      </c>
      <c r="BH368" s="237">
        <f>IF(N368="sníž. přenesená",J368,0)</f>
        <v>0</v>
      </c>
      <c r="BI368" s="237">
        <f>IF(N368="nulová",J368,0)</f>
        <v>0</v>
      </c>
      <c r="BJ368" s="17" t="s">
        <v>84</v>
      </c>
      <c r="BK368" s="237">
        <f>ROUND(I368*H368,2)</f>
        <v>0</v>
      </c>
      <c r="BL368" s="17" t="s">
        <v>158</v>
      </c>
      <c r="BM368" s="236" t="s">
        <v>1139</v>
      </c>
    </row>
    <row r="369" s="2" customFormat="1" ht="24" customHeight="1">
      <c r="A369" s="39"/>
      <c r="B369" s="40"/>
      <c r="C369" s="225" t="s">
        <v>1140</v>
      </c>
      <c r="D369" s="225" t="s">
        <v>143</v>
      </c>
      <c r="E369" s="226" t="s">
        <v>1141</v>
      </c>
      <c r="F369" s="227" t="s">
        <v>1142</v>
      </c>
      <c r="G369" s="228" t="s">
        <v>146</v>
      </c>
      <c r="H369" s="229">
        <v>1</v>
      </c>
      <c r="I369" s="230"/>
      <c r="J369" s="231">
        <f>ROUND(I369*H369,2)</f>
        <v>0</v>
      </c>
      <c r="K369" s="227" t="s">
        <v>147</v>
      </c>
      <c r="L369" s="45"/>
      <c r="M369" s="232" t="s">
        <v>32</v>
      </c>
      <c r="N369" s="233" t="s">
        <v>48</v>
      </c>
      <c r="O369" s="85"/>
      <c r="P369" s="234">
        <f>O369*H369</f>
        <v>0</v>
      </c>
      <c r="Q369" s="234">
        <v>0</v>
      </c>
      <c r="R369" s="234">
        <f>Q369*H369</f>
        <v>0</v>
      </c>
      <c r="S369" s="234">
        <v>0</v>
      </c>
      <c r="T369" s="235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36" t="s">
        <v>84</v>
      </c>
      <c r="AT369" s="236" t="s">
        <v>143</v>
      </c>
      <c r="AU369" s="236" t="s">
        <v>84</v>
      </c>
      <c r="AY369" s="17" t="s">
        <v>142</v>
      </c>
      <c r="BE369" s="237">
        <f>IF(N369="základní",J369,0)</f>
        <v>0</v>
      </c>
      <c r="BF369" s="237">
        <f>IF(N369="snížená",J369,0)</f>
        <v>0</v>
      </c>
      <c r="BG369" s="237">
        <f>IF(N369="zákl. přenesená",J369,0)</f>
        <v>0</v>
      </c>
      <c r="BH369" s="237">
        <f>IF(N369="sníž. přenesená",J369,0)</f>
        <v>0</v>
      </c>
      <c r="BI369" s="237">
        <f>IF(N369="nulová",J369,0)</f>
        <v>0</v>
      </c>
      <c r="BJ369" s="17" t="s">
        <v>84</v>
      </c>
      <c r="BK369" s="237">
        <f>ROUND(I369*H369,2)</f>
        <v>0</v>
      </c>
      <c r="BL369" s="17" t="s">
        <v>84</v>
      </c>
      <c r="BM369" s="236" t="s">
        <v>1143</v>
      </c>
    </row>
    <row r="370" s="12" customFormat="1" ht="22.8" customHeight="1">
      <c r="A370" s="12"/>
      <c r="B370" s="211"/>
      <c r="C370" s="212"/>
      <c r="D370" s="213" t="s">
        <v>76</v>
      </c>
      <c r="E370" s="252" t="s">
        <v>1144</v>
      </c>
      <c r="F370" s="252" t="s">
        <v>1145</v>
      </c>
      <c r="G370" s="212"/>
      <c r="H370" s="212"/>
      <c r="I370" s="215"/>
      <c r="J370" s="253">
        <f>BK370</f>
        <v>0</v>
      </c>
      <c r="K370" s="212"/>
      <c r="L370" s="217"/>
      <c r="M370" s="218"/>
      <c r="N370" s="219"/>
      <c r="O370" s="219"/>
      <c r="P370" s="220">
        <f>SUM(P371:P394)</f>
        <v>0</v>
      </c>
      <c r="Q370" s="219"/>
      <c r="R370" s="220">
        <f>SUM(R371:R394)</f>
        <v>0</v>
      </c>
      <c r="S370" s="219"/>
      <c r="T370" s="221">
        <f>SUM(T371:T394)</f>
        <v>0</v>
      </c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R370" s="222" t="s">
        <v>154</v>
      </c>
      <c r="AT370" s="223" t="s">
        <v>76</v>
      </c>
      <c r="AU370" s="223" t="s">
        <v>84</v>
      </c>
      <c r="AY370" s="222" t="s">
        <v>142</v>
      </c>
      <c r="BK370" s="224">
        <f>SUM(BK371:BK394)</f>
        <v>0</v>
      </c>
    </row>
    <row r="371" s="2" customFormat="1" ht="24" customHeight="1">
      <c r="A371" s="39"/>
      <c r="B371" s="40"/>
      <c r="C371" s="242" t="s">
        <v>1146</v>
      </c>
      <c r="D371" s="242" t="s">
        <v>214</v>
      </c>
      <c r="E371" s="243" t="s">
        <v>1147</v>
      </c>
      <c r="F371" s="244" t="s">
        <v>407</v>
      </c>
      <c r="G371" s="245" t="s">
        <v>275</v>
      </c>
      <c r="H371" s="246">
        <v>105</v>
      </c>
      <c r="I371" s="247"/>
      <c r="J371" s="248">
        <f>ROUND(I371*H371,2)</f>
        <v>0</v>
      </c>
      <c r="K371" s="244" t="s">
        <v>147</v>
      </c>
      <c r="L371" s="249"/>
      <c r="M371" s="250" t="s">
        <v>32</v>
      </c>
      <c r="N371" s="251" t="s">
        <v>48</v>
      </c>
      <c r="O371" s="85"/>
      <c r="P371" s="234">
        <f>O371*H371</f>
        <v>0</v>
      </c>
      <c r="Q371" s="234">
        <v>0</v>
      </c>
      <c r="R371" s="234">
        <f>Q371*H371</f>
        <v>0</v>
      </c>
      <c r="S371" s="234">
        <v>0</v>
      </c>
      <c r="T371" s="235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36" t="s">
        <v>217</v>
      </c>
      <c r="AT371" s="236" t="s">
        <v>214</v>
      </c>
      <c r="AU371" s="236" t="s">
        <v>86</v>
      </c>
      <c r="AY371" s="17" t="s">
        <v>142</v>
      </c>
      <c r="BE371" s="237">
        <f>IF(N371="základní",J371,0)</f>
        <v>0</v>
      </c>
      <c r="BF371" s="237">
        <f>IF(N371="snížená",J371,0)</f>
        <v>0</v>
      </c>
      <c r="BG371" s="237">
        <f>IF(N371="zákl. přenesená",J371,0)</f>
        <v>0</v>
      </c>
      <c r="BH371" s="237">
        <f>IF(N371="sníž. přenesená",J371,0)</f>
        <v>0</v>
      </c>
      <c r="BI371" s="237">
        <f>IF(N371="nulová",J371,0)</f>
        <v>0</v>
      </c>
      <c r="BJ371" s="17" t="s">
        <v>84</v>
      </c>
      <c r="BK371" s="237">
        <f>ROUND(I371*H371,2)</f>
        <v>0</v>
      </c>
      <c r="BL371" s="17" t="s">
        <v>218</v>
      </c>
      <c r="BM371" s="236" t="s">
        <v>1148</v>
      </c>
    </row>
    <row r="372" s="2" customFormat="1" ht="24" customHeight="1">
      <c r="A372" s="39"/>
      <c r="B372" s="40"/>
      <c r="C372" s="242" t="s">
        <v>1149</v>
      </c>
      <c r="D372" s="242" t="s">
        <v>214</v>
      </c>
      <c r="E372" s="243" t="s">
        <v>1150</v>
      </c>
      <c r="F372" s="244" t="s">
        <v>1151</v>
      </c>
      <c r="G372" s="245" t="s">
        <v>146</v>
      </c>
      <c r="H372" s="246">
        <v>18</v>
      </c>
      <c r="I372" s="247"/>
      <c r="J372" s="248">
        <f>ROUND(I372*H372,2)</f>
        <v>0</v>
      </c>
      <c r="K372" s="244" t="s">
        <v>147</v>
      </c>
      <c r="L372" s="249"/>
      <c r="M372" s="250" t="s">
        <v>32</v>
      </c>
      <c r="N372" s="251" t="s">
        <v>48</v>
      </c>
      <c r="O372" s="85"/>
      <c r="P372" s="234">
        <f>O372*H372</f>
        <v>0</v>
      </c>
      <c r="Q372" s="234">
        <v>0</v>
      </c>
      <c r="R372" s="234">
        <f>Q372*H372</f>
        <v>0</v>
      </c>
      <c r="S372" s="234">
        <v>0</v>
      </c>
      <c r="T372" s="235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36" t="s">
        <v>217</v>
      </c>
      <c r="AT372" s="236" t="s">
        <v>214</v>
      </c>
      <c r="AU372" s="236" t="s">
        <v>86</v>
      </c>
      <c r="AY372" s="17" t="s">
        <v>142</v>
      </c>
      <c r="BE372" s="237">
        <f>IF(N372="základní",J372,0)</f>
        <v>0</v>
      </c>
      <c r="BF372" s="237">
        <f>IF(N372="snížená",J372,0)</f>
        <v>0</v>
      </c>
      <c r="BG372" s="237">
        <f>IF(N372="zákl. přenesená",J372,0)</f>
        <v>0</v>
      </c>
      <c r="BH372" s="237">
        <f>IF(N372="sníž. přenesená",J372,0)</f>
        <v>0</v>
      </c>
      <c r="BI372" s="237">
        <f>IF(N372="nulová",J372,0)</f>
        <v>0</v>
      </c>
      <c r="BJ372" s="17" t="s">
        <v>84</v>
      </c>
      <c r="BK372" s="237">
        <f>ROUND(I372*H372,2)</f>
        <v>0</v>
      </c>
      <c r="BL372" s="17" t="s">
        <v>218</v>
      </c>
      <c r="BM372" s="236" t="s">
        <v>1152</v>
      </c>
    </row>
    <row r="373" s="2" customFormat="1" ht="24" customHeight="1">
      <c r="A373" s="39"/>
      <c r="B373" s="40"/>
      <c r="C373" s="242" t="s">
        <v>1153</v>
      </c>
      <c r="D373" s="242" t="s">
        <v>214</v>
      </c>
      <c r="E373" s="243" t="s">
        <v>1154</v>
      </c>
      <c r="F373" s="244" t="s">
        <v>701</v>
      </c>
      <c r="G373" s="245" t="s">
        <v>275</v>
      </c>
      <c r="H373" s="246">
        <v>900</v>
      </c>
      <c r="I373" s="247"/>
      <c r="J373" s="248">
        <f>ROUND(I373*H373,2)</f>
        <v>0</v>
      </c>
      <c r="K373" s="244" t="s">
        <v>147</v>
      </c>
      <c r="L373" s="249"/>
      <c r="M373" s="250" t="s">
        <v>32</v>
      </c>
      <c r="N373" s="251" t="s">
        <v>48</v>
      </c>
      <c r="O373" s="85"/>
      <c r="P373" s="234">
        <f>O373*H373</f>
        <v>0</v>
      </c>
      <c r="Q373" s="234">
        <v>0</v>
      </c>
      <c r="R373" s="234">
        <f>Q373*H373</f>
        <v>0</v>
      </c>
      <c r="S373" s="234">
        <v>0</v>
      </c>
      <c r="T373" s="235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36" t="s">
        <v>217</v>
      </c>
      <c r="AT373" s="236" t="s">
        <v>214</v>
      </c>
      <c r="AU373" s="236" t="s">
        <v>86</v>
      </c>
      <c r="AY373" s="17" t="s">
        <v>142</v>
      </c>
      <c r="BE373" s="237">
        <f>IF(N373="základní",J373,0)</f>
        <v>0</v>
      </c>
      <c r="BF373" s="237">
        <f>IF(N373="snížená",J373,0)</f>
        <v>0</v>
      </c>
      <c r="BG373" s="237">
        <f>IF(N373="zákl. přenesená",J373,0)</f>
        <v>0</v>
      </c>
      <c r="BH373" s="237">
        <f>IF(N373="sníž. přenesená",J373,0)</f>
        <v>0</v>
      </c>
      <c r="BI373" s="237">
        <f>IF(N373="nulová",J373,0)</f>
        <v>0</v>
      </c>
      <c r="BJ373" s="17" t="s">
        <v>84</v>
      </c>
      <c r="BK373" s="237">
        <f>ROUND(I373*H373,2)</f>
        <v>0</v>
      </c>
      <c r="BL373" s="17" t="s">
        <v>218</v>
      </c>
      <c r="BM373" s="236" t="s">
        <v>1155</v>
      </c>
    </row>
    <row r="374" s="2" customFormat="1" ht="24" customHeight="1">
      <c r="A374" s="39"/>
      <c r="B374" s="40"/>
      <c r="C374" s="242" t="s">
        <v>1156</v>
      </c>
      <c r="D374" s="242" t="s">
        <v>214</v>
      </c>
      <c r="E374" s="243" t="s">
        <v>1157</v>
      </c>
      <c r="F374" s="244" t="s">
        <v>1158</v>
      </c>
      <c r="G374" s="245" t="s">
        <v>275</v>
      </c>
      <c r="H374" s="246">
        <v>2600</v>
      </c>
      <c r="I374" s="247"/>
      <c r="J374" s="248">
        <f>ROUND(I374*H374,2)</f>
        <v>0</v>
      </c>
      <c r="K374" s="244" t="s">
        <v>147</v>
      </c>
      <c r="L374" s="249"/>
      <c r="M374" s="250" t="s">
        <v>32</v>
      </c>
      <c r="N374" s="251" t="s">
        <v>48</v>
      </c>
      <c r="O374" s="85"/>
      <c r="P374" s="234">
        <f>O374*H374</f>
        <v>0</v>
      </c>
      <c r="Q374" s="234">
        <v>0</v>
      </c>
      <c r="R374" s="234">
        <f>Q374*H374</f>
        <v>0</v>
      </c>
      <c r="S374" s="234">
        <v>0</v>
      </c>
      <c r="T374" s="235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36" t="s">
        <v>217</v>
      </c>
      <c r="AT374" s="236" t="s">
        <v>214</v>
      </c>
      <c r="AU374" s="236" t="s">
        <v>86</v>
      </c>
      <c r="AY374" s="17" t="s">
        <v>142</v>
      </c>
      <c r="BE374" s="237">
        <f>IF(N374="základní",J374,0)</f>
        <v>0</v>
      </c>
      <c r="BF374" s="237">
        <f>IF(N374="snížená",J374,0)</f>
        <v>0</v>
      </c>
      <c r="BG374" s="237">
        <f>IF(N374="zákl. přenesená",J374,0)</f>
        <v>0</v>
      </c>
      <c r="BH374" s="237">
        <f>IF(N374="sníž. přenesená",J374,0)</f>
        <v>0</v>
      </c>
      <c r="BI374" s="237">
        <f>IF(N374="nulová",J374,0)</f>
        <v>0</v>
      </c>
      <c r="BJ374" s="17" t="s">
        <v>84</v>
      </c>
      <c r="BK374" s="237">
        <f>ROUND(I374*H374,2)</f>
        <v>0</v>
      </c>
      <c r="BL374" s="17" t="s">
        <v>218</v>
      </c>
      <c r="BM374" s="236" t="s">
        <v>1159</v>
      </c>
    </row>
    <row r="375" s="2" customFormat="1" ht="24" customHeight="1">
      <c r="A375" s="39"/>
      <c r="B375" s="40"/>
      <c r="C375" s="242" t="s">
        <v>1160</v>
      </c>
      <c r="D375" s="242" t="s">
        <v>214</v>
      </c>
      <c r="E375" s="243" t="s">
        <v>1161</v>
      </c>
      <c r="F375" s="244" t="s">
        <v>1162</v>
      </c>
      <c r="G375" s="245" t="s">
        <v>275</v>
      </c>
      <c r="H375" s="246">
        <v>2600</v>
      </c>
      <c r="I375" s="247"/>
      <c r="J375" s="248">
        <f>ROUND(I375*H375,2)</f>
        <v>0</v>
      </c>
      <c r="K375" s="244" t="s">
        <v>147</v>
      </c>
      <c r="L375" s="249"/>
      <c r="M375" s="250" t="s">
        <v>32</v>
      </c>
      <c r="N375" s="251" t="s">
        <v>48</v>
      </c>
      <c r="O375" s="85"/>
      <c r="P375" s="234">
        <f>O375*H375</f>
        <v>0</v>
      </c>
      <c r="Q375" s="234">
        <v>0</v>
      </c>
      <c r="R375" s="234">
        <f>Q375*H375</f>
        <v>0</v>
      </c>
      <c r="S375" s="234">
        <v>0</v>
      </c>
      <c r="T375" s="235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36" t="s">
        <v>217</v>
      </c>
      <c r="AT375" s="236" t="s">
        <v>214</v>
      </c>
      <c r="AU375" s="236" t="s">
        <v>86</v>
      </c>
      <c r="AY375" s="17" t="s">
        <v>142</v>
      </c>
      <c r="BE375" s="237">
        <f>IF(N375="základní",J375,0)</f>
        <v>0</v>
      </c>
      <c r="BF375" s="237">
        <f>IF(N375="snížená",J375,0)</f>
        <v>0</v>
      </c>
      <c r="BG375" s="237">
        <f>IF(N375="zákl. přenesená",J375,0)</f>
        <v>0</v>
      </c>
      <c r="BH375" s="237">
        <f>IF(N375="sníž. přenesená",J375,0)</f>
        <v>0</v>
      </c>
      <c r="BI375" s="237">
        <f>IF(N375="nulová",J375,0)</f>
        <v>0</v>
      </c>
      <c r="BJ375" s="17" t="s">
        <v>84</v>
      </c>
      <c r="BK375" s="237">
        <f>ROUND(I375*H375,2)</f>
        <v>0</v>
      </c>
      <c r="BL375" s="17" t="s">
        <v>218</v>
      </c>
      <c r="BM375" s="236" t="s">
        <v>1163</v>
      </c>
    </row>
    <row r="376" s="2" customFormat="1" ht="24" customHeight="1">
      <c r="A376" s="39"/>
      <c r="B376" s="40"/>
      <c r="C376" s="242" t="s">
        <v>1164</v>
      </c>
      <c r="D376" s="242" t="s">
        <v>214</v>
      </c>
      <c r="E376" s="243" t="s">
        <v>1165</v>
      </c>
      <c r="F376" s="244" t="s">
        <v>1166</v>
      </c>
      <c r="G376" s="245" t="s">
        <v>146</v>
      </c>
      <c r="H376" s="246">
        <v>4</v>
      </c>
      <c r="I376" s="247"/>
      <c r="J376" s="248">
        <f>ROUND(I376*H376,2)</f>
        <v>0</v>
      </c>
      <c r="K376" s="244" t="s">
        <v>147</v>
      </c>
      <c r="L376" s="249"/>
      <c r="M376" s="250" t="s">
        <v>32</v>
      </c>
      <c r="N376" s="251" t="s">
        <v>48</v>
      </c>
      <c r="O376" s="85"/>
      <c r="P376" s="234">
        <f>O376*H376</f>
        <v>0</v>
      </c>
      <c r="Q376" s="234">
        <v>0</v>
      </c>
      <c r="R376" s="234">
        <f>Q376*H376</f>
        <v>0</v>
      </c>
      <c r="S376" s="234">
        <v>0</v>
      </c>
      <c r="T376" s="235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36" t="s">
        <v>217</v>
      </c>
      <c r="AT376" s="236" t="s">
        <v>214</v>
      </c>
      <c r="AU376" s="236" t="s">
        <v>86</v>
      </c>
      <c r="AY376" s="17" t="s">
        <v>142</v>
      </c>
      <c r="BE376" s="237">
        <f>IF(N376="základní",J376,0)</f>
        <v>0</v>
      </c>
      <c r="BF376" s="237">
        <f>IF(N376="snížená",J376,0)</f>
        <v>0</v>
      </c>
      <c r="BG376" s="237">
        <f>IF(N376="zákl. přenesená",J376,0)</f>
        <v>0</v>
      </c>
      <c r="BH376" s="237">
        <f>IF(N376="sníž. přenesená",J376,0)</f>
        <v>0</v>
      </c>
      <c r="BI376" s="237">
        <f>IF(N376="nulová",J376,0)</f>
        <v>0</v>
      </c>
      <c r="BJ376" s="17" t="s">
        <v>84</v>
      </c>
      <c r="BK376" s="237">
        <f>ROUND(I376*H376,2)</f>
        <v>0</v>
      </c>
      <c r="BL376" s="17" t="s">
        <v>218</v>
      </c>
      <c r="BM376" s="236" t="s">
        <v>1167</v>
      </c>
    </row>
    <row r="377" s="2" customFormat="1">
      <c r="A377" s="39"/>
      <c r="B377" s="40"/>
      <c r="C377" s="41"/>
      <c r="D377" s="238" t="s">
        <v>420</v>
      </c>
      <c r="E377" s="41"/>
      <c r="F377" s="239" t="s">
        <v>1168</v>
      </c>
      <c r="G377" s="41"/>
      <c r="H377" s="41"/>
      <c r="I377" s="147"/>
      <c r="J377" s="41"/>
      <c r="K377" s="41"/>
      <c r="L377" s="45"/>
      <c r="M377" s="240"/>
      <c r="N377" s="241"/>
      <c r="O377" s="85"/>
      <c r="P377" s="85"/>
      <c r="Q377" s="85"/>
      <c r="R377" s="85"/>
      <c r="S377" s="85"/>
      <c r="T377" s="86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7" t="s">
        <v>420</v>
      </c>
      <c r="AU377" s="17" t="s">
        <v>86</v>
      </c>
    </row>
    <row r="378" s="2" customFormat="1" ht="24" customHeight="1">
      <c r="A378" s="39"/>
      <c r="B378" s="40"/>
      <c r="C378" s="242" t="s">
        <v>1169</v>
      </c>
      <c r="D378" s="242" t="s">
        <v>214</v>
      </c>
      <c r="E378" s="243" t="s">
        <v>1170</v>
      </c>
      <c r="F378" s="244" t="s">
        <v>1171</v>
      </c>
      <c r="G378" s="245" t="s">
        <v>146</v>
      </c>
      <c r="H378" s="246">
        <v>4</v>
      </c>
      <c r="I378" s="247"/>
      <c r="J378" s="248">
        <f>ROUND(I378*H378,2)</f>
        <v>0</v>
      </c>
      <c r="K378" s="244" t="s">
        <v>147</v>
      </c>
      <c r="L378" s="249"/>
      <c r="M378" s="250" t="s">
        <v>32</v>
      </c>
      <c r="N378" s="251" t="s">
        <v>48</v>
      </c>
      <c r="O378" s="85"/>
      <c r="P378" s="234">
        <f>O378*H378</f>
        <v>0</v>
      </c>
      <c r="Q378" s="234">
        <v>0</v>
      </c>
      <c r="R378" s="234">
        <f>Q378*H378</f>
        <v>0</v>
      </c>
      <c r="S378" s="234">
        <v>0</v>
      </c>
      <c r="T378" s="235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36" t="s">
        <v>217</v>
      </c>
      <c r="AT378" s="236" t="s">
        <v>214</v>
      </c>
      <c r="AU378" s="236" t="s">
        <v>86</v>
      </c>
      <c r="AY378" s="17" t="s">
        <v>142</v>
      </c>
      <c r="BE378" s="237">
        <f>IF(N378="základní",J378,0)</f>
        <v>0</v>
      </c>
      <c r="BF378" s="237">
        <f>IF(N378="snížená",J378,0)</f>
        <v>0</v>
      </c>
      <c r="BG378" s="237">
        <f>IF(N378="zákl. přenesená",J378,0)</f>
        <v>0</v>
      </c>
      <c r="BH378" s="237">
        <f>IF(N378="sníž. přenesená",J378,0)</f>
        <v>0</v>
      </c>
      <c r="BI378" s="237">
        <f>IF(N378="nulová",J378,0)</f>
        <v>0</v>
      </c>
      <c r="BJ378" s="17" t="s">
        <v>84</v>
      </c>
      <c r="BK378" s="237">
        <f>ROUND(I378*H378,2)</f>
        <v>0</v>
      </c>
      <c r="BL378" s="17" t="s">
        <v>218</v>
      </c>
      <c r="BM378" s="236" t="s">
        <v>1172</v>
      </c>
    </row>
    <row r="379" s="2" customFormat="1" ht="24" customHeight="1">
      <c r="A379" s="39"/>
      <c r="B379" s="40"/>
      <c r="C379" s="225" t="s">
        <v>1173</v>
      </c>
      <c r="D379" s="225" t="s">
        <v>143</v>
      </c>
      <c r="E379" s="226" t="s">
        <v>1174</v>
      </c>
      <c r="F379" s="227" t="s">
        <v>1175</v>
      </c>
      <c r="G379" s="228" t="s">
        <v>146</v>
      </c>
      <c r="H379" s="229">
        <v>40</v>
      </c>
      <c r="I379" s="230"/>
      <c r="J379" s="231">
        <f>ROUND(I379*H379,2)</f>
        <v>0</v>
      </c>
      <c r="K379" s="227" t="s">
        <v>147</v>
      </c>
      <c r="L379" s="45"/>
      <c r="M379" s="232" t="s">
        <v>32</v>
      </c>
      <c r="N379" s="233" t="s">
        <v>48</v>
      </c>
      <c r="O379" s="85"/>
      <c r="P379" s="234">
        <f>O379*H379</f>
        <v>0</v>
      </c>
      <c r="Q379" s="234">
        <v>0</v>
      </c>
      <c r="R379" s="234">
        <f>Q379*H379</f>
        <v>0</v>
      </c>
      <c r="S379" s="234">
        <v>0</v>
      </c>
      <c r="T379" s="235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36" t="s">
        <v>634</v>
      </c>
      <c r="AT379" s="236" t="s">
        <v>143</v>
      </c>
      <c r="AU379" s="236" t="s">
        <v>86</v>
      </c>
      <c r="AY379" s="17" t="s">
        <v>142</v>
      </c>
      <c r="BE379" s="237">
        <f>IF(N379="základní",J379,0)</f>
        <v>0</v>
      </c>
      <c r="BF379" s="237">
        <f>IF(N379="snížená",J379,0)</f>
        <v>0</v>
      </c>
      <c r="BG379" s="237">
        <f>IF(N379="zákl. přenesená",J379,0)</f>
        <v>0</v>
      </c>
      <c r="BH379" s="237">
        <f>IF(N379="sníž. přenesená",J379,0)</f>
        <v>0</v>
      </c>
      <c r="BI379" s="237">
        <f>IF(N379="nulová",J379,0)</f>
        <v>0</v>
      </c>
      <c r="BJ379" s="17" t="s">
        <v>84</v>
      </c>
      <c r="BK379" s="237">
        <f>ROUND(I379*H379,2)</f>
        <v>0</v>
      </c>
      <c r="BL379" s="17" t="s">
        <v>634</v>
      </c>
      <c r="BM379" s="236" t="s">
        <v>1176</v>
      </c>
    </row>
    <row r="380" s="2" customFormat="1" ht="48" customHeight="1">
      <c r="A380" s="39"/>
      <c r="B380" s="40"/>
      <c r="C380" s="225" t="s">
        <v>1177</v>
      </c>
      <c r="D380" s="225" t="s">
        <v>143</v>
      </c>
      <c r="E380" s="226" t="s">
        <v>1178</v>
      </c>
      <c r="F380" s="227" t="s">
        <v>1179</v>
      </c>
      <c r="G380" s="228" t="s">
        <v>275</v>
      </c>
      <c r="H380" s="229">
        <v>2250</v>
      </c>
      <c r="I380" s="230"/>
      <c r="J380" s="231">
        <f>ROUND(I380*H380,2)</f>
        <v>0</v>
      </c>
      <c r="K380" s="227" t="s">
        <v>147</v>
      </c>
      <c r="L380" s="45"/>
      <c r="M380" s="232" t="s">
        <v>32</v>
      </c>
      <c r="N380" s="233" t="s">
        <v>48</v>
      </c>
      <c r="O380" s="85"/>
      <c r="P380" s="234">
        <f>O380*H380</f>
        <v>0</v>
      </c>
      <c r="Q380" s="234">
        <v>0</v>
      </c>
      <c r="R380" s="234">
        <f>Q380*H380</f>
        <v>0</v>
      </c>
      <c r="S380" s="234">
        <v>0</v>
      </c>
      <c r="T380" s="235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36" t="s">
        <v>158</v>
      </c>
      <c r="AT380" s="236" t="s">
        <v>143</v>
      </c>
      <c r="AU380" s="236" t="s">
        <v>86</v>
      </c>
      <c r="AY380" s="17" t="s">
        <v>142</v>
      </c>
      <c r="BE380" s="237">
        <f>IF(N380="základní",J380,0)</f>
        <v>0</v>
      </c>
      <c r="BF380" s="237">
        <f>IF(N380="snížená",J380,0)</f>
        <v>0</v>
      </c>
      <c r="BG380" s="237">
        <f>IF(N380="zákl. přenesená",J380,0)</f>
        <v>0</v>
      </c>
      <c r="BH380" s="237">
        <f>IF(N380="sníž. přenesená",J380,0)</f>
        <v>0</v>
      </c>
      <c r="BI380" s="237">
        <f>IF(N380="nulová",J380,0)</f>
        <v>0</v>
      </c>
      <c r="BJ380" s="17" t="s">
        <v>84</v>
      </c>
      <c r="BK380" s="237">
        <f>ROUND(I380*H380,2)</f>
        <v>0</v>
      </c>
      <c r="BL380" s="17" t="s">
        <v>158</v>
      </c>
      <c r="BM380" s="236" t="s">
        <v>1180</v>
      </c>
    </row>
    <row r="381" s="2" customFormat="1" ht="48" customHeight="1">
      <c r="A381" s="39"/>
      <c r="B381" s="40"/>
      <c r="C381" s="225" t="s">
        <v>1181</v>
      </c>
      <c r="D381" s="225" t="s">
        <v>143</v>
      </c>
      <c r="E381" s="226" t="s">
        <v>1182</v>
      </c>
      <c r="F381" s="227" t="s">
        <v>1183</v>
      </c>
      <c r="G381" s="228" t="s">
        <v>275</v>
      </c>
      <c r="H381" s="229">
        <v>480</v>
      </c>
      <c r="I381" s="230"/>
      <c r="J381" s="231">
        <f>ROUND(I381*H381,2)</f>
        <v>0</v>
      </c>
      <c r="K381" s="227" t="s">
        <v>147</v>
      </c>
      <c r="L381" s="45"/>
      <c r="M381" s="232" t="s">
        <v>32</v>
      </c>
      <c r="N381" s="233" t="s">
        <v>48</v>
      </c>
      <c r="O381" s="85"/>
      <c r="P381" s="234">
        <f>O381*H381</f>
        <v>0</v>
      </c>
      <c r="Q381" s="234">
        <v>0</v>
      </c>
      <c r="R381" s="234">
        <f>Q381*H381</f>
        <v>0</v>
      </c>
      <c r="S381" s="234">
        <v>0</v>
      </c>
      <c r="T381" s="235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6" t="s">
        <v>158</v>
      </c>
      <c r="AT381" s="236" t="s">
        <v>143</v>
      </c>
      <c r="AU381" s="236" t="s">
        <v>86</v>
      </c>
      <c r="AY381" s="17" t="s">
        <v>142</v>
      </c>
      <c r="BE381" s="237">
        <f>IF(N381="základní",J381,0)</f>
        <v>0</v>
      </c>
      <c r="BF381" s="237">
        <f>IF(N381="snížená",J381,0)</f>
        <v>0</v>
      </c>
      <c r="BG381" s="237">
        <f>IF(N381="zákl. přenesená",J381,0)</f>
        <v>0</v>
      </c>
      <c r="BH381" s="237">
        <f>IF(N381="sníž. přenesená",J381,0)</f>
        <v>0</v>
      </c>
      <c r="BI381" s="237">
        <f>IF(N381="nulová",J381,0)</f>
        <v>0</v>
      </c>
      <c r="BJ381" s="17" t="s">
        <v>84</v>
      </c>
      <c r="BK381" s="237">
        <f>ROUND(I381*H381,2)</f>
        <v>0</v>
      </c>
      <c r="BL381" s="17" t="s">
        <v>158</v>
      </c>
      <c r="BM381" s="236" t="s">
        <v>1184</v>
      </c>
    </row>
    <row r="382" s="2" customFormat="1" ht="36" customHeight="1">
      <c r="A382" s="39"/>
      <c r="B382" s="40"/>
      <c r="C382" s="225" t="s">
        <v>1185</v>
      </c>
      <c r="D382" s="225" t="s">
        <v>143</v>
      </c>
      <c r="E382" s="226" t="s">
        <v>1186</v>
      </c>
      <c r="F382" s="227" t="s">
        <v>1187</v>
      </c>
      <c r="G382" s="228" t="s">
        <v>146</v>
      </c>
      <c r="H382" s="229">
        <v>33</v>
      </c>
      <c r="I382" s="230"/>
      <c r="J382" s="231">
        <f>ROUND(I382*H382,2)</f>
        <v>0</v>
      </c>
      <c r="K382" s="227" t="s">
        <v>147</v>
      </c>
      <c r="L382" s="45"/>
      <c r="M382" s="232" t="s">
        <v>32</v>
      </c>
      <c r="N382" s="233" t="s">
        <v>48</v>
      </c>
      <c r="O382" s="85"/>
      <c r="P382" s="234">
        <f>O382*H382</f>
        <v>0</v>
      </c>
      <c r="Q382" s="234">
        <v>0</v>
      </c>
      <c r="R382" s="234">
        <f>Q382*H382</f>
        <v>0</v>
      </c>
      <c r="S382" s="234">
        <v>0</v>
      </c>
      <c r="T382" s="235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36" t="s">
        <v>158</v>
      </c>
      <c r="AT382" s="236" t="s">
        <v>143</v>
      </c>
      <c r="AU382" s="236" t="s">
        <v>86</v>
      </c>
      <c r="AY382" s="17" t="s">
        <v>142</v>
      </c>
      <c r="BE382" s="237">
        <f>IF(N382="základní",J382,0)</f>
        <v>0</v>
      </c>
      <c r="BF382" s="237">
        <f>IF(N382="snížená",J382,0)</f>
        <v>0</v>
      </c>
      <c r="BG382" s="237">
        <f>IF(N382="zákl. přenesená",J382,0)</f>
        <v>0</v>
      </c>
      <c r="BH382" s="237">
        <f>IF(N382="sníž. přenesená",J382,0)</f>
        <v>0</v>
      </c>
      <c r="BI382" s="237">
        <f>IF(N382="nulová",J382,0)</f>
        <v>0</v>
      </c>
      <c r="BJ382" s="17" t="s">
        <v>84</v>
      </c>
      <c r="BK382" s="237">
        <f>ROUND(I382*H382,2)</f>
        <v>0</v>
      </c>
      <c r="BL382" s="17" t="s">
        <v>158</v>
      </c>
      <c r="BM382" s="236" t="s">
        <v>1188</v>
      </c>
    </row>
    <row r="383" s="2" customFormat="1" ht="48" customHeight="1">
      <c r="A383" s="39"/>
      <c r="B383" s="40"/>
      <c r="C383" s="225" t="s">
        <v>1189</v>
      </c>
      <c r="D383" s="225" t="s">
        <v>143</v>
      </c>
      <c r="E383" s="226" t="s">
        <v>1190</v>
      </c>
      <c r="F383" s="227" t="s">
        <v>1191</v>
      </c>
      <c r="G383" s="228" t="s">
        <v>146</v>
      </c>
      <c r="H383" s="229">
        <v>39</v>
      </c>
      <c r="I383" s="230"/>
      <c r="J383" s="231">
        <f>ROUND(I383*H383,2)</f>
        <v>0</v>
      </c>
      <c r="K383" s="227" t="s">
        <v>147</v>
      </c>
      <c r="L383" s="45"/>
      <c r="M383" s="232" t="s">
        <v>32</v>
      </c>
      <c r="N383" s="233" t="s">
        <v>48</v>
      </c>
      <c r="O383" s="85"/>
      <c r="P383" s="234">
        <f>O383*H383</f>
        <v>0</v>
      </c>
      <c r="Q383" s="234">
        <v>0</v>
      </c>
      <c r="R383" s="234">
        <f>Q383*H383</f>
        <v>0</v>
      </c>
      <c r="S383" s="234">
        <v>0</v>
      </c>
      <c r="T383" s="235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36" t="s">
        <v>634</v>
      </c>
      <c r="AT383" s="236" t="s">
        <v>143</v>
      </c>
      <c r="AU383" s="236" t="s">
        <v>86</v>
      </c>
      <c r="AY383" s="17" t="s">
        <v>142</v>
      </c>
      <c r="BE383" s="237">
        <f>IF(N383="základní",J383,0)</f>
        <v>0</v>
      </c>
      <c r="BF383" s="237">
        <f>IF(N383="snížená",J383,0)</f>
        <v>0</v>
      </c>
      <c r="BG383" s="237">
        <f>IF(N383="zákl. přenesená",J383,0)</f>
        <v>0</v>
      </c>
      <c r="BH383" s="237">
        <f>IF(N383="sníž. přenesená",J383,0)</f>
        <v>0</v>
      </c>
      <c r="BI383" s="237">
        <f>IF(N383="nulová",J383,0)</f>
        <v>0</v>
      </c>
      <c r="BJ383" s="17" t="s">
        <v>84</v>
      </c>
      <c r="BK383" s="237">
        <f>ROUND(I383*H383,2)</f>
        <v>0</v>
      </c>
      <c r="BL383" s="17" t="s">
        <v>634</v>
      </c>
      <c r="BM383" s="236" t="s">
        <v>1192</v>
      </c>
    </row>
    <row r="384" s="2" customFormat="1" ht="48" customHeight="1">
      <c r="A384" s="39"/>
      <c r="B384" s="40"/>
      <c r="C384" s="225" t="s">
        <v>1193</v>
      </c>
      <c r="D384" s="225" t="s">
        <v>143</v>
      </c>
      <c r="E384" s="226" t="s">
        <v>1194</v>
      </c>
      <c r="F384" s="227" t="s">
        <v>1195</v>
      </c>
      <c r="G384" s="228" t="s">
        <v>146</v>
      </c>
      <c r="H384" s="229">
        <v>6</v>
      </c>
      <c r="I384" s="230"/>
      <c r="J384" s="231">
        <f>ROUND(I384*H384,2)</f>
        <v>0</v>
      </c>
      <c r="K384" s="227" t="s">
        <v>147</v>
      </c>
      <c r="L384" s="45"/>
      <c r="M384" s="232" t="s">
        <v>32</v>
      </c>
      <c r="N384" s="233" t="s">
        <v>48</v>
      </c>
      <c r="O384" s="85"/>
      <c r="P384" s="234">
        <f>O384*H384</f>
        <v>0</v>
      </c>
      <c r="Q384" s="234">
        <v>0</v>
      </c>
      <c r="R384" s="234">
        <f>Q384*H384</f>
        <v>0</v>
      </c>
      <c r="S384" s="234">
        <v>0</v>
      </c>
      <c r="T384" s="235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36" t="s">
        <v>634</v>
      </c>
      <c r="AT384" s="236" t="s">
        <v>143</v>
      </c>
      <c r="AU384" s="236" t="s">
        <v>86</v>
      </c>
      <c r="AY384" s="17" t="s">
        <v>142</v>
      </c>
      <c r="BE384" s="237">
        <f>IF(N384="základní",J384,0)</f>
        <v>0</v>
      </c>
      <c r="BF384" s="237">
        <f>IF(N384="snížená",J384,0)</f>
        <v>0</v>
      </c>
      <c r="BG384" s="237">
        <f>IF(N384="zákl. přenesená",J384,0)</f>
        <v>0</v>
      </c>
      <c r="BH384" s="237">
        <f>IF(N384="sníž. přenesená",J384,0)</f>
        <v>0</v>
      </c>
      <c r="BI384" s="237">
        <f>IF(N384="nulová",J384,0)</f>
        <v>0</v>
      </c>
      <c r="BJ384" s="17" t="s">
        <v>84</v>
      </c>
      <c r="BK384" s="237">
        <f>ROUND(I384*H384,2)</f>
        <v>0</v>
      </c>
      <c r="BL384" s="17" t="s">
        <v>634</v>
      </c>
      <c r="BM384" s="236" t="s">
        <v>1196</v>
      </c>
    </row>
    <row r="385" s="2" customFormat="1" ht="24" customHeight="1">
      <c r="A385" s="39"/>
      <c r="B385" s="40"/>
      <c r="C385" s="242" t="s">
        <v>1197</v>
      </c>
      <c r="D385" s="242" t="s">
        <v>214</v>
      </c>
      <c r="E385" s="243" t="s">
        <v>1198</v>
      </c>
      <c r="F385" s="244" t="s">
        <v>697</v>
      </c>
      <c r="G385" s="245" t="s">
        <v>275</v>
      </c>
      <c r="H385" s="246">
        <v>300</v>
      </c>
      <c r="I385" s="247"/>
      <c r="J385" s="248">
        <f>ROUND(I385*H385,2)</f>
        <v>0</v>
      </c>
      <c r="K385" s="244" t="s">
        <v>147</v>
      </c>
      <c r="L385" s="249"/>
      <c r="M385" s="250" t="s">
        <v>32</v>
      </c>
      <c r="N385" s="251" t="s">
        <v>48</v>
      </c>
      <c r="O385" s="85"/>
      <c r="P385" s="234">
        <f>O385*H385</f>
        <v>0</v>
      </c>
      <c r="Q385" s="234">
        <v>0</v>
      </c>
      <c r="R385" s="234">
        <f>Q385*H385</f>
        <v>0</v>
      </c>
      <c r="S385" s="234">
        <v>0</v>
      </c>
      <c r="T385" s="235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36" t="s">
        <v>217</v>
      </c>
      <c r="AT385" s="236" t="s">
        <v>214</v>
      </c>
      <c r="AU385" s="236" t="s">
        <v>86</v>
      </c>
      <c r="AY385" s="17" t="s">
        <v>142</v>
      </c>
      <c r="BE385" s="237">
        <f>IF(N385="základní",J385,0)</f>
        <v>0</v>
      </c>
      <c r="BF385" s="237">
        <f>IF(N385="snížená",J385,0)</f>
        <v>0</v>
      </c>
      <c r="BG385" s="237">
        <f>IF(N385="zákl. přenesená",J385,0)</f>
        <v>0</v>
      </c>
      <c r="BH385" s="237">
        <f>IF(N385="sníž. přenesená",J385,0)</f>
        <v>0</v>
      </c>
      <c r="BI385" s="237">
        <f>IF(N385="nulová",J385,0)</f>
        <v>0</v>
      </c>
      <c r="BJ385" s="17" t="s">
        <v>84</v>
      </c>
      <c r="BK385" s="237">
        <f>ROUND(I385*H385,2)</f>
        <v>0</v>
      </c>
      <c r="BL385" s="17" t="s">
        <v>218</v>
      </c>
      <c r="BM385" s="236" t="s">
        <v>1199</v>
      </c>
    </row>
    <row r="386" s="2" customFormat="1" ht="24" customHeight="1">
      <c r="A386" s="39"/>
      <c r="B386" s="40"/>
      <c r="C386" s="242" t="s">
        <v>1200</v>
      </c>
      <c r="D386" s="242" t="s">
        <v>214</v>
      </c>
      <c r="E386" s="243" t="s">
        <v>1201</v>
      </c>
      <c r="F386" s="244" t="s">
        <v>1202</v>
      </c>
      <c r="G386" s="245" t="s">
        <v>146</v>
      </c>
      <c r="H386" s="246">
        <v>20</v>
      </c>
      <c r="I386" s="247"/>
      <c r="J386" s="248">
        <f>ROUND(I386*H386,2)</f>
        <v>0</v>
      </c>
      <c r="K386" s="244" t="s">
        <v>147</v>
      </c>
      <c r="L386" s="249"/>
      <c r="M386" s="250" t="s">
        <v>32</v>
      </c>
      <c r="N386" s="251" t="s">
        <v>48</v>
      </c>
      <c r="O386" s="85"/>
      <c r="P386" s="234">
        <f>O386*H386</f>
        <v>0</v>
      </c>
      <c r="Q386" s="234">
        <v>0</v>
      </c>
      <c r="R386" s="234">
        <f>Q386*H386</f>
        <v>0</v>
      </c>
      <c r="S386" s="234">
        <v>0</v>
      </c>
      <c r="T386" s="235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36" t="s">
        <v>217</v>
      </c>
      <c r="AT386" s="236" t="s">
        <v>214</v>
      </c>
      <c r="AU386" s="236" t="s">
        <v>86</v>
      </c>
      <c r="AY386" s="17" t="s">
        <v>142</v>
      </c>
      <c r="BE386" s="237">
        <f>IF(N386="základní",J386,0)</f>
        <v>0</v>
      </c>
      <c r="BF386" s="237">
        <f>IF(N386="snížená",J386,0)</f>
        <v>0</v>
      </c>
      <c r="BG386" s="237">
        <f>IF(N386="zákl. přenesená",J386,0)</f>
        <v>0</v>
      </c>
      <c r="BH386" s="237">
        <f>IF(N386="sníž. přenesená",J386,0)</f>
        <v>0</v>
      </c>
      <c r="BI386" s="237">
        <f>IF(N386="nulová",J386,0)</f>
        <v>0</v>
      </c>
      <c r="BJ386" s="17" t="s">
        <v>84</v>
      </c>
      <c r="BK386" s="237">
        <f>ROUND(I386*H386,2)</f>
        <v>0</v>
      </c>
      <c r="BL386" s="17" t="s">
        <v>218</v>
      </c>
      <c r="BM386" s="236" t="s">
        <v>1203</v>
      </c>
    </row>
    <row r="387" s="2" customFormat="1" ht="24" customHeight="1">
      <c r="A387" s="39"/>
      <c r="B387" s="40"/>
      <c r="C387" s="242" t="s">
        <v>1204</v>
      </c>
      <c r="D387" s="242" t="s">
        <v>214</v>
      </c>
      <c r="E387" s="243" t="s">
        <v>1205</v>
      </c>
      <c r="F387" s="244" t="s">
        <v>1206</v>
      </c>
      <c r="G387" s="245" t="s">
        <v>146</v>
      </c>
      <c r="H387" s="246">
        <v>2</v>
      </c>
      <c r="I387" s="247"/>
      <c r="J387" s="248">
        <f>ROUND(I387*H387,2)</f>
        <v>0</v>
      </c>
      <c r="K387" s="244" t="s">
        <v>147</v>
      </c>
      <c r="L387" s="249"/>
      <c r="M387" s="250" t="s">
        <v>32</v>
      </c>
      <c r="N387" s="251" t="s">
        <v>48</v>
      </c>
      <c r="O387" s="85"/>
      <c r="P387" s="234">
        <f>O387*H387</f>
        <v>0</v>
      </c>
      <c r="Q387" s="234">
        <v>0</v>
      </c>
      <c r="R387" s="234">
        <f>Q387*H387</f>
        <v>0</v>
      </c>
      <c r="S387" s="234">
        <v>0</v>
      </c>
      <c r="T387" s="235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6" t="s">
        <v>217</v>
      </c>
      <c r="AT387" s="236" t="s">
        <v>214</v>
      </c>
      <c r="AU387" s="236" t="s">
        <v>86</v>
      </c>
      <c r="AY387" s="17" t="s">
        <v>142</v>
      </c>
      <c r="BE387" s="237">
        <f>IF(N387="základní",J387,0)</f>
        <v>0</v>
      </c>
      <c r="BF387" s="237">
        <f>IF(N387="snížená",J387,0)</f>
        <v>0</v>
      </c>
      <c r="BG387" s="237">
        <f>IF(N387="zákl. přenesená",J387,0)</f>
        <v>0</v>
      </c>
      <c r="BH387" s="237">
        <f>IF(N387="sníž. přenesená",J387,0)</f>
        <v>0</v>
      </c>
      <c r="BI387" s="237">
        <f>IF(N387="nulová",J387,0)</f>
        <v>0</v>
      </c>
      <c r="BJ387" s="17" t="s">
        <v>84</v>
      </c>
      <c r="BK387" s="237">
        <f>ROUND(I387*H387,2)</f>
        <v>0</v>
      </c>
      <c r="BL387" s="17" t="s">
        <v>218</v>
      </c>
      <c r="BM387" s="236" t="s">
        <v>1207</v>
      </c>
    </row>
    <row r="388" s="2" customFormat="1" ht="24" customHeight="1">
      <c r="A388" s="39"/>
      <c r="B388" s="40"/>
      <c r="C388" s="225" t="s">
        <v>1208</v>
      </c>
      <c r="D388" s="225" t="s">
        <v>143</v>
      </c>
      <c r="E388" s="226" t="s">
        <v>1209</v>
      </c>
      <c r="F388" s="227" t="s">
        <v>1210</v>
      </c>
      <c r="G388" s="228" t="s">
        <v>146</v>
      </c>
      <c r="H388" s="229">
        <v>3</v>
      </c>
      <c r="I388" s="230"/>
      <c r="J388" s="231">
        <f>ROUND(I388*H388,2)</f>
        <v>0</v>
      </c>
      <c r="K388" s="227" t="s">
        <v>147</v>
      </c>
      <c r="L388" s="45"/>
      <c r="M388" s="232" t="s">
        <v>32</v>
      </c>
      <c r="N388" s="233" t="s">
        <v>48</v>
      </c>
      <c r="O388" s="85"/>
      <c r="P388" s="234">
        <f>O388*H388</f>
        <v>0</v>
      </c>
      <c r="Q388" s="234">
        <v>0</v>
      </c>
      <c r="R388" s="234">
        <f>Q388*H388</f>
        <v>0</v>
      </c>
      <c r="S388" s="234">
        <v>0</v>
      </c>
      <c r="T388" s="235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36" t="s">
        <v>158</v>
      </c>
      <c r="AT388" s="236" t="s">
        <v>143</v>
      </c>
      <c r="AU388" s="236" t="s">
        <v>86</v>
      </c>
      <c r="AY388" s="17" t="s">
        <v>142</v>
      </c>
      <c r="BE388" s="237">
        <f>IF(N388="základní",J388,0)</f>
        <v>0</v>
      </c>
      <c r="BF388" s="237">
        <f>IF(N388="snížená",J388,0)</f>
        <v>0</v>
      </c>
      <c r="BG388" s="237">
        <f>IF(N388="zákl. přenesená",J388,0)</f>
        <v>0</v>
      </c>
      <c r="BH388" s="237">
        <f>IF(N388="sníž. přenesená",J388,0)</f>
        <v>0</v>
      </c>
      <c r="BI388" s="237">
        <f>IF(N388="nulová",J388,0)</f>
        <v>0</v>
      </c>
      <c r="BJ388" s="17" t="s">
        <v>84</v>
      </c>
      <c r="BK388" s="237">
        <f>ROUND(I388*H388,2)</f>
        <v>0</v>
      </c>
      <c r="BL388" s="17" t="s">
        <v>158</v>
      </c>
      <c r="BM388" s="236" t="s">
        <v>1211</v>
      </c>
    </row>
    <row r="389" s="2" customFormat="1" ht="24" customHeight="1">
      <c r="A389" s="39"/>
      <c r="B389" s="40"/>
      <c r="C389" s="225" t="s">
        <v>217</v>
      </c>
      <c r="D389" s="225" t="s">
        <v>143</v>
      </c>
      <c r="E389" s="226" t="s">
        <v>1212</v>
      </c>
      <c r="F389" s="227" t="s">
        <v>1213</v>
      </c>
      <c r="G389" s="228" t="s">
        <v>146</v>
      </c>
      <c r="H389" s="229">
        <v>5</v>
      </c>
      <c r="I389" s="230"/>
      <c r="J389" s="231">
        <f>ROUND(I389*H389,2)</f>
        <v>0</v>
      </c>
      <c r="K389" s="227" t="s">
        <v>147</v>
      </c>
      <c r="L389" s="45"/>
      <c r="M389" s="232" t="s">
        <v>32</v>
      </c>
      <c r="N389" s="233" t="s">
        <v>48</v>
      </c>
      <c r="O389" s="85"/>
      <c r="P389" s="234">
        <f>O389*H389</f>
        <v>0</v>
      </c>
      <c r="Q389" s="234">
        <v>0</v>
      </c>
      <c r="R389" s="234">
        <f>Q389*H389</f>
        <v>0</v>
      </c>
      <c r="S389" s="234">
        <v>0</v>
      </c>
      <c r="T389" s="235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36" t="s">
        <v>158</v>
      </c>
      <c r="AT389" s="236" t="s">
        <v>143</v>
      </c>
      <c r="AU389" s="236" t="s">
        <v>86</v>
      </c>
      <c r="AY389" s="17" t="s">
        <v>142</v>
      </c>
      <c r="BE389" s="237">
        <f>IF(N389="základní",J389,0)</f>
        <v>0</v>
      </c>
      <c r="BF389" s="237">
        <f>IF(N389="snížená",J389,0)</f>
        <v>0</v>
      </c>
      <c r="BG389" s="237">
        <f>IF(N389="zákl. přenesená",J389,0)</f>
        <v>0</v>
      </c>
      <c r="BH389" s="237">
        <f>IF(N389="sníž. přenesená",J389,0)</f>
        <v>0</v>
      </c>
      <c r="BI389" s="237">
        <f>IF(N389="nulová",J389,0)</f>
        <v>0</v>
      </c>
      <c r="BJ389" s="17" t="s">
        <v>84</v>
      </c>
      <c r="BK389" s="237">
        <f>ROUND(I389*H389,2)</f>
        <v>0</v>
      </c>
      <c r="BL389" s="17" t="s">
        <v>158</v>
      </c>
      <c r="BM389" s="236" t="s">
        <v>1214</v>
      </c>
    </row>
    <row r="390" s="2" customFormat="1" ht="24" customHeight="1">
      <c r="A390" s="39"/>
      <c r="B390" s="40"/>
      <c r="C390" s="225" t="s">
        <v>1215</v>
      </c>
      <c r="D390" s="225" t="s">
        <v>143</v>
      </c>
      <c r="E390" s="226" t="s">
        <v>1216</v>
      </c>
      <c r="F390" s="227" t="s">
        <v>1217</v>
      </c>
      <c r="G390" s="228" t="s">
        <v>146</v>
      </c>
      <c r="H390" s="229">
        <v>67</v>
      </c>
      <c r="I390" s="230"/>
      <c r="J390" s="231">
        <f>ROUND(I390*H390,2)</f>
        <v>0</v>
      </c>
      <c r="K390" s="227" t="s">
        <v>147</v>
      </c>
      <c r="L390" s="45"/>
      <c r="M390" s="232" t="s">
        <v>32</v>
      </c>
      <c r="N390" s="233" t="s">
        <v>48</v>
      </c>
      <c r="O390" s="85"/>
      <c r="P390" s="234">
        <f>O390*H390</f>
        <v>0</v>
      </c>
      <c r="Q390" s="234">
        <v>0</v>
      </c>
      <c r="R390" s="234">
        <f>Q390*H390</f>
        <v>0</v>
      </c>
      <c r="S390" s="234">
        <v>0</v>
      </c>
      <c r="T390" s="235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36" t="s">
        <v>158</v>
      </c>
      <c r="AT390" s="236" t="s">
        <v>143</v>
      </c>
      <c r="AU390" s="236" t="s">
        <v>86</v>
      </c>
      <c r="AY390" s="17" t="s">
        <v>142</v>
      </c>
      <c r="BE390" s="237">
        <f>IF(N390="základní",J390,0)</f>
        <v>0</v>
      </c>
      <c r="BF390" s="237">
        <f>IF(N390="snížená",J390,0)</f>
        <v>0</v>
      </c>
      <c r="BG390" s="237">
        <f>IF(N390="zákl. přenesená",J390,0)</f>
        <v>0</v>
      </c>
      <c r="BH390" s="237">
        <f>IF(N390="sníž. přenesená",J390,0)</f>
        <v>0</v>
      </c>
      <c r="BI390" s="237">
        <f>IF(N390="nulová",J390,0)</f>
        <v>0</v>
      </c>
      <c r="BJ390" s="17" t="s">
        <v>84</v>
      </c>
      <c r="BK390" s="237">
        <f>ROUND(I390*H390,2)</f>
        <v>0</v>
      </c>
      <c r="BL390" s="17" t="s">
        <v>158</v>
      </c>
      <c r="BM390" s="236" t="s">
        <v>1218</v>
      </c>
    </row>
    <row r="391" s="2" customFormat="1" ht="24" customHeight="1">
      <c r="A391" s="39"/>
      <c r="B391" s="40"/>
      <c r="C391" s="242" t="s">
        <v>1219</v>
      </c>
      <c r="D391" s="242" t="s">
        <v>214</v>
      </c>
      <c r="E391" s="243" t="s">
        <v>1220</v>
      </c>
      <c r="F391" s="244" t="s">
        <v>1221</v>
      </c>
      <c r="G391" s="245" t="s">
        <v>146</v>
      </c>
      <c r="H391" s="246">
        <v>48</v>
      </c>
      <c r="I391" s="247"/>
      <c r="J391" s="248">
        <f>ROUND(I391*H391,2)</f>
        <v>0</v>
      </c>
      <c r="K391" s="244" t="s">
        <v>147</v>
      </c>
      <c r="L391" s="249"/>
      <c r="M391" s="250" t="s">
        <v>32</v>
      </c>
      <c r="N391" s="251" t="s">
        <v>48</v>
      </c>
      <c r="O391" s="85"/>
      <c r="P391" s="234">
        <f>O391*H391</f>
        <v>0</v>
      </c>
      <c r="Q391" s="234">
        <v>0</v>
      </c>
      <c r="R391" s="234">
        <f>Q391*H391</f>
        <v>0</v>
      </c>
      <c r="S391" s="234">
        <v>0</v>
      </c>
      <c r="T391" s="235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36" t="s">
        <v>217</v>
      </c>
      <c r="AT391" s="236" t="s">
        <v>214</v>
      </c>
      <c r="AU391" s="236" t="s">
        <v>86</v>
      </c>
      <c r="AY391" s="17" t="s">
        <v>142</v>
      </c>
      <c r="BE391" s="237">
        <f>IF(N391="základní",J391,0)</f>
        <v>0</v>
      </c>
      <c r="BF391" s="237">
        <f>IF(N391="snížená",J391,0)</f>
        <v>0</v>
      </c>
      <c r="BG391" s="237">
        <f>IF(N391="zákl. přenesená",J391,0)</f>
        <v>0</v>
      </c>
      <c r="BH391" s="237">
        <f>IF(N391="sníž. přenesená",J391,0)</f>
        <v>0</v>
      </c>
      <c r="BI391" s="237">
        <f>IF(N391="nulová",J391,0)</f>
        <v>0</v>
      </c>
      <c r="BJ391" s="17" t="s">
        <v>84</v>
      </c>
      <c r="BK391" s="237">
        <f>ROUND(I391*H391,2)</f>
        <v>0</v>
      </c>
      <c r="BL391" s="17" t="s">
        <v>218</v>
      </c>
      <c r="BM391" s="236" t="s">
        <v>1222</v>
      </c>
    </row>
    <row r="392" s="2" customFormat="1" ht="24" customHeight="1">
      <c r="A392" s="39"/>
      <c r="B392" s="40"/>
      <c r="C392" s="242" t="s">
        <v>1223</v>
      </c>
      <c r="D392" s="242" t="s">
        <v>214</v>
      </c>
      <c r="E392" s="243" t="s">
        <v>1224</v>
      </c>
      <c r="F392" s="244" t="s">
        <v>1225</v>
      </c>
      <c r="G392" s="245" t="s">
        <v>146</v>
      </c>
      <c r="H392" s="246">
        <v>2</v>
      </c>
      <c r="I392" s="247"/>
      <c r="J392" s="248">
        <f>ROUND(I392*H392,2)</f>
        <v>0</v>
      </c>
      <c r="K392" s="244" t="s">
        <v>147</v>
      </c>
      <c r="L392" s="249"/>
      <c r="M392" s="250" t="s">
        <v>32</v>
      </c>
      <c r="N392" s="251" t="s">
        <v>48</v>
      </c>
      <c r="O392" s="85"/>
      <c r="P392" s="234">
        <f>O392*H392</f>
        <v>0</v>
      </c>
      <c r="Q392" s="234">
        <v>0</v>
      </c>
      <c r="R392" s="234">
        <f>Q392*H392</f>
        <v>0</v>
      </c>
      <c r="S392" s="234">
        <v>0</v>
      </c>
      <c r="T392" s="235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36" t="s">
        <v>230</v>
      </c>
      <c r="AT392" s="236" t="s">
        <v>214</v>
      </c>
      <c r="AU392" s="236" t="s">
        <v>86</v>
      </c>
      <c r="AY392" s="17" t="s">
        <v>142</v>
      </c>
      <c r="BE392" s="237">
        <f>IF(N392="základní",J392,0)</f>
        <v>0</v>
      </c>
      <c r="BF392" s="237">
        <f>IF(N392="snížená",J392,0)</f>
        <v>0</v>
      </c>
      <c r="BG392" s="237">
        <f>IF(N392="zákl. přenesená",J392,0)</f>
        <v>0</v>
      </c>
      <c r="BH392" s="237">
        <f>IF(N392="sníž. přenesená",J392,0)</f>
        <v>0</v>
      </c>
      <c r="BI392" s="237">
        <f>IF(N392="nulová",J392,0)</f>
        <v>0</v>
      </c>
      <c r="BJ392" s="17" t="s">
        <v>84</v>
      </c>
      <c r="BK392" s="237">
        <f>ROUND(I392*H392,2)</f>
        <v>0</v>
      </c>
      <c r="BL392" s="17" t="s">
        <v>230</v>
      </c>
      <c r="BM392" s="236" t="s">
        <v>1226</v>
      </c>
    </row>
    <row r="393" s="2" customFormat="1" ht="24" customHeight="1">
      <c r="A393" s="39"/>
      <c r="B393" s="40"/>
      <c r="C393" s="242" t="s">
        <v>1227</v>
      </c>
      <c r="D393" s="242" t="s">
        <v>214</v>
      </c>
      <c r="E393" s="243" t="s">
        <v>1228</v>
      </c>
      <c r="F393" s="244" t="s">
        <v>1229</v>
      </c>
      <c r="G393" s="245" t="s">
        <v>146</v>
      </c>
      <c r="H393" s="246">
        <v>10</v>
      </c>
      <c r="I393" s="247"/>
      <c r="J393" s="248">
        <f>ROUND(I393*H393,2)</f>
        <v>0</v>
      </c>
      <c r="K393" s="244" t="s">
        <v>147</v>
      </c>
      <c r="L393" s="249"/>
      <c r="M393" s="250" t="s">
        <v>32</v>
      </c>
      <c r="N393" s="251" t="s">
        <v>48</v>
      </c>
      <c r="O393" s="85"/>
      <c r="P393" s="234">
        <f>O393*H393</f>
        <v>0</v>
      </c>
      <c r="Q393" s="234">
        <v>0</v>
      </c>
      <c r="R393" s="234">
        <f>Q393*H393</f>
        <v>0</v>
      </c>
      <c r="S393" s="234">
        <v>0</v>
      </c>
      <c r="T393" s="235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36" t="s">
        <v>217</v>
      </c>
      <c r="AT393" s="236" t="s">
        <v>214</v>
      </c>
      <c r="AU393" s="236" t="s">
        <v>86</v>
      </c>
      <c r="AY393" s="17" t="s">
        <v>142</v>
      </c>
      <c r="BE393" s="237">
        <f>IF(N393="základní",J393,0)</f>
        <v>0</v>
      </c>
      <c r="BF393" s="237">
        <f>IF(N393="snížená",J393,0)</f>
        <v>0</v>
      </c>
      <c r="BG393" s="237">
        <f>IF(N393="zákl. přenesená",J393,0)</f>
        <v>0</v>
      </c>
      <c r="BH393" s="237">
        <f>IF(N393="sníž. přenesená",J393,0)</f>
        <v>0</v>
      </c>
      <c r="BI393" s="237">
        <f>IF(N393="nulová",J393,0)</f>
        <v>0</v>
      </c>
      <c r="BJ393" s="17" t="s">
        <v>84</v>
      </c>
      <c r="BK393" s="237">
        <f>ROUND(I393*H393,2)</f>
        <v>0</v>
      </c>
      <c r="BL393" s="17" t="s">
        <v>218</v>
      </c>
      <c r="BM393" s="236" t="s">
        <v>1230</v>
      </c>
    </row>
    <row r="394" s="2" customFormat="1" ht="24" customHeight="1">
      <c r="A394" s="39"/>
      <c r="B394" s="40"/>
      <c r="C394" s="242" t="s">
        <v>1231</v>
      </c>
      <c r="D394" s="242" t="s">
        <v>214</v>
      </c>
      <c r="E394" s="243" t="s">
        <v>1232</v>
      </c>
      <c r="F394" s="244" t="s">
        <v>1233</v>
      </c>
      <c r="G394" s="245" t="s">
        <v>146</v>
      </c>
      <c r="H394" s="246">
        <v>1</v>
      </c>
      <c r="I394" s="247"/>
      <c r="J394" s="248">
        <f>ROUND(I394*H394,2)</f>
        <v>0</v>
      </c>
      <c r="K394" s="244" t="s">
        <v>147</v>
      </c>
      <c r="L394" s="249"/>
      <c r="M394" s="250" t="s">
        <v>32</v>
      </c>
      <c r="N394" s="251" t="s">
        <v>48</v>
      </c>
      <c r="O394" s="85"/>
      <c r="P394" s="234">
        <f>O394*H394</f>
        <v>0</v>
      </c>
      <c r="Q394" s="234">
        <v>0</v>
      </c>
      <c r="R394" s="234">
        <f>Q394*H394</f>
        <v>0</v>
      </c>
      <c r="S394" s="234">
        <v>0</v>
      </c>
      <c r="T394" s="235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36" t="s">
        <v>230</v>
      </c>
      <c r="AT394" s="236" t="s">
        <v>214</v>
      </c>
      <c r="AU394" s="236" t="s">
        <v>86</v>
      </c>
      <c r="AY394" s="17" t="s">
        <v>142</v>
      </c>
      <c r="BE394" s="237">
        <f>IF(N394="základní",J394,0)</f>
        <v>0</v>
      </c>
      <c r="BF394" s="237">
        <f>IF(N394="snížená",J394,0)</f>
        <v>0</v>
      </c>
      <c r="BG394" s="237">
        <f>IF(N394="zákl. přenesená",J394,0)</f>
        <v>0</v>
      </c>
      <c r="BH394" s="237">
        <f>IF(N394="sníž. přenesená",J394,0)</f>
        <v>0</v>
      </c>
      <c r="BI394" s="237">
        <f>IF(N394="nulová",J394,0)</f>
        <v>0</v>
      </c>
      <c r="BJ394" s="17" t="s">
        <v>84</v>
      </c>
      <c r="BK394" s="237">
        <f>ROUND(I394*H394,2)</f>
        <v>0</v>
      </c>
      <c r="BL394" s="17" t="s">
        <v>230</v>
      </c>
      <c r="BM394" s="236" t="s">
        <v>1234</v>
      </c>
    </row>
    <row r="395" s="12" customFormat="1" ht="25.92" customHeight="1">
      <c r="A395" s="12"/>
      <c r="B395" s="211"/>
      <c r="C395" s="212"/>
      <c r="D395" s="213" t="s">
        <v>76</v>
      </c>
      <c r="E395" s="214" t="s">
        <v>1235</v>
      </c>
      <c r="F395" s="214" t="s">
        <v>1236</v>
      </c>
      <c r="G395" s="212"/>
      <c r="H395" s="212"/>
      <c r="I395" s="215"/>
      <c r="J395" s="216">
        <f>BK395</f>
        <v>0</v>
      </c>
      <c r="K395" s="212"/>
      <c r="L395" s="217"/>
      <c r="M395" s="218"/>
      <c r="N395" s="219"/>
      <c r="O395" s="219"/>
      <c r="P395" s="220">
        <f>SUM(P396:P810)</f>
        <v>0</v>
      </c>
      <c r="Q395" s="219"/>
      <c r="R395" s="220">
        <f>SUM(R396:R810)</f>
        <v>0</v>
      </c>
      <c r="S395" s="219"/>
      <c r="T395" s="221">
        <f>SUM(T396:T810)</f>
        <v>0</v>
      </c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R395" s="222" t="s">
        <v>158</v>
      </c>
      <c r="AT395" s="223" t="s">
        <v>76</v>
      </c>
      <c r="AU395" s="223" t="s">
        <v>77</v>
      </c>
      <c r="AY395" s="222" t="s">
        <v>142</v>
      </c>
      <c r="BK395" s="224">
        <f>SUM(BK396:BK810)</f>
        <v>0</v>
      </c>
    </row>
    <row r="396" s="2" customFormat="1" ht="16.5" customHeight="1">
      <c r="A396" s="39"/>
      <c r="B396" s="40"/>
      <c r="C396" s="242" t="s">
        <v>1237</v>
      </c>
      <c r="D396" s="242" t="s">
        <v>214</v>
      </c>
      <c r="E396" s="243" t="s">
        <v>1238</v>
      </c>
      <c r="F396" s="244" t="s">
        <v>1239</v>
      </c>
      <c r="G396" s="245" t="s">
        <v>146</v>
      </c>
      <c r="H396" s="246">
        <v>8</v>
      </c>
      <c r="I396" s="247"/>
      <c r="J396" s="248">
        <f>ROUND(I396*H396,2)</f>
        <v>0</v>
      </c>
      <c r="K396" s="244" t="s">
        <v>32</v>
      </c>
      <c r="L396" s="249"/>
      <c r="M396" s="250" t="s">
        <v>32</v>
      </c>
      <c r="N396" s="251" t="s">
        <v>48</v>
      </c>
      <c r="O396" s="85"/>
      <c r="P396" s="234">
        <f>O396*H396</f>
        <v>0</v>
      </c>
      <c r="Q396" s="234">
        <v>0</v>
      </c>
      <c r="R396" s="234">
        <f>Q396*H396</f>
        <v>0</v>
      </c>
      <c r="S396" s="234">
        <v>0</v>
      </c>
      <c r="T396" s="235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36" t="s">
        <v>230</v>
      </c>
      <c r="AT396" s="236" t="s">
        <v>214</v>
      </c>
      <c r="AU396" s="236" t="s">
        <v>84</v>
      </c>
      <c r="AY396" s="17" t="s">
        <v>142</v>
      </c>
      <c r="BE396" s="237">
        <f>IF(N396="základní",J396,0)</f>
        <v>0</v>
      </c>
      <c r="BF396" s="237">
        <f>IF(N396="snížená",J396,0)</f>
        <v>0</v>
      </c>
      <c r="BG396" s="237">
        <f>IF(N396="zákl. přenesená",J396,0)</f>
        <v>0</v>
      </c>
      <c r="BH396" s="237">
        <f>IF(N396="sníž. přenesená",J396,0)</f>
        <v>0</v>
      </c>
      <c r="BI396" s="237">
        <f>IF(N396="nulová",J396,0)</f>
        <v>0</v>
      </c>
      <c r="BJ396" s="17" t="s">
        <v>84</v>
      </c>
      <c r="BK396" s="237">
        <f>ROUND(I396*H396,2)</f>
        <v>0</v>
      </c>
      <c r="BL396" s="17" t="s">
        <v>230</v>
      </c>
      <c r="BM396" s="236" t="s">
        <v>1240</v>
      </c>
    </row>
    <row r="397" s="2" customFormat="1" ht="24" customHeight="1">
      <c r="A397" s="39"/>
      <c r="B397" s="40"/>
      <c r="C397" s="242" t="s">
        <v>1241</v>
      </c>
      <c r="D397" s="242" t="s">
        <v>214</v>
      </c>
      <c r="E397" s="243" t="s">
        <v>1242</v>
      </c>
      <c r="F397" s="244" t="s">
        <v>1243</v>
      </c>
      <c r="G397" s="245" t="s">
        <v>146</v>
      </c>
      <c r="H397" s="246">
        <v>4</v>
      </c>
      <c r="I397" s="247"/>
      <c r="J397" s="248">
        <f>ROUND(I397*H397,2)</f>
        <v>0</v>
      </c>
      <c r="K397" s="244" t="s">
        <v>147</v>
      </c>
      <c r="L397" s="249"/>
      <c r="M397" s="250" t="s">
        <v>32</v>
      </c>
      <c r="N397" s="251" t="s">
        <v>48</v>
      </c>
      <c r="O397" s="85"/>
      <c r="P397" s="234">
        <f>O397*H397</f>
        <v>0</v>
      </c>
      <c r="Q397" s="234">
        <v>0</v>
      </c>
      <c r="R397" s="234">
        <f>Q397*H397</f>
        <v>0</v>
      </c>
      <c r="S397" s="234">
        <v>0</v>
      </c>
      <c r="T397" s="235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36" t="s">
        <v>217</v>
      </c>
      <c r="AT397" s="236" t="s">
        <v>214</v>
      </c>
      <c r="AU397" s="236" t="s">
        <v>84</v>
      </c>
      <c r="AY397" s="17" t="s">
        <v>142</v>
      </c>
      <c r="BE397" s="237">
        <f>IF(N397="základní",J397,0)</f>
        <v>0</v>
      </c>
      <c r="BF397" s="237">
        <f>IF(N397="snížená",J397,0)</f>
        <v>0</v>
      </c>
      <c r="BG397" s="237">
        <f>IF(N397="zákl. přenesená",J397,0)</f>
        <v>0</v>
      </c>
      <c r="BH397" s="237">
        <f>IF(N397="sníž. přenesená",J397,0)</f>
        <v>0</v>
      </c>
      <c r="BI397" s="237">
        <f>IF(N397="nulová",J397,0)</f>
        <v>0</v>
      </c>
      <c r="BJ397" s="17" t="s">
        <v>84</v>
      </c>
      <c r="BK397" s="237">
        <f>ROUND(I397*H397,2)</f>
        <v>0</v>
      </c>
      <c r="BL397" s="17" t="s">
        <v>218</v>
      </c>
      <c r="BM397" s="236" t="s">
        <v>1244</v>
      </c>
    </row>
    <row r="398" s="2" customFormat="1" ht="24" customHeight="1">
      <c r="A398" s="39"/>
      <c r="B398" s="40"/>
      <c r="C398" s="242" t="s">
        <v>1245</v>
      </c>
      <c r="D398" s="242" t="s">
        <v>214</v>
      </c>
      <c r="E398" s="243" t="s">
        <v>1246</v>
      </c>
      <c r="F398" s="244" t="s">
        <v>1247</v>
      </c>
      <c r="G398" s="245" t="s">
        <v>146</v>
      </c>
      <c r="H398" s="246">
        <v>50</v>
      </c>
      <c r="I398" s="247"/>
      <c r="J398" s="248">
        <f>ROUND(I398*H398,2)</f>
        <v>0</v>
      </c>
      <c r="K398" s="244" t="s">
        <v>147</v>
      </c>
      <c r="L398" s="249"/>
      <c r="M398" s="250" t="s">
        <v>32</v>
      </c>
      <c r="N398" s="251" t="s">
        <v>48</v>
      </c>
      <c r="O398" s="85"/>
      <c r="P398" s="234">
        <f>O398*H398</f>
        <v>0</v>
      </c>
      <c r="Q398" s="234">
        <v>0</v>
      </c>
      <c r="R398" s="234">
        <f>Q398*H398</f>
        <v>0</v>
      </c>
      <c r="S398" s="234">
        <v>0</v>
      </c>
      <c r="T398" s="235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36" t="s">
        <v>217</v>
      </c>
      <c r="AT398" s="236" t="s">
        <v>214</v>
      </c>
      <c r="AU398" s="236" t="s">
        <v>84</v>
      </c>
      <c r="AY398" s="17" t="s">
        <v>142</v>
      </c>
      <c r="BE398" s="237">
        <f>IF(N398="základní",J398,0)</f>
        <v>0</v>
      </c>
      <c r="BF398" s="237">
        <f>IF(N398="snížená",J398,0)</f>
        <v>0</v>
      </c>
      <c r="BG398" s="237">
        <f>IF(N398="zákl. přenesená",J398,0)</f>
        <v>0</v>
      </c>
      <c r="BH398" s="237">
        <f>IF(N398="sníž. přenesená",J398,0)</f>
        <v>0</v>
      </c>
      <c r="BI398" s="237">
        <f>IF(N398="nulová",J398,0)</f>
        <v>0</v>
      </c>
      <c r="BJ398" s="17" t="s">
        <v>84</v>
      </c>
      <c r="BK398" s="237">
        <f>ROUND(I398*H398,2)</f>
        <v>0</v>
      </c>
      <c r="BL398" s="17" t="s">
        <v>218</v>
      </c>
      <c r="BM398" s="236" t="s">
        <v>1248</v>
      </c>
    </row>
    <row r="399" s="2" customFormat="1" ht="36" customHeight="1">
      <c r="A399" s="39"/>
      <c r="B399" s="40"/>
      <c r="C399" s="225" t="s">
        <v>1249</v>
      </c>
      <c r="D399" s="225" t="s">
        <v>143</v>
      </c>
      <c r="E399" s="226" t="s">
        <v>1250</v>
      </c>
      <c r="F399" s="227" t="s">
        <v>1251</v>
      </c>
      <c r="G399" s="228" t="s">
        <v>509</v>
      </c>
      <c r="H399" s="229">
        <v>200</v>
      </c>
      <c r="I399" s="230"/>
      <c r="J399" s="231">
        <f>ROUND(I399*H399,2)</f>
        <v>0</v>
      </c>
      <c r="K399" s="227" t="s">
        <v>147</v>
      </c>
      <c r="L399" s="45"/>
      <c r="M399" s="232" t="s">
        <v>32</v>
      </c>
      <c r="N399" s="233" t="s">
        <v>48</v>
      </c>
      <c r="O399" s="85"/>
      <c r="P399" s="234">
        <f>O399*H399</f>
        <v>0</v>
      </c>
      <c r="Q399" s="234">
        <v>0</v>
      </c>
      <c r="R399" s="234">
        <f>Q399*H399</f>
        <v>0</v>
      </c>
      <c r="S399" s="234">
        <v>0</v>
      </c>
      <c r="T399" s="235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36" t="s">
        <v>84</v>
      </c>
      <c r="AT399" s="236" t="s">
        <v>143</v>
      </c>
      <c r="AU399" s="236" t="s">
        <v>84</v>
      </c>
      <c r="AY399" s="17" t="s">
        <v>142</v>
      </c>
      <c r="BE399" s="237">
        <f>IF(N399="základní",J399,0)</f>
        <v>0</v>
      </c>
      <c r="BF399" s="237">
        <f>IF(N399="snížená",J399,0)</f>
        <v>0</v>
      </c>
      <c r="BG399" s="237">
        <f>IF(N399="zákl. přenesená",J399,0)</f>
        <v>0</v>
      </c>
      <c r="BH399" s="237">
        <f>IF(N399="sníž. přenesená",J399,0)</f>
        <v>0</v>
      </c>
      <c r="BI399" s="237">
        <f>IF(N399="nulová",J399,0)</f>
        <v>0</v>
      </c>
      <c r="BJ399" s="17" t="s">
        <v>84</v>
      </c>
      <c r="BK399" s="237">
        <f>ROUND(I399*H399,2)</f>
        <v>0</v>
      </c>
      <c r="BL399" s="17" t="s">
        <v>84</v>
      </c>
      <c r="BM399" s="236" t="s">
        <v>1252</v>
      </c>
    </row>
    <row r="400" s="2" customFormat="1">
      <c r="A400" s="39"/>
      <c r="B400" s="40"/>
      <c r="C400" s="41"/>
      <c r="D400" s="238" t="s">
        <v>149</v>
      </c>
      <c r="E400" s="41"/>
      <c r="F400" s="239" t="s">
        <v>1253</v>
      </c>
      <c r="G400" s="41"/>
      <c r="H400" s="41"/>
      <c r="I400" s="147"/>
      <c r="J400" s="41"/>
      <c r="K400" s="41"/>
      <c r="L400" s="45"/>
      <c r="M400" s="240"/>
      <c r="N400" s="241"/>
      <c r="O400" s="85"/>
      <c r="P400" s="85"/>
      <c r="Q400" s="85"/>
      <c r="R400" s="85"/>
      <c r="S400" s="85"/>
      <c r="T400" s="86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7" t="s">
        <v>149</v>
      </c>
      <c r="AU400" s="17" t="s">
        <v>84</v>
      </c>
    </row>
    <row r="401" s="2" customFormat="1" ht="24" customHeight="1">
      <c r="A401" s="39"/>
      <c r="B401" s="40"/>
      <c r="C401" s="225" t="s">
        <v>1254</v>
      </c>
      <c r="D401" s="225" t="s">
        <v>143</v>
      </c>
      <c r="E401" s="226" t="s">
        <v>1255</v>
      </c>
      <c r="F401" s="227" t="s">
        <v>1256</v>
      </c>
      <c r="G401" s="228" t="s">
        <v>509</v>
      </c>
      <c r="H401" s="229">
        <v>100</v>
      </c>
      <c r="I401" s="230"/>
      <c r="J401" s="231">
        <f>ROUND(I401*H401,2)</f>
        <v>0</v>
      </c>
      <c r="K401" s="227" t="s">
        <v>147</v>
      </c>
      <c r="L401" s="45"/>
      <c r="M401" s="232" t="s">
        <v>32</v>
      </c>
      <c r="N401" s="233" t="s">
        <v>48</v>
      </c>
      <c r="O401" s="85"/>
      <c r="P401" s="234">
        <f>O401*H401</f>
        <v>0</v>
      </c>
      <c r="Q401" s="234">
        <v>0</v>
      </c>
      <c r="R401" s="234">
        <f>Q401*H401</f>
        <v>0</v>
      </c>
      <c r="S401" s="234">
        <v>0</v>
      </c>
      <c r="T401" s="235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36" t="s">
        <v>84</v>
      </c>
      <c r="AT401" s="236" t="s">
        <v>143</v>
      </c>
      <c r="AU401" s="236" t="s">
        <v>84</v>
      </c>
      <c r="AY401" s="17" t="s">
        <v>142</v>
      </c>
      <c r="BE401" s="237">
        <f>IF(N401="základní",J401,0)</f>
        <v>0</v>
      </c>
      <c r="BF401" s="237">
        <f>IF(N401="snížená",J401,0)</f>
        <v>0</v>
      </c>
      <c r="BG401" s="237">
        <f>IF(N401="zákl. přenesená",J401,0)</f>
        <v>0</v>
      </c>
      <c r="BH401" s="237">
        <f>IF(N401="sníž. přenesená",J401,0)</f>
        <v>0</v>
      </c>
      <c r="BI401" s="237">
        <f>IF(N401="nulová",J401,0)</f>
        <v>0</v>
      </c>
      <c r="BJ401" s="17" t="s">
        <v>84</v>
      </c>
      <c r="BK401" s="237">
        <f>ROUND(I401*H401,2)</f>
        <v>0</v>
      </c>
      <c r="BL401" s="17" t="s">
        <v>84</v>
      </c>
      <c r="BM401" s="236" t="s">
        <v>1257</v>
      </c>
    </row>
    <row r="402" s="2" customFormat="1">
      <c r="A402" s="39"/>
      <c r="B402" s="40"/>
      <c r="C402" s="41"/>
      <c r="D402" s="238" t="s">
        <v>149</v>
      </c>
      <c r="E402" s="41"/>
      <c r="F402" s="239" t="s">
        <v>1258</v>
      </c>
      <c r="G402" s="41"/>
      <c r="H402" s="41"/>
      <c r="I402" s="147"/>
      <c r="J402" s="41"/>
      <c r="K402" s="41"/>
      <c r="L402" s="45"/>
      <c r="M402" s="240"/>
      <c r="N402" s="241"/>
      <c r="O402" s="85"/>
      <c r="P402" s="85"/>
      <c r="Q402" s="85"/>
      <c r="R402" s="85"/>
      <c r="S402" s="85"/>
      <c r="T402" s="86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7" t="s">
        <v>149</v>
      </c>
      <c r="AU402" s="17" t="s">
        <v>84</v>
      </c>
    </row>
    <row r="403" s="2" customFormat="1" ht="24" customHeight="1">
      <c r="A403" s="39"/>
      <c r="B403" s="40"/>
      <c r="C403" s="225" t="s">
        <v>1259</v>
      </c>
      <c r="D403" s="225" t="s">
        <v>143</v>
      </c>
      <c r="E403" s="226" t="s">
        <v>1260</v>
      </c>
      <c r="F403" s="227" t="s">
        <v>1261</v>
      </c>
      <c r="G403" s="228" t="s">
        <v>275</v>
      </c>
      <c r="H403" s="229">
        <v>6</v>
      </c>
      <c r="I403" s="230"/>
      <c r="J403" s="231">
        <f>ROUND(I403*H403,2)</f>
        <v>0</v>
      </c>
      <c r="K403" s="227" t="s">
        <v>147</v>
      </c>
      <c r="L403" s="45"/>
      <c r="M403" s="232" t="s">
        <v>32</v>
      </c>
      <c r="N403" s="233" t="s">
        <v>48</v>
      </c>
      <c r="O403" s="85"/>
      <c r="P403" s="234">
        <f>O403*H403</f>
        <v>0</v>
      </c>
      <c r="Q403" s="234">
        <v>0</v>
      </c>
      <c r="R403" s="234">
        <f>Q403*H403</f>
        <v>0</v>
      </c>
      <c r="S403" s="234">
        <v>0</v>
      </c>
      <c r="T403" s="235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36" t="s">
        <v>158</v>
      </c>
      <c r="AT403" s="236" t="s">
        <v>143</v>
      </c>
      <c r="AU403" s="236" t="s">
        <v>84</v>
      </c>
      <c r="AY403" s="17" t="s">
        <v>142</v>
      </c>
      <c r="BE403" s="237">
        <f>IF(N403="základní",J403,0)</f>
        <v>0</v>
      </c>
      <c r="BF403" s="237">
        <f>IF(N403="snížená",J403,0)</f>
        <v>0</v>
      </c>
      <c r="BG403" s="237">
        <f>IF(N403="zákl. přenesená",J403,0)</f>
        <v>0</v>
      </c>
      <c r="BH403" s="237">
        <f>IF(N403="sníž. přenesená",J403,0)</f>
        <v>0</v>
      </c>
      <c r="BI403" s="237">
        <f>IF(N403="nulová",J403,0)</f>
        <v>0</v>
      </c>
      <c r="BJ403" s="17" t="s">
        <v>84</v>
      </c>
      <c r="BK403" s="237">
        <f>ROUND(I403*H403,2)</f>
        <v>0</v>
      </c>
      <c r="BL403" s="17" t="s">
        <v>158</v>
      </c>
      <c r="BM403" s="236" t="s">
        <v>1262</v>
      </c>
    </row>
    <row r="404" s="2" customFormat="1" ht="24" customHeight="1">
      <c r="A404" s="39"/>
      <c r="B404" s="40"/>
      <c r="C404" s="225" t="s">
        <v>1263</v>
      </c>
      <c r="D404" s="225" t="s">
        <v>143</v>
      </c>
      <c r="E404" s="226" t="s">
        <v>1264</v>
      </c>
      <c r="F404" s="227" t="s">
        <v>1265</v>
      </c>
      <c r="G404" s="228" t="s">
        <v>146</v>
      </c>
      <c r="H404" s="229">
        <v>2</v>
      </c>
      <c r="I404" s="230"/>
      <c r="J404" s="231">
        <f>ROUND(I404*H404,2)</f>
        <v>0</v>
      </c>
      <c r="K404" s="227" t="s">
        <v>147</v>
      </c>
      <c r="L404" s="45"/>
      <c r="M404" s="232" t="s">
        <v>32</v>
      </c>
      <c r="N404" s="233" t="s">
        <v>48</v>
      </c>
      <c r="O404" s="85"/>
      <c r="P404" s="234">
        <f>O404*H404</f>
        <v>0</v>
      </c>
      <c r="Q404" s="234">
        <v>0</v>
      </c>
      <c r="R404" s="234">
        <f>Q404*H404</f>
        <v>0</v>
      </c>
      <c r="S404" s="234">
        <v>0</v>
      </c>
      <c r="T404" s="235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36" t="s">
        <v>158</v>
      </c>
      <c r="AT404" s="236" t="s">
        <v>143</v>
      </c>
      <c r="AU404" s="236" t="s">
        <v>84</v>
      </c>
      <c r="AY404" s="17" t="s">
        <v>142</v>
      </c>
      <c r="BE404" s="237">
        <f>IF(N404="základní",J404,0)</f>
        <v>0</v>
      </c>
      <c r="BF404" s="237">
        <f>IF(N404="snížená",J404,0)</f>
        <v>0</v>
      </c>
      <c r="BG404" s="237">
        <f>IF(N404="zákl. přenesená",J404,0)</f>
        <v>0</v>
      </c>
      <c r="BH404" s="237">
        <f>IF(N404="sníž. přenesená",J404,0)</f>
        <v>0</v>
      </c>
      <c r="BI404" s="237">
        <f>IF(N404="nulová",J404,0)</f>
        <v>0</v>
      </c>
      <c r="BJ404" s="17" t="s">
        <v>84</v>
      </c>
      <c r="BK404" s="237">
        <f>ROUND(I404*H404,2)</f>
        <v>0</v>
      </c>
      <c r="BL404" s="17" t="s">
        <v>158</v>
      </c>
      <c r="BM404" s="236" t="s">
        <v>1266</v>
      </c>
    </row>
    <row r="405" s="2" customFormat="1" ht="24" customHeight="1">
      <c r="A405" s="39"/>
      <c r="B405" s="40"/>
      <c r="C405" s="225" t="s">
        <v>1267</v>
      </c>
      <c r="D405" s="225" t="s">
        <v>143</v>
      </c>
      <c r="E405" s="226" t="s">
        <v>1268</v>
      </c>
      <c r="F405" s="227" t="s">
        <v>1269</v>
      </c>
      <c r="G405" s="228" t="s">
        <v>146</v>
      </c>
      <c r="H405" s="229">
        <v>4</v>
      </c>
      <c r="I405" s="230"/>
      <c r="J405" s="231">
        <f>ROUND(I405*H405,2)</f>
        <v>0</v>
      </c>
      <c r="K405" s="227" t="s">
        <v>147</v>
      </c>
      <c r="L405" s="45"/>
      <c r="M405" s="232" t="s">
        <v>32</v>
      </c>
      <c r="N405" s="233" t="s">
        <v>48</v>
      </c>
      <c r="O405" s="85"/>
      <c r="P405" s="234">
        <f>O405*H405</f>
        <v>0</v>
      </c>
      <c r="Q405" s="234">
        <v>0</v>
      </c>
      <c r="R405" s="234">
        <f>Q405*H405</f>
        <v>0</v>
      </c>
      <c r="S405" s="234">
        <v>0</v>
      </c>
      <c r="T405" s="235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36" t="s">
        <v>158</v>
      </c>
      <c r="AT405" s="236" t="s">
        <v>143</v>
      </c>
      <c r="AU405" s="236" t="s">
        <v>84</v>
      </c>
      <c r="AY405" s="17" t="s">
        <v>142</v>
      </c>
      <c r="BE405" s="237">
        <f>IF(N405="základní",J405,0)</f>
        <v>0</v>
      </c>
      <c r="BF405" s="237">
        <f>IF(N405="snížená",J405,0)</f>
        <v>0</v>
      </c>
      <c r="BG405" s="237">
        <f>IF(N405="zákl. přenesená",J405,0)</f>
        <v>0</v>
      </c>
      <c r="BH405" s="237">
        <f>IF(N405="sníž. přenesená",J405,0)</f>
        <v>0</v>
      </c>
      <c r="BI405" s="237">
        <f>IF(N405="nulová",J405,0)</f>
        <v>0</v>
      </c>
      <c r="BJ405" s="17" t="s">
        <v>84</v>
      </c>
      <c r="BK405" s="237">
        <f>ROUND(I405*H405,2)</f>
        <v>0</v>
      </c>
      <c r="BL405" s="17" t="s">
        <v>158</v>
      </c>
      <c r="BM405" s="236" t="s">
        <v>1270</v>
      </c>
    </row>
    <row r="406" s="2" customFormat="1" ht="24" customHeight="1">
      <c r="A406" s="39"/>
      <c r="B406" s="40"/>
      <c r="C406" s="242" t="s">
        <v>1271</v>
      </c>
      <c r="D406" s="242" t="s">
        <v>214</v>
      </c>
      <c r="E406" s="243" t="s">
        <v>1272</v>
      </c>
      <c r="F406" s="244" t="s">
        <v>1273</v>
      </c>
      <c r="G406" s="245" t="s">
        <v>146</v>
      </c>
      <c r="H406" s="246">
        <v>4</v>
      </c>
      <c r="I406" s="247"/>
      <c r="J406" s="248">
        <f>ROUND(I406*H406,2)</f>
        <v>0</v>
      </c>
      <c r="K406" s="244" t="s">
        <v>147</v>
      </c>
      <c r="L406" s="249"/>
      <c r="M406" s="250" t="s">
        <v>32</v>
      </c>
      <c r="N406" s="251" t="s">
        <v>48</v>
      </c>
      <c r="O406" s="85"/>
      <c r="P406" s="234">
        <f>O406*H406</f>
        <v>0</v>
      </c>
      <c r="Q406" s="234">
        <v>0</v>
      </c>
      <c r="R406" s="234">
        <f>Q406*H406</f>
        <v>0</v>
      </c>
      <c r="S406" s="234">
        <v>0</v>
      </c>
      <c r="T406" s="235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36" t="s">
        <v>217</v>
      </c>
      <c r="AT406" s="236" t="s">
        <v>214</v>
      </c>
      <c r="AU406" s="236" t="s">
        <v>84</v>
      </c>
      <c r="AY406" s="17" t="s">
        <v>142</v>
      </c>
      <c r="BE406" s="237">
        <f>IF(N406="základní",J406,0)</f>
        <v>0</v>
      </c>
      <c r="BF406" s="237">
        <f>IF(N406="snížená",J406,0)</f>
        <v>0</v>
      </c>
      <c r="BG406" s="237">
        <f>IF(N406="zákl. přenesená",J406,0)</f>
        <v>0</v>
      </c>
      <c r="BH406" s="237">
        <f>IF(N406="sníž. přenesená",J406,0)</f>
        <v>0</v>
      </c>
      <c r="BI406" s="237">
        <f>IF(N406="nulová",J406,0)</f>
        <v>0</v>
      </c>
      <c r="BJ406" s="17" t="s">
        <v>84</v>
      </c>
      <c r="BK406" s="237">
        <f>ROUND(I406*H406,2)</f>
        <v>0</v>
      </c>
      <c r="BL406" s="17" t="s">
        <v>218</v>
      </c>
      <c r="BM406" s="236" t="s">
        <v>1274</v>
      </c>
    </row>
    <row r="407" s="2" customFormat="1" ht="24" customHeight="1">
      <c r="A407" s="39"/>
      <c r="B407" s="40"/>
      <c r="C407" s="242" t="s">
        <v>1275</v>
      </c>
      <c r="D407" s="242" t="s">
        <v>214</v>
      </c>
      <c r="E407" s="243" t="s">
        <v>1276</v>
      </c>
      <c r="F407" s="244" t="s">
        <v>1277</v>
      </c>
      <c r="G407" s="245" t="s">
        <v>146</v>
      </c>
      <c r="H407" s="246">
        <v>1</v>
      </c>
      <c r="I407" s="247"/>
      <c r="J407" s="248">
        <f>ROUND(I407*H407,2)</f>
        <v>0</v>
      </c>
      <c r="K407" s="244" t="s">
        <v>147</v>
      </c>
      <c r="L407" s="249"/>
      <c r="M407" s="250" t="s">
        <v>32</v>
      </c>
      <c r="N407" s="251" t="s">
        <v>48</v>
      </c>
      <c r="O407" s="85"/>
      <c r="P407" s="234">
        <f>O407*H407</f>
        <v>0</v>
      </c>
      <c r="Q407" s="234">
        <v>0</v>
      </c>
      <c r="R407" s="234">
        <f>Q407*H407</f>
        <v>0</v>
      </c>
      <c r="S407" s="234">
        <v>0</v>
      </c>
      <c r="T407" s="235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36" t="s">
        <v>230</v>
      </c>
      <c r="AT407" s="236" t="s">
        <v>214</v>
      </c>
      <c r="AU407" s="236" t="s">
        <v>84</v>
      </c>
      <c r="AY407" s="17" t="s">
        <v>142</v>
      </c>
      <c r="BE407" s="237">
        <f>IF(N407="základní",J407,0)</f>
        <v>0</v>
      </c>
      <c r="BF407" s="237">
        <f>IF(N407="snížená",J407,0)</f>
        <v>0</v>
      </c>
      <c r="BG407" s="237">
        <f>IF(N407="zákl. přenesená",J407,0)</f>
        <v>0</v>
      </c>
      <c r="BH407" s="237">
        <f>IF(N407="sníž. přenesená",J407,0)</f>
        <v>0</v>
      </c>
      <c r="BI407" s="237">
        <f>IF(N407="nulová",J407,0)</f>
        <v>0</v>
      </c>
      <c r="BJ407" s="17" t="s">
        <v>84</v>
      </c>
      <c r="BK407" s="237">
        <f>ROUND(I407*H407,2)</f>
        <v>0</v>
      </c>
      <c r="BL407" s="17" t="s">
        <v>230</v>
      </c>
      <c r="BM407" s="236" t="s">
        <v>1278</v>
      </c>
    </row>
    <row r="408" s="2" customFormat="1" ht="24" customHeight="1">
      <c r="A408" s="39"/>
      <c r="B408" s="40"/>
      <c r="C408" s="225" t="s">
        <v>1279</v>
      </c>
      <c r="D408" s="225" t="s">
        <v>143</v>
      </c>
      <c r="E408" s="226" t="s">
        <v>1280</v>
      </c>
      <c r="F408" s="227" t="s">
        <v>1281</v>
      </c>
      <c r="G408" s="228" t="s">
        <v>275</v>
      </c>
      <c r="H408" s="229">
        <v>4</v>
      </c>
      <c r="I408" s="230"/>
      <c r="J408" s="231">
        <f>ROUND(I408*H408,2)</f>
        <v>0</v>
      </c>
      <c r="K408" s="227" t="s">
        <v>147</v>
      </c>
      <c r="L408" s="45"/>
      <c r="M408" s="232" t="s">
        <v>32</v>
      </c>
      <c r="N408" s="233" t="s">
        <v>48</v>
      </c>
      <c r="O408" s="85"/>
      <c r="P408" s="234">
        <f>O408*H408</f>
        <v>0</v>
      </c>
      <c r="Q408" s="234">
        <v>0</v>
      </c>
      <c r="R408" s="234">
        <f>Q408*H408</f>
        <v>0</v>
      </c>
      <c r="S408" s="234">
        <v>0</v>
      </c>
      <c r="T408" s="235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36" t="s">
        <v>158</v>
      </c>
      <c r="AT408" s="236" t="s">
        <v>143</v>
      </c>
      <c r="AU408" s="236" t="s">
        <v>84</v>
      </c>
      <c r="AY408" s="17" t="s">
        <v>142</v>
      </c>
      <c r="BE408" s="237">
        <f>IF(N408="základní",J408,0)</f>
        <v>0</v>
      </c>
      <c r="BF408" s="237">
        <f>IF(N408="snížená",J408,0)</f>
        <v>0</v>
      </c>
      <c r="BG408" s="237">
        <f>IF(N408="zákl. přenesená",J408,0)</f>
        <v>0</v>
      </c>
      <c r="BH408" s="237">
        <f>IF(N408="sníž. přenesená",J408,0)</f>
        <v>0</v>
      </c>
      <c r="BI408" s="237">
        <f>IF(N408="nulová",J408,0)</f>
        <v>0</v>
      </c>
      <c r="BJ408" s="17" t="s">
        <v>84</v>
      </c>
      <c r="BK408" s="237">
        <f>ROUND(I408*H408,2)</f>
        <v>0</v>
      </c>
      <c r="BL408" s="17" t="s">
        <v>158</v>
      </c>
      <c r="BM408" s="236" t="s">
        <v>1282</v>
      </c>
    </row>
    <row r="409" s="2" customFormat="1" ht="24" customHeight="1">
      <c r="A409" s="39"/>
      <c r="B409" s="40"/>
      <c r="C409" s="225" t="s">
        <v>1283</v>
      </c>
      <c r="D409" s="225" t="s">
        <v>143</v>
      </c>
      <c r="E409" s="226" t="s">
        <v>1284</v>
      </c>
      <c r="F409" s="227" t="s">
        <v>1285</v>
      </c>
      <c r="G409" s="228" t="s">
        <v>275</v>
      </c>
      <c r="H409" s="229">
        <v>5</v>
      </c>
      <c r="I409" s="230"/>
      <c r="J409" s="231">
        <f>ROUND(I409*H409,2)</f>
        <v>0</v>
      </c>
      <c r="K409" s="227" t="s">
        <v>147</v>
      </c>
      <c r="L409" s="45"/>
      <c r="M409" s="232" t="s">
        <v>32</v>
      </c>
      <c r="N409" s="233" t="s">
        <v>48</v>
      </c>
      <c r="O409" s="85"/>
      <c r="P409" s="234">
        <f>O409*H409</f>
        <v>0</v>
      </c>
      <c r="Q409" s="234">
        <v>0</v>
      </c>
      <c r="R409" s="234">
        <f>Q409*H409</f>
        <v>0</v>
      </c>
      <c r="S409" s="234">
        <v>0</v>
      </c>
      <c r="T409" s="235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36" t="s">
        <v>158</v>
      </c>
      <c r="AT409" s="236" t="s">
        <v>143</v>
      </c>
      <c r="AU409" s="236" t="s">
        <v>84</v>
      </c>
      <c r="AY409" s="17" t="s">
        <v>142</v>
      </c>
      <c r="BE409" s="237">
        <f>IF(N409="základní",J409,0)</f>
        <v>0</v>
      </c>
      <c r="BF409" s="237">
        <f>IF(N409="snížená",J409,0)</f>
        <v>0</v>
      </c>
      <c r="BG409" s="237">
        <f>IF(N409="zákl. přenesená",J409,0)</f>
        <v>0</v>
      </c>
      <c r="BH409" s="237">
        <f>IF(N409="sníž. přenesená",J409,0)</f>
        <v>0</v>
      </c>
      <c r="BI409" s="237">
        <f>IF(N409="nulová",J409,0)</f>
        <v>0</v>
      </c>
      <c r="BJ409" s="17" t="s">
        <v>84</v>
      </c>
      <c r="BK409" s="237">
        <f>ROUND(I409*H409,2)</f>
        <v>0</v>
      </c>
      <c r="BL409" s="17" t="s">
        <v>158</v>
      </c>
      <c r="BM409" s="236" t="s">
        <v>1286</v>
      </c>
    </row>
    <row r="410" s="2" customFormat="1" ht="36" customHeight="1">
      <c r="A410" s="39"/>
      <c r="B410" s="40"/>
      <c r="C410" s="225" t="s">
        <v>1287</v>
      </c>
      <c r="D410" s="225" t="s">
        <v>143</v>
      </c>
      <c r="E410" s="226" t="s">
        <v>1288</v>
      </c>
      <c r="F410" s="227" t="s">
        <v>1289</v>
      </c>
      <c r="G410" s="228" t="s">
        <v>275</v>
      </c>
      <c r="H410" s="229">
        <v>90</v>
      </c>
      <c r="I410" s="230"/>
      <c r="J410" s="231">
        <f>ROUND(I410*H410,2)</f>
        <v>0</v>
      </c>
      <c r="K410" s="227" t="s">
        <v>147</v>
      </c>
      <c r="L410" s="45"/>
      <c r="M410" s="232" t="s">
        <v>32</v>
      </c>
      <c r="N410" s="233" t="s">
        <v>48</v>
      </c>
      <c r="O410" s="85"/>
      <c r="P410" s="234">
        <f>O410*H410</f>
        <v>0</v>
      </c>
      <c r="Q410" s="234">
        <v>0</v>
      </c>
      <c r="R410" s="234">
        <f>Q410*H410</f>
        <v>0</v>
      </c>
      <c r="S410" s="234">
        <v>0</v>
      </c>
      <c r="T410" s="235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6" t="s">
        <v>158</v>
      </c>
      <c r="AT410" s="236" t="s">
        <v>143</v>
      </c>
      <c r="AU410" s="236" t="s">
        <v>84</v>
      </c>
      <c r="AY410" s="17" t="s">
        <v>142</v>
      </c>
      <c r="BE410" s="237">
        <f>IF(N410="základní",J410,0)</f>
        <v>0</v>
      </c>
      <c r="BF410" s="237">
        <f>IF(N410="snížená",J410,0)</f>
        <v>0</v>
      </c>
      <c r="BG410" s="237">
        <f>IF(N410="zákl. přenesená",J410,0)</f>
        <v>0</v>
      </c>
      <c r="BH410" s="237">
        <f>IF(N410="sníž. přenesená",J410,0)</f>
        <v>0</v>
      </c>
      <c r="BI410" s="237">
        <f>IF(N410="nulová",J410,0)</f>
        <v>0</v>
      </c>
      <c r="BJ410" s="17" t="s">
        <v>84</v>
      </c>
      <c r="BK410" s="237">
        <f>ROUND(I410*H410,2)</f>
        <v>0</v>
      </c>
      <c r="BL410" s="17" t="s">
        <v>158</v>
      </c>
      <c r="BM410" s="236" t="s">
        <v>1290</v>
      </c>
    </row>
    <row r="411" s="2" customFormat="1" ht="24" customHeight="1">
      <c r="A411" s="39"/>
      <c r="B411" s="40"/>
      <c r="C411" s="242" t="s">
        <v>1291</v>
      </c>
      <c r="D411" s="242" t="s">
        <v>214</v>
      </c>
      <c r="E411" s="243" t="s">
        <v>1292</v>
      </c>
      <c r="F411" s="244" t="s">
        <v>1293</v>
      </c>
      <c r="G411" s="245" t="s">
        <v>275</v>
      </c>
      <c r="H411" s="246">
        <v>90</v>
      </c>
      <c r="I411" s="247"/>
      <c r="J411" s="248">
        <f>ROUND(I411*H411,2)</f>
        <v>0</v>
      </c>
      <c r="K411" s="244" t="s">
        <v>147</v>
      </c>
      <c r="L411" s="249"/>
      <c r="M411" s="250" t="s">
        <v>32</v>
      </c>
      <c r="N411" s="251" t="s">
        <v>48</v>
      </c>
      <c r="O411" s="85"/>
      <c r="P411" s="234">
        <f>O411*H411</f>
        <v>0</v>
      </c>
      <c r="Q411" s="234">
        <v>0</v>
      </c>
      <c r="R411" s="234">
        <f>Q411*H411</f>
        <v>0</v>
      </c>
      <c r="S411" s="234">
        <v>0</v>
      </c>
      <c r="T411" s="235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36" t="s">
        <v>217</v>
      </c>
      <c r="AT411" s="236" t="s">
        <v>214</v>
      </c>
      <c r="AU411" s="236" t="s">
        <v>84</v>
      </c>
      <c r="AY411" s="17" t="s">
        <v>142</v>
      </c>
      <c r="BE411" s="237">
        <f>IF(N411="základní",J411,0)</f>
        <v>0</v>
      </c>
      <c r="BF411" s="237">
        <f>IF(N411="snížená",J411,0)</f>
        <v>0</v>
      </c>
      <c r="BG411" s="237">
        <f>IF(N411="zákl. přenesená",J411,0)</f>
        <v>0</v>
      </c>
      <c r="BH411" s="237">
        <f>IF(N411="sníž. přenesená",J411,0)</f>
        <v>0</v>
      </c>
      <c r="BI411" s="237">
        <f>IF(N411="nulová",J411,0)</f>
        <v>0</v>
      </c>
      <c r="BJ411" s="17" t="s">
        <v>84</v>
      </c>
      <c r="BK411" s="237">
        <f>ROUND(I411*H411,2)</f>
        <v>0</v>
      </c>
      <c r="BL411" s="17" t="s">
        <v>218</v>
      </c>
      <c r="BM411" s="236" t="s">
        <v>1294</v>
      </c>
    </row>
    <row r="412" s="2" customFormat="1" ht="24" customHeight="1">
      <c r="A412" s="39"/>
      <c r="B412" s="40"/>
      <c r="C412" s="225" t="s">
        <v>1295</v>
      </c>
      <c r="D412" s="225" t="s">
        <v>143</v>
      </c>
      <c r="E412" s="226" t="s">
        <v>1296</v>
      </c>
      <c r="F412" s="227" t="s">
        <v>1297</v>
      </c>
      <c r="G412" s="228" t="s">
        <v>146</v>
      </c>
      <c r="H412" s="229">
        <v>1</v>
      </c>
      <c r="I412" s="230"/>
      <c r="J412" s="231">
        <f>ROUND(I412*H412,2)</f>
        <v>0</v>
      </c>
      <c r="K412" s="227" t="s">
        <v>147</v>
      </c>
      <c r="L412" s="45"/>
      <c r="M412" s="232" t="s">
        <v>32</v>
      </c>
      <c r="N412" s="233" t="s">
        <v>48</v>
      </c>
      <c r="O412" s="85"/>
      <c r="P412" s="234">
        <f>O412*H412</f>
        <v>0</v>
      </c>
      <c r="Q412" s="234">
        <v>0</v>
      </c>
      <c r="R412" s="234">
        <f>Q412*H412</f>
        <v>0</v>
      </c>
      <c r="S412" s="234">
        <v>0</v>
      </c>
      <c r="T412" s="235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36" t="s">
        <v>158</v>
      </c>
      <c r="AT412" s="236" t="s">
        <v>143</v>
      </c>
      <c r="AU412" s="236" t="s">
        <v>84</v>
      </c>
      <c r="AY412" s="17" t="s">
        <v>142</v>
      </c>
      <c r="BE412" s="237">
        <f>IF(N412="základní",J412,0)</f>
        <v>0</v>
      </c>
      <c r="BF412" s="237">
        <f>IF(N412="snížená",J412,0)</f>
        <v>0</v>
      </c>
      <c r="BG412" s="237">
        <f>IF(N412="zákl. přenesená",J412,0)</f>
        <v>0</v>
      </c>
      <c r="BH412" s="237">
        <f>IF(N412="sníž. přenesená",J412,0)</f>
        <v>0</v>
      </c>
      <c r="BI412" s="237">
        <f>IF(N412="nulová",J412,0)</f>
        <v>0</v>
      </c>
      <c r="BJ412" s="17" t="s">
        <v>84</v>
      </c>
      <c r="BK412" s="237">
        <f>ROUND(I412*H412,2)</f>
        <v>0</v>
      </c>
      <c r="BL412" s="17" t="s">
        <v>158</v>
      </c>
      <c r="BM412" s="236" t="s">
        <v>1298</v>
      </c>
    </row>
    <row r="413" s="2" customFormat="1" ht="24" customHeight="1">
      <c r="A413" s="39"/>
      <c r="B413" s="40"/>
      <c r="C413" s="225" t="s">
        <v>1299</v>
      </c>
      <c r="D413" s="225" t="s">
        <v>143</v>
      </c>
      <c r="E413" s="226" t="s">
        <v>1300</v>
      </c>
      <c r="F413" s="227" t="s">
        <v>1301</v>
      </c>
      <c r="G413" s="228" t="s">
        <v>275</v>
      </c>
      <c r="H413" s="229">
        <v>20</v>
      </c>
      <c r="I413" s="230"/>
      <c r="J413" s="231">
        <f>ROUND(I413*H413,2)</f>
        <v>0</v>
      </c>
      <c r="K413" s="227" t="s">
        <v>147</v>
      </c>
      <c r="L413" s="45"/>
      <c r="M413" s="232" t="s">
        <v>32</v>
      </c>
      <c r="N413" s="233" t="s">
        <v>48</v>
      </c>
      <c r="O413" s="85"/>
      <c r="P413" s="234">
        <f>O413*H413</f>
        <v>0</v>
      </c>
      <c r="Q413" s="234">
        <v>0</v>
      </c>
      <c r="R413" s="234">
        <f>Q413*H413</f>
        <v>0</v>
      </c>
      <c r="S413" s="234">
        <v>0</v>
      </c>
      <c r="T413" s="235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36" t="s">
        <v>158</v>
      </c>
      <c r="AT413" s="236" t="s">
        <v>143</v>
      </c>
      <c r="AU413" s="236" t="s">
        <v>84</v>
      </c>
      <c r="AY413" s="17" t="s">
        <v>142</v>
      </c>
      <c r="BE413" s="237">
        <f>IF(N413="základní",J413,0)</f>
        <v>0</v>
      </c>
      <c r="BF413" s="237">
        <f>IF(N413="snížená",J413,0)</f>
        <v>0</v>
      </c>
      <c r="BG413" s="237">
        <f>IF(N413="zákl. přenesená",J413,0)</f>
        <v>0</v>
      </c>
      <c r="BH413" s="237">
        <f>IF(N413="sníž. přenesená",J413,0)</f>
        <v>0</v>
      </c>
      <c r="BI413" s="237">
        <f>IF(N413="nulová",J413,0)</f>
        <v>0</v>
      </c>
      <c r="BJ413" s="17" t="s">
        <v>84</v>
      </c>
      <c r="BK413" s="237">
        <f>ROUND(I413*H413,2)</f>
        <v>0</v>
      </c>
      <c r="BL413" s="17" t="s">
        <v>158</v>
      </c>
      <c r="BM413" s="236" t="s">
        <v>1302</v>
      </c>
    </row>
    <row r="414" s="2" customFormat="1" ht="24" customHeight="1">
      <c r="A414" s="39"/>
      <c r="B414" s="40"/>
      <c r="C414" s="242" t="s">
        <v>1303</v>
      </c>
      <c r="D414" s="242" t="s">
        <v>214</v>
      </c>
      <c r="E414" s="243" t="s">
        <v>1304</v>
      </c>
      <c r="F414" s="244" t="s">
        <v>1305</v>
      </c>
      <c r="G414" s="245" t="s">
        <v>146</v>
      </c>
      <c r="H414" s="246">
        <v>2</v>
      </c>
      <c r="I414" s="247"/>
      <c r="J414" s="248">
        <f>ROUND(I414*H414,2)</f>
        <v>0</v>
      </c>
      <c r="K414" s="244" t="s">
        <v>147</v>
      </c>
      <c r="L414" s="249"/>
      <c r="M414" s="250" t="s">
        <v>32</v>
      </c>
      <c r="N414" s="251" t="s">
        <v>48</v>
      </c>
      <c r="O414" s="85"/>
      <c r="P414" s="234">
        <f>O414*H414</f>
        <v>0</v>
      </c>
      <c r="Q414" s="234">
        <v>0</v>
      </c>
      <c r="R414" s="234">
        <f>Q414*H414</f>
        <v>0</v>
      </c>
      <c r="S414" s="234">
        <v>0</v>
      </c>
      <c r="T414" s="235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36" t="s">
        <v>217</v>
      </c>
      <c r="AT414" s="236" t="s">
        <v>214</v>
      </c>
      <c r="AU414" s="236" t="s">
        <v>84</v>
      </c>
      <c r="AY414" s="17" t="s">
        <v>142</v>
      </c>
      <c r="BE414" s="237">
        <f>IF(N414="základní",J414,0)</f>
        <v>0</v>
      </c>
      <c r="BF414" s="237">
        <f>IF(N414="snížená",J414,0)</f>
        <v>0</v>
      </c>
      <c r="BG414" s="237">
        <f>IF(N414="zákl. přenesená",J414,0)</f>
        <v>0</v>
      </c>
      <c r="BH414" s="237">
        <f>IF(N414="sníž. přenesená",J414,0)</f>
        <v>0</v>
      </c>
      <c r="BI414" s="237">
        <f>IF(N414="nulová",J414,0)</f>
        <v>0</v>
      </c>
      <c r="BJ414" s="17" t="s">
        <v>84</v>
      </c>
      <c r="BK414" s="237">
        <f>ROUND(I414*H414,2)</f>
        <v>0</v>
      </c>
      <c r="BL414" s="17" t="s">
        <v>218</v>
      </c>
      <c r="BM414" s="236" t="s">
        <v>1306</v>
      </c>
    </row>
    <row r="415" s="2" customFormat="1" ht="24" customHeight="1">
      <c r="A415" s="39"/>
      <c r="B415" s="40"/>
      <c r="C415" s="225" t="s">
        <v>1307</v>
      </c>
      <c r="D415" s="225" t="s">
        <v>143</v>
      </c>
      <c r="E415" s="226" t="s">
        <v>1308</v>
      </c>
      <c r="F415" s="227" t="s">
        <v>1309</v>
      </c>
      <c r="G415" s="228" t="s">
        <v>275</v>
      </c>
      <c r="H415" s="229">
        <v>20</v>
      </c>
      <c r="I415" s="230"/>
      <c r="J415" s="231">
        <f>ROUND(I415*H415,2)</f>
        <v>0</v>
      </c>
      <c r="K415" s="227" t="s">
        <v>147</v>
      </c>
      <c r="L415" s="45"/>
      <c r="M415" s="232" t="s">
        <v>32</v>
      </c>
      <c r="N415" s="233" t="s">
        <v>48</v>
      </c>
      <c r="O415" s="85"/>
      <c r="P415" s="234">
        <f>O415*H415</f>
        <v>0</v>
      </c>
      <c r="Q415" s="234">
        <v>0</v>
      </c>
      <c r="R415" s="234">
        <f>Q415*H415</f>
        <v>0</v>
      </c>
      <c r="S415" s="234">
        <v>0</v>
      </c>
      <c r="T415" s="235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36" t="s">
        <v>158</v>
      </c>
      <c r="AT415" s="236" t="s">
        <v>143</v>
      </c>
      <c r="AU415" s="236" t="s">
        <v>84</v>
      </c>
      <c r="AY415" s="17" t="s">
        <v>142</v>
      </c>
      <c r="BE415" s="237">
        <f>IF(N415="základní",J415,0)</f>
        <v>0</v>
      </c>
      <c r="BF415" s="237">
        <f>IF(N415="snížená",J415,0)</f>
        <v>0</v>
      </c>
      <c r="BG415" s="237">
        <f>IF(N415="zákl. přenesená",J415,0)</f>
        <v>0</v>
      </c>
      <c r="BH415" s="237">
        <f>IF(N415="sníž. přenesená",J415,0)</f>
        <v>0</v>
      </c>
      <c r="BI415" s="237">
        <f>IF(N415="nulová",J415,0)</f>
        <v>0</v>
      </c>
      <c r="BJ415" s="17" t="s">
        <v>84</v>
      </c>
      <c r="BK415" s="237">
        <f>ROUND(I415*H415,2)</f>
        <v>0</v>
      </c>
      <c r="BL415" s="17" t="s">
        <v>158</v>
      </c>
      <c r="BM415" s="236" t="s">
        <v>1310</v>
      </c>
    </row>
    <row r="416" s="2" customFormat="1" ht="24" customHeight="1">
      <c r="A416" s="39"/>
      <c r="B416" s="40"/>
      <c r="C416" s="225" t="s">
        <v>1311</v>
      </c>
      <c r="D416" s="225" t="s">
        <v>143</v>
      </c>
      <c r="E416" s="226" t="s">
        <v>1312</v>
      </c>
      <c r="F416" s="227" t="s">
        <v>1313</v>
      </c>
      <c r="G416" s="228" t="s">
        <v>275</v>
      </c>
      <c r="H416" s="229">
        <v>10</v>
      </c>
      <c r="I416" s="230"/>
      <c r="J416" s="231">
        <f>ROUND(I416*H416,2)</f>
        <v>0</v>
      </c>
      <c r="K416" s="227" t="s">
        <v>147</v>
      </c>
      <c r="L416" s="45"/>
      <c r="M416" s="232" t="s">
        <v>32</v>
      </c>
      <c r="N416" s="233" t="s">
        <v>48</v>
      </c>
      <c r="O416" s="85"/>
      <c r="P416" s="234">
        <f>O416*H416</f>
        <v>0</v>
      </c>
      <c r="Q416" s="234">
        <v>0</v>
      </c>
      <c r="R416" s="234">
        <f>Q416*H416</f>
        <v>0</v>
      </c>
      <c r="S416" s="234">
        <v>0</v>
      </c>
      <c r="T416" s="235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36" t="s">
        <v>158</v>
      </c>
      <c r="AT416" s="236" t="s">
        <v>143</v>
      </c>
      <c r="AU416" s="236" t="s">
        <v>84</v>
      </c>
      <c r="AY416" s="17" t="s">
        <v>142</v>
      </c>
      <c r="BE416" s="237">
        <f>IF(N416="základní",J416,0)</f>
        <v>0</v>
      </c>
      <c r="BF416" s="237">
        <f>IF(N416="snížená",J416,0)</f>
        <v>0</v>
      </c>
      <c r="BG416" s="237">
        <f>IF(N416="zákl. přenesená",J416,0)</f>
        <v>0</v>
      </c>
      <c r="BH416" s="237">
        <f>IF(N416="sníž. přenesená",J416,0)</f>
        <v>0</v>
      </c>
      <c r="BI416" s="237">
        <f>IF(N416="nulová",J416,0)</f>
        <v>0</v>
      </c>
      <c r="BJ416" s="17" t="s">
        <v>84</v>
      </c>
      <c r="BK416" s="237">
        <f>ROUND(I416*H416,2)</f>
        <v>0</v>
      </c>
      <c r="BL416" s="17" t="s">
        <v>158</v>
      </c>
      <c r="BM416" s="236" t="s">
        <v>1314</v>
      </c>
    </row>
    <row r="417" s="2" customFormat="1" ht="36" customHeight="1">
      <c r="A417" s="39"/>
      <c r="B417" s="40"/>
      <c r="C417" s="225" t="s">
        <v>1315</v>
      </c>
      <c r="D417" s="225" t="s">
        <v>143</v>
      </c>
      <c r="E417" s="226" t="s">
        <v>1316</v>
      </c>
      <c r="F417" s="227" t="s">
        <v>1317</v>
      </c>
      <c r="G417" s="228" t="s">
        <v>146</v>
      </c>
      <c r="H417" s="229">
        <v>8</v>
      </c>
      <c r="I417" s="230"/>
      <c r="J417" s="231">
        <f>ROUND(I417*H417,2)</f>
        <v>0</v>
      </c>
      <c r="K417" s="227" t="s">
        <v>147</v>
      </c>
      <c r="L417" s="45"/>
      <c r="M417" s="232" t="s">
        <v>32</v>
      </c>
      <c r="N417" s="233" t="s">
        <v>48</v>
      </c>
      <c r="O417" s="85"/>
      <c r="P417" s="234">
        <f>O417*H417</f>
        <v>0</v>
      </c>
      <c r="Q417" s="234">
        <v>0</v>
      </c>
      <c r="R417" s="234">
        <f>Q417*H417</f>
        <v>0</v>
      </c>
      <c r="S417" s="234">
        <v>0</v>
      </c>
      <c r="T417" s="235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36" t="s">
        <v>158</v>
      </c>
      <c r="AT417" s="236" t="s">
        <v>143</v>
      </c>
      <c r="AU417" s="236" t="s">
        <v>84</v>
      </c>
      <c r="AY417" s="17" t="s">
        <v>142</v>
      </c>
      <c r="BE417" s="237">
        <f>IF(N417="základní",J417,0)</f>
        <v>0</v>
      </c>
      <c r="BF417" s="237">
        <f>IF(N417="snížená",J417,0)</f>
        <v>0</v>
      </c>
      <c r="BG417" s="237">
        <f>IF(N417="zákl. přenesená",J417,0)</f>
        <v>0</v>
      </c>
      <c r="BH417" s="237">
        <f>IF(N417="sníž. přenesená",J417,0)</f>
        <v>0</v>
      </c>
      <c r="BI417" s="237">
        <f>IF(N417="nulová",J417,0)</f>
        <v>0</v>
      </c>
      <c r="BJ417" s="17" t="s">
        <v>84</v>
      </c>
      <c r="BK417" s="237">
        <f>ROUND(I417*H417,2)</f>
        <v>0</v>
      </c>
      <c r="BL417" s="17" t="s">
        <v>158</v>
      </c>
      <c r="BM417" s="236" t="s">
        <v>1318</v>
      </c>
    </row>
    <row r="418" s="2" customFormat="1" ht="36" customHeight="1">
      <c r="A418" s="39"/>
      <c r="B418" s="40"/>
      <c r="C418" s="225" t="s">
        <v>1319</v>
      </c>
      <c r="D418" s="225" t="s">
        <v>143</v>
      </c>
      <c r="E418" s="226" t="s">
        <v>1320</v>
      </c>
      <c r="F418" s="227" t="s">
        <v>1321</v>
      </c>
      <c r="G418" s="228" t="s">
        <v>146</v>
      </c>
      <c r="H418" s="229">
        <v>4</v>
      </c>
      <c r="I418" s="230"/>
      <c r="J418" s="231">
        <f>ROUND(I418*H418,2)</f>
        <v>0</v>
      </c>
      <c r="K418" s="227" t="s">
        <v>147</v>
      </c>
      <c r="L418" s="45"/>
      <c r="M418" s="232" t="s">
        <v>32</v>
      </c>
      <c r="N418" s="233" t="s">
        <v>48</v>
      </c>
      <c r="O418" s="85"/>
      <c r="P418" s="234">
        <f>O418*H418</f>
        <v>0</v>
      </c>
      <c r="Q418" s="234">
        <v>0</v>
      </c>
      <c r="R418" s="234">
        <f>Q418*H418</f>
        <v>0</v>
      </c>
      <c r="S418" s="234">
        <v>0</v>
      </c>
      <c r="T418" s="235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36" t="s">
        <v>158</v>
      </c>
      <c r="AT418" s="236" t="s">
        <v>143</v>
      </c>
      <c r="AU418" s="236" t="s">
        <v>84</v>
      </c>
      <c r="AY418" s="17" t="s">
        <v>142</v>
      </c>
      <c r="BE418" s="237">
        <f>IF(N418="základní",J418,0)</f>
        <v>0</v>
      </c>
      <c r="BF418" s="237">
        <f>IF(N418="snížená",J418,0)</f>
        <v>0</v>
      </c>
      <c r="BG418" s="237">
        <f>IF(N418="zákl. přenesená",J418,0)</f>
        <v>0</v>
      </c>
      <c r="BH418" s="237">
        <f>IF(N418="sníž. přenesená",J418,0)</f>
        <v>0</v>
      </c>
      <c r="BI418" s="237">
        <f>IF(N418="nulová",J418,0)</f>
        <v>0</v>
      </c>
      <c r="BJ418" s="17" t="s">
        <v>84</v>
      </c>
      <c r="BK418" s="237">
        <f>ROUND(I418*H418,2)</f>
        <v>0</v>
      </c>
      <c r="BL418" s="17" t="s">
        <v>158</v>
      </c>
      <c r="BM418" s="236" t="s">
        <v>1322</v>
      </c>
    </row>
    <row r="419" s="2" customFormat="1" ht="24" customHeight="1">
      <c r="A419" s="39"/>
      <c r="B419" s="40"/>
      <c r="C419" s="242" t="s">
        <v>1323</v>
      </c>
      <c r="D419" s="242" t="s">
        <v>214</v>
      </c>
      <c r="E419" s="243" t="s">
        <v>1324</v>
      </c>
      <c r="F419" s="244" t="s">
        <v>1325</v>
      </c>
      <c r="G419" s="245" t="s">
        <v>146</v>
      </c>
      <c r="H419" s="246">
        <v>4</v>
      </c>
      <c r="I419" s="247"/>
      <c r="J419" s="248">
        <f>ROUND(I419*H419,2)</f>
        <v>0</v>
      </c>
      <c r="K419" s="244" t="s">
        <v>147</v>
      </c>
      <c r="L419" s="249"/>
      <c r="M419" s="250" t="s">
        <v>32</v>
      </c>
      <c r="N419" s="251" t="s">
        <v>48</v>
      </c>
      <c r="O419" s="85"/>
      <c r="P419" s="234">
        <f>O419*H419</f>
        <v>0</v>
      </c>
      <c r="Q419" s="234">
        <v>0</v>
      </c>
      <c r="R419" s="234">
        <f>Q419*H419</f>
        <v>0</v>
      </c>
      <c r="S419" s="234">
        <v>0</v>
      </c>
      <c r="T419" s="235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36" t="s">
        <v>230</v>
      </c>
      <c r="AT419" s="236" t="s">
        <v>214</v>
      </c>
      <c r="AU419" s="236" t="s">
        <v>84</v>
      </c>
      <c r="AY419" s="17" t="s">
        <v>142</v>
      </c>
      <c r="BE419" s="237">
        <f>IF(N419="základní",J419,0)</f>
        <v>0</v>
      </c>
      <c r="BF419" s="237">
        <f>IF(N419="snížená",J419,0)</f>
        <v>0</v>
      </c>
      <c r="BG419" s="237">
        <f>IF(N419="zákl. přenesená",J419,0)</f>
        <v>0</v>
      </c>
      <c r="BH419" s="237">
        <f>IF(N419="sníž. přenesená",J419,0)</f>
        <v>0</v>
      </c>
      <c r="BI419" s="237">
        <f>IF(N419="nulová",J419,0)</f>
        <v>0</v>
      </c>
      <c r="BJ419" s="17" t="s">
        <v>84</v>
      </c>
      <c r="BK419" s="237">
        <f>ROUND(I419*H419,2)</f>
        <v>0</v>
      </c>
      <c r="BL419" s="17" t="s">
        <v>230</v>
      </c>
      <c r="BM419" s="236" t="s">
        <v>1326</v>
      </c>
    </row>
    <row r="420" s="2" customFormat="1" ht="24" customHeight="1">
      <c r="A420" s="39"/>
      <c r="B420" s="40"/>
      <c r="C420" s="225" t="s">
        <v>1327</v>
      </c>
      <c r="D420" s="225" t="s">
        <v>143</v>
      </c>
      <c r="E420" s="226" t="s">
        <v>1328</v>
      </c>
      <c r="F420" s="227" t="s">
        <v>1329</v>
      </c>
      <c r="G420" s="228" t="s">
        <v>146</v>
      </c>
      <c r="H420" s="229">
        <v>22</v>
      </c>
      <c r="I420" s="230"/>
      <c r="J420" s="231">
        <f>ROUND(I420*H420,2)</f>
        <v>0</v>
      </c>
      <c r="K420" s="227" t="s">
        <v>147</v>
      </c>
      <c r="L420" s="45"/>
      <c r="M420" s="232" t="s">
        <v>32</v>
      </c>
      <c r="N420" s="233" t="s">
        <v>48</v>
      </c>
      <c r="O420" s="85"/>
      <c r="P420" s="234">
        <f>O420*H420</f>
        <v>0</v>
      </c>
      <c r="Q420" s="234">
        <v>0</v>
      </c>
      <c r="R420" s="234">
        <f>Q420*H420</f>
        <v>0</v>
      </c>
      <c r="S420" s="234">
        <v>0</v>
      </c>
      <c r="T420" s="235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36" t="s">
        <v>158</v>
      </c>
      <c r="AT420" s="236" t="s">
        <v>143</v>
      </c>
      <c r="AU420" s="236" t="s">
        <v>84</v>
      </c>
      <c r="AY420" s="17" t="s">
        <v>142</v>
      </c>
      <c r="BE420" s="237">
        <f>IF(N420="základní",J420,0)</f>
        <v>0</v>
      </c>
      <c r="BF420" s="237">
        <f>IF(N420="snížená",J420,0)</f>
        <v>0</v>
      </c>
      <c r="BG420" s="237">
        <f>IF(N420="zákl. přenesená",J420,0)</f>
        <v>0</v>
      </c>
      <c r="BH420" s="237">
        <f>IF(N420="sníž. přenesená",J420,0)</f>
        <v>0</v>
      </c>
      <c r="BI420" s="237">
        <f>IF(N420="nulová",J420,0)</f>
        <v>0</v>
      </c>
      <c r="BJ420" s="17" t="s">
        <v>84</v>
      </c>
      <c r="BK420" s="237">
        <f>ROUND(I420*H420,2)</f>
        <v>0</v>
      </c>
      <c r="BL420" s="17" t="s">
        <v>158</v>
      </c>
      <c r="BM420" s="236" t="s">
        <v>1330</v>
      </c>
    </row>
    <row r="421" s="2" customFormat="1" ht="24" customHeight="1">
      <c r="A421" s="39"/>
      <c r="B421" s="40"/>
      <c r="C421" s="225" t="s">
        <v>1331</v>
      </c>
      <c r="D421" s="225" t="s">
        <v>143</v>
      </c>
      <c r="E421" s="226" t="s">
        <v>1332</v>
      </c>
      <c r="F421" s="227" t="s">
        <v>1333</v>
      </c>
      <c r="G421" s="228" t="s">
        <v>146</v>
      </c>
      <c r="H421" s="229">
        <v>113</v>
      </c>
      <c r="I421" s="230"/>
      <c r="J421" s="231">
        <f>ROUND(I421*H421,2)</f>
        <v>0</v>
      </c>
      <c r="K421" s="227" t="s">
        <v>147</v>
      </c>
      <c r="L421" s="45"/>
      <c r="M421" s="232" t="s">
        <v>32</v>
      </c>
      <c r="N421" s="233" t="s">
        <v>48</v>
      </c>
      <c r="O421" s="85"/>
      <c r="P421" s="234">
        <f>O421*H421</f>
        <v>0</v>
      </c>
      <c r="Q421" s="234">
        <v>0</v>
      </c>
      <c r="R421" s="234">
        <f>Q421*H421</f>
        <v>0</v>
      </c>
      <c r="S421" s="234">
        <v>0</v>
      </c>
      <c r="T421" s="235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36" t="s">
        <v>158</v>
      </c>
      <c r="AT421" s="236" t="s">
        <v>143</v>
      </c>
      <c r="AU421" s="236" t="s">
        <v>84</v>
      </c>
      <c r="AY421" s="17" t="s">
        <v>142</v>
      </c>
      <c r="BE421" s="237">
        <f>IF(N421="základní",J421,0)</f>
        <v>0</v>
      </c>
      <c r="BF421" s="237">
        <f>IF(N421="snížená",J421,0)</f>
        <v>0</v>
      </c>
      <c r="BG421" s="237">
        <f>IF(N421="zákl. přenesená",J421,0)</f>
        <v>0</v>
      </c>
      <c r="BH421" s="237">
        <f>IF(N421="sníž. přenesená",J421,0)</f>
        <v>0</v>
      </c>
      <c r="BI421" s="237">
        <f>IF(N421="nulová",J421,0)</f>
        <v>0</v>
      </c>
      <c r="BJ421" s="17" t="s">
        <v>84</v>
      </c>
      <c r="BK421" s="237">
        <f>ROUND(I421*H421,2)</f>
        <v>0</v>
      </c>
      <c r="BL421" s="17" t="s">
        <v>158</v>
      </c>
      <c r="BM421" s="236" t="s">
        <v>1334</v>
      </c>
    </row>
    <row r="422" s="2" customFormat="1" ht="36" customHeight="1">
      <c r="A422" s="39"/>
      <c r="B422" s="40"/>
      <c r="C422" s="242" t="s">
        <v>1335</v>
      </c>
      <c r="D422" s="242" t="s">
        <v>214</v>
      </c>
      <c r="E422" s="243" t="s">
        <v>1336</v>
      </c>
      <c r="F422" s="244" t="s">
        <v>1337</v>
      </c>
      <c r="G422" s="245" t="s">
        <v>146</v>
      </c>
      <c r="H422" s="246">
        <v>6</v>
      </c>
      <c r="I422" s="247"/>
      <c r="J422" s="248">
        <f>ROUND(I422*H422,2)</f>
        <v>0</v>
      </c>
      <c r="K422" s="244" t="s">
        <v>147</v>
      </c>
      <c r="L422" s="249"/>
      <c r="M422" s="250" t="s">
        <v>32</v>
      </c>
      <c r="N422" s="251" t="s">
        <v>48</v>
      </c>
      <c r="O422" s="85"/>
      <c r="P422" s="234">
        <f>O422*H422</f>
        <v>0</v>
      </c>
      <c r="Q422" s="234">
        <v>0</v>
      </c>
      <c r="R422" s="234">
        <f>Q422*H422</f>
        <v>0</v>
      </c>
      <c r="S422" s="234">
        <v>0</v>
      </c>
      <c r="T422" s="235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36" t="s">
        <v>230</v>
      </c>
      <c r="AT422" s="236" t="s">
        <v>214</v>
      </c>
      <c r="AU422" s="236" t="s">
        <v>84</v>
      </c>
      <c r="AY422" s="17" t="s">
        <v>142</v>
      </c>
      <c r="BE422" s="237">
        <f>IF(N422="základní",J422,0)</f>
        <v>0</v>
      </c>
      <c r="BF422" s="237">
        <f>IF(N422="snížená",J422,0)</f>
        <v>0</v>
      </c>
      <c r="BG422" s="237">
        <f>IF(N422="zákl. přenesená",J422,0)</f>
        <v>0</v>
      </c>
      <c r="BH422" s="237">
        <f>IF(N422="sníž. přenesená",J422,0)</f>
        <v>0</v>
      </c>
      <c r="BI422" s="237">
        <f>IF(N422="nulová",J422,0)</f>
        <v>0</v>
      </c>
      <c r="BJ422" s="17" t="s">
        <v>84</v>
      </c>
      <c r="BK422" s="237">
        <f>ROUND(I422*H422,2)</f>
        <v>0</v>
      </c>
      <c r="BL422" s="17" t="s">
        <v>230</v>
      </c>
      <c r="BM422" s="236" t="s">
        <v>1338</v>
      </c>
    </row>
    <row r="423" s="2" customFormat="1" ht="24" customHeight="1">
      <c r="A423" s="39"/>
      <c r="B423" s="40"/>
      <c r="C423" s="242" t="s">
        <v>1339</v>
      </c>
      <c r="D423" s="242" t="s">
        <v>214</v>
      </c>
      <c r="E423" s="243" t="s">
        <v>1340</v>
      </c>
      <c r="F423" s="244" t="s">
        <v>1341</v>
      </c>
      <c r="G423" s="245" t="s">
        <v>146</v>
      </c>
      <c r="H423" s="246">
        <v>2</v>
      </c>
      <c r="I423" s="247"/>
      <c r="J423" s="248">
        <f>ROUND(I423*H423,2)</f>
        <v>0</v>
      </c>
      <c r="K423" s="244" t="s">
        <v>147</v>
      </c>
      <c r="L423" s="249"/>
      <c r="M423" s="250" t="s">
        <v>32</v>
      </c>
      <c r="N423" s="251" t="s">
        <v>48</v>
      </c>
      <c r="O423" s="85"/>
      <c r="P423" s="234">
        <f>O423*H423</f>
        <v>0</v>
      </c>
      <c r="Q423" s="234">
        <v>0</v>
      </c>
      <c r="R423" s="234">
        <f>Q423*H423</f>
        <v>0</v>
      </c>
      <c r="S423" s="234">
        <v>0</v>
      </c>
      <c r="T423" s="235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36" t="s">
        <v>217</v>
      </c>
      <c r="AT423" s="236" t="s">
        <v>214</v>
      </c>
      <c r="AU423" s="236" t="s">
        <v>84</v>
      </c>
      <c r="AY423" s="17" t="s">
        <v>142</v>
      </c>
      <c r="BE423" s="237">
        <f>IF(N423="základní",J423,0)</f>
        <v>0</v>
      </c>
      <c r="BF423" s="237">
        <f>IF(N423="snížená",J423,0)</f>
        <v>0</v>
      </c>
      <c r="BG423" s="237">
        <f>IF(N423="zákl. přenesená",J423,0)</f>
        <v>0</v>
      </c>
      <c r="BH423" s="237">
        <f>IF(N423="sníž. přenesená",J423,0)</f>
        <v>0</v>
      </c>
      <c r="BI423" s="237">
        <f>IF(N423="nulová",J423,0)</f>
        <v>0</v>
      </c>
      <c r="BJ423" s="17" t="s">
        <v>84</v>
      </c>
      <c r="BK423" s="237">
        <f>ROUND(I423*H423,2)</f>
        <v>0</v>
      </c>
      <c r="BL423" s="17" t="s">
        <v>218</v>
      </c>
      <c r="BM423" s="236" t="s">
        <v>1342</v>
      </c>
    </row>
    <row r="424" s="2" customFormat="1" ht="24" customHeight="1">
      <c r="A424" s="39"/>
      <c r="B424" s="40"/>
      <c r="C424" s="225" t="s">
        <v>1343</v>
      </c>
      <c r="D424" s="225" t="s">
        <v>143</v>
      </c>
      <c r="E424" s="226" t="s">
        <v>1344</v>
      </c>
      <c r="F424" s="227" t="s">
        <v>1345</v>
      </c>
      <c r="G424" s="228" t="s">
        <v>146</v>
      </c>
      <c r="H424" s="229">
        <v>4</v>
      </c>
      <c r="I424" s="230"/>
      <c r="J424" s="231">
        <f>ROUND(I424*H424,2)</f>
        <v>0</v>
      </c>
      <c r="K424" s="227" t="s">
        <v>147</v>
      </c>
      <c r="L424" s="45"/>
      <c r="M424" s="232" t="s">
        <v>32</v>
      </c>
      <c r="N424" s="233" t="s">
        <v>48</v>
      </c>
      <c r="O424" s="85"/>
      <c r="P424" s="234">
        <f>O424*H424</f>
        <v>0</v>
      </c>
      <c r="Q424" s="234">
        <v>0</v>
      </c>
      <c r="R424" s="234">
        <f>Q424*H424</f>
        <v>0</v>
      </c>
      <c r="S424" s="234">
        <v>0</v>
      </c>
      <c r="T424" s="235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36" t="s">
        <v>158</v>
      </c>
      <c r="AT424" s="236" t="s">
        <v>143</v>
      </c>
      <c r="AU424" s="236" t="s">
        <v>84</v>
      </c>
      <c r="AY424" s="17" t="s">
        <v>142</v>
      </c>
      <c r="BE424" s="237">
        <f>IF(N424="základní",J424,0)</f>
        <v>0</v>
      </c>
      <c r="BF424" s="237">
        <f>IF(N424="snížená",J424,0)</f>
        <v>0</v>
      </c>
      <c r="BG424" s="237">
        <f>IF(N424="zákl. přenesená",J424,0)</f>
        <v>0</v>
      </c>
      <c r="BH424" s="237">
        <f>IF(N424="sníž. přenesená",J424,0)</f>
        <v>0</v>
      </c>
      <c r="BI424" s="237">
        <f>IF(N424="nulová",J424,0)</f>
        <v>0</v>
      </c>
      <c r="BJ424" s="17" t="s">
        <v>84</v>
      </c>
      <c r="BK424" s="237">
        <f>ROUND(I424*H424,2)</f>
        <v>0</v>
      </c>
      <c r="BL424" s="17" t="s">
        <v>158</v>
      </c>
      <c r="BM424" s="236" t="s">
        <v>1346</v>
      </c>
    </row>
    <row r="425" s="2" customFormat="1" ht="24" customHeight="1">
      <c r="A425" s="39"/>
      <c r="B425" s="40"/>
      <c r="C425" s="225" t="s">
        <v>1347</v>
      </c>
      <c r="D425" s="225" t="s">
        <v>143</v>
      </c>
      <c r="E425" s="226" t="s">
        <v>1348</v>
      </c>
      <c r="F425" s="227" t="s">
        <v>1349</v>
      </c>
      <c r="G425" s="228" t="s">
        <v>146</v>
      </c>
      <c r="H425" s="229">
        <v>2</v>
      </c>
      <c r="I425" s="230"/>
      <c r="J425" s="231">
        <f>ROUND(I425*H425,2)</f>
        <v>0</v>
      </c>
      <c r="K425" s="227" t="s">
        <v>147</v>
      </c>
      <c r="L425" s="45"/>
      <c r="M425" s="232" t="s">
        <v>32</v>
      </c>
      <c r="N425" s="233" t="s">
        <v>48</v>
      </c>
      <c r="O425" s="85"/>
      <c r="P425" s="234">
        <f>O425*H425</f>
        <v>0</v>
      </c>
      <c r="Q425" s="234">
        <v>0</v>
      </c>
      <c r="R425" s="234">
        <f>Q425*H425</f>
        <v>0</v>
      </c>
      <c r="S425" s="234">
        <v>0</v>
      </c>
      <c r="T425" s="235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36" t="s">
        <v>158</v>
      </c>
      <c r="AT425" s="236" t="s">
        <v>143</v>
      </c>
      <c r="AU425" s="236" t="s">
        <v>84</v>
      </c>
      <c r="AY425" s="17" t="s">
        <v>142</v>
      </c>
      <c r="BE425" s="237">
        <f>IF(N425="základní",J425,0)</f>
        <v>0</v>
      </c>
      <c r="BF425" s="237">
        <f>IF(N425="snížená",J425,0)</f>
        <v>0</v>
      </c>
      <c r="BG425" s="237">
        <f>IF(N425="zákl. přenesená",J425,0)</f>
        <v>0</v>
      </c>
      <c r="BH425" s="237">
        <f>IF(N425="sníž. přenesená",J425,0)</f>
        <v>0</v>
      </c>
      <c r="BI425" s="237">
        <f>IF(N425="nulová",J425,0)</f>
        <v>0</v>
      </c>
      <c r="BJ425" s="17" t="s">
        <v>84</v>
      </c>
      <c r="BK425" s="237">
        <f>ROUND(I425*H425,2)</f>
        <v>0</v>
      </c>
      <c r="BL425" s="17" t="s">
        <v>158</v>
      </c>
      <c r="BM425" s="236" t="s">
        <v>1350</v>
      </c>
    </row>
    <row r="426" s="2" customFormat="1" ht="36" customHeight="1">
      <c r="A426" s="39"/>
      <c r="B426" s="40"/>
      <c r="C426" s="242" t="s">
        <v>1351</v>
      </c>
      <c r="D426" s="242" t="s">
        <v>214</v>
      </c>
      <c r="E426" s="243" t="s">
        <v>1352</v>
      </c>
      <c r="F426" s="244" t="s">
        <v>1353</v>
      </c>
      <c r="G426" s="245" t="s">
        <v>146</v>
      </c>
      <c r="H426" s="246">
        <v>4</v>
      </c>
      <c r="I426" s="247"/>
      <c r="J426" s="248">
        <f>ROUND(I426*H426,2)</f>
        <v>0</v>
      </c>
      <c r="K426" s="244" t="s">
        <v>147</v>
      </c>
      <c r="L426" s="249"/>
      <c r="M426" s="250" t="s">
        <v>32</v>
      </c>
      <c r="N426" s="251" t="s">
        <v>48</v>
      </c>
      <c r="O426" s="85"/>
      <c r="P426" s="234">
        <f>O426*H426</f>
        <v>0</v>
      </c>
      <c r="Q426" s="234">
        <v>0</v>
      </c>
      <c r="R426" s="234">
        <f>Q426*H426</f>
        <v>0</v>
      </c>
      <c r="S426" s="234">
        <v>0</v>
      </c>
      <c r="T426" s="235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36" t="s">
        <v>217</v>
      </c>
      <c r="AT426" s="236" t="s">
        <v>214</v>
      </c>
      <c r="AU426" s="236" t="s">
        <v>84</v>
      </c>
      <c r="AY426" s="17" t="s">
        <v>142</v>
      </c>
      <c r="BE426" s="237">
        <f>IF(N426="základní",J426,0)</f>
        <v>0</v>
      </c>
      <c r="BF426" s="237">
        <f>IF(N426="snížená",J426,0)</f>
        <v>0</v>
      </c>
      <c r="BG426" s="237">
        <f>IF(N426="zákl. přenesená",J426,0)</f>
        <v>0</v>
      </c>
      <c r="BH426" s="237">
        <f>IF(N426="sníž. přenesená",J426,0)</f>
        <v>0</v>
      </c>
      <c r="BI426" s="237">
        <f>IF(N426="nulová",J426,0)</f>
        <v>0</v>
      </c>
      <c r="BJ426" s="17" t="s">
        <v>84</v>
      </c>
      <c r="BK426" s="237">
        <f>ROUND(I426*H426,2)</f>
        <v>0</v>
      </c>
      <c r="BL426" s="17" t="s">
        <v>218</v>
      </c>
      <c r="BM426" s="236" t="s">
        <v>1354</v>
      </c>
    </row>
    <row r="427" s="2" customFormat="1" ht="24" customHeight="1">
      <c r="A427" s="39"/>
      <c r="B427" s="40"/>
      <c r="C427" s="225" t="s">
        <v>1355</v>
      </c>
      <c r="D427" s="225" t="s">
        <v>143</v>
      </c>
      <c r="E427" s="226" t="s">
        <v>1356</v>
      </c>
      <c r="F427" s="227" t="s">
        <v>1357</v>
      </c>
      <c r="G427" s="228" t="s">
        <v>146</v>
      </c>
      <c r="H427" s="229">
        <v>6</v>
      </c>
      <c r="I427" s="230"/>
      <c r="J427" s="231">
        <f>ROUND(I427*H427,2)</f>
        <v>0</v>
      </c>
      <c r="K427" s="227" t="s">
        <v>147</v>
      </c>
      <c r="L427" s="45"/>
      <c r="M427" s="232" t="s">
        <v>32</v>
      </c>
      <c r="N427" s="233" t="s">
        <v>48</v>
      </c>
      <c r="O427" s="85"/>
      <c r="P427" s="234">
        <f>O427*H427</f>
        <v>0</v>
      </c>
      <c r="Q427" s="234">
        <v>0</v>
      </c>
      <c r="R427" s="234">
        <f>Q427*H427</f>
        <v>0</v>
      </c>
      <c r="S427" s="234">
        <v>0</v>
      </c>
      <c r="T427" s="235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36" t="s">
        <v>158</v>
      </c>
      <c r="AT427" s="236" t="s">
        <v>143</v>
      </c>
      <c r="AU427" s="236" t="s">
        <v>84</v>
      </c>
      <c r="AY427" s="17" t="s">
        <v>142</v>
      </c>
      <c r="BE427" s="237">
        <f>IF(N427="základní",J427,0)</f>
        <v>0</v>
      </c>
      <c r="BF427" s="237">
        <f>IF(N427="snížená",J427,0)</f>
        <v>0</v>
      </c>
      <c r="BG427" s="237">
        <f>IF(N427="zákl. přenesená",J427,0)</f>
        <v>0</v>
      </c>
      <c r="BH427" s="237">
        <f>IF(N427="sníž. přenesená",J427,0)</f>
        <v>0</v>
      </c>
      <c r="BI427" s="237">
        <f>IF(N427="nulová",J427,0)</f>
        <v>0</v>
      </c>
      <c r="BJ427" s="17" t="s">
        <v>84</v>
      </c>
      <c r="BK427" s="237">
        <f>ROUND(I427*H427,2)</f>
        <v>0</v>
      </c>
      <c r="BL427" s="17" t="s">
        <v>158</v>
      </c>
      <c r="BM427" s="236" t="s">
        <v>1358</v>
      </c>
    </row>
    <row r="428" s="2" customFormat="1" ht="24" customHeight="1">
      <c r="A428" s="39"/>
      <c r="B428" s="40"/>
      <c r="C428" s="225" t="s">
        <v>1359</v>
      </c>
      <c r="D428" s="225" t="s">
        <v>143</v>
      </c>
      <c r="E428" s="226" t="s">
        <v>1360</v>
      </c>
      <c r="F428" s="227" t="s">
        <v>1361</v>
      </c>
      <c r="G428" s="228" t="s">
        <v>146</v>
      </c>
      <c r="H428" s="229">
        <v>2</v>
      </c>
      <c r="I428" s="230"/>
      <c r="J428" s="231">
        <f>ROUND(I428*H428,2)</f>
        <v>0</v>
      </c>
      <c r="K428" s="227" t="s">
        <v>147</v>
      </c>
      <c r="L428" s="45"/>
      <c r="M428" s="232" t="s">
        <v>32</v>
      </c>
      <c r="N428" s="233" t="s">
        <v>48</v>
      </c>
      <c r="O428" s="85"/>
      <c r="P428" s="234">
        <f>O428*H428</f>
        <v>0</v>
      </c>
      <c r="Q428" s="234">
        <v>0</v>
      </c>
      <c r="R428" s="234">
        <f>Q428*H428</f>
        <v>0</v>
      </c>
      <c r="S428" s="234">
        <v>0</v>
      </c>
      <c r="T428" s="235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36" t="s">
        <v>158</v>
      </c>
      <c r="AT428" s="236" t="s">
        <v>143</v>
      </c>
      <c r="AU428" s="236" t="s">
        <v>84</v>
      </c>
      <c r="AY428" s="17" t="s">
        <v>142</v>
      </c>
      <c r="BE428" s="237">
        <f>IF(N428="základní",J428,0)</f>
        <v>0</v>
      </c>
      <c r="BF428" s="237">
        <f>IF(N428="snížená",J428,0)</f>
        <v>0</v>
      </c>
      <c r="BG428" s="237">
        <f>IF(N428="zákl. přenesená",J428,0)</f>
        <v>0</v>
      </c>
      <c r="BH428" s="237">
        <f>IF(N428="sníž. přenesená",J428,0)</f>
        <v>0</v>
      </c>
      <c r="BI428" s="237">
        <f>IF(N428="nulová",J428,0)</f>
        <v>0</v>
      </c>
      <c r="BJ428" s="17" t="s">
        <v>84</v>
      </c>
      <c r="BK428" s="237">
        <f>ROUND(I428*H428,2)</f>
        <v>0</v>
      </c>
      <c r="BL428" s="17" t="s">
        <v>158</v>
      </c>
      <c r="BM428" s="236" t="s">
        <v>1362</v>
      </c>
    </row>
    <row r="429" s="2" customFormat="1" ht="24" customHeight="1">
      <c r="A429" s="39"/>
      <c r="B429" s="40"/>
      <c r="C429" s="225" t="s">
        <v>1363</v>
      </c>
      <c r="D429" s="225" t="s">
        <v>143</v>
      </c>
      <c r="E429" s="226" t="s">
        <v>1364</v>
      </c>
      <c r="F429" s="227" t="s">
        <v>1365</v>
      </c>
      <c r="G429" s="228" t="s">
        <v>146</v>
      </c>
      <c r="H429" s="229">
        <v>2</v>
      </c>
      <c r="I429" s="230"/>
      <c r="J429" s="231">
        <f>ROUND(I429*H429,2)</f>
        <v>0</v>
      </c>
      <c r="K429" s="227" t="s">
        <v>147</v>
      </c>
      <c r="L429" s="45"/>
      <c r="M429" s="232" t="s">
        <v>32</v>
      </c>
      <c r="N429" s="233" t="s">
        <v>48</v>
      </c>
      <c r="O429" s="85"/>
      <c r="P429" s="234">
        <f>O429*H429</f>
        <v>0</v>
      </c>
      <c r="Q429" s="234">
        <v>0</v>
      </c>
      <c r="R429" s="234">
        <f>Q429*H429</f>
        <v>0</v>
      </c>
      <c r="S429" s="234">
        <v>0</v>
      </c>
      <c r="T429" s="235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36" t="s">
        <v>158</v>
      </c>
      <c r="AT429" s="236" t="s">
        <v>143</v>
      </c>
      <c r="AU429" s="236" t="s">
        <v>84</v>
      </c>
      <c r="AY429" s="17" t="s">
        <v>142</v>
      </c>
      <c r="BE429" s="237">
        <f>IF(N429="základní",J429,0)</f>
        <v>0</v>
      </c>
      <c r="BF429" s="237">
        <f>IF(N429="snížená",J429,0)</f>
        <v>0</v>
      </c>
      <c r="BG429" s="237">
        <f>IF(N429="zákl. přenesená",J429,0)</f>
        <v>0</v>
      </c>
      <c r="BH429" s="237">
        <f>IF(N429="sníž. přenesená",J429,0)</f>
        <v>0</v>
      </c>
      <c r="BI429" s="237">
        <f>IF(N429="nulová",J429,0)</f>
        <v>0</v>
      </c>
      <c r="BJ429" s="17" t="s">
        <v>84</v>
      </c>
      <c r="BK429" s="237">
        <f>ROUND(I429*H429,2)</f>
        <v>0</v>
      </c>
      <c r="BL429" s="17" t="s">
        <v>158</v>
      </c>
      <c r="BM429" s="236" t="s">
        <v>1366</v>
      </c>
    </row>
    <row r="430" s="2" customFormat="1" ht="24" customHeight="1">
      <c r="A430" s="39"/>
      <c r="B430" s="40"/>
      <c r="C430" s="242" t="s">
        <v>1367</v>
      </c>
      <c r="D430" s="242" t="s">
        <v>214</v>
      </c>
      <c r="E430" s="243" t="s">
        <v>1368</v>
      </c>
      <c r="F430" s="244" t="s">
        <v>1369</v>
      </c>
      <c r="G430" s="245" t="s">
        <v>146</v>
      </c>
      <c r="H430" s="246">
        <v>6</v>
      </c>
      <c r="I430" s="247"/>
      <c r="J430" s="248">
        <f>ROUND(I430*H430,2)</f>
        <v>0</v>
      </c>
      <c r="K430" s="244" t="s">
        <v>147</v>
      </c>
      <c r="L430" s="249"/>
      <c r="M430" s="250" t="s">
        <v>32</v>
      </c>
      <c r="N430" s="251" t="s">
        <v>48</v>
      </c>
      <c r="O430" s="85"/>
      <c r="P430" s="234">
        <f>O430*H430</f>
        <v>0</v>
      </c>
      <c r="Q430" s="234">
        <v>0</v>
      </c>
      <c r="R430" s="234">
        <f>Q430*H430</f>
        <v>0</v>
      </c>
      <c r="S430" s="234">
        <v>0</v>
      </c>
      <c r="T430" s="235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36" t="s">
        <v>217</v>
      </c>
      <c r="AT430" s="236" t="s">
        <v>214</v>
      </c>
      <c r="AU430" s="236" t="s">
        <v>84</v>
      </c>
      <c r="AY430" s="17" t="s">
        <v>142</v>
      </c>
      <c r="BE430" s="237">
        <f>IF(N430="základní",J430,0)</f>
        <v>0</v>
      </c>
      <c r="BF430" s="237">
        <f>IF(N430="snížená",J430,0)</f>
        <v>0</v>
      </c>
      <c r="BG430" s="237">
        <f>IF(N430="zákl. přenesená",J430,0)</f>
        <v>0</v>
      </c>
      <c r="BH430" s="237">
        <f>IF(N430="sníž. přenesená",J430,0)</f>
        <v>0</v>
      </c>
      <c r="BI430" s="237">
        <f>IF(N430="nulová",J430,0)</f>
        <v>0</v>
      </c>
      <c r="BJ430" s="17" t="s">
        <v>84</v>
      </c>
      <c r="BK430" s="237">
        <f>ROUND(I430*H430,2)</f>
        <v>0</v>
      </c>
      <c r="BL430" s="17" t="s">
        <v>218</v>
      </c>
      <c r="BM430" s="236" t="s">
        <v>1370</v>
      </c>
    </row>
    <row r="431" s="2" customFormat="1" ht="24" customHeight="1">
      <c r="A431" s="39"/>
      <c r="B431" s="40"/>
      <c r="C431" s="225" t="s">
        <v>1371</v>
      </c>
      <c r="D431" s="225" t="s">
        <v>143</v>
      </c>
      <c r="E431" s="226" t="s">
        <v>1372</v>
      </c>
      <c r="F431" s="227" t="s">
        <v>1373</v>
      </c>
      <c r="G431" s="228" t="s">
        <v>146</v>
      </c>
      <c r="H431" s="229">
        <v>5</v>
      </c>
      <c r="I431" s="230"/>
      <c r="J431" s="231">
        <f>ROUND(I431*H431,2)</f>
        <v>0</v>
      </c>
      <c r="K431" s="227" t="s">
        <v>147</v>
      </c>
      <c r="L431" s="45"/>
      <c r="M431" s="232" t="s">
        <v>32</v>
      </c>
      <c r="N431" s="233" t="s">
        <v>48</v>
      </c>
      <c r="O431" s="85"/>
      <c r="P431" s="234">
        <f>O431*H431</f>
        <v>0</v>
      </c>
      <c r="Q431" s="234">
        <v>0</v>
      </c>
      <c r="R431" s="234">
        <f>Q431*H431</f>
        <v>0</v>
      </c>
      <c r="S431" s="234">
        <v>0</v>
      </c>
      <c r="T431" s="235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36" t="s">
        <v>158</v>
      </c>
      <c r="AT431" s="236" t="s">
        <v>143</v>
      </c>
      <c r="AU431" s="236" t="s">
        <v>84</v>
      </c>
      <c r="AY431" s="17" t="s">
        <v>142</v>
      </c>
      <c r="BE431" s="237">
        <f>IF(N431="základní",J431,0)</f>
        <v>0</v>
      </c>
      <c r="BF431" s="237">
        <f>IF(N431="snížená",J431,0)</f>
        <v>0</v>
      </c>
      <c r="BG431" s="237">
        <f>IF(N431="zákl. přenesená",J431,0)</f>
        <v>0</v>
      </c>
      <c r="BH431" s="237">
        <f>IF(N431="sníž. přenesená",J431,0)</f>
        <v>0</v>
      </c>
      <c r="BI431" s="237">
        <f>IF(N431="nulová",J431,0)</f>
        <v>0</v>
      </c>
      <c r="BJ431" s="17" t="s">
        <v>84</v>
      </c>
      <c r="BK431" s="237">
        <f>ROUND(I431*H431,2)</f>
        <v>0</v>
      </c>
      <c r="BL431" s="17" t="s">
        <v>158</v>
      </c>
      <c r="BM431" s="236" t="s">
        <v>1374</v>
      </c>
    </row>
    <row r="432" s="2" customFormat="1" ht="24" customHeight="1">
      <c r="A432" s="39"/>
      <c r="B432" s="40"/>
      <c r="C432" s="225" t="s">
        <v>1375</v>
      </c>
      <c r="D432" s="225" t="s">
        <v>143</v>
      </c>
      <c r="E432" s="226" t="s">
        <v>1376</v>
      </c>
      <c r="F432" s="227" t="s">
        <v>1377</v>
      </c>
      <c r="G432" s="228" t="s">
        <v>146</v>
      </c>
      <c r="H432" s="229">
        <v>6</v>
      </c>
      <c r="I432" s="230"/>
      <c r="J432" s="231">
        <f>ROUND(I432*H432,2)</f>
        <v>0</v>
      </c>
      <c r="K432" s="227" t="s">
        <v>147</v>
      </c>
      <c r="L432" s="45"/>
      <c r="M432" s="232" t="s">
        <v>32</v>
      </c>
      <c r="N432" s="233" t="s">
        <v>48</v>
      </c>
      <c r="O432" s="85"/>
      <c r="P432" s="234">
        <f>O432*H432</f>
        <v>0</v>
      </c>
      <c r="Q432" s="234">
        <v>0</v>
      </c>
      <c r="R432" s="234">
        <f>Q432*H432</f>
        <v>0</v>
      </c>
      <c r="S432" s="234">
        <v>0</v>
      </c>
      <c r="T432" s="235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36" t="s">
        <v>158</v>
      </c>
      <c r="AT432" s="236" t="s">
        <v>143</v>
      </c>
      <c r="AU432" s="236" t="s">
        <v>84</v>
      </c>
      <c r="AY432" s="17" t="s">
        <v>142</v>
      </c>
      <c r="BE432" s="237">
        <f>IF(N432="základní",J432,0)</f>
        <v>0</v>
      </c>
      <c r="BF432" s="237">
        <f>IF(N432="snížená",J432,0)</f>
        <v>0</v>
      </c>
      <c r="BG432" s="237">
        <f>IF(N432="zákl. přenesená",J432,0)</f>
        <v>0</v>
      </c>
      <c r="BH432" s="237">
        <f>IF(N432="sníž. přenesená",J432,0)</f>
        <v>0</v>
      </c>
      <c r="BI432" s="237">
        <f>IF(N432="nulová",J432,0)</f>
        <v>0</v>
      </c>
      <c r="BJ432" s="17" t="s">
        <v>84</v>
      </c>
      <c r="BK432" s="237">
        <f>ROUND(I432*H432,2)</f>
        <v>0</v>
      </c>
      <c r="BL432" s="17" t="s">
        <v>158</v>
      </c>
      <c r="BM432" s="236" t="s">
        <v>1378</v>
      </c>
    </row>
    <row r="433" s="2" customFormat="1" ht="24" customHeight="1">
      <c r="A433" s="39"/>
      <c r="B433" s="40"/>
      <c r="C433" s="242" t="s">
        <v>1379</v>
      </c>
      <c r="D433" s="242" t="s">
        <v>214</v>
      </c>
      <c r="E433" s="243" t="s">
        <v>1380</v>
      </c>
      <c r="F433" s="244" t="s">
        <v>1381</v>
      </c>
      <c r="G433" s="245" t="s">
        <v>275</v>
      </c>
      <c r="H433" s="246">
        <v>25</v>
      </c>
      <c r="I433" s="247"/>
      <c r="J433" s="248">
        <f>ROUND(I433*H433,2)</f>
        <v>0</v>
      </c>
      <c r="K433" s="244" t="s">
        <v>147</v>
      </c>
      <c r="L433" s="249"/>
      <c r="M433" s="250" t="s">
        <v>32</v>
      </c>
      <c r="N433" s="251" t="s">
        <v>48</v>
      </c>
      <c r="O433" s="85"/>
      <c r="P433" s="234">
        <f>O433*H433</f>
        <v>0</v>
      </c>
      <c r="Q433" s="234">
        <v>0</v>
      </c>
      <c r="R433" s="234">
        <f>Q433*H433</f>
        <v>0</v>
      </c>
      <c r="S433" s="234">
        <v>0</v>
      </c>
      <c r="T433" s="235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36" t="s">
        <v>217</v>
      </c>
      <c r="AT433" s="236" t="s">
        <v>214</v>
      </c>
      <c r="AU433" s="236" t="s">
        <v>84</v>
      </c>
      <c r="AY433" s="17" t="s">
        <v>142</v>
      </c>
      <c r="BE433" s="237">
        <f>IF(N433="základní",J433,0)</f>
        <v>0</v>
      </c>
      <c r="BF433" s="237">
        <f>IF(N433="snížená",J433,0)</f>
        <v>0</v>
      </c>
      <c r="BG433" s="237">
        <f>IF(N433="zákl. přenesená",J433,0)</f>
        <v>0</v>
      </c>
      <c r="BH433" s="237">
        <f>IF(N433="sníž. přenesená",J433,0)</f>
        <v>0</v>
      </c>
      <c r="BI433" s="237">
        <f>IF(N433="nulová",J433,0)</f>
        <v>0</v>
      </c>
      <c r="BJ433" s="17" t="s">
        <v>84</v>
      </c>
      <c r="BK433" s="237">
        <f>ROUND(I433*H433,2)</f>
        <v>0</v>
      </c>
      <c r="BL433" s="17" t="s">
        <v>218</v>
      </c>
      <c r="BM433" s="236" t="s">
        <v>1382</v>
      </c>
    </row>
    <row r="434" s="2" customFormat="1" ht="24" customHeight="1">
      <c r="A434" s="39"/>
      <c r="B434" s="40"/>
      <c r="C434" s="242" t="s">
        <v>1383</v>
      </c>
      <c r="D434" s="242" t="s">
        <v>214</v>
      </c>
      <c r="E434" s="243" t="s">
        <v>1384</v>
      </c>
      <c r="F434" s="244" t="s">
        <v>1158</v>
      </c>
      <c r="G434" s="245" t="s">
        <v>275</v>
      </c>
      <c r="H434" s="246">
        <v>350</v>
      </c>
      <c r="I434" s="247"/>
      <c r="J434" s="248">
        <f>ROUND(I434*H434,2)</f>
        <v>0</v>
      </c>
      <c r="K434" s="244" t="s">
        <v>147</v>
      </c>
      <c r="L434" s="249"/>
      <c r="M434" s="250" t="s">
        <v>32</v>
      </c>
      <c r="N434" s="251" t="s">
        <v>48</v>
      </c>
      <c r="O434" s="85"/>
      <c r="P434" s="234">
        <f>O434*H434</f>
        <v>0</v>
      </c>
      <c r="Q434" s="234">
        <v>0</v>
      </c>
      <c r="R434" s="234">
        <f>Q434*H434</f>
        <v>0</v>
      </c>
      <c r="S434" s="234">
        <v>0</v>
      </c>
      <c r="T434" s="235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36" t="s">
        <v>217</v>
      </c>
      <c r="AT434" s="236" t="s">
        <v>214</v>
      </c>
      <c r="AU434" s="236" t="s">
        <v>84</v>
      </c>
      <c r="AY434" s="17" t="s">
        <v>142</v>
      </c>
      <c r="BE434" s="237">
        <f>IF(N434="základní",J434,0)</f>
        <v>0</v>
      </c>
      <c r="BF434" s="237">
        <f>IF(N434="snížená",J434,0)</f>
        <v>0</v>
      </c>
      <c r="BG434" s="237">
        <f>IF(N434="zákl. přenesená",J434,0)</f>
        <v>0</v>
      </c>
      <c r="BH434" s="237">
        <f>IF(N434="sníž. přenesená",J434,0)</f>
        <v>0</v>
      </c>
      <c r="BI434" s="237">
        <f>IF(N434="nulová",J434,0)</f>
        <v>0</v>
      </c>
      <c r="BJ434" s="17" t="s">
        <v>84</v>
      </c>
      <c r="BK434" s="237">
        <f>ROUND(I434*H434,2)</f>
        <v>0</v>
      </c>
      <c r="BL434" s="17" t="s">
        <v>218</v>
      </c>
      <c r="BM434" s="236" t="s">
        <v>1385</v>
      </c>
    </row>
    <row r="435" s="2" customFormat="1" ht="24" customHeight="1">
      <c r="A435" s="39"/>
      <c r="B435" s="40"/>
      <c r="C435" s="242" t="s">
        <v>1386</v>
      </c>
      <c r="D435" s="242" t="s">
        <v>214</v>
      </c>
      <c r="E435" s="243" t="s">
        <v>1387</v>
      </c>
      <c r="F435" s="244" t="s">
        <v>1388</v>
      </c>
      <c r="G435" s="245" t="s">
        <v>146</v>
      </c>
      <c r="H435" s="246">
        <v>20</v>
      </c>
      <c r="I435" s="247"/>
      <c r="J435" s="248">
        <f>ROUND(I435*H435,2)</f>
        <v>0</v>
      </c>
      <c r="K435" s="244" t="s">
        <v>147</v>
      </c>
      <c r="L435" s="249"/>
      <c r="M435" s="250" t="s">
        <v>32</v>
      </c>
      <c r="N435" s="251" t="s">
        <v>48</v>
      </c>
      <c r="O435" s="85"/>
      <c r="P435" s="234">
        <f>O435*H435</f>
        <v>0</v>
      </c>
      <c r="Q435" s="234">
        <v>0</v>
      </c>
      <c r="R435" s="234">
        <f>Q435*H435</f>
        <v>0</v>
      </c>
      <c r="S435" s="234">
        <v>0</v>
      </c>
      <c r="T435" s="235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36" t="s">
        <v>217</v>
      </c>
      <c r="AT435" s="236" t="s">
        <v>214</v>
      </c>
      <c r="AU435" s="236" t="s">
        <v>84</v>
      </c>
      <c r="AY435" s="17" t="s">
        <v>142</v>
      </c>
      <c r="BE435" s="237">
        <f>IF(N435="základní",J435,0)</f>
        <v>0</v>
      </c>
      <c r="BF435" s="237">
        <f>IF(N435="snížená",J435,0)</f>
        <v>0</v>
      </c>
      <c r="BG435" s="237">
        <f>IF(N435="zákl. přenesená",J435,0)</f>
        <v>0</v>
      </c>
      <c r="BH435" s="237">
        <f>IF(N435="sníž. přenesená",J435,0)</f>
        <v>0</v>
      </c>
      <c r="BI435" s="237">
        <f>IF(N435="nulová",J435,0)</f>
        <v>0</v>
      </c>
      <c r="BJ435" s="17" t="s">
        <v>84</v>
      </c>
      <c r="BK435" s="237">
        <f>ROUND(I435*H435,2)</f>
        <v>0</v>
      </c>
      <c r="BL435" s="17" t="s">
        <v>218</v>
      </c>
      <c r="BM435" s="236" t="s">
        <v>1389</v>
      </c>
    </row>
    <row r="436" s="2" customFormat="1" ht="24" customHeight="1">
      <c r="A436" s="39"/>
      <c r="B436" s="40"/>
      <c r="C436" s="225" t="s">
        <v>1390</v>
      </c>
      <c r="D436" s="225" t="s">
        <v>143</v>
      </c>
      <c r="E436" s="226" t="s">
        <v>1391</v>
      </c>
      <c r="F436" s="227" t="s">
        <v>1392</v>
      </c>
      <c r="G436" s="228" t="s">
        <v>146</v>
      </c>
      <c r="H436" s="229">
        <v>4</v>
      </c>
      <c r="I436" s="230"/>
      <c r="J436" s="231">
        <f>ROUND(I436*H436,2)</f>
        <v>0</v>
      </c>
      <c r="K436" s="227" t="s">
        <v>147</v>
      </c>
      <c r="L436" s="45"/>
      <c r="M436" s="232" t="s">
        <v>32</v>
      </c>
      <c r="N436" s="233" t="s">
        <v>48</v>
      </c>
      <c r="O436" s="85"/>
      <c r="P436" s="234">
        <f>O436*H436</f>
        <v>0</v>
      </c>
      <c r="Q436" s="234">
        <v>0</v>
      </c>
      <c r="R436" s="234">
        <f>Q436*H436</f>
        <v>0</v>
      </c>
      <c r="S436" s="234">
        <v>0</v>
      </c>
      <c r="T436" s="235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36" t="s">
        <v>158</v>
      </c>
      <c r="AT436" s="236" t="s">
        <v>143</v>
      </c>
      <c r="AU436" s="236" t="s">
        <v>84</v>
      </c>
      <c r="AY436" s="17" t="s">
        <v>142</v>
      </c>
      <c r="BE436" s="237">
        <f>IF(N436="základní",J436,0)</f>
        <v>0</v>
      </c>
      <c r="BF436" s="237">
        <f>IF(N436="snížená",J436,0)</f>
        <v>0</v>
      </c>
      <c r="BG436" s="237">
        <f>IF(N436="zákl. přenesená",J436,0)</f>
        <v>0</v>
      </c>
      <c r="BH436" s="237">
        <f>IF(N436="sníž. přenesená",J436,0)</f>
        <v>0</v>
      </c>
      <c r="BI436" s="237">
        <f>IF(N436="nulová",J436,0)</f>
        <v>0</v>
      </c>
      <c r="BJ436" s="17" t="s">
        <v>84</v>
      </c>
      <c r="BK436" s="237">
        <f>ROUND(I436*H436,2)</f>
        <v>0</v>
      </c>
      <c r="BL436" s="17" t="s">
        <v>158</v>
      </c>
      <c r="BM436" s="236" t="s">
        <v>1393</v>
      </c>
    </row>
    <row r="437" s="2" customFormat="1" ht="24" customHeight="1">
      <c r="A437" s="39"/>
      <c r="B437" s="40"/>
      <c r="C437" s="225" t="s">
        <v>1394</v>
      </c>
      <c r="D437" s="225" t="s">
        <v>143</v>
      </c>
      <c r="E437" s="226" t="s">
        <v>1395</v>
      </c>
      <c r="F437" s="227" t="s">
        <v>1396</v>
      </c>
      <c r="G437" s="228" t="s">
        <v>146</v>
      </c>
      <c r="H437" s="229">
        <v>2</v>
      </c>
      <c r="I437" s="230"/>
      <c r="J437" s="231">
        <f>ROUND(I437*H437,2)</f>
        <v>0</v>
      </c>
      <c r="K437" s="227" t="s">
        <v>147</v>
      </c>
      <c r="L437" s="45"/>
      <c r="M437" s="232" t="s">
        <v>32</v>
      </c>
      <c r="N437" s="233" t="s">
        <v>48</v>
      </c>
      <c r="O437" s="85"/>
      <c r="P437" s="234">
        <f>O437*H437</f>
        <v>0</v>
      </c>
      <c r="Q437" s="234">
        <v>0</v>
      </c>
      <c r="R437" s="234">
        <f>Q437*H437</f>
        <v>0</v>
      </c>
      <c r="S437" s="234">
        <v>0</v>
      </c>
      <c r="T437" s="235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36" t="s">
        <v>158</v>
      </c>
      <c r="AT437" s="236" t="s">
        <v>143</v>
      </c>
      <c r="AU437" s="236" t="s">
        <v>84</v>
      </c>
      <c r="AY437" s="17" t="s">
        <v>142</v>
      </c>
      <c r="BE437" s="237">
        <f>IF(N437="základní",J437,0)</f>
        <v>0</v>
      </c>
      <c r="BF437" s="237">
        <f>IF(N437="snížená",J437,0)</f>
        <v>0</v>
      </c>
      <c r="BG437" s="237">
        <f>IF(N437="zákl. přenesená",J437,0)</f>
        <v>0</v>
      </c>
      <c r="BH437" s="237">
        <f>IF(N437="sníž. přenesená",J437,0)</f>
        <v>0</v>
      </c>
      <c r="BI437" s="237">
        <f>IF(N437="nulová",J437,0)</f>
        <v>0</v>
      </c>
      <c r="BJ437" s="17" t="s">
        <v>84</v>
      </c>
      <c r="BK437" s="237">
        <f>ROUND(I437*H437,2)</f>
        <v>0</v>
      </c>
      <c r="BL437" s="17" t="s">
        <v>158</v>
      </c>
      <c r="BM437" s="236" t="s">
        <v>1397</v>
      </c>
    </row>
    <row r="438" s="2" customFormat="1" ht="24" customHeight="1">
      <c r="A438" s="39"/>
      <c r="B438" s="40"/>
      <c r="C438" s="225" t="s">
        <v>1398</v>
      </c>
      <c r="D438" s="225" t="s">
        <v>143</v>
      </c>
      <c r="E438" s="226" t="s">
        <v>1399</v>
      </c>
      <c r="F438" s="227" t="s">
        <v>1400</v>
      </c>
      <c r="G438" s="228" t="s">
        <v>146</v>
      </c>
      <c r="H438" s="229">
        <v>7</v>
      </c>
      <c r="I438" s="230"/>
      <c r="J438" s="231">
        <f>ROUND(I438*H438,2)</f>
        <v>0</v>
      </c>
      <c r="K438" s="227" t="s">
        <v>147</v>
      </c>
      <c r="L438" s="45"/>
      <c r="M438" s="232" t="s">
        <v>32</v>
      </c>
      <c r="N438" s="233" t="s">
        <v>48</v>
      </c>
      <c r="O438" s="85"/>
      <c r="P438" s="234">
        <f>O438*H438</f>
        <v>0</v>
      </c>
      <c r="Q438" s="234">
        <v>0</v>
      </c>
      <c r="R438" s="234">
        <f>Q438*H438</f>
        <v>0</v>
      </c>
      <c r="S438" s="234">
        <v>0</v>
      </c>
      <c r="T438" s="235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36" t="s">
        <v>158</v>
      </c>
      <c r="AT438" s="236" t="s">
        <v>143</v>
      </c>
      <c r="AU438" s="236" t="s">
        <v>84</v>
      </c>
      <c r="AY438" s="17" t="s">
        <v>142</v>
      </c>
      <c r="BE438" s="237">
        <f>IF(N438="základní",J438,0)</f>
        <v>0</v>
      </c>
      <c r="BF438" s="237">
        <f>IF(N438="snížená",J438,0)</f>
        <v>0</v>
      </c>
      <c r="BG438" s="237">
        <f>IF(N438="zákl. přenesená",J438,0)</f>
        <v>0</v>
      </c>
      <c r="BH438" s="237">
        <f>IF(N438="sníž. přenesená",J438,0)</f>
        <v>0</v>
      </c>
      <c r="BI438" s="237">
        <f>IF(N438="nulová",J438,0)</f>
        <v>0</v>
      </c>
      <c r="BJ438" s="17" t="s">
        <v>84</v>
      </c>
      <c r="BK438" s="237">
        <f>ROUND(I438*H438,2)</f>
        <v>0</v>
      </c>
      <c r="BL438" s="17" t="s">
        <v>158</v>
      </c>
      <c r="BM438" s="236" t="s">
        <v>1401</v>
      </c>
    </row>
    <row r="439" s="2" customFormat="1" ht="36" customHeight="1">
      <c r="A439" s="39"/>
      <c r="B439" s="40"/>
      <c r="C439" s="242" t="s">
        <v>1402</v>
      </c>
      <c r="D439" s="242" t="s">
        <v>214</v>
      </c>
      <c r="E439" s="243" t="s">
        <v>1403</v>
      </c>
      <c r="F439" s="244" t="s">
        <v>1404</v>
      </c>
      <c r="G439" s="245" t="s">
        <v>146</v>
      </c>
      <c r="H439" s="246">
        <v>2</v>
      </c>
      <c r="I439" s="247"/>
      <c r="J439" s="248">
        <f>ROUND(I439*H439,2)</f>
        <v>0</v>
      </c>
      <c r="K439" s="244" t="s">
        <v>147</v>
      </c>
      <c r="L439" s="249"/>
      <c r="M439" s="250" t="s">
        <v>32</v>
      </c>
      <c r="N439" s="251" t="s">
        <v>48</v>
      </c>
      <c r="O439" s="85"/>
      <c r="P439" s="234">
        <f>O439*H439</f>
        <v>0</v>
      </c>
      <c r="Q439" s="234">
        <v>0</v>
      </c>
      <c r="R439" s="234">
        <f>Q439*H439</f>
        <v>0</v>
      </c>
      <c r="S439" s="234">
        <v>0</v>
      </c>
      <c r="T439" s="235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36" t="s">
        <v>230</v>
      </c>
      <c r="AT439" s="236" t="s">
        <v>214</v>
      </c>
      <c r="AU439" s="236" t="s">
        <v>84</v>
      </c>
      <c r="AY439" s="17" t="s">
        <v>142</v>
      </c>
      <c r="BE439" s="237">
        <f>IF(N439="základní",J439,0)</f>
        <v>0</v>
      </c>
      <c r="BF439" s="237">
        <f>IF(N439="snížená",J439,0)</f>
        <v>0</v>
      </c>
      <c r="BG439" s="237">
        <f>IF(N439="zákl. přenesená",J439,0)</f>
        <v>0</v>
      </c>
      <c r="BH439" s="237">
        <f>IF(N439="sníž. přenesená",J439,0)</f>
        <v>0</v>
      </c>
      <c r="BI439" s="237">
        <f>IF(N439="nulová",J439,0)</f>
        <v>0</v>
      </c>
      <c r="BJ439" s="17" t="s">
        <v>84</v>
      </c>
      <c r="BK439" s="237">
        <f>ROUND(I439*H439,2)</f>
        <v>0</v>
      </c>
      <c r="BL439" s="17" t="s">
        <v>230</v>
      </c>
      <c r="BM439" s="236" t="s">
        <v>1405</v>
      </c>
    </row>
    <row r="440" s="2" customFormat="1" ht="24" customHeight="1">
      <c r="A440" s="39"/>
      <c r="B440" s="40"/>
      <c r="C440" s="225" t="s">
        <v>1406</v>
      </c>
      <c r="D440" s="225" t="s">
        <v>143</v>
      </c>
      <c r="E440" s="226" t="s">
        <v>1407</v>
      </c>
      <c r="F440" s="227" t="s">
        <v>1408</v>
      </c>
      <c r="G440" s="228" t="s">
        <v>146</v>
      </c>
      <c r="H440" s="229">
        <v>4</v>
      </c>
      <c r="I440" s="230"/>
      <c r="J440" s="231">
        <f>ROUND(I440*H440,2)</f>
        <v>0</v>
      </c>
      <c r="K440" s="227" t="s">
        <v>147</v>
      </c>
      <c r="L440" s="45"/>
      <c r="M440" s="232" t="s">
        <v>32</v>
      </c>
      <c r="N440" s="233" t="s">
        <v>48</v>
      </c>
      <c r="O440" s="85"/>
      <c r="P440" s="234">
        <f>O440*H440</f>
        <v>0</v>
      </c>
      <c r="Q440" s="234">
        <v>0</v>
      </c>
      <c r="R440" s="234">
        <f>Q440*H440</f>
        <v>0</v>
      </c>
      <c r="S440" s="234">
        <v>0</v>
      </c>
      <c r="T440" s="235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36" t="s">
        <v>634</v>
      </c>
      <c r="AT440" s="236" t="s">
        <v>143</v>
      </c>
      <c r="AU440" s="236" t="s">
        <v>84</v>
      </c>
      <c r="AY440" s="17" t="s">
        <v>142</v>
      </c>
      <c r="BE440" s="237">
        <f>IF(N440="základní",J440,0)</f>
        <v>0</v>
      </c>
      <c r="BF440" s="237">
        <f>IF(N440="snížená",J440,0)</f>
        <v>0</v>
      </c>
      <c r="BG440" s="237">
        <f>IF(N440="zákl. přenesená",J440,0)</f>
        <v>0</v>
      </c>
      <c r="BH440" s="237">
        <f>IF(N440="sníž. přenesená",J440,0)</f>
        <v>0</v>
      </c>
      <c r="BI440" s="237">
        <f>IF(N440="nulová",J440,0)</f>
        <v>0</v>
      </c>
      <c r="BJ440" s="17" t="s">
        <v>84</v>
      </c>
      <c r="BK440" s="237">
        <f>ROUND(I440*H440,2)</f>
        <v>0</v>
      </c>
      <c r="BL440" s="17" t="s">
        <v>634</v>
      </c>
      <c r="BM440" s="236" t="s">
        <v>1409</v>
      </c>
    </row>
    <row r="441" s="2" customFormat="1" ht="24" customHeight="1">
      <c r="A441" s="39"/>
      <c r="B441" s="40"/>
      <c r="C441" s="225" t="s">
        <v>1410</v>
      </c>
      <c r="D441" s="225" t="s">
        <v>143</v>
      </c>
      <c r="E441" s="226" t="s">
        <v>1411</v>
      </c>
      <c r="F441" s="227" t="s">
        <v>1412</v>
      </c>
      <c r="G441" s="228" t="s">
        <v>146</v>
      </c>
      <c r="H441" s="229">
        <v>4</v>
      </c>
      <c r="I441" s="230"/>
      <c r="J441" s="231">
        <f>ROUND(I441*H441,2)</f>
        <v>0</v>
      </c>
      <c r="K441" s="227" t="s">
        <v>147</v>
      </c>
      <c r="L441" s="45"/>
      <c r="M441" s="232" t="s">
        <v>32</v>
      </c>
      <c r="N441" s="233" t="s">
        <v>48</v>
      </c>
      <c r="O441" s="85"/>
      <c r="P441" s="234">
        <f>O441*H441</f>
        <v>0</v>
      </c>
      <c r="Q441" s="234">
        <v>0</v>
      </c>
      <c r="R441" s="234">
        <f>Q441*H441</f>
        <v>0</v>
      </c>
      <c r="S441" s="234">
        <v>0</v>
      </c>
      <c r="T441" s="235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36" t="s">
        <v>634</v>
      </c>
      <c r="AT441" s="236" t="s">
        <v>143</v>
      </c>
      <c r="AU441" s="236" t="s">
        <v>84</v>
      </c>
      <c r="AY441" s="17" t="s">
        <v>142</v>
      </c>
      <c r="BE441" s="237">
        <f>IF(N441="základní",J441,0)</f>
        <v>0</v>
      </c>
      <c r="BF441" s="237">
        <f>IF(N441="snížená",J441,0)</f>
        <v>0</v>
      </c>
      <c r="BG441" s="237">
        <f>IF(N441="zákl. přenesená",J441,0)</f>
        <v>0</v>
      </c>
      <c r="BH441" s="237">
        <f>IF(N441="sníž. přenesená",J441,0)</f>
        <v>0</v>
      </c>
      <c r="BI441" s="237">
        <f>IF(N441="nulová",J441,0)</f>
        <v>0</v>
      </c>
      <c r="BJ441" s="17" t="s">
        <v>84</v>
      </c>
      <c r="BK441" s="237">
        <f>ROUND(I441*H441,2)</f>
        <v>0</v>
      </c>
      <c r="BL441" s="17" t="s">
        <v>634</v>
      </c>
      <c r="BM441" s="236" t="s">
        <v>1413</v>
      </c>
    </row>
    <row r="442" s="2" customFormat="1" ht="24" customHeight="1">
      <c r="A442" s="39"/>
      <c r="B442" s="40"/>
      <c r="C442" s="225" t="s">
        <v>1414</v>
      </c>
      <c r="D442" s="225" t="s">
        <v>143</v>
      </c>
      <c r="E442" s="226" t="s">
        <v>1415</v>
      </c>
      <c r="F442" s="227" t="s">
        <v>1416</v>
      </c>
      <c r="G442" s="228" t="s">
        <v>146</v>
      </c>
      <c r="H442" s="229">
        <v>12</v>
      </c>
      <c r="I442" s="230"/>
      <c r="J442" s="231">
        <f>ROUND(I442*H442,2)</f>
        <v>0</v>
      </c>
      <c r="K442" s="227" t="s">
        <v>147</v>
      </c>
      <c r="L442" s="45"/>
      <c r="M442" s="232" t="s">
        <v>32</v>
      </c>
      <c r="N442" s="233" t="s">
        <v>48</v>
      </c>
      <c r="O442" s="85"/>
      <c r="P442" s="234">
        <f>O442*H442</f>
        <v>0</v>
      </c>
      <c r="Q442" s="234">
        <v>0</v>
      </c>
      <c r="R442" s="234">
        <f>Q442*H442</f>
        <v>0</v>
      </c>
      <c r="S442" s="234">
        <v>0</v>
      </c>
      <c r="T442" s="235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36" t="s">
        <v>84</v>
      </c>
      <c r="AT442" s="236" t="s">
        <v>143</v>
      </c>
      <c r="AU442" s="236" t="s">
        <v>84</v>
      </c>
      <c r="AY442" s="17" t="s">
        <v>142</v>
      </c>
      <c r="BE442" s="237">
        <f>IF(N442="základní",J442,0)</f>
        <v>0</v>
      </c>
      <c r="BF442" s="237">
        <f>IF(N442="snížená",J442,0)</f>
        <v>0</v>
      </c>
      <c r="BG442" s="237">
        <f>IF(N442="zákl. přenesená",J442,0)</f>
        <v>0</v>
      </c>
      <c r="BH442" s="237">
        <f>IF(N442="sníž. přenesená",J442,0)</f>
        <v>0</v>
      </c>
      <c r="BI442" s="237">
        <f>IF(N442="nulová",J442,0)</f>
        <v>0</v>
      </c>
      <c r="BJ442" s="17" t="s">
        <v>84</v>
      </c>
      <c r="BK442" s="237">
        <f>ROUND(I442*H442,2)</f>
        <v>0</v>
      </c>
      <c r="BL442" s="17" t="s">
        <v>84</v>
      </c>
      <c r="BM442" s="236" t="s">
        <v>1417</v>
      </c>
    </row>
    <row r="443" s="2" customFormat="1" ht="48" customHeight="1">
      <c r="A443" s="39"/>
      <c r="B443" s="40"/>
      <c r="C443" s="225" t="s">
        <v>1418</v>
      </c>
      <c r="D443" s="225" t="s">
        <v>143</v>
      </c>
      <c r="E443" s="226" t="s">
        <v>1419</v>
      </c>
      <c r="F443" s="227" t="s">
        <v>1420</v>
      </c>
      <c r="G443" s="228" t="s">
        <v>871</v>
      </c>
      <c r="H443" s="229">
        <v>6</v>
      </c>
      <c r="I443" s="230"/>
      <c r="J443" s="231">
        <f>ROUND(I443*H443,2)</f>
        <v>0</v>
      </c>
      <c r="K443" s="227" t="s">
        <v>147</v>
      </c>
      <c r="L443" s="45"/>
      <c r="M443" s="232" t="s">
        <v>32</v>
      </c>
      <c r="N443" s="233" t="s">
        <v>48</v>
      </c>
      <c r="O443" s="85"/>
      <c r="P443" s="234">
        <f>O443*H443</f>
        <v>0</v>
      </c>
      <c r="Q443" s="234">
        <v>0</v>
      </c>
      <c r="R443" s="234">
        <f>Q443*H443</f>
        <v>0</v>
      </c>
      <c r="S443" s="234">
        <v>0</v>
      </c>
      <c r="T443" s="235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36" t="s">
        <v>634</v>
      </c>
      <c r="AT443" s="236" t="s">
        <v>143</v>
      </c>
      <c r="AU443" s="236" t="s">
        <v>84</v>
      </c>
      <c r="AY443" s="17" t="s">
        <v>142</v>
      </c>
      <c r="BE443" s="237">
        <f>IF(N443="základní",J443,0)</f>
        <v>0</v>
      </c>
      <c r="BF443" s="237">
        <f>IF(N443="snížená",J443,0)</f>
        <v>0</v>
      </c>
      <c r="BG443" s="237">
        <f>IF(N443="zákl. přenesená",J443,0)</f>
        <v>0</v>
      </c>
      <c r="BH443" s="237">
        <f>IF(N443="sníž. přenesená",J443,0)</f>
        <v>0</v>
      </c>
      <c r="BI443" s="237">
        <f>IF(N443="nulová",J443,0)</f>
        <v>0</v>
      </c>
      <c r="BJ443" s="17" t="s">
        <v>84</v>
      </c>
      <c r="BK443" s="237">
        <f>ROUND(I443*H443,2)</f>
        <v>0</v>
      </c>
      <c r="BL443" s="17" t="s">
        <v>634</v>
      </c>
      <c r="BM443" s="236" t="s">
        <v>1421</v>
      </c>
    </row>
    <row r="444" s="2" customFormat="1" ht="36" customHeight="1">
      <c r="A444" s="39"/>
      <c r="B444" s="40"/>
      <c r="C444" s="225" t="s">
        <v>1422</v>
      </c>
      <c r="D444" s="225" t="s">
        <v>143</v>
      </c>
      <c r="E444" s="226" t="s">
        <v>1423</v>
      </c>
      <c r="F444" s="227" t="s">
        <v>1424</v>
      </c>
      <c r="G444" s="228" t="s">
        <v>146</v>
      </c>
      <c r="H444" s="229">
        <v>2</v>
      </c>
      <c r="I444" s="230"/>
      <c r="J444" s="231">
        <f>ROUND(I444*H444,2)</f>
        <v>0</v>
      </c>
      <c r="K444" s="227" t="s">
        <v>147</v>
      </c>
      <c r="L444" s="45"/>
      <c r="M444" s="232" t="s">
        <v>32</v>
      </c>
      <c r="N444" s="233" t="s">
        <v>48</v>
      </c>
      <c r="O444" s="85"/>
      <c r="P444" s="234">
        <f>O444*H444</f>
        <v>0</v>
      </c>
      <c r="Q444" s="234">
        <v>0</v>
      </c>
      <c r="R444" s="234">
        <f>Q444*H444</f>
        <v>0</v>
      </c>
      <c r="S444" s="234">
        <v>0</v>
      </c>
      <c r="T444" s="235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36" t="s">
        <v>158</v>
      </c>
      <c r="AT444" s="236" t="s">
        <v>143</v>
      </c>
      <c r="AU444" s="236" t="s">
        <v>84</v>
      </c>
      <c r="AY444" s="17" t="s">
        <v>142</v>
      </c>
      <c r="BE444" s="237">
        <f>IF(N444="základní",J444,0)</f>
        <v>0</v>
      </c>
      <c r="BF444" s="237">
        <f>IF(N444="snížená",J444,0)</f>
        <v>0</v>
      </c>
      <c r="BG444" s="237">
        <f>IF(N444="zákl. přenesená",J444,0)</f>
        <v>0</v>
      </c>
      <c r="BH444" s="237">
        <f>IF(N444="sníž. přenesená",J444,0)</f>
        <v>0</v>
      </c>
      <c r="BI444" s="237">
        <f>IF(N444="nulová",J444,0)</f>
        <v>0</v>
      </c>
      <c r="BJ444" s="17" t="s">
        <v>84</v>
      </c>
      <c r="BK444" s="237">
        <f>ROUND(I444*H444,2)</f>
        <v>0</v>
      </c>
      <c r="BL444" s="17" t="s">
        <v>158</v>
      </c>
      <c r="BM444" s="236" t="s">
        <v>1425</v>
      </c>
    </row>
    <row r="445" s="2" customFormat="1" ht="24" customHeight="1">
      <c r="A445" s="39"/>
      <c r="B445" s="40"/>
      <c r="C445" s="225" t="s">
        <v>1426</v>
      </c>
      <c r="D445" s="225" t="s">
        <v>143</v>
      </c>
      <c r="E445" s="226" t="s">
        <v>1427</v>
      </c>
      <c r="F445" s="227" t="s">
        <v>1428</v>
      </c>
      <c r="G445" s="228" t="s">
        <v>146</v>
      </c>
      <c r="H445" s="229">
        <v>2</v>
      </c>
      <c r="I445" s="230"/>
      <c r="J445" s="231">
        <f>ROUND(I445*H445,2)</f>
        <v>0</v>
      </c>
      <c r="K445" s="227" t="s">
        <v>147</v>
      </c>
      <c r="L445" s="45"/>
      <c r="M445" s="232" t="s">
        <v>32</v>
      </c>
      <c r="N445" s="233" t="s">
        <v>48</v>
      </c>
      <c r="O445" s="85"/>
      <c r="P445" s="234">
        <f>O445*H445</f>
        <v>0</v>
      </c>
      <c r="Q445" s="234">
        <v>0</v>
      </c>
      <c r="R445" s="234">
        <f>Q445*H445</f>
        <v>0</v>
      </c>
      <c r="S445" s="234">
        <v>0</v>
      </c>
      <c r="T445" s="235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36" t="s">
        <v>634</v>
      </c>
      <c r="AT445" s="236" t="s">
        <v>143</v>
      </c>
      <c r="AU445" s="236" t="s">
        <v>84</v>
      </c>
      <c r="AY445" s="17" t="s">
        <v>142</v>
      </c>
      <c r="BE445" s="237">
        <f>IF(N445="základní",J445,0)</f>
        <v>0</v>
      </c>
      <c r="BF445" s="237">
        <f>IF(N445="snížená",J445,0)</f>
        <v>0</v>
      </c>
      <c r="BG445" s="237">
        <f>IF(N445="zákl. přenesená",J445,0)</f>
        <v>0</v>
      </c>
      <c r="BH445" s="237">
        <f>IF(N445="sníž. přenesená",J445,0)</f>
        <v>0</v>
      </c>
      <c r="BI445" s="237">
        <f>IF(N445="nulová",J445,0)</f>
        <v>0</v>
      </c>
      <c r="BJ445" s="17" t="s">
        <v>84</v>
      </c>
      <c r="BK445" s="237">
        <f>ROUND(I445*H445,2)</f>
        <v>0</v>
      </c>
      <c r="BL445" s="17" t="s">
        <v>634</v>
      </c>
      <c r="BM445" s="236" t="s">
        <v>1429</v>
      </c>
    </row>
    <row r="446" s="2" customFormat="1" ht="24" customHeight="1">
      <c r="A446" s="39"/>
      <c r="B446" s="40"/>
      <c r="C446" s="225" t="s">
        <v>1430</v>
      </c>
      <c r="D446" s="225" t="s">
        <v>143</v>
      </c>
      <c r="E446" s="226" t="s">
        <v>1431</v>
      </c>
      <c r="F446" s="227" t="s">
        <v>1432</v>
      </c>
      <c r="G446" s="228" t="s">
        <v>146</v>
      </c>
      <c r="H446" s="229">
        <v>4</v>
      </c>
      <c r="I446" s="230"/>
      <c r="J446" s="231">
        <f>ROUND(I446*H446,2)</f>
        <v>0</v>
      </c>
      <c r="K446" s="227" t="s">
        <v>147</v>
      </c>
      <c r="L446" s="45"/>
      <c r="M446" s="232" t="s">
        <v>32</v>
      </c>
      <c r="N446" s="233" t="s">
        <v>48</v>
      </c>
      <c r="O446" s="85"/>
      <c r="P446" s="234">
        <f>O446*H446</f>
        <v>0</v>
      </c>
      <c r="Q446" s="234">
        <v>0</v>
      </c>
      <c r="R446" s="234">
        <f>Q446*H446</f>
        <v>0</v>
      </c>
      <c r="S446" s="234">
        <v>0</v>
      </c>
      <c r="T446" s="235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36" t="s">
        <v>634</v>
      </c>
      <c r="AT446" s="236" t="s">
        <v>143</v>
      </c>
      <c r="AU446" s="236" t="s">
        <v>84</v>
      </c>
      <c r="AY446" s="17" t="s">
        <v>142</v>
      </c>
      <c r="BE446" s="237">
        <f>IF(N446="základní",J446,0)</f>
        <v>0</v>
      </c>
      <c r="BF446" s="237">
        <f>IF(N446="snížená",J446,0)</f>
        <v>0</v>
      </c>
      <c r="BG446" s="237">
        <f>IF(N446="zákl. přenesená",J446,0)</f>
        <v>0</v>
      </c>
      <c r="BH446" s="237">
        <f>IF(N446="sníž. přenesená",J446,0)</f>
        <v>0</v>
      </c>
      <c r="BI446" s="237">
        <f>IF(N446="nulová",J446,0)</f>
        <v>0</v>
      </c>
      <c r="BJ446" s="17" t="s">
        <v>84</v>
      </c>
      <c r="BK446" s="237">
        <f>ROUND(I446*H446,2)</f>
        <v>0</v>
      </c>
      <c r="BL446" s="17" t="s">
        <v>634</v>
      </c>
      <c r="BM446" s="236" t="s">
        <v>1433</v>
      </c>
    </row>
    <row r="447" s="2" customFormat="1" ht="24" customHeight="1">
      <c r="A447" s="39"/>
      <c r="B447" s="40"/>
      <c r="C447" s="225" t="s">
        <v>1434</v>
      </c>
      <c r="D447" s="225" t="s">
        <v>143</v>
      </c>
      <c r="E447" s="226" t="s">
        <v>1435</v>
      </c>
      <c r="F447" s="227" t="s">
        <v>1436</v>
      </c>
      <c r="G447" s="228" t="s">
        <v>146</v>
      </c>
      <c r="H447" s="229">
        <v>2</v>
      </c>
      <c r="I447" s="230"/>
      <c r="J447" s="231">
        <f>ROUND(I447*H447,2)</f>
        <v>0</v>
      </c>
      <c r="K447" s="227" t="s">
        <v>147</v>
      </c>
      <c r="L447" s="45"/>
      <c r="M447" s="232" t="s">
        <v>32</v>
      </c>
      <c r="N447" s="233" t="s">
        <v>48</v>
      </c>
      <c r="O447" s="85"/>
      <c r="P447" s="234">
        <f>O447*H447</f>
        <v>0</v>
      </c>
      <c r="Q447" s="234">
        <v>0</v>
      </c>
      <c r="R447" s="234">
        <f>Q447*H447</f>
        <v>0</v>
      </c>
      <c r="S447" s="234">
        <v>0</v>
      </c>
      <c r="T447" s="235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36" t="s">
        <v>634</v>
      </c>
      <c r="AT447" s="236" t="s">
        <v>143</v>
      </c>
      <c r="AU447" s="236" t="s">
        <v>84</v>
      </c>
      <c r="AY447" s="17" t="s">
        <v>142</v>
      </c>
      <c r="BE447" s="237">
        <f>IF(N447="základní",J447,0)</f>
        <v>0</v>
      </c>
      <c r="BF447" s="237">
        <f>IF(N447="snížená",J447,0)</f>
        <v>0</v>
      </c>
      <c r="BG447" s="237">
        <f>IF(N447="zákl. přenesená",J447,0)</f>
        <v>0</v>
      </c>
      <c r="BH447" s="237">
        <f>IF(N447="sníž. přenesená",J447,0)</f>
        <v>0</v>
      </c>
      <c r="BI447" s="237">
        <f>IF(N447="nulová",J447,0)</f>
        <v>0</v>
      </c>
      <c r="BJ447" s="17" t="s">
        <v>84</v>
      </c>
      <c r="BK447" s="237">
        <f>ROUND(I447*H447,2)</f>
        <v>0</v>
      </c>
      <c r="BL447" s="17" t="s">
        <v>634</v>
      </c>
      <c r="BM447" s="236" t="s">
        <v>1437</v>
      </c>
    </row>
    <row r="448" s="2" customFormat="1" ht="24" customHeight="1">
      <c r="A448" s="39"/>
      <c r="B448" s="40"/>
      <c r="C448" s="242" t="s">
        <v>1438</v>
      </c>
      <c r="D448" s="242" t="s">
        <v>214</v>
      </c>
      <c r="E448" s="243" t="s">
        <v>1439</v>
      </c>
      <c r="F448" s="244" t="s">
        <v>1440</v>
      </c>
      <c r="G448" s="245" t="s">
        <v>146</v>
      </c>
      <c r="H448" s="246">
        <v>10</v>
      </c>
      <c r="I448" s="247"/>
      <c r="J448" s="248">
        <f>ROUND(I448*H448,2)</f>
        <v>0</v>
      </c>
      <c r="K448" s="244" t="s">
        <v>147</v>
      </c>
      <c r="L448" s="249"/>
      <c r="M448" s="250" t="s">
        <v>32</v>
      </c>
      <c r="N448" s="251" t="s">
        <v>48</v>
      </c>
      <c r="O448" s="85"/>
      <c r="P448" s="234">
        <f>O448*H448</f>
        <v>0</v>
      </c>
      <c r="Q448" s="234">
        <v>0</v>
      </c>
      <c r="R448" s="234">
        <f>Q448*H448</f>
        <v>0</v>
      </c>
      <c r="S448" s="234">
        <v>0</v>
      </c>
      <c r="T448" s="235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36" t="s">
        <v>230</v>
      </c>
      <c r="AT448" s="236" t="s">
        <v>214</v>
      </c>
      <c r="AU448" s="236" t="s">
        <v>84</v>
      </c>
      <c r="AY448" s="17" t="s">
        <v>142</v>
      </c>
      <c r="BE448" s="237">
        <f>IF(N448="základní",J448,0)</f>
        <v>0</v>
      </c>
      <c r="BF448" s="237">
        <f>IF(N448="snížená",J448,0)</f>
        <v>0</v>
      </c>
      <c r="BG448" s="237">
        <f>IF(N448="zákl. přenesená",J448,0)</f>
        <v>0</v>
      </c>
      <c r="BH448" s="237">
        <f>IF(N448="sníž. přenesená",J448,0)</f>
        <v>0</v>
      </c>
      <c r="BI448" s="237">
        <f>IF(N448="nulová",J448,0)</f>
        <v>0</v>
      </c>
      <c r="BJ448" s="17" t="s">
        <v>84</v>
      </c>
      <c r="BK448" s="237">
        <f>ROUND(I448*H448,2)</f>
        <v>0</v>
      </c>
      <c r="BL448" s="17" t="s">
        <v>230</v>
      </c>
      <c r="BM448" s="236" t="s">
        <v>1441</v>
      </c>
    </row>
    <row r="449" s="2" customFormat="1" ht="24" customHeight="1">
      <c r="A449" s="39"/>
      <c r="B449" s="40"/>
      <c r="C449" s="242" t="s">
        <v>1442</v>
      </c>
      <c r="D449" s="242" t="s">
        <v>214</v>
      </c>
      <c r="E449" s="243" t="s">
        <v>1443</v>
      </c>
      <c r="F449" s="244" t="s">
        <v>1444</v>
      </c>
      <c r="G449" s="245" t="s">
        <v>146</v>
      </c>
      <c r="H449" s="246">
        <v>10</v>
      </c>
      <c r="I449" s="247"/>
      <c r="J449" s="248">
        <f>ROUND(I449*H449,2)</f>
        <v>0</v>
      </c>
      <c r="K449" s="244" t="s">
        <v>147</v>
      </c>
      <c r="L449" s="249"/>
      <c r="M449" s="250" t="s">
        <v>32</v>
      </c>
      <c r="N449" s="251" t="s">
        <v>48</v>
      </c>
      <c r="O449" s="85"/>
      <c r="P449" s="234">
        <f>O449*H449</f>
        <v>0</v>
      </c>
      <c r="Q449" s="234">
        <v>0</v>
      </c>
      <c r="R449" s="234">
        <f>Q449*H449</f>
        <v>0</v>
      </c>
      <c r="S449" s="234">
        <v>0</v>
      </c>
      <c r="T449" s="235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36" t="s">
        <v>230</v>
      </c>
      <c r="AT449" s="236" t="s">
        <v>214</v>
      </c>
      <c r="AU449" s="236" t="s">
        <v>84</v>
      </c>
      <c r="AY449" s="17" t="s">
        <v>142</v>
      </c>
      <c r="BE449" s="237">
        <f>IF(N449="základní",J449,0)</f>
        <v>0</v>
      </c>
      <c r="BF449" s="237">
        <f>IF(N449="snížená",J449,0)</f>
        <v>0</v>
      </c>
      <c r="BG449" s="237">
        <f>IF(N449="zákl. přenesená",J449,0)</f>
        <v>0</v>
      </c>
      <c r="BH449" s="237">
        <f>IF(N449="sníž. přenesená",J449,0)</f>
        <v>0</v>
      </c>
      <c r="BI449" s="237">
        <f>IF(N449="nulová",J449,0)</f>
        <v>0</v>
      </c>
      <c r="BJ449" s="17" t="s">
        <v>84</v>
      </c>
      <c r="BK449" s="237">
        <f>ROUND(I449*H449,2)</f>
        <v>0</v>
      </c>
      <c r="BL449" s="17" t="s">
        <v>230</v>
      </c>
      <c r="BM449" s="236" t="s">
        <v>1445</v>
      </c>
    </row>
    <row r="450" s="2" customFormat="1" ht="24" customHeight="1">
      <c r="A450" s="39"/>
      <c r="B450" s="40"/>
      <c r="C450" s="242" t="s">
        <v>1446</v>
      </c>
      <c r="D450" s="242" t="s">
        <v>214</v>
      </c>
      <c r="E450" s="243" t="s">
        <v>1447</v>
      </c>
      <c r="F450" s="244" t="s">
        <v>1448</v>
      </c>
      <c r="G450" s="245" t="s">
        <v>146</v>
      </c>
      <c r="H450" s="246">
        <v>2</v>
      </c>
      <c r="I450" s="247"/>
      <c r="J450" s="248">
        <f>ROUND(I450*H450,2)</f>
        <v>0</v>
      </c>
      <c r="K450" s="244" t="s">
        <v>147</v>
      </c>
      <c r="L450" s="249"/>
      <c r="M450" s="250" t="s">
        <v>32</v>
      </c>
      <c r="N450" s="251" t="s">
        <v>48</v>
      </c>
      <c r="O450" s="85"/>
      <c r="P450" s="234">
        <f>O450*H450</f>
        <v>0</v>
      </c>
      <c r="Q450" s="234">
        <v>0</v>
      </c>
      <c r="R450" s="234">
        <f>Q450*H450</f>
        <v>0</v>
      </c>
      <c r="S450" s="234">
        <v>0</v>
      </c>
      <c r="T450" s="235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36" t="s">
        <v>230</v>
      </c>
      <c r="AT450" s="236" t="s">
        <v>214</v>
      </c>
      <c r="AU450" s="236" t="s">
        <v>84</v>
      </c>
      <c r="AY450" s="17" t="s">
        <v>142</v>
      </c>
      <c r="BE450" s="237">
        <f>IF(N450="základní",J450,0)</f>
        <v>0</v>
      </c>
      <c r="BF450" s="237">
        <f>IF(N450="snížená",J450,0)</f>
        <v>0</v>
      </c>
      <c r="BG450" s="237">
        <f>IF(N450="zákl. přenesená",J450,0)</f>
        <v>0</v>
      </c>
      <c r="BH450" s="237">
        <f>IF(N450="sníž. přenesená",J450,0)</f>
        <v>0</v>
      </c>
      <c r="BI450" s="237">
        <f>IF(N450="nulová",J450,0)</f>
        <v>0</v>
      </c>
      <c r="BJ450" s="17" t="s">
        <v>84</v>
      </c>
      <c r="BK450" s="237">
        <f>ROUND(I450*H450,2)</f>
        <v>0</v>
      </c>
      <c r="BL450" s="17" t="s">
        <v>230</v>
      </c>
      <c r="BM450" s="236" t="s">
        <v>1449</v>
      </c>
    </row>
    <row r="451" s="2" customFormat="1" ht="24" customHeight="1">
      <c r="A451" s="39"/>
      <c r="B451" s="40"/>
      <c r="C451" s="242" t="s">
        <v>1450</v>
      </c>
      <c r="D451" s="242" t="s">
        <v>214</v>
      </c>
      <c r="E451" s="243" t="s">
        <v>1451</v>
      </c>
      <c r="F451" s="244" t="s">
        <v>1452</v>
      </c>
      <c r="G451" s="245" t="s">
        <v>146</v>
      </c>
      <c r="H451" s="246">
        <v>2</v>
      </c>
      <c r="I451" s="247"/>
      <c r="J451" s="248">
        <f>ROUND(I451*H451,2)</f>
        <v>0</v>
      </c>
      <c r="K451" s="244" t="s">
        <v>147</v>
      </c>
      <c r="L451" s="249"/>
      <c r="M451" s="250" t="s">
        <v>32</v>
      </c>
      <c r="N451" s="251" t="s">
        <v>48</v>
      </c>
      <c r="O451" s="85"/>
      <c r="P451" s="234">
        <f>O451*H451</f>
        <v>0</v>
      </c>
      <c r="Q451" s="234">
        <v>0</v>
      </c>
      <c r="R451" s="234">
        <f>Q451*H451</f>
        <v>0</v>
      </c>
      <c r="S451" s="234">
        <v>0</v>
      </c>
      <c r="T451" s="235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36" t="s">
        <v>230</v>
      </c>
      <c r="AT451" s="236" t="s">
        <v>214</v>
      </c>
      <c r="AU451" s="236" t="s">
        <v>84</v>
      </c>
      <c r="AY451" s="17" t="s">
        <v>142</v>
      </c>
      <c r="BE451" s="237">
        <f>IF(N451="základní",J451,0)</f>
        <v>0</v>
      </c>
      <c r="BF451" s="237">
        <f>IF(N451="snížená",J451,0)</f>
        <v>0</v>
      </c>
      <c r="BG451" s="237">
        <f>IF(N451="zákl. přenesená",J451,0)</f>
        <v>0</v>
      </c>
      <c r="BH451" s="237">
        <f>IF(N451="sníž. přenesená",J451,0)</f>
        <v>0</v>
      </c>
      <c r="BI451" s="237">
        <f>IF(N451="nulová",J451,0)</f>
        <v>0</v>
      </c>
      <c r="BJ451" s="17" t="s">
        <v>84</v>
      </c>
      <c r="BK451" s="237">
        <f>ROUND(I451*H451,2)</f>
        <v>0</v>
      </c>
      <c r="BL451" s="17" t="s">
        <v>230</v>
      </c>
      <c r="BM451" s="236" t="s">
        <v>1453</v>
      </c>
    </row>
    <row r="452" s="2" customFormat="1" ht="24" customHeight="1">
      <c r="A452" s="39"/>
      <c r="B452" s="40"/>
      <c r="C452" s="242" t="s">
        <v>1454</v>
      </c>
      <c r="D452" s="242" t="s">
        <v>214</v>
      </c>
      <c r="E452" s="243" t="s">
        <v>1455</v>
      </c>
      <c r="F452" s="244" t="s">
        <v>1456</v>
      </c>
      <c r="G452" s="245" t="s">
        <v>146</v>
      </c>
      <c r="H452" s="246">
        <v>12</v>
      </c>
      <c r="I452" s="247"/>
      <c r="J452" s="248">
        <f>ROUND(I452*H452,2)</f>
        <v>0</v>
      </c>
      <c r="K452" s="244" t="s">
        <v>147</v>
      </c>
      <c r="L452" s="249"/>
      <c r="M452" s="250" t="s">
        <v>32</v>
      </c>
      <c r="N452" s="251" t="s">
        <v>48</v>
      </c>
      <c r="O452" s="85"/>
      <c r="P452" s="234">
        <f>O452*H452</f>
        <v>0</v>
      </c>
      <c r="Q452" s="234">
        <v>0</v>
      </c>
      <c r="R452" s="234">
        <f>Q452*H452</f>
        <v>0</v>
      </c>
      <c r="S452" s="234">
        <v>0</v>
      </c>
      <c r="T452" s="235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36" t="s">
        <v>230</v>
      </c>
      <c r="AT452" s="236" t="s">
        <v>214</v>
      </c>
      <c r="AU452" s="236" t="s">
        <v>84</v>
      </c>
      <c r="AY452" s="17" t="s">
        <v>142</v>
      </c>
      <c r="BE452" s="237">
        <f>IF(N452="základní",J452,0)</f>
        <v>0</v>
      </c>
      <c r="BF452" s="237">
        <f>IF(N452="snížená",J452,0)</f>
        <v>0</v>
      </c>
      <c r="BG452" s="237">
        <f>IF(N452="zákl. přenesená",J452,0)</f>
        <v>0</v>
      </c>
      <c r="BH452" s="237">
        <f>IF(N452="sníž. přenesená",J452,0)</f>
        <v>0</v>
      </c>
      <c r="BI452" s="237">
        <f>IF(N452="nulová",J452,0)</f>
        <v>0</v>
      </c>
      <c r="BJ452" s="17" t="s">
        <v>84</v>
      </c>
      <c r="BK452" s="237">
        <f>ROUND(I452*H452,2)</f>
        <v>0</v>
      </c>
      <c r="BL452" s="17" t="s">
        <v>230</v>
      </c>
      <c r="BM452" s="236" t="s">
        <v>1457</v>
      </c>
    </row>
    <row r="453" s="2" customFormat="1" ht="24" customHeight="1">
      <c r="A453" s="39"/>
      <c r="B453" s="40"/>
      <c r="C453" s="242" t="s">
        <v>1458</v>
      </c>
      <c r="D453" s="242" t="s">
        <v>214</v>
      </c>
      <c r="E453" s="243" t="s">
        <v>1459</v>
      </c>
      <c r="F453" s="244" t="s">
        <v>1460</v>
      </c>
      <c r="G453" s="245" t="s">
        <v>146</v>
      </c>
      <c r="H453" s="246">
        <v>4</v>
      </c>
      <c r="I453" s="247"/>
      <c r="J453" s="248">
        <f>ROUND(I453*H453,2)</f>
        <v>0</v>
      </c>
      <c r="K453" s="244" t="s">
        <v>147</v>
      </c>
      <c r="L453" s="249"/>
      <c r="M453" s="250" t="s">
        <v>32</v>
      </c>
      <c r="N453" s="251" t="s">
        <v>48</v>
      </c>
      <c r="O453" s="85"/>
      <c r="P453" s="234">
        <f>O453*H453</f>
        <v>0</v>
      </c>
      <c r="Q453" s="234">
        <v>0</v>
      </c>
      <c r="R453" s="234">
        <f>Q453*H453</f>
        <v>0</v>
      </c>
      <c r="S453" s="234">
        <v>0</v>
      </c>
      <c r="T453" s="235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36" t="s">
        <v>230</v>
      </c>
      <c r="AT453" s="236" t="s">
        <v>214</v>
      </c>
      <c r="AU453" s="236" t="s">
        <v>84</v>
      </c>
      <c r="AY453" s="17" t="s">
        <v>142</v>
      </c>
      <c r="BE453" s="237">
        <f>IF(N453="základní",J453,0)</f>
        <v>0</v>
      </c>
      <c r="BF453" s="237">
        <f>IF(N453="snížená",J453,0)</f>
        <v>0</v>
      </c>
      <c r="BG453" s="237">
        <f>IF(N453="zákl. přenesená",J453,0)</f>
        <v>0</v>
      </c>
      <c r="BH453" s="237">
        <f>IF(N453="sníž. přenesená",J453,0)</f>
        <v>0</v>
      </c>
      <c r="BI453" s="237">
        <f>IF(N453="nulová",J453,0)</f>
        <v>0</v>
      </c>
      <c r="BJ453" s="17" t="s">
        <v>84</v>
      </c>
      <c r="BK453" s="237">
        <f>ROUND(I453*H453,2)</f>
        <v>0</v>
      </c>
      <c r="BL453" s="17" t="s">
        <v>230</v>
      </c>
      <c r="BM453" s="236" t="s">
        <v>1461</v>
      </c>
    </row>
    <row r="454" s="2" customFormat="1" ht="24" customHeight="1">
      <c r="A454" s="39"/>
      <c r="B454" s="40"/>
      <c r="C454" s="242" t="s">
        <v>1462</v>
      </c>
      <c r="D454" s="242" t="s">
        <v>214</v>
      </c>
      <c r="E454" s="243" t="s">
        <v>1463</v>
      </c>
      <c r="F454" s="244" t="s">
        <v>1464</v>
      </c>
      <c r="G454" s="245" t="s">
        <v>146</v>
      </c>
      <c r="H454" s="246">
        <v>4</v>
      </c>
      <c r="I454" s="247"/>
      <c r="J454" s="248">
        <f>ROUND(I454*H454,2)</f>
        <v>0</v>
      </c>
      <c r="K454" s="244" t="s">
        <v>147</v>
      </c>
      <c r="L454" s="249"/>
      <c r="M454" s="250" t="s">
        <v>32</v>
      </c>
      <c r="N454" s="251" t="s">
        <v>48</v>
      </c>
      <c r="O454" s="85"/>
      <c r="P454" s="234">
        <f>O454*H454</f>
        <v>0</v>
      </c>
      <c r="Q454" s="234">
        <v>0</v>
      </c>
      <c r="R454" s="234">
        <f>Q454*H454</f>
        <v>0</v>
      </c>
      <c r="S454" s="234">
        <v>0</v>
      </c>
      <c r="T454" s="235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36" t="s">
        <v>230</v>
      </c>
      <c r="AT454" s="236" t="s">
        <v>214</v>
      </c>
      <c r="AU454" s="236" t="s">
        <v>84</v>
      </c>
      <c r="AY454" s="17" t="s">
        <v>142</v>
      </c>
      <c r="BE454" s="237">
        <f>IF(N454="základní",J454,0)</f>
        <v>0</v>
      </c>
      <c r="BF454" s="237">
        <f>IF(N454="snížená",J454,0)</f>
        <v>0</v>
      </c>
      <c r="BG454" s="237">
        <f>IF(N454="zákl. přenesená",J454,0)</f>
        <v>0</v>
      </c>
      <c r="BH454" s="237">
        <f>IF(N454="sníž. přenesená",J454,0)</f>
        <v>0</v>
      </c>
      <c r="BI454" s="237">
        <f>IF(N454="nulová",J454,0)</f>
        <v>0</v>
      </c>
      <c r="BJ454" s="17" t="s">
        <v>84</v>
      </c>
      <c r="BK454" s="237">
        <f>ROUND(I454*H454,2)</f>
        <v>0</v>
      </c>
      <c r="BL454" s="17" t="s">
        <v>230</v>
      </c>
      <c r="BM454" s="236" t="s">
        <v>1465</v>
      </c>
    </row>
    <row r="455" s="2" customFormat="1" ht="24" customHeight="1">
      <c r="A455" s="39"/>
      <c r="B455" s="40"/>
      <c r="C455" s="242" t="s">
        <v>1466</v>
      </c>
      <c r="D455" s="242" t="s">
        <v>214</v>
      </c>
      <c r="E455" s="243" t="s">
        <v>1467</v>
      </c>
      <c r="F455" s="244" t="s">
        <v>1468</v>
      </c>
      <c r="G455" s="245" t="s">
        <v>146</v>
      </c>
      <c r="H455" s="246">
        <v>2</v>
      </c>
      <c r="I455" s="247"/>
      <c r="J455" s="248">
        <f>ROUND(I455*H455,2)</f>
        <v>0</v>
      </c>
      <c r="K455" s="244" t="s">
        <v>147</v>
      </c>
      <c r="L455" s="249"/>
      <c r="M455" s="250" t="s">
        <v>32</v>
      </c>
      <c r="N455" s="251" t="s">
        <v>48</v>
      </c>
      <c r="O455" s="85"/>
      <c r="P455" s="234">
        <f>O455*H455</f>
        <v>0</v>
      </c>
      <c r="Q455" s="234">
        <v>0</v>
      </c>
      <c r="R455" s="234">
        <f>Q455*H455</f>
        <v>0</v>
      </c>
      <c r="S455" s="234">
        <v>0</v>
      </c>
      <c r="T455" s="235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36" t="s">
        <v>230</v>
      </c>
      <c r="AT455" s="236" t="s">
        <v>214</v>
      </c>
      <c r="AU455" s="236" t="s">
        <v>84</v>
      </c>
      <c r="AY455" s="17" t="s">
        <v>142</v>
      </c>
      <c r="BE455" s="237">
        <f>IF(N455="základní",J455,0)</f>
        <v>0</v>
      </c>
      <c r="BF455" s="237">
        <f>IF(N455="snížená",J455,0)</f>
        <v>0</v>
      </c>
      <c r="BG455" s="237">
        <f>IF(N455="zákl. přenesená",J455,0)</f>
        <v>0</v>
      </c>
      <c r="BH455" s="237">
        <f>IF(N455="sníž. přenesená",J455,0)</f>
        <v>0</v>
      </c>
      <c r="BI455" s="237">
        <f>IF(N455="nulová",J455,0)</f>
        <v>0</v>
      </c>
      <c r="BJ455" s="17" t="s">
        <v>84</v>
      </c>
      <c r="BK455" s="237">
        <f>ROUND(I455*H455,2)</f>
        <v>0</v>
      </c>
      <c r="BL455" s="17" t="s">
        <v>230</v>
      </c>
      <c r="BM455" s="236" t="s">
        <v>1469</v>
      </c>
    </row>
    <row r="456" s="2" customFormat="1" ht="24" customHeight="1">
      <c r="A456" s="39"/>
      <c r="B456" s="40"/>
      <c r="C456" s="242" t="s">
        <v>1470</v>
      </c>
      <c r="D456" s="242" t="s">
        <v>214</v>
      </c>
      <c r="E456" s="243" t="s">
        <v>1471</v>
      </c>
      <c r="F456" s="244" t="s">
        <v>1472</v>
      </c>
      <c r="G456" s="245" t="s">
        <v>146</v>
      </c>
      <c r="H456" s="246">
        <v>6</v>
      </c>
      <c r="I456" s="247"/>
      <c r="J456" s="248">
        <f>ROUND(I456*H456,2)</f>
        <v>0</v>
      </c>
      <c r="K456" s="244" t="s">
        <v>147</v>
      </c>
      <c r="L456" s="249"/>
      <c r="M456" s="250" t="s">
        <v>32</v>
      </c>
      <c r="N456" s="251" t="s">
        <v>48</v>
      </c>
      <c r="O456" s="85"/>
      <c r="P456" s="234">
        <f>O456*H456</f>
        <v>0</v>
      </c>
      <c r="Q456" s="234">
        <v>0</v>
      </c>
      <c r="R456" s="234">
        <f>Q456*H456</f>
        <v>0</v>
      </c>
      <c r="S456" s="234">
        <v>0</v>
      </c>
      <c r="T456" s="235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36" t="s">
        <v>230</v>
      </c>
      <c r="AT456" s="236" t="s">
        <v>214</v>
      </c>
      <c r="AU456" s="236" t="s">
        <v>84</v>
      </c>
      <c r="AY456" s="17" t="s">
        <v>142</v>
      </c>
      <c r="BE456" s="237">
        <f>IF(N456="základní",J456,0)</f>
        <v>0</v>
      </c>
      <c r="BF456" s="237">
        <f>IF(N456="snížená",J456,0)</f>
        <v>0</v>
      </c>
      <c r="BG456" s="237">
        <f>IF(N456="zákl. přenesená",J456,0)</f>
        <v>0</v>
      </c>
      <c r="BH456" s="237">
        <f>IF(N456="sníž. přenesená",J456,0)</f>
        <v>0</v>
      </c>
      <c r="BI456" s="237">
        <f>IF(N456="nulová",J456,0)</f>
        <v>0</v>
      </c>
      <c r="BJ456" s="17" t="s">
        <v>84</v>
      </c>
      <c r="BK456" s="237">
        <f>ROUND(I456*H456,2)</f>
        <v>0</v>
      </c>
      <c r="BL456" s="17" t="s">
        <v>230</v>
      </c>
      <c r="BM456" s="236" t="s">
        <v>1473</v>
      </c>
    </row>
    <row r="457" s="2" customFormat="1">
      <c r="A457" s="39"/>
      <c r="B457" s="40"/>
      <c r="C457" s="41"/>
      <c r="D457" s="238" t="s">
        <v>420</v>
      </c>
      <c r="E457" s="41"/>
      <c r="F457" s="239" t="s">
        <v>1474</v>
      </c>
      <c r="G457" s="41"/>
      <c r="H457" s="41"/>
      <c r="I457" s="147"/>
      <c r="J457" s="41"/>
      <c r="K457" s="41"/>
      <c r="L457" s="45"/>
      <c r="M457" s="240"/>
      <c r="N457" s="241"/>
      <c r="O457" s="85"/>
      <c r="P457" s="85"/>
      <c r="Q457" s="85"/>
      <c r="R457" s="85"/>
      <c r="S457" s="85"/>
      <c r="T457" s="86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7" t="s">
        <v>420</v>
      </c>
      <c r="AU457" s="17" t="s">
        <v>84</v>
      </c>
    </row>
    <row r="458" s="2" customFormat="1" ht="24" customHeight="1">
      <c r="A458" s="39"/>
      <c r="B458" s="40"/>
      <c r="C458" s="242" t="s">
        <v>1475</v>
      </c>
      <c r="D458" s="242" t="s">
        <v>214</v>
      </c>
      <c r="E458" s="243" t="s">
        <v>1476</v>
      </c>
      <c r="F458" s="244" t="s">
        <v>1477</v>
      </c>
      <c r="G458" s="245" t="s">
        <v>146</v>
      </c>
      <c r="H458" s="246">
        <v>4</v>
      </c>
      <c r="I458" s="247"/>
      <c r="J458" s="248">
        <f>ROUND(I458*H458,2)</f>
        <v>0</v>
      </c>
      <c r="K458" s="244" t="s">
        <v>1478</v>
      </c>
      <c r="L458" s="249"/>
      <c r="M458" s="250" t="s">
        <v>32</v>
      </c>
      <c r="N458" s="251" t="s">
        <v>48</v>
      </c>
      <c r="O458" s="85"/>
      <c r="P458" s="234">
        <f>O458*H458</f>
        <v>0</v>
      </c>
      <c r="Q458" s="234">
        <v>0</v>
      </c>
      <c r="R458" s="234">
        <f>Q458*H458</f>
        <v>0</v>
      </c>
      <c r="S458" s="234">
        <v>0</v>
      </c>
      <c r="T458" s="235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36" t="s">
        <v>230</v>
      </c>
      <c r="AT458" s="236" t="s">
        <v>214</v>
      </c>
      <c r="AU458" s="236" t="s">
        <v>84</v>
      </c>
      <c r="AY458" s="17" t="s">
        <v>142</v>
      </c>
      <c r="BE458" s="237">
        <f>IF(N458="základní",J458,0)</f>
        <v>0</v>
      </c>
      <c r="BF458" s="237">
        <f>IF(N458="snížená",J458,0)</f>
        <v>0</v>
      </c>
      <c r="BG458" s="237">
        <f>IF(N458="zákl. přenesená",J458,0)</f>
        <v>0</v>
      </c>
      <c r="BH458" s="237">
        <f>IF(N458="sníž. přenesená",J458,0)</f>
        <v>0</v>
      </c>
      <c r="BI458" s="237">
        <f>IF(N458="nulová",J458,0)</f>
        <v>0</v>
      </c>
      <c r="BJ458" s="17" t="s">
        <v>84</v>
      </c>
      <c r="BK458" s="237">
        <f>ROUND(I458*H458,2)</f>
        <v>0</v>
      </c>
      <c r="BL458" s="17" t="s">
        <v>230</v>
      </c>
      <c r="BM458" s="236" t="s">
        <v>1479</v>
      </c>
    </row>
    <row r="459" s="2" customFormat="1" ht="24" customHeight="1">
      <c r="A459" s="39"/>
      <c r="B459" s="40"/>
      <c r="C459" s="242" t="s">
        <v>1480</v>
      </c>
      <c r="D459" s="242" t="s">
        <v>214</v>
      </c>
      <c r="E459" s="243" t="s">
        <v>1481</v>
      </c>
      <c r="F459" s="244" t="s">
        <v>1482</v>
      </c>
      <c r="G459" s="245" t="s">
        <v>146</v>
      </c>
      <c r="H459" s="246">
        <v>4</v>
      </c>
      <c r="I459" s="247"/>
      <c r="J459" s="248">
        <f>ROUND(I459*H459,2)</f>
        <v>0</v>
      </c>
      <c r="K459" s="244" t="s">
        <v>147</v>
      </c>
      <c r="L459" s="249"/>
      <c r="M459" s="250" t="s">
        <v>32</v>
      </c>
      <c r="N459" s="251" t="s">
        <v>48</v>
      </c>
      <c r="O459" s="85"/>
      <c r="P459" s="234">
        <f>O459*H459</f>
        <v>0</v>
      </c>
      <c r="Q459" s="234">
        <v>0</v>
      </c>
      <c r="R459" s="234">
        <f>Q459*H459</f>
        <v>0</v>
      </c>
      <c r="S459" s="234">
        <v>0</v>
      </c>
      <c r="T459" s="235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36" t="s">
        <v>230</v>
      </c>
      <c r="AT459" s="236" t="s">
        <v>214</v>
      </c>
      <c r="AU459" s="236" t="s">
        <v>84</v>
      </c>
      <c r="AY459" s="17" t="s">
        <v>142</v>
      </c>
      <c r="BE459" s="237">
        <f>IF(N459="základní",J459,0)</f>
        <v>0</v>
      </c>
      <c r="BF459" s="237">
        <f>IF(N459="snížená",J459,0)</f>
        <v>0</v>
      </c>
      <c r="BG459" s="237">
        <f>IF(N459="zákl. přenesená",J459,0)</f>
        <v>0</v>
      </c>
      <c r="BH459" s="237">
        <f>IF(N459="sníž. přenesená",J459,0)</f>
        <v>0</v>
      </c>
      <c r="BI459" s="237">
        <f>IF(N459="nulová",J459,0)</f>
        <v>0</v>
      </c>
      <c r="BJ459" s="17" t="s">
        <v>84</v>
      </c>
      <c r="BK459" s="237">
        <f>ROUND(I459*H459,2)</f>
        <v>0</v>
      </c>
      <c r="BL459" s="17" t="s">
        <v>230</v>
      </c>
      <c r="BM459" s="236" t="s">
        <v>1483</v>
      </c>
    </row>
    <row r="460" s="2" customFormat="1">
      <c r="A460" s="39"/>
      <c r="B460" s="40"/>
      <c r="C460" s="41"/>
      <c r="D460" s="238" t="s">
        <v>420</v>
      </c>
      <c r="E460" s="41"/>
      <c r="F460" s="239" t="s">
        <v>1484</v>
      </c>
      <c r="G460" s="41"/>
      <c r="H460" s="41"/>
      <c r="I460" s="147"/>
      <c r="J460" s="41"/>
      <c r="K460" s="41"/>
      <c r="L460" s="45"/>
      <c r="M460" s="240"/>
      <c r="N460" s="241"/>
      <c r="O460" s="85"/>
      <c r="P460" s="85"/>
      <c r="Q460" s="85"/>
      <c r="R460" s="85"/>
      <c r="S460" s="85"/>
      <c r="T460" s="86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7" t="s">
        <v>420</v>
      </c>
      <c r="AU460" s="17" t="s">
        <v>84</v>
      </c>
    </row>
    <row r="461" s="2" customFormat="1" ht="24" customHeight="1">
      <c r="A461" s="39"/>
      <c r="B461" s="40"/>
      <c r="C461" s="242" t="s">
        <v>1485</v>
      </c>
      <c r="D461" s="242" t="s">
        <v>214</v>
      </c>
      <c r="E461" s="243" t="s">
        <v>1486</v>
      </c>
      <c r="F461" s="244" t="s">
        <v>1487</v>
      </c>
      <c r="G461" s="245" t="s">
        <v>146</v>
      </c>
      <c r="H461" s="246">
        <v>4</v>
      </c>
      <c r="I461" s="247"/>
      <c r="J461" s="248">
        <f>ROUND(I461*H461,2)</f>
        <v>0</v>
      </c>
      <c r="K461" s="244" t="s">
        <v>147</v>
      </c>
      <c r="L461" s="249"/>
      <c r="M461" s="250" t="s">
        <v>32</v>
      </c>
      <c r="N461" s="251" t="s">
        <v>48</v>
      </c>
      <c r="O461" s="85"/>
      <c r="P461" s="234">
        <f>O461*H461</f>
        <v>0</v>
      </c>
      <c r="Q461" s="234">
        <v>0</v>
      </c>
      <c r="R461" s="234">
        <f>Q461*H461</f>
        <v>0</v>
      </c>
      <c r="S461" s="234">
        <v>0</v>
      </c>
      <c r="T461" s="235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36" t="s">
        <v>230</v>
      </c>
      <c r="AT461" s="236" t="s">
        <v>214</v>
      </c>
      <c r="AU461" s="236" t="s">
        <v>84</v>
      </c>
      <c r="AY461" s="17" t="s">
        <v>142</v>
      </c>
      <c r="BE461" s="237">
        <f>IF(N461="základní",J461,0)</f>
        <v>0</v>
      </c>
      <c r="BF461" s="237">
        <f>IF(N461="snížená",J461,0)</f>
        <v>0</v>
      </c>
      <c r="BG461" s="237">
        <f>IF(N461="zákl. přenesená",J461,0)</f>
        <v>0</v>
      </c>
      <c r="BH461" s="237">
        <f>IF(N461="sníž. přenesená",J461,0)</f>
        <v>0</v>
      </c>
      <c r="BI461" s="237">
        <f>IF(N461="nulová",J461,0)</f>
        <v>0</v>
      </c>
      <c r="BJ461" s="17" t="s">
        <v>84</v>
      </c>
      <c r="BK461" s="237">
        <f>ROUND(I461*H461,2)</f>
        <v>0</v>
      </c>
      <c r="BL461" s="17" t="s">
        <v>230</v>
      </c>
      <c r="BM461" s="236" t="s">
        <v>1488</v>
      </c>
    </row>
    <row r="462" s="2" customFormat="1">
      <c r="A462" s="39"/>
      <c r="B462" s="40"/>
      <c r="C462" s="41"/>
      <c r="D462" s="238" t="s">
        <v>420</v>
      </c>
      <c r="E462" s="41"/>
      <c r="F462" s="239" t="s">
        <v>1489</v>
      </c>
      <c r="G462" s="41"/>
      <c r="H462" s="41"/>
      <c r="I462" s="147"/>
      <c r="J462" s="41"/>
      <c r="K462" s="41"/>
      <c r="L462" s="45"/>
      <c r="M462" s="240"/>
      <c r="N462" s="241"/>
      <c r="O462" s="85"/>
      <c r="P462" s="85"/>
      <c r="Q462" s="85"/>
      <c r="R462" s="85"/>
      <c r="S462" s="85"/>
      <c r="T462" s="86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T462" s="17" t="s">
        <v>420</v>
      </c>
      <c r="AU462" s="17" t="s">
        <v>84</v>
      </c>
    </row>
    <row r="463" s="2" customFormat="1" ht="24" customHeight="1">
      <c r="A463" s="39"/>
      <c r="B463" s="40"/>
      <c r="C463" s="242" t="s">
        <v>1490</v>
      </c>
      <c r="D463" s="242" t="s">
        <v>214</v>
      </c>
      <c r="E463" s="243" t="s">
        <v>1491</v>
      </c>
      <c r="F463" s="244" t="s">
        <v>1492</v>
      </c>
      <c r="G463" s="245" t="s">
        <v>146</v>
      </c>
      <c r="H463" s="246">
        <v>10</v>
      </c>
      <c r="I463" s="247"/>
      <c r="J463" s="248">
        <f>ROUND(I463*H463,2)</f>
        <v>0</v>
      </c>
      <c r="K463" s="244" t="s">
        <v>147</v>
      </c>
      <c r="L463" s="249"/>
      <c r="M463" s="250" t="s">
        <v>32</v>
      </c>
      <c r="N463" s="251" t="s">
        <v>48</v>
      </c>
      <c r="O463" s="85"/>
      <c r="P463" s="234">
        <f>O463*H463</f>
        <v>0</v>
      </c>
      <c r="Q463" s="234">
        <v>0</v>
      </c>
      <c r="R463" s="234">
        <f>Q463*H463</f>
        <v>0</v>
      </c>
      <c r="S463" s="234">
        <v>0</v>
      </c>
      <c r="T463" s="235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36" t="s">
        <v>230</v>
      </c>
      <c r="AT463" s="236" t="s">
        <v>214</v>
      </c>
      <c r="AU463" s="236" t="s">
        <v>84</v>
      </c>
      <c r="AY463" s="17" t="s">
        <v>142</v>
      </c>
      <c r="BE463" s="237">
        <f>IF(N463="základní",J463,0)</f>
        <v>0</v>
      </c>
      <c r="BF463" s="237">
        <f>IF(N463="snížená",J463,0)</f>
        <v>0</v>
      </c>
      <c r="BG463" s="237">
        <f>IF(N463="zákl. přenesená",J463,0)</f>
        <v>0</v>
      </c>
      <c r="BH463" s="237">
        <f>IF(N463="sníž. přenesená",J463,0)</f>
        <v>0</v>
      </c>
      <c r="BI463" s="237">
        <f>IF(N463="nulová",J463,0)</f>
        <v>0</v>
      </c>
      <c r="BJ463" s="17" t="s">
        <v>84</v>
      </c>
      <c r="BK463" s="237">
        <f>ROUND(I463*H463,2)</f>
        <v>0</v>
      </c>
      <c r="BL463" s="17" t="s">
        <v>230</v>
      </c>
      <c r="BM463" s="236" t="s">
        <v>1493</v>
      </c>
    </row>
    <row r="464" s="2" customFormat="1">
      <c r="A464" s="39"/>
      <c r="B464" s="40"/>
      <c r="C464" s="41"/>
      <c r="D464" s="238" t="s">
        <v>420</v>
      </c>
      <c r="E464" s="41"/>
      <c r="F464" s="239" t="s">
        <v>1494</v>
      </c>
      <c r="G464" s="41"/>
      <c r="H464" s="41"/>
      <c r="I464" s="147"/>
      <c r="J464" s="41"/>
      <c r="K464" s="41"/>
      <c r="L464" s="45"/>
      <c r="M464" s="240"/>
      <c r="N464" s="241"/>
      <c r="O464" s="85"/>
      <c r="P464" s="85"/>
      <c r="Q464" s="85"/>
      <c r="R464" s="85"/>
      <c r="S464" s="85"/>
      <c r="T464" s="86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T464" s="17" t="s">
        <v>420</v>
      </c>
      <c r="AU464" s="17" t="s">
        <v>84</v>
      </c>
    </row>
    <row r="465" s="2" customFormat="1" ht="24" customHeight="1">
      <c r="A465" s="39"/>
      <c r="B465" s="40"/>
      <c r="C465" s="225" t="s">
        <v>1495</v>
      </c>
      <c r="D465" s="225" t="s">
        <v>143</v>
      </c>
      <c r="E465" s="226" t="s">
        <v>1496</v>
      </c>
      <c r="F465" s="227" t="s">
        <v>1497</v>
      </c>
      <c r="G465" s="228" t="s">
        <v>146</v>
      </c>
      <c r="H465" s="229">
        <v>4</v>
      </c>
      <c r="I465" s="230"/>
      <c r="J465" s="231">
        <f>ROUND(I465*H465,2)</f>
        <v>0</v>
      </c>
      <c r="K465" s="227" t="s">
        <v>147</v>
      </c>
      <c r="L465" s="45"/>
      <c r="M465" s="232" t="s">
        <v>32</v>
      </c>
      <c r="N465" s="233" t="s">
        <v>48</v>
      </c>
      <c r="O465" s="85"/>
      <c r="P465" s="234">
        <f>O465*H465</f>
        <v>0</v>
      </c>
      <c r="Q465" s="234">
        <v>0</v>
      </c>
      <c r="R465" s="234">
        <f>Q465*H465</f>
        <v>0</v>
      </c>
      <c r="S465" s="234">
        <v>0</v>
      </c>
      <c r="T465" s="235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36" t="s">
        <v>634</v>
      </c>
      <c r="AT465" s="236" t="s">
        <v>143</v>
      </c>
      <c r="AU465" s="236" t="s">
        <v>84</v>
      </c>
      <c r="AY465" s="17" t="s">
        <v>142</v>
      </c>
      <c r="BE465" s="237">
        <f>IF(N465="základní",J465,0)</f>
        <v>0</v>
      </c>
      <c r="BF465" s="237">
        <f>IF(N465="snížená",J465,0)</f>
        <v>0</v>
      </c>
      <c r="BG465" s="237">
        <f>IF(N465="zákl. přenesená",J465,0)</f>
        <v>0</v>
      </c>
      <c r="BH465" s="237">
        <f>IF(N465="sníž. přenesená",J465,0)</f>
        <v>0</v>
      </c>
      <c r="BI465" s="237">
        <f>IF(N465="nulová",J465,0)</f>
        <v>0</v>
      </c>
      <c r="BJ465" s="17" t="s">
        <v>84</v>
      </c>
      <c r="BK465" s="237">
        <f>ROUND(I465*H465,2)</f>
        <v>0</v>
      </c>
      <c r="BL465" s="17" t="s">
        <v>634</v>
      </c>
      <c r="BM465" s="236" t="s">
        <v>1498</v>
      </c>
    </row>
    <row r="466" s="2" customFormat="1" ht="24" customHeight="1">
      <c r="A466" s="39"/>
      <c r="B466" s="40"/>
      <c r="C466" s="225" t="s">
        <v>1499</v>
      </c>
      <c r="D466" s="225" t="s">
        <v>143</v>
      </c>
      <c r="E466" s="226" t="s">
        <v>1500</v>
      </c>
      <c r="F466" s="227" t="s">
        <v>1501</v>
      </c>
      <c r="G466" s="228" t="s">
        <v>146</v>
      </c>
      <c r="H466" s="229">
        <v>1</v>
      </c>
      <c r="I466" s="230"/>
      <c r="J466" s="231">
        <f>ROUND(I466*H466,2)</f>
        <v>0</v>
      </c>
      <c r="K466" s="227" t="s">
        <v>147</v>
      </c>
      <c r="L466" s="45"/>
      <c r="M466" s="232" t="s">
        <v>32</v>
      </c>
      <c r="N466" s="233" t="s">
        <v>48</v>
      </c>
      <c r="O466" s="85"/>
      <c r="P466" s="234">
        <f>O466*H466</f>
        <v>0</v>
      </c>
      <c r="Q466" s="234">
        <v>0</v>
      </c>
      <c r="R466" s="234">
        <f>Q466*H466</f>
        <v>0</v>
      </c>
      <c r="S466" s="234">
        <v>0</v>
      </c>
      <c r="T466" s="235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36" t="s">
        <v>634</v>
      </c>
      <c r="AT466" s="236" t="s">
        <v>143</v>
      </c>
      <c r="AU466" s="236" t="s">
        <v>84</v>
      </c>
      <c r="AY466" s="17" t="s">
        <v>142</v>
      </c>
      <c r="BE466" s="237">
        <f>IF(N466="základní",J466,0)</f>
        <v>0</v>
      </c>
      <c r="BF466" s="237">
        <f>IF(N466="snížená",J466,0)</f>
        <v>0</v>
      </c>
      <c r="BG466" s="237">
        <f>IF(N466="zákl. přenesená",J466,0)</f>
        <v>0</v>
      </c>
      <c r="BH466" s="237">
        <f>IF(N466="sníž. přenesená",J466,0)</f>
        <v>0</v>
      </c>
      <c r="BI466" s="237">
        <f>IF(N466="nulová",J466,0)</f>
        <v>0</v>
      </c>
      <c r="BJ466" s="17" t="s">
        <v>84</v>
      </c>
      <c r="BK466" s="237">
        <f>ROUND(I466*H466,2)</f>
        <v>0</v>
      </c>
      <c r="BL466" s="17" t="s">
        <v>634</v>
      </c>
      <c r="BM466" s="236" t="s">
        <v>1502</v>
      </c>
    </row>
    <row r="467" s="2" customFormat="1" ht="24" customHeight="1">
      <c r="A467" s="39"/>
      <c r="B467" s="40"/>
      <c r="C467" s="225" t="s">
        <v>1503</v>
      </c>
      <c r="D467" s="225" t="s">
        <v>143</v>
      </c>
      <c r="E467" s="226" t="s">
        <v>1504</v>
      </c>
      <c r="F467" s="227" t="s">
        <v>1505</v>
      </c>
      <c r="G467" s="228" t="s">
        <v>146</v>
      </c>
      <c r="H467" s="229">
        <v>4</v>
      </c>
      <c r="I467" s="230"/>
      <c r="J467" s="231">
        <f>ROUND(I467*H467,2)</f>
        <v>0</v>
      </c>
      <c r="K467" s="227" t="s">
        <v>147</v>
      </c>
      <c r="L467" s="45"/>
      <c r="M467" s="232" t="s">
        <v>32</v>
      </c>
      <c r="N467" s="233" t="s">
        <v>48</v>
      </c>
      <c r="O467" s="85"/>
      <c r="P467" s="234">
        <f>O467*H467</f>
        <v>0</v>
      </c>
      <c r="Q467" s="234">
        <v>0</v>
      </c>
      <c r="R467" s="234">
        <f>Q467*H467</f>
        <v>0</v>
      </c>
      <c r="S467" s="234">
        <v>0</v>
      </c>
      <c r="T467" s="235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36" t="s">
        <v>158</v>
      </c>
      <c r="AT467" s="236" t="s">
        <v>143</v>
      </c>
      <c r="AU467" s="236" t="s">
        <v>84</v>
      </c>
      <c r="AY467" s="17" t="s">
        <v>142</v>
      </c>
      <c r="BE467" s="237">
        <f>IF(N467="základní",J467,0)</f>
        <v>0</v>
      </c>
      <c r="BF467" s="237">
        <f>IF(N467="snížená",J467,0)</f>
        <v>0</v>
      </c>
      <c r="BG467" s="237">
        <f>IF(N467="zákl. přenesená",J467,0)</f>
        <v>0</v>
      </c>
      <c r="BH467" s="237">
        <f>IF(N467="sníž. přenesená",J467,0)</f>
        <v>0</v>
      </c>
      <c r="BI467" s="237">
        <f>IF(N467="nulová",J467,0)</f>
        <v>0</v>
      </c>
      <c r="BJ467" s="17" t="s">
        <v>84</v>
      </c>
      <c r="BK467" s="237">
        <f>ROUND(I467*H467,2)</f>
        <v>0</v>
      </c>
      <c r="BL467" s="17" t="s">
        <v>158</v>
      </c>
      <c r="BM467" s="236" t="s">
        <v>1506</v>
      </c>
    </row>
    <row r="468" s="2" customFormat="1" ht="24" customHeight="1">
      <c r="A468" s="39"/>
      <c r="B468" s="40"/>
      <c r="C468" s="225" t="s">
        <v>1507</v>
      </c>
      <c r="D468" s="225" t="s">
        <v>143</v>
      </c>
      <c r="E468" s="226" t="s">
        <v>1508</v>
      </c>
      <c r="F468" s="227" t="s">
        <v>1509</v>
      </c>
      <c r="G468" s="228" t="s">
        <v>146</v>
      </c>
      <c r="H468" s="229">
        <v>1</v>
      </c>
      <c r="I468" s="230"/>
      <c r="J468" s="231">
        <f>ROUND(I468*H468,2)</f>
        <v>0</v>
      </c>
      <c r="K468" s="227" t="s">
        <v>147</v>
      </c>
      <c r="L468" s="45"/>
      <c r="M468" s="232" t="s">
        <v>32</v>
      </c>
      <c r="N468" s="233" t="s">
        <v>48</v>
      </c>
      <c r="O468" s="85"/>
      <c r="P468" s="234">
        <f>O468*H468</f>
        <v>0</v>
      </c>
      <c r="Q468" s="234">
        <v>0</v>
      </c>
      <c r="R468" s="234">
        <f>Q468*H468</f>
        <v>0</v>
      </c>
      <c r="S468" s="234">
        <v>0</v>
      </c>
      <c r="T468" s="235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36" t="s">
        <v>158</v>
      </c>
      <c r="AT468" s="236" t="s">
        <v>143</v>
      </c>
      <c r="AU468" s="236" t="s">
        <v>84</v>
      </c>
      <c r="AY468" s="17" t="s">
        <v>142</v>
      </c>
      <c r="BE468" s="237">
        <f>IF(N468="základní",J468,0)</f>
        <v>0</v>
      </c>
      <c r="BF468" s="237">
        <f>IF(N468="snížená",J468,0)</f>
        <v>0</v>
      </c>
      <c r="BG468" s="237">
        <f>IF(N468="zákl. přenesená",J468,0)</f>
        <v>0</v>
      </c>
      <c r="BH468" s="237">
        <f>IF(N468="sníž. přenesená",J468,0)</f>
        <v>0</v>
      </c>
      <c r="BI468" s="237">
        <f>IF(N468="nulová",J468,0)</f>
        <v>0</v>
      </c>
      <c r="BJ468" s="17" t="s">
        <v>84</v>
      </c>
      <c r="BK468" s="237">
        <f>ROUND(I468*H468,2)</f>
        <v>0</v>
      </c>
      <c r="BL468" s="17" t="s">
        <v>158</v>
      </c>
      <c r="BM468" s="236" t="s">
        <v>1510</v>
      </c>
    </row>
    <row r="469" s="2" customFormat="1" ht="24" customHeight="1">
      <c r="A469" s="39"/>
      <c r="B469" s="40"/>
      <c r="C469" s="225" t="s">
        <v>1511</v>
      </c>
      <c r="D469" s="225" t="s">
        <v>143</v>
      </c>
      <c r="E469" s="226" t="s">
        <v>1512</v>
      </c>
      <c r="F469" s="227" t="s">
        <v>1513</v>
      </c>
      <c r="G469" s="228" t="s">
        <v>146</v>
      </c>
      <c r="H469" s="229">
        <v>1</v>
      </c>
      <c r="I469" s="230"/>
      <c r="J469" s="231">
        <f>ROUND(I469*H469,2)</f>
        <v>0</v>
      </c>
      <c r="K469" s="227" t="s">
        <v>147</v>
      </c>
      <c r="L469" s="45"/>
      <c r="M469" s="232" t="s">
        <v>32</v>
      </c>
      <c r="N469" s="233" t="s">
        <v>48</v>
      </c>
      <c r="O469" s="85"/>
      <c r="P469" s="234">
        <f>O469*H469</f>
        <v>0</v>
      </c>
      <c r="Q469" s="234">
        <v>0</v>
      </c>
      <c r="R469" s="234">
        <f>Q469*H469</f>
        <v>0</v>
      </c>
      <c r="S469" s="234">
        <v>0</v>
      </c>
      <c r="T469" s="235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36" t="s">
        <v>158</v>
      </c>
      <c r="AT469" s="236" t="s">
        <v>143</v>
      </c>
      <c r="AU469" s="236" t="s">
        <v>84</v>
      </c>
      <c r="AY469" s="17" t="s">
        <v>142</v>
      </c>
      <c r="BE469" s="237">
        <f>IF(N469="základní",J469,0)</f>
        <v>0</v>
      </c>
      <c r="BF469" s="237">
        <f>IF(N469="snížená",J469,0)</f>
        <v>0</v>
      </c>
      <c r="BG469" s="237">
        <f>IF(N469="zákl. přenesená",J469,0)</f>
        <v>0</v>
      </c>
      <c r="BH469" s="237">
        <f>IF(N469="sníž. přenesená",J469,0)</f>
        <v>0</v>
      </c>
      <c r="BI469" s="237">
        <f>IF(N469="nulová",J469,0)</f>
        <v>0</v>
      </c>
      <c r="BJ469" s="17" t="s">
        <v>84</v>
      </c>
      <c r="BK469" s="237">
        <f>ROUND(I469*H469,2)</f>
        <v>0</v>
      </c>
      <c r="BL469" s="17" t="s">
        <v>158</v>
      </c>
      <c r="BM469" s="236" t="s">
        <v>1514</v>
      </c>
    </row>
    <row r="470" s="2" customFormat="1" ht="24" customHeight="1">
      <c r="A470" s="39"/>
      <c r="B470" s="40"/>
      <c r="C470" s="225" t="s">
        <v>1515</v>
      </c>
      <c r="D470" s="225" t="s">
        <v>143</v>
      </c>
      <c r="E470" s="226" t="s">
        <v>1516</v>
      </c>
      <c r="F470" s="227" t="s">
        <v>1517</v>
      </c>
      <c r="G470" s="228" t="s">
        <v>146</v>
      </c>
      <c r="H470" s="229">
        <v>4</v>
      </c>
      <c r="I470" s="230"/>
      <c r="J470" s="231">
        <f>ROUND(I470*H470,2)</f>
        <v>0</v>
      </c>
      <c r="K470" s="227" t="s">
        <v>147</v>
      </c>
      <c r="L470" s="45"/>
      <c r="M470" s="232" t="s">
        <v>32</v>
      </c>
      <c r="N470" s="233" t="s">
        <v>48</v>
      </c>
      <c r="O470" s="85"/>
      <c r="P470" s="234">
        <f>O470*H470</f>
        <v>0</v>
      </c>
      <c r="Q470" s="234">
        <v>0</v>
      </c>
      <c r="R470" s="234">
        <f>Q470*H470</f>
        <v>0</v>
      </c>
      <c r="S470" s="234">
        <v>0</v>
      </c>
      <c r="T470" s="235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36" t="s">
        <v>84</v>
      </c>
      <c r="AT470" s="236" t="s">
        <v>143</v>
      </c>
      <c r="AU470" s="236" t="s">
        <v>84</v>
      </c>
      <c r="AY470" s="17" t="s">
        <v>142</v>
      </c>
      <c r="BE470" s="237">
        <f>IF(N470="základní",J470,0)</f>
        <v>0</v>
      </c>
      <c r="BF470" s="237">
        <f>IF(N470="snížená",J470,0)</f>
        <v>0</v>
      </c>
      <c r="BG470" s="237">
        <f>IF(N470="zákl. přenesená",J470,0)</f>
        <v>0</v>
      </c>
      <c r="BH470" s="237">
        <f>IF(N470="sníž. přenesená",J470,0)</f>
        <v>0</v>
      </c>
      <c r="BI470" s="237">
        <f>IF(N470="nulová",J470,0)</f>
        <v>0</v>
      </c>
      <c r="BJ470" s="17" t="s">
        <v>84</v>
      </c>
      <c r="BK470" s="237">
        <f>ROUND(I470*H470,2)</f>
        <v>0</v>
      </c>
      <c r="BL470" s="17" t="s">
        <v>84</v>
      </c>
      <c r="BM470" s="236" t="s">
        <v>1518</v>
      </c>
    </row>
    <row r="471" s="2" customFormat="1" ht="24" customHeight="1">
      <c r="A471" s="39"/>
      <c r="B471" s="40"/>
      <c r="C471" s="225" t="s">
        <v>1519</v>
      </c>
      <c r="D471" s="225" t="s">
        <v>143</v>
      </c>
      <c r="E471" s="226" t="s">
        <v>1520</v>
      </c>
      <c r="F471" s="227" t="s">
        <v>1521</v>
      </c>
      <c r="G471" s="228" t="s">
        <v>146</v>
      </c>
      <c r="H471" s="229">
        <v>1</v>
      </c>
      <c r="I471" s="230"/>
      <c r="J471" s="231">
        <f>ROUND(I471*H471,2)</f>
        <v>0</v>
      </c>
      <c r="K471" s="227" t="s">
        <v>147</v>
      </c>
      <c r="L471" s="45"/>
      <c r="M471" s="232" t="s">
        <v>32</v>
      </c>
      <c r="N471" s="233" t="s">
        <v>48</v>
      </c>
      <c r="O471" s="85"/>
      <c r="P471" s="234">
        <f>O471*H471</f>
        <v>0</v>
      </c>
      <c r="Q471" s="234">
        <v>0</v>
      </c>
      <c r="R471" s="234">
        <f>Q471*H471</f>
        <v>0</v>
      </c>
      <c r="S471" s="234">
        <v>0</v>
      </c>
      <c r="T471" s="235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36" t="s">
        <v>84</v>
      </c>
      <c r="AT471" s="236" t="s">
        <v>143</v>
      </c>
      <c r="AU471" s="236" t="s">
        <v>84</v>
      </c>
      <c r="AY471" s="17" t="s">
        <v>142</v>
      </c>
      <c r="BE471" s="237">
        <f>IF(N471="základní",J471,0)</f>
        <v>0</v>
      </c>
      <c r="BF471" s="237">
        <f>IF(N471="snížená",J471,0)</f>
        <v>0</v>
      </c>
      <c r="BG471" s="237">
        <f>IF(N471="zákl. přenesená",J471,0)</f>
        <v>0</v>
      </c>
      <c r="BH471" s="237">
        <f>IF(N471="sníž. přenesená",J471,0)</f>
        <v>0</v>
      </c>
      <c r="BI471" s="237">
        <f>IF(N471="nulová",J471,0)</f>
        <v>0</v>
      </c>
      <c r="BJ471" s="17" t="s">
        <v>84</v>
      </c>
      <c r="BK471" s="237">
        <f>ROUND(I471*H471,2)</f>
        <v>0</v>
      </c>
      <c r="BL471" s="17" t="s">
        <v>84</v>
      </c>
      <c r="BM471" s="236" t="s">
        <v>1522</v>
      </c>
    </row>
    <row r="472" s="2" customFormat="1" ht="36" customHeight="1">
      <c r="A472" s="39"/>
      <c r="B472" s="40"/>
      <c r="C472" s="225" t="s">
        <v>1523</v>
      </c>
      <c r="D472" s="225" t="s">
        <v>143</v>
      </c>
      <c r="E472" s="226" t="s">
        <v>1524</v>
      </c>
      <c r="F472" s="227" t="s">
        <v>1525</v>
      </c>
      <c r="G472" s="228" t="s">
        <v>146</v>
      </c>
      <c r="H472" s="229">
        <v>7</v>
      </c>
      <c r="I472" s="230"/>
      <c r="J472" s="231">
        <f>ROUND(I472*H472,2)</f>
        <v>0</v>
      </c>
      <c r="K472" s="227" t="s">
        <v>147</v>
      </c>
      <c r="L472" s="45"/>
      <c r="M472" s="232" t="s">
        <v>32</v>
      </c>
      <c r="N472" s="233" t="s">
        <v>48</v>
      </c>
      <c r="O472" s="85"/>
      <c r="P472" s="234">
        <f>O472*H472</f>
        <v>0</v>
      </c>
      <c r="Q472" s="234">
        <v>0</v>
      </c>
      <c r="R472" s="234">
        <f>Q472*H472</f>
        <v>0</v>
      </c>
      <c r="S472" s="234">
        <v>0</v>
      </c>
      <c r="T472" s="235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36" t="s">
        <v>158</v>
      </c>
      <c r="AT472" s="236" t="s">
        <v>143</v>
      </c>
      <c r="AU472" s="236" t="s">
        <v>84</v>
      </c>
      <c r="AY472" s="17" t="s">
        <v>142</v>
      </c>
      <c r="BE472" s="237">
        <f>IF(N472="základní",J472,0)</f>
        <v>0</v>
      </c>
      <c r="BF472" s="237">
        <f>IF(N472="snížená",J472,0)</f>
        <v>0</v>
      </c>
      <c r="BG472" s="237">
        <f>IF(N472="zákl. přenesená",J472,0)</f>
        <v>0</v>
      </c>
      <c r="BH472" s="237">
        <f>IF(N472="sníž. přenesená",J472,0)</f>
        <v>0</v>
      </c>
      <c r="BI472" s="237">
        <f>IF(N472="nulová",J472,0)</f>
        <v>0</v>
      </c>
      <c r="BJ472" s="17" t="s">
        <v>84</v>
      </c>
      <c r="BK472" s="237">
        <f>ROUND(I472*H472,2)</f>
        <v>0</v>
      </c>
      <c r="BL472" s="17" t="s">
        <v>158</v>
      </c>
      <c r="BM472" s="236" t="s">
        <v>1526</v>
      </c>
    </row>
    <row r="473" s="2" customFormat="1" ht="36" customHeight="1">
      <c r="A473" s="39"/>
      <c r="B473" s="40"/>
      <c r="C473" s="225" t="s">
        <v>1527</v>
      </c>
      <c r="D473" s="225" t="s">
        <v>143</v>
      </c>
      <c r="E473" s="226" t="s">
        <v>1528</v>
      </c>
      <c r="F473" s="227" t="s">
        <v>1529</v>
      </c>
      <c r="G473" s="228" t="s">
        <v>146</v>
      </c>
      <c r="H473" s="229">
        <v>2</v>
      </c>
      <c r="I473" s="230"/>
      <c r="J473" s="231">
        <f>ROUND(I473*H473,2)</f>
        <v>0</v>
      </c>
      <c r="K473" s="227" t="s">
        <v>147</v>
      </c>
      <c r="L473" s="45"/>
      <c r="M473" s="232" t="s">
        <v>32</v>
      </c>
      <c r="N473" s="233" t="s">
        <v>48</v>
      </c>
      <c r="O473" s="85"/>
      <c r="P473" s="234">
        <f>O473*H473</f>
        <v>0</v>
      </c>
      <c r="Q473" s="234">
        <v>0</v>
      </c>
      <c r="R473" s="234">
        <f>Q473*H473</f>
        <v>0</v>
      </c>
      <c r="S473" s="234">
        <v>0</v>
      </c>
      <c r="T473" s="235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36" t="s">
        <v>158</v>
      </c>
      <c r="AT473" s="236" t="s">
        <v>143</v>
      </c>
      <c r="AU473" s="236" t="s">
        <v>84</v>
      </c>
      <c r="AY473" s="17" t="s">
        <v>142</v>
      </c>
      <c r="BE473" s="237">
        <f>IF(N473="základní",J473,0)</f>
        <v>0</v>
      </c>
      <c r="BF473" s="237">
        <f>IF(N473="snížená",J473,0)</f>
        <v>0</v>
      </c>
      <c r="BG473" s="237">
        <f>IF(N473="zákl. přenesená",J473,0)</f>
        <v>0</v>
      </c>
      <c r="BH473" s="237">
        <f>IF(N473="sníž. přenesená",J473,0)</f>
        <v>0</v>
      </c>
      <c r="BI473" s="237">
        <f>IF(N473="nulová",J473,0)</f>
        <v>0</v>
      </c>
      <c r="BJ473" s="17" t="s">
        <v>84</v>
      </c>
      <c r="BK473" s="237">
        <f>ROUND(I473*H473,2)</f>
        <v>0</v>
      </c>
      <c r="BL473" s="17" t="s">
        <v>158</v>
      </c>
      <c r="BM473" s="236" t="s">
        <v>1530</v>
      </c>
    </row>
    <row r="474" s="2" customFormat="1" ht="24" customHeight="1">
      <c r="A474" s="39"/>
      <c r="B474" s="40"/>
      <c r="C474" s="242" t="s">
        <v>1531</v>
      </c>
      <c r="D474" s="242" t="s">
        <v>214</v>
      </c>
      <c r="E474" s="243" t="s">
        <v>1532</v>
      </c>
      <c r="F474" s="244" t="s">
        <v>1533</v>
      </c>
      <c r="G474" s="245" t="s">
        <v>146</v>
      </c>
      <c r="H474" s="246">
        <v>2</v>
      </c>
      <c r="I474" s="247"/>
      <c r="J474" s="248">
        <f>ROUND(I474*H474,2)</f>
        <v>0</v>
      </c>
      <c r="K474" s="244" t="s">
        <v>147</v>
      </c>
      <c r="L474" s="249"/>
      <c r="M474" s="250" t="s">
        <v>32</v>
      </c>
      <c r="N474" s="251" t="s">
        <v>48</v>
      </c>
      <c r="O474" s="85"/>
      <c r="P474" s="234">
        <f>O474*H474</f>
        <v>0</v>
      </c>
      <c r="Q474" s="234">
        <v>0</v>
      </c>
      <c r="R474" s="234">
        <f>Q474*H474</f>
        <v>0</v>
      </c>
      <c r="S474" s="234">
        <v>0</v>
      </c>
      <c r="T474" s="235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36" t="s">
        <v>230</v>
      </c>
      <c r="AT474" s="236" t="s">
        <v>214</v>
      </c>
      <c r="AU474" s="236" t="s">
        <v>84</v>
      </c>
      <c r="AY474" s="17" t="s">
        <v>142</v>
      </c>
      <c r="BE474" s="237">
        <f>IF(N474="základní",J474,0)</f>
        <v>0</v>
      </c>
      <c r="BF474" s="237">
        <f>IF(N474="snížená",J474,0)</f>
        <v>0</v>
      </c>
      <c r="BG474" s="237">
        <f>IF(N474="zákl. přenesená",J474,0)</f>
        <v>0</v>
      </c>
      <c r="BH474" s="237">
        <f>IF(N474="sníž. přenesená",J474,0)</f>
        <v>0</v>
      </c>
      <c r="BI474" s="237">
        <f>IF(N474="nulová",J474,0)</f>
        <v>0</v>
      </c>
      <c r="BJ474" s="17" t="s">
        <v>84</v>
      </c>
      <c r="BK474" s="237">
        <f>ROUND(I474*H474,2)</f>
        <v>0</v>
      </c>
      <c r="BL474" s="17" t="s">
        <v>230</v>
      </c>
      <c r="BM474" s="236" t="s">
        <v>1534</v>
      </c>
    </row>
    <row r="475" s="2" customFormat="1" ht="24" customHeight="1">
      <c r="A475" s="39"/>
      <c r="B475" s="40"/>
      <c r="C475" s="225" t="s">
        <v>1535</v>
      </c>
      <c r="D475" s="225" t="s">
        <v>143</v>
      </c>
      <c r="E475" s="226" t="s">
        <v>1536</v>
      </c>
      <c r="F475" s="227" t="s">
        <v>1537</v>
      </c>
      <c r="G475" s="228" t="s">
        <v>146</v>
      </c>
      <c r="H475" s="229">
        <v>3</v>
      </c>
      <c r="I475" s="230"/>
      <c r="J475" s="231">
        <f>ROUND(I475*H475,2)</f>
        <v>0</v>
      </c>
      <c r="K475" s="227" t="s">
        <v>147</v>
      </c>
      <c r="L475" s="45"/>
      <c r="M475" s="232" t="s">
        <v>32</v>
      </c>
      <c r="N475" s="233" t="s">
        <v>48</v>
      </c>
      <c r="O475" s="85"/>
      <c r="P475" s="234">
        <f>O475*H475</f>
        <v>0</v>
      </c>
      <c r="Q475" s="234">
        <v>0</v>
      </c>
      <c r="R475" s="234">
        <f>Q475*H475</f>
        <v>0</v>
      </c>
      <c r="S475" s="234">
        <v>0</v>
      </c>
      <c r="T475" s="235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36" t="s">
        <v>84</v>
      </c>
      <c r="AT475" s="236" t="s">
        <v>143</v>
      </c>
      <c r="AU475" s="236" t="s">
        <v>84</v>
      </c>
      <c r="AY475" s="17" t="s">
        <v>142</v>
      </c>
      <c r="BE475" s="237">
        <f>IF(N475="základní",J475,0)</f>
        <v>0</v>
      </c>
      <c r="BF475" s="237">
        <f>IF(N475="snížená",J475,0)</f>
        <v>0</v>
      </c>
      <c r="BG475" s="237">
        <f>IF(N475="zákl. přenesená",J475,0)</f>
        <v>0</v>
      </c>
      <c r="BH475" s="237">
        <f>IF(N475="sníž. přenesená",J475,0)</f>
        <v>0</v>
      </c>
      <c r="BI475" s="237">
        <f>IF(N475="nulová",J475,0)</f>
        <v>0</v>
      </c>
      <c r="BJ475" s="17" t="s">
        <v>84</v>
      </c>
      <c r="BK475" s="237">
        <f>ROUND(I475*H475,2)</f>
        <v>0</v>
      </c>
      <c r="BL475" s="17" t="s">
        <v>84</v>
      </c>
      <c r="BM475" s="236" t="s">
        <v>1538</v>
      </c>
    </row>
    <row r="476" s="2" customFormat="1" ht="24" customHeight="1">
      <c r="A476" s="39"/>
      <c r="B476" s="40"/>
      <c r="C476" s="225" t="s">
        <v>1539</v>
      </c>
      <c r="D476" s="225" t="s">
        <v>143</v>
      </c>
      <c r="E476" s="226" t="s">
        <v>1540</v>
      </c>
      <c r="F476" s="227" t="s">
        <v>1541</v>
      </c>
      <c r="G476" s="228" t="s">
        <v>275</v>
      </c>
      <c r="H476" s="229">
        <v>10</v>
      </c>
      <c r="I476" s="230"/>
      <c r="J476" s="231">
        <f>ROUND(I476*H476,2)</f>
        <v>0</v>
      </c>
      <c r="K476" s="227" t="s">
        <v>147</v>
      </c>
      <c r="L476" s="45"/>
      <c r="M476" s="232" t="s">
        <v>32</v>
      </c>
      <c r="N476" s="233" t="s">
        <v>48</v>
      </c>
      <c r="O476" s="85"/>
      <c r="P476" s="234">
        <f>O476*H476</f>
        <v>0</v>
      </c>
      <c r="Q476" s="234">
        <v>0</v>
      </c>
      <c r="R476" s="234">
        <f>Q476*H476</f>
        <v>0</v>
      </c>
      <c r="S476" s="234">
        <v>0</v>
      </c>
      <c r="T476" s="235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36" t="s">
        <v>158</v>
      </c>
      <c r="AT476" s="236" t="s">
        <v>143</v>
      </c>
      <c r="AU476" s="236" t="s">
        <v>84</v>
      </c>
      <c r="AY476" s="17" t="s">
        <v>142</v>
      </c>
      <c r="BE476" s="237">
        <f>IF(N476="základní",J476,0)</f>
        <v>0</v>
      </c>
      <c r="BF476" s="237">
        <f>IF(N476="snížená",J476,0)</f>
        <v>0</v>
      </c>
      <c r="BG476" s="237">
        <f>IF(N476="zákl. přenesená",J476,0)</f>
        <v>0</v>
      </c>
      <c r="BH476" s="237">
        <f>IF(N476="sníž. přenesená",J476,0)</f>
        <v>0</v>
      </c>
      <c r="BI476" s="237">
        <f>IF(N476="nulová",J476,0)</f>
        <v>0</v>
      </c>
      <c r="BJ476" s="17" t="s">
        <v>84</v>
      </c>
      <c r="BK476" s="237">
        <f>ROUND(I476*H476,2)</f>
        <v>0</v>
      </c>
      <c r="BL476" s="17" t="s">
        <v>158</v>
      </c>
      <c r="BM476" s="236" t="s">
        <v>1542</v>
      </c>
    </row>
    <row r="477" s="2" customFormat="1" ht="48" customHeight="1">
      <c r="A477" s="39"/>
      <c r="B477" s="40"/>
      <c r="C477" s="225" t="s">
        <v>1543</v>
      </c>
      <c r="D477" s="225" t="s">
        <v>143</v>
      </c>
      <c r="E477" s="226" t="s">
        <v>1544</v>
      </c>
      <c r="F477" s="227" t="s">
        <v>1545</v>
      </c>
      <c r="G477" s="228" t="s">
        <v>275</v>
      </c>
      <c r="H477" s="229">
        <v>35</v>
      </c>
      <c r="I477" s="230"/>
      <c r="J477" s="231">
        <f>ROUND(I477*H477,2)</f>
        <v>0</v>
      </c>
      <c r="K477" s="227" t="s">
        <v>147</v>
      </c>
      <c r="L477" s="45"/>
      <c r="M477" s="232" t="s">
        <v>32</v>
      </c>
      <c r="N477" s="233" t="s">
        <v>48</v>
      </c>
      <c r="O477" s="85"/>
      <c r="P477" s="234">
        <f>O477*H477</f>
        <v>0</v>
      </c>
      <c r="Q477" s="234">
        <v>0</v>
      </c>
      <c r="R477" s="234">
        <f>Q477*H477</f>
        <v>0</v>
      </c>
      <c r="S477" s="234">
        <v>0</v>
      </c>
      <c r="T477" s="235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36" t="s">
        <v>158</v>
      </c>
      <c r="AT477" s="236" t="s">
        <v>143</v>
      </c>
      <c r="AU477" s="236" t="s">
        <v>84</v>
      </c>
      <c r="AY477" s="17" t="s">
        <v>142</v>
      </c>
      <c r="BE477" s="237">
        <f>IF(N477="základní",J477,0)</f>
        <v>0</v>
      </c>
      <c r="BF477" s="237">
        <f>IF(N477="snížená",J477,0)</f>
        <v>0</v>
      </c>
      <c r="BG477" s="237">
        <f>IF(N477="zákl. přenesená",J477,0)</f>
        <v>0</v>
      </c>
      <c r="BH477" s="237">
        <f>IF(N477="sníž. přenesená",J477,0)</f>
        <v>0</v>
      </c>
      <c r="BI477" s="237">
        <f>IF(N477="nulová",J477,0)</f>
        <v>0</v>
      </c>
      <c r="BJ477" s="17" t="s">
        <v>84</v>
      </c>
      <c r="BK477" s="237">
        <f>ROUND(I477*H477,2)</f>
        <v>0</v>
      </c>
      <c r="BL477" s="17" t="s">
        <v>158</v>
      </c>
      <c r="BM477" s="236" t="s">
        <v>1546</v>
      </c>
    </row>
    <row r="478" s="2" customFormat="1" ht="48" customHeight="1">
      <c r="A478" s="39"/>
      <c r="B478" s="40"/>
      <c r="C478" s="225" t="s">
        <v>1547</v>
      </c>
      <c r="D478" s="225" t="s">
        <v>143</v>
      </c>
      <c r="E478" s="226" t="s">
        <v>1548</v>
      </c>
      <c r="F478" s="227" t="s">
        <v>1549</v>
      </c>
      <c r="G478" s="228" t="s">
        <v>275</v>
      </c>
      <c r="H478" s="229">
        <v>570</v>
      </c>
      <c r="I478" s="230"/>
      <c r="J478" s="231">
        <f>ROUND(I478*H478,2)</f>
        <v>0</v>
      </c>
      <c r="K478" s="227" t="s">
        <v>147</v>
      </c>
      <c r="L478" s="45"/>
      <c r="M478" s="232" t="s">
        <v>32</v>
      </c>
      <c r="N478" s="233" t="s">
        <v>48</v>
      </c>
      <c r="O478" s="85"/>
      <c r="P478" s="234">
        <f>O478*H478</f>
        <v>0</v>
      </c>
      <c r="Q478" s="234">
        <v>0</v>
      </c>
      <c r="R478" s="234">
        <f>Q478*H478</f>
        <v>0</v>
      </c>
      <c r="S478" s="234">
        <v>0</v>
      </c>
      <c r="T478" s="235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36" t="s">
        <v>158</v>
      </c>
      <c r="AT478" s="236" t="s">
        <v>143</v>
      </c>
      <c r="AU478" s="236" t="s">
        <v>84</v>
      </c>
      <c r="AY478" s="17" t="s">
        <v>142</v>
      </c>
      <c r="BE478" s="237">
        <f>IF(N478="základní",J478,0)</f>
        <v>0</v>
      </c>
      <c r="BF478" s="237">
        <f>IF(N478="snížená",J478,0)</f>
        <v>0</v>
      </c>
      <c r="BG478" s="237">
        <f>IF(N478="zákl. přenesená",J478,0)</f>
        <v>0</v>
      </c>
      <c r="BH478" s="237">
        <f>IF(N478="sníž. přenesená",J478,0)</f>
        <v>0</v>
      </c>
      <c r="BI478" s="237">
        <f>IF(N478="nulová",J478,0)</f>
        <v>0</v>
      </c>
      <c r="BJ478" s="17" t="s">
        <v>84</v>
      </c>
      <c r="BK478" s="237">
        <f>ROUND(I478*H478,2)</f>
        <v>0</v>
      </c>
      <c r="BL478" s="17" t="s">
        <v>158</v>
      </c>
      <c r="BM478" s="236" t="s">
        <v>1550</v>
      </c>
    </row>
    <row r="479" s="2" customFormat="1" ht="48" customHeight="1">
      <c r="A479" s="39"/>
      <c r="B479" s="40"/>
      <c r="C479" s="225" t="s">
        <v>1551</v>
      </c>
      <c r="D479" s="225" t="s">
        <v>143</v>
      </c>
      <c r="E479" s="226" t="s">
        <v>1552</v>
      </c>
      <c r="F479" s="227" t="s">
        <v>1553</v>
      </c>
      <c r="G479" s="228" t="s">
        <v>275</v>
      </c>
      <c r="H479" s="229">
        <v>400</v>
      </c>
      <c r="I479" s="230"/>
      <c r="J479" s="231">
        <f>ROUND(I479*H479,2)</f>
        <v>0</v>
      </c>
      <c r="K479" s="227" t="s">
        <v>147</v>
      </c>
      <c r="L479" s="45"/>
      <c r="M479" s="232" t="s">
        <v>32</v>
      </c>
      <c r="N479" s="233" t="s">
        <v>48</v>
      </c>
      <c r="O479" s="85"/>
      <c r="P479" s="234">
        <f>O479*H479</f>
        <v>0</v>
      </c>
      <c r="Q479" s="234">
        <v>0</v>
      </c>
      <c r="R479" s="234">
        <f>Q479*H479</f>
        <v>0</v>
      </c>
      <c r="S479" s="234">
        <v>0</v>
      </c>
      <c r="T479" s="235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36" t="s">
        <v>158</v>
      </c>
      <c r="AT479" s="236" t="s">
        <v>143</v>
      </c>
      <c r="AU479" s="236" t="s">
        <v>84</v>
      </c>
      <c r="AY479" s="17" t="s">
        <v>142</v>
      </c>
      <c r="BE479" s="237">
        <f>IF(N479="základní",J479,0)</f>
        <v>0</v>
      </c>
      <c r="BF479" s="237">
        <f>IF(N479="snížená",J479,0)</f>
        <v>0</v>
      </c>
      <c r="BG479" s="237">
        <f>IF(N479="zákl. přenesená",J479,0)</f>
        <v>0</v>
      </c>
      <c r="BH479" s="237">
        <f>IF(N479="sníž. přenesená",J479,0)</f>
        <v>0</v>
      </c>
      <c r="BI479" s="237">
        <f>IF(N479="nulová",J479,0)</f>
        <v>0</v>
      </c>
      <c r="BJ479" s="17" t="s">
        <v>84</v>
      </c>
      <c r="BK479" s="237">
        <f>ROUND(I479*H479,2)</f>
        <v>0</v>
      </c>
      <c r="BL479" s="17" t="s">
        <v>158</v>
      </c>
      <c r="BM479" s="236" t="s">
        <v>1554</v>
      </c>
    </row>
    <row r="480" s="2" customFormat="1" ht="48" customHeight="1">
      <c r="A480" s="39"/>
      <c r="B480" s="40"/>
      <c r="C480" s="225" t="s">
        <v>1555</v>
      </c>
      <c r="D480" s="225" t="s">
        <v>143</v>
      </c>
      <c r="E480" s="226" t="s">
        <v>1556</v>
      </c>
      <c r="F480" s="227" t="s">
        <v>1557</v>
      </c>
      <c r="G480" s="228" t="s">
        <v>275</v>
      </c>
      <c r="H480" s="229">
        <v>550</v>
      </c>
      <c r="I480" s="230"/>
      <c r="J480" s="231">
        <f>ROUND(I480*H480,2)</f>
        <v>0</v>
      </c>
      <c r="K480" s="227" t="s">
        <v>147</v>
      </c>
      <c r="L480" s="45"/>
      <c r="M480" s="232" t="s">
        <v>32</v>
      </c>
      <c r="N480" s="233" t="s">
        <v>48</v>
      </c>
      <c r="O480" s="85"/>
      <c r="P480" s="234">
        <f>O480*H480</f>
        <v>0</v>
      </c>
      <c r="Q480" s="234">
        <v>0</v>
      </c>
      <c r="R480" s="234">
        <f>Q480*H480</f>
        <v>0</v>
      </c>
      <c r="S480" s="234">
        <v>0</v>
      </c>
      <c r="T480" s="235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36" t="s">
        <v>158</v>
      </c>
      <c r="AT480" s="236" t="s">
        <v>143</v>
      </c>
      <c r="AU480" s="236" t="s">
        <v>84</v>
      </c>
      <c r="AY480" s="17" t="s">
        <v>142</v>
      </c>
      <c r="BE480" s="237">
        <f>IF(N480="základní",J480,0)</f>
        <v>0</v>
      </c>
      <c r="BF480" s="237">
        <f>IF(N480="snížená",J480,0)</f>
        <v>0</v>
      </c>
      <c r="BG480" s="237">
        <f>IF(N480="zákl. přenesená",J480,0)</f>
        <v>0</v>
      </c>
      <c r="BH480" s="237">
        <f>IF(N480="sníž. přenesená",J480,0)</f>
        <v>0</v>
      </c>
      <c r="BI480" s="237">
        <f>IF(N480="nulová",J480,0)</f>
        <v>0</v>
      </c>
      <c r="BJ480" s="17" t="s">
        <v>84</v>
      </c>
      <c r="BK480" s="237">
        <f>ROUND(I480*H480,2)</f>
        <v>0</v>
      </c>
      <c r="BL480" s="17" t="s">
        <v>158</v>
      </c>
      <c r="BM480" s="236" t="s">
        <v>1558</v>
      </c>
    </row>
    <row r="481" s="2" customFormat="1" ht="36" customHeight="1">
      <c r="A481" s="39"/>
      <c r="B481" s="40"/>
      <c r="C481" s="225" t="s">
        <v>1559</v>
      </c>
      <c r="D481" s="225" t="s">
        <v>143</v>
      </c>
      <c r="E481" s="226" t="s">
        <v>1560</v>
      </c>
      <c r="F481" s="227" t="s">
        <v>1561</v>
      </c>
      <c r="G481" s="228" t="s">
        <v>146</v>
      </c>
      <c r="H481" s="229">
        <v>2</v>
      </c>
      <c r="I481" s="230"/>
      <c r="J481" s="231">
        <f>ROUND(I481*H481,2)</f>
        <v>0</v>
      </c>
      <c r="K481" s="227" t="s">
        <v>147</v>
      </c>
      <c r="L481" s="45"/>
      <c r="M481" s="232" t="s">
        <v>32</v>
      </c>
      <c r="N481" s="233" t="s">
        <v>48</v>
      </c>
      <c r="O481" s="85"/>
      <c r="P481" s="234">
        <f>O481*H481</f>
        <v>0</v>
      </c>
      <c r="Q481" s="234">
        <v>0</v>
      </c>
      <c r="R481" s="234">
        <f>Q481*H481</f>
        <v>0</v>
      </c>
      <c r="S481" s="234">
        <v>0</v>
      </c>
      <c r="T481" s="235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36" t="s">
        <v>158</v>
      </c>
      <c r="AT481" s="236" t="s">
        <v>143</v>
      </c>
      <c r="AU481" s="236" t="s">
        <v>84</v>
      </c>
      <c r="AY481" s="17" t="s">
        <v>142</v>
      </c>
      <c r="BE481" s="237">
        <f>IF(N481="základní",J481,0)</f>
        <v>0</v>
      </c>
      <c r="BF481" s="237">
        <f>IF(N481="snížená",J481,0)</f>
        <v>0</v>
      </c>
      <c r="BG481" s="237">
        <f>IF(N481="zákl. přenesená",J481,0)</f>
        <v>0</v>
      </c>
      <c r="BH481" s="237">
        <f>IF(N481="sníž. přenesená",J481,0)</f>
        <v>0</v>
      </c>
      <c r="BI481" s="237">
        <f>IF(N481="nulová",J481,0)</f>
        <v>0</v>
      </c>
      <c r="BJ481" s="17" t="s">
        <v>84</v>
      </c>
      <c r="BK481" s="237">
        <f>ROUND(I481*H481,2)</f>
        <v>0</v>
      </c>
      <c r="BL481" s="17" t="s">
        <v>158</v>
      </c>
      <c r="BM481" s="236" t="s">
        <v>1562</v>
      </c>
    </row>
    <row r="482" s="2" customFormat="1" ht="36" customHeight="1">
      <c r="A482" s="39"/>
      <c r="B482" s="40"/>
      <c r="C482" s="225" t="s">
        <v>1563</v>
      </c>
      <c r="D482" s="225" t="s">
        <v>143</v>
      </c>
      <c r="E482" s="226" t="s">
        <v>1564</v>
      </c>
      <c r="F482" s="227" t="s">
        <v>1565</v>
      </c>
      <c r="G482" s="228" t="s">
        <v>146</v>
      </c>
      <c r="H482" s="229">
        <v>3</v>
      </c>
      <c r="I482" s="230"/>
      <c r="J482" s="231">
        <f>ROUND(I482*H482,2)</f>
        <v>0</v>
      </c>
      <c r="K482" s="227" t="s">
        <v>147</v>
      </c>
      <c r="L482" s="45"/>
      <c r="M482" s="232" t="s">
        <v>32</v>
      </c>
      <c r="N482" s="233" t="s">
        <v>48</v>
      </c>
      <c r="O482" s="85"/>
      <c r="P482" s="234">
        <f>O482*H482</f>
        <v>0</v>
      </c>
      <c r="Q482" s="234">
        <v>0</v>
      </c>
      <c r="R482" s="234">
        <f>Q482*H482</f>
        <v>0</v>
      </c>
      <c r="S482" s="234">
        <v>0</v>
      </c>
      <c r="T482" s="235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36" t="s">
        <v>158</v>
      </c>
      <c r="AT482" s="236" t="s">
        <v>143</v>
      </c>
      <c r="AU482" s="236" t="s">
        <v>84</v>
      </c>
      <c r="AY482" s="17" t="s">
        <v>142</v>
      </c>
      <c r="BE482" s="237">
        <f>IF(N482="základní",J482,0)</f>
        <v>0</v>
      </c>
      <c r="BF482" s="237">
        <f>IF(N482="snížená",J482,0)</f>
        <v>0</v>
      </c>
      <c r="BG482" s="237">
        <f>IF(N482="zákl. přenesená",J482,0)</f>
        <v>0</v>
      </c>
      <c r="BH482" s="237">
        <f>IF(N482="sníž. přenesená",J482,0)</f>
        <v>0</v>
      </c>
      <c r="BI482" s="237">
        <f>IF(N482="nulová",J482,0)</f>
        <v>0</v>
      </c>
      <c r="BJ482" s="17" t="s">
        <v>84</v>
      </c>
      <c r="BK482" s="237">
        <f>ROUND(I482*H482,2)</f>
        <v>0</v>
      </c>
      <c r="BL482" s="17" t="s">
        <v>158</v>
      </c>
      <c r="BM482" s="236" t="s">
        <v>1566</v>
      </c>
    </row>
    <row r="483" s="2" customFormat="1" ht="36" customHeight="1">
      <c r="A483" s="39"/>
      <c r="B483" s="40"/>
      <c r="C483" s="225" t="s">
        <v>1567</v>
      </c>
      <c r="D483" s="225" t="s">
        <v>143</v>
      </c>
      <c r="E483" s="226" t="s">
        <v>1568</v>
      </c>
      <c r="F483" s="227" t="s">
        <v>1569</v>
      </c>
      <c r="G483" s="228" t="s">
        <v>146</v>
      </c>
      <c r="H483" s="229">
        <v>2</v>
      </c>
      <c r="I483" s="230"/>
      <c r="J483" s="231">
        <f>ROUND(I483*H483,2)</f>
        <v>0</v>
      </c>
      <c r="K483" s="227" t="s">
        <v>147</v>
      </c>
      <c r="L483" s="45"/>
      <c r="M483" s="232" t="s">
        <v>32</v>
      </c>
      <c r="N483" s="233" t="s">
        <v>48</v>
      </c>
      <c r="O483" s="85"/>
      <c r="P483" s="234">
        <f>O483*H483</f>
        <v>0</v>
      </c>
      <c r="Q483" s="234">
        <v>0</v>
      </c>
      <c r="R483" s="234">
        <f>Q483*H483</f>
        <v>0</v>
      </c>
      <c r="S483" s="234">
        <v>0</v>
      </c>
      <c r="T483" s="235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36" t="s">
        <v>158</v>
      </c>
      <c r="AT483" s="236" t="s">
        <v>143</v>
      </c>
      <c r="AU483" s="236" t="s">
        <v>84</v>
      </c>
      <c r="AY483" s="17" t="s">
        <v>142</v>
      </c>
      <c r="BE483" s="237">
        <f>IF(N483="základní",J483,0)</f>
        <v>0</v>
      </c>
      <c r="BF483" s="237">
        <f>IF(N483="snížená",J483,0)</f>
        <v>0</v>
      </c>
      <c r="BG483" s="237">
        <f>IF(N483="zákl. přenesená",J483,0)</f>
        <v>0</v>
      </c>
      <c r="BH483" s="237">
        <f>IF(N483="sníž. přenesená",J483,0)</f>
        <v>0</v>
      </c>
      <c r="BI483" s="237">
        <f>IF(N483="nulová",J483,0)</f>
        <v>0</v>
      </c>
      <c r="BJ483" s="17" t="s">
        <v>84</v>
      </c>
      <c r="BK483" s="237">
        <f>ROUND(I483*H483,2)</f>
        <v>0</v>
      </c>
      <c r="BL483" s="17" t="s">
        <v>158</v>
      </c>
      <c r="BM483" s="236" t="s">
        <v>1570</v>
      </c>
    </row>
    <row r="484" s="2" customFormat="1" ht="24" customHeight="1">
      <c r="A484" s="39"/>
      <c r="B484" s="40"/>
      <c r="C484" s="225" t="s">
        <v>1571</v>
      </c>
      <c r="D484" s="225" t="s">
        <v>143</v>
      </c>
      <c r="E484" s="226" t="s">
        <v>1572</v>
      </c>
      <c r="F484" s="227" t="s">
        <v>1573</v>
      </c>
      <c r="G484" s="228" t="s">
        <v>146</v>
      </c>
      <c r="H484" s="229">
        <v>1</v>
      </c>
      <c r="I484" s="230"/>
      <c r="J484" s="231">
        <f>ROUND(I484*H484,2)</f>
        <v>0</v>
      </c>
      <c r="K484" s="227" t="s">
        <v>147</v>
      </c>
      <c r="L484" s="45"/>
      <c r="M484" s="232" t="s">
        <v>32</v>
      </c>
      <c r="N484" s="233" t="s">
        <v>48</v>
      </c>
      <c r="O484" s="85"/>
      <c r="P484" s="234">
        <f>O484*H484</f>
        <v>0</v>
      </c>
      <c r="Q484" s="234">
        <v>0</v>
      </c>
      <c r="R484" s="234">
        <f>Q484*H484</f>
        <v>0</v>
      </c>
      <c r="S484" s="234">
        <v>0</v>
      </c>
      <c r="T484" s="235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36" t="s">
        <v>158</v>
      </c>
      <c r="AT484" s="236" t="s">
        <v>143</v>
      </c>
      <c r="AU484" s="236" t="s">
        <v>84</v>
      </c>
      <c r="AY484" s="17" t="s">
        <v>142</v>
      </c>
      <c r="BE484" s="237">
        <f>IF(N484="základní",J484,0)</f>
        <v>0</v>
      </c>
      <c r="BF484" s="237">
        <f>IF(N484="snížená",J484,0)</f>
        <v>0</v>
      </c>
      <c r="BG484" s="237">
        <f>IF(N484="zákl. přenesená",J484,0)</f>
        <v>0</v>
      </c>
      <c r="BH484" s="237">
        <f>IF(N484="sníž. přenesená",J484,0)</f>
        <v>0</v>
      </c>
      <c r="BI484" s="237">
        <f>IF(N484="nulová",J484,0)</f>
        <v>0</v>
      </c>
      <c r="BJ484" s="17" t="s">
        <v>84</v>
      </c>
      <c r="BK484" s="237">
        <f>ROUND(I484*H484,2)</f>
        <v>0</v>
      </c>
      <c r="BL484" s="17" t="s">
        <v>158</v>
      </c>
      <c r="BM484" s="236" t="s">
        <v>1574</v>
      </c>
    </row>
    <row r="485" s="2" customFormat="1" ht="24" customHeight="1">
      <c r="A485" s="39"/>
      <c r="B485" s="40"/>
      <c r="C485" s="242" t="s">
        <v>1575</v>
      </c>
      <c r="D485" s="242" t="s">
        <v>214</v>
      </c>
      <c r="E485" s="243" t="s">
        <v>1576</v>
      </c>
      <c r="F485" s="244" t="s">
        <v>1577</v>
      </c>
      <c r="G485" s="245" t="s">
        <v>146</v>
      </c>
      <c r="H485" s="246">
        <v>7</v>
      </c>
      <c r="I485" s="247"/>
      <c r="J485" s="248">
        <f>ROUND(I485*H485,2)</f>
        <v>0</v>
      </c>
      <c r="K485" s="244" t="s">
        <v>147</v>
      </c>
      <c r="L485" s="249"/>
      <c r="M485" s="250" t="s">
        <v>32</v>
      </c>
      <c r="N485" s="251" t="s">
        <v>48</v>
      </c>
      <c r="O485" s="85"/>
      <c r="P485" s="234">
        <f>O485*H485</f>
        <v>0</v>
      </c>
      <c r="Q485" s="234">
        <v>0</v>
      </c>
      <c r="R485" s="234">
        <f>Q485*H485</f>
        <v>0</v>
      </c>
      <c r="S485" s="234">
        <v>0</v>
      </c>
      <c r="T485" s="235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36" t="s">
        <v>217</v>
      </c>
      <c r="AT485" s="236" t="s">
        <v>214</v>
      </c>
      <c r="AU485" s="236" t="s">
        <v>84</v>
      </c>
      <c r="AY485" s="17" t="s">
        <v>142</v>
      </c>
      <c r="BE485" s="237">
        <f>IF(N485="základní",J485,0)</f>
        <v>0</v>
      </c>
      <c r="BF485" s="237">
        <f>IF(N485="snížená",J485,0)</f>
        <v>0</v>
      </c>
      <c r="BG485" s="237">
        <f>IF(N485="zákl. přenesená",J485,0)</f>
        <v>0</v>
      </c>
      <c r="BH485" s="237">
        <f>IF(N485="sníž. přenesená",J485,0)</f>
        <v>0</v>
      </c>
      <c r="BI485" s="237">
        <f>IF(N485="nulová",J485,0)</f>
        <v>0</v>
      </c>
      <c r="BJ485" s="17" t="s">
        <v>84</v>
      </c>
      <c r="BK485" s="237">
        <f>ROUND(I485*H485,2)</f>
        <v>0</v>
      </c>
      <c r="BL485" s="17" t="s">
        <v>218</v>
      </c>
      <c r="BM485" s="236" t="s">
        <v>1578</v>
      </c>
    </row>
    <row r="486" s="2" customFormat="1" ht="24" customHeight="1">
      <c r="A486" s="39"/>
      <c r="B486" s="40"/>
      <c r="C486" s="225" t="s">
        <v>1579</v>
      </c>
      <c r="D486" s="225" t="s">
        <v>143</v>
      </c>
      <c r="E486" s="226" t="s">
        <v>1580</v>
      </c>
      <c r="F486" s="227" t="s">
        <v>1581</v>
      </c>
      <c r="G486" s="228" t="s">
        <v>146</v>
      </c>
      <c r="H486" s="229">
        <v>4</v>
      </c>
      <c r="I486" s="230"/>
      <c r="J486" s="231">
        <f>ROUND(I486*H486,2)</f>
        <v>0</v>
      </c>
      <c r="K486" s="227" t="s">
        <v>147</v>
      </c>
      <c r="L486" s="45"/>
      <c r="M486" s="232" t="s">
        <v>32</v>
      </c>
      <c r="N486" s="233" t="s">
        <v>48</v>
      </c>
      <c r="O486" s="85"/>
      <c r="P486" s="234">
        <f>O486*H486</f>
        <v>0</v>
      </c>
      <c r="Q486" s="234">
        <v>0</v>
      </c>
      <c r="R486" s="234">
        <f>Q486*H486</f>
        <v>0</v>
      </c>
      <c r="S486" s="234">
        <v>0</v>
      </c>
      <c r="T486" s="235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36" t="s">
        <v>205</v>
      </c>
      <c r="AT486" s="236" t="s">
        <v>143</v>
      </c>
      <c r="AU486" s="236" t="s">
        <v>84</v>
      </c>
      <c r="AY486" s="17" t="s">
        <v>142</v>
      </c>
      <c r="BE486" s="237">
        <f>IF(N486="základní",J486,0)</f>
        <v>0</v>
      </c>
      <c r="BF486" s="237">
        <f>IF(N486="snížená",J486,0)</f>
        <v>0</v>
      </c>
      <c r="BG486" s="237">
        <f>IF(N486="zákl. přenesená",J486,0)</f>
        <v>0</v>
      </c>
      <c r="BH486" s="237">
        <f>IF(N486="sníž. přenesená",J486,0)</f>
        <v>0</v>
      </c>
      <c r="BI486" s="237">
        <f>IF(N486="nulová",J486,0)</f>
        <v>0</v>
      </c>
      <c r="BJ486" s="17" t="s">
        <v>84</v>
      </c>
      <c r="BK486" s="237">
        <f>ROUND(I486*H486,2)</f>
        <v>0</v>
      </c>
      <c r="BL486" s="17" t="s">
        <v>205</v>
      </c>
      <c r="BM486" s="236" t="s">
        <v>1582</v>
      </c>
    </row>
    <row r="487" s="2" customFormat="1" ht="24" customHeight="1">
      <c r="A487" s="39"/>
      <c r="B487" s="40"/>
      <c r="C487" s="242" t="s">
        <v>1583</v>
      </c>
      <c r="D487" s="242" t="s">
        <v>214</v>
      </c>
      <c r="E487" s="243" t="s">
        <v>1584</v>
      </c>
      <c r="F487" s="244" t="s">
        <v>1585</v>
      </c>
      <c r="G487" s="245" t="s">
        <v>275</v>
      </c>
      <c r="H487" s="246">
        <v>20</v>
      </c>
      <c r="I487" s="247"/>
      <c r="J487" s="248">
        <f>ROUND(I487*H487,2)</f>
        <v>0</v>
      </c>
      <c r="K487" s="244" t="s">
        <v>147</v>
      </c>
      <c r="L487" s="249"/>
      <c r="M487" s="250" t="s">
        <v>32</v>
      </c>
      <c r="N487" s="251" t="s">
        <v>48</v>
      </c>
      <c r="O487" s="85"/>
      <c r="P487" s="234">
        <f>O487*H487</f>
        <v>0</v>
      </c>
      <c r="Q487" s="234">
        <v>0</v>
      </c>
      <c r="R487" s="234">
        <f>Q487*H487</f>
        <v>0</v>
      </c>
      <c r="S487" s="234">
        <v>0</v>
      </c>
      <c r="T487" s="235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36" t="s">
        <v>217</v>
      </c>
      <c r="AT487" s="236" t="s">
        <v>214</v>
      </c>
      <c r="AU487" s="236" t="s">
        <v>84</v>
      </c>
      <c r="AY487" s="17" t="s">
        <v>142</v>
      </c>
      <c r="BE487" s="237">
        <f>IF(N487="základní",J487,0)</f>
        <v>0</v>
      </c>
      <c r="BF487" s="237">
        <f>IF(N487="snížená",J487,0)</f>
        <v>0</v>
      </c>
      <c r="BG487" s="237">
        <f>IF(N487="zákl. přenesená",J487,0)</f>
        <v>0</v>
      </c>
      <c r="BH487" s="237">
        <f>IF(N487="sníž. přenesená",J487,0)</f>
        <v>0</v>
      </c>
      <c r="BI487" s="237">
        <f>IF(N487="nulová",J487,0)</f>
        <v>0</v>
      </c>
      <c r="BJ487" s="17" t="s">
        <v>84</v>
      </c>
      <c r="BK487" s="237">
        <f>ROUND(I487*H487,2)</f>
        <v>0</v>
      </c>
      <c r="BL487" s="17" t="s">
        <v>218</v>
      </c>
      <c r="BM487" s="236" t="s">
        <v>1586</v>
      </c>
    </row>
    <row r="488" s="2" customFormat="1" ht="24" customHeight="1">
      <c r="A488" s="39"/>
      <c r="B488" s="40"/>
      <c r="C488" s="225" t="s">
        <v>1587</v>
      </c>
      <c r="D488" s="225" t="s">
        <v>143</v>
      </c>
      <c r="E488" s="226" t="s">
        <v>1588</v>
      </c>
      <c r="F488" s="227" t="s">
        <v>1589</v>
      </c>
      <c r="G488" s="228" t="s">
        <v>146</v>
      </c>
      <c r="H488" s="229">
        <v>2</v>
      </c>
      <c r="I488" s="230"/>
      <c r="J488" s="231">
        <f>ROUND(I488*H488,2)</f>
        <v>0</v>
      </c>
      <c r="K488" s="227" t="s">
        <v>147</v>
      </c>
      <c r="L488" s="45"/>
      <c r="M488" s="232" t="s">
        <v>32</v>
      </c>
      <c r="N488" s="233" t="s">
        <v>48</v>
      </c>
      <c r="O488" s="85"/>
      <c r="P488" s="234">
        <f>O488*H488</f>
        <v>0</v>
      </c>
      <c r="Q488" s="234">
        <v>0</v>
      </c>
      <c r="R488" s="234">
        <f>Q488*H488</f>
        <v>0</v>
      </c>
      <c r="S488" s="234">
        <v>0</v>
      </c>
      <c r="T488" s="235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36" t="s">
        <v>158</v>
      </c>
      <c r="AT488" s="236" t="s">
        <v>143</v>
      </c>
      <c r="AU488" s="236" t="s">
        <v>84</v>
      </c>
      <c r="AY488" s="17" t="s">
        <v>142</v>
      </c>
      <c r="BE488" s="237">
        <f>IF(N488="základní",J488,0)</f>
        <v>0</v>
      </c>
      <c r="BF488" s="237">
        <f>IF(N488="snížená",J488,0)</f>
        <v>0</v>
      </c>
      <c r="BG488" s="237">
        <f>IF(N488="zákl. přenesená",J488,0)</f>
        <v>0</v>
      </c>
      <c r="BH488" s="237">
        <f>IF(N488="sníž. přenesená",J488,0)</f>
        <v>0</v>
      </c>
      <c r="BI488" s="237">
        <f>IF(N488="nulová",J488,0)</f>
        <v>0</v>
      </c>
      <c r="BJ488" s="17" t="s">
        <v>84</v>
      </c>
      <c r="BK488" s="237">
        <f>ROUND(I488*H488,2)</f>
        <v>0</v>
      </c>
      <c r="BL488" s="17" t="s">
        <v>158</v>
      </c>
      <c r="BM488" s="236" t="s">
        <v>1590</v>
      </c>
    </row>
    <row r="489" s="2" customFormat="1" ht="36" customHeight="1">
      <c r="A489" s="39"/>
      <c r="B489" s="40"/>
      <c r="C489" s="225" t="s">
        <v>1591</v>
      </c>
      <c r="D489" s="225" t="s">
        <v>143</v>
      </c>
      <c r="E489" s="226" t="s">
        <v>1592</v>
      </c>
      <c r="F489" s="227" t="s">
        <v>1593</v>
      </c>
      <c r="G489" s="228" t="s">
        <v>146</v>
      </c>
      <c r="H489" s="229">
        <v>2</v>
      </c>
      <c r="I489" s="230"/>
      <c r="J489" s="231">
        <f>ROUND(I489*H489,2)</f>
        <v>0</v>
      </c>
      <c r="K489" s="227" t="s">
        <v>147</v>
      </c>
      <c r="L489" s="45"/>
      <c r="M489" s="232" t="s">
        <v>32</v>
      </c>
      <c r="N489" s="233" t="s">
        <v>48</v>
      </c>
      <c r="O489" s="85"/>
      <c r="P489" s="234">
        <f>O489*H489</f>
        <v>0</v>
      </c>
      <c r="Q489" s="234">
        <v>0</v>
      </c>
      <c r="R489" s="234">
        <f>Q489*H489</f>
        <v>0</v>
      </c>
      <c r="S489" s="234">
        <v>0</v>
      </c>
      <c r="T489" s="235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36" t="s">
        <v>158</v>
      </c>
      <c r="AT489" s="236" t="s">
        <v>143</v>
      </c>
      <c r="AU489" s="236" t="s">
        <v>84</v>
      </c>
      <c r="AY489" s="17" t="s">
        <v>142</v>
      </c>
      <c r="BE489" s="237">
        <f>IF(N489="základní",J489,0)</f>
        <v>0</v>
      </c>
      <c r="BF489" s="237">
        <f>IF(N489="snížená",J489,0)</f>
        <v>0</v>
      </c>
      <c r="BG489" s="237">
        <f>IF(N489="zákl. přenesená",J489,0)</f>
        <v>0</v>
      </c>
      <c r="BH489" s="237">
        <f>IF(N489="sníž. přenesená",J489,0)</f>
        <v>0</v>
      </c>
      <c r="BI489" s="237">
        <f>IF(N489="nulová",J489,0)</f>
        <v>0</v>
      </c>
      <c r="BJ489" s="17" t="s">
        <v>84</v>
      </c>
      <c r="BK489" s="237">
        <f>ROUND(I489*H489,2)</f>
        <v>0</v>
      </c>
      <c r="BL489" s="17" t="s">
        <v>158</v>
      </c>
      <c r="BM489" s="236" t="s">
        <v>1594</v>
      </c>
    </row>
    <row r="490" s="2" customFormat="1" ht="24" customHeight="1">
      <c r="A490" s="39"/>
      <c r="B490" s="40"/>
      <c r="C490" s="225" t="s">
        <v>1595</v>
      </c>
      <c r="D490" s="225" t="s">
        <v>143</v>
      </c>
      <c r="E490" s="226" t="s">
        <v>1596</v>
      </c>
      <c r="F490" s="227" t="s">
        <v>1597</v>
      </c>
      <c r="G490" s="228" t="s">
        <v>146</v>
      </c>
      <c r="H490" s="229">
        <v>30</v>
      </c>
      <c r="I490" s="230"/>
      <c r="J490" s="231">
        <f>ROUND(I490*H490,2)</f>
        <v>0</v>
      </c>
      <c r="K490" s="227" t="s">
        <v>147</v>
      </c>
      <c r="L490" s="45"/>
      <c r="M490" s="232" t="s">
        <v>32</v>
      </c>
      <c r="N490" s="233" t="s">
        <v>48</v>
      </c>
      <c r="O490" s="85"/>
      <c r="P490" s="234">
        <f>O490*H490</f>
        <v>0</v>
      </c>
      <c r="Q490" s="234">
        <v>0</v>
      </c>
      <c r="R490" s="234">
        <f>Q490*H490</f>
        <v>0</v>
      </c>
      <c r="S490" s="234">
        <v>0</v>
      </c>
      <c r="T490" s="235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36" t="s">
        <v>158</v>
      </c>
      <c r="AT490" s="236" t="s">
        <v>143</v>
      </c>
      <c r="AU490" s="236" t="s">
        <v>84</v>
      </c>
      <c r="AY490" s="17" t="s">
        <v>142</v>
      </c>
      <c r="BE490" s="237">
        <f>IF(N490="základní",J490,0)</f>
        <v>0</v>
      </c>
      <c r="BF490" s="237">
        <f>IF(N490="snížená",J490,0)</f>
        <v>0</v>
      </c>
      <c r="BG490" s="237">
        <f>IF(N490="zákl. přenesená",J490,0)</f>
        <v>0</v>
      </c>
      <c r="BH490" s="237">
        <f>IF(N490="sníž. přenesená",J490,0)</f>
        <v>0</v>
      </c>
      <c r="BI490" s="237">
        <f>IF(N490="nulová",J490,0)</f>
        <v>0</v>
      </c>
      <c r="BJ490" s="17" t="s">
        <v>84</v>
      </c>
      <c r="BK490" s="237">
        <f>ROUND(I490*H490,2)</f>
        <v>0</v>
      </c>
      <c r="BL490" s="17" t="s">
        <v>158</v>
      </c>
      <c r="BM490" s="236" t="s">
        <v>1598</v>
      </c>
    </row>
    <row r="491" s="2" customFormat="1" ht="24" customHeight="1">
      <c r="A491" s="39"/>
      <c r="B491" s="40"/>
      <c r="C491" s="225" t="s">
        <v>1599</v>
      </c>
      <c r="D491" s="225" t="s">
        <v>143</v>
      </c>
      <c r="E491" s="226" t="s">
        <v>1600</v>
      </c>
      <c r="F491" s="227" t="s">
        <v>1601</v>
      </c>
      <c r="G491" s="228" t="s">
        <v>275</v>
      </c>
      <c r="H491" s="229">
        <v>3</v>
      </c>
      <c r="I491" s="230"/>
      <c r="J491" s="231">
        <f>ROUND(I491*H491,2)</f>
        <v>0</v>
      </c>
      <c r="K491" s="227" t="s">
        <v>147</v>
      </c>
      <c r="L491" s="45"/>
      <c r="M491" s="232" t="s">
        <v>32</v>
      </c>
      <c r="N491" s="233" t="s">
        <v>48</v>
      </c>
      <c r="O491" s="85"/>
      <c r="P491" s="234">
        <f>O491*H491</f>
        <v>0</v>
      </c>
      <c r="Q491" s="234">
        <v>0</v>
      </c>
      <c r="R491" s="234">
        <f>Q491*H491</f>
        <v>0</v>
      </c>
      <c r="S491" s="234">
        <v>0</v>
      </c>
      <c r="T491" s="235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36" t="s">
        <v>84</v>
      </c>
      <c r="AT491" s="236" t="s">
        <v>143</v>
      </c>
      <c r="AU491" s="236" t="s">
        <v>84</v>
      </c>
      <c r="AY491" s="17" t="s">
        <v>142</v>
      </c>
      <c r="BE491" s="237">
        <f>IF(N491="základní",J491,0)</f>
        <v>0</v>
      </c>
      <c r="BF491" s="237">
        <f>IF(N491="snížená",J491,0)</f>
        <v>0</v>
      </c>
      <c r="BG491" s="237">
        <f>IF(N491="zákl. přenesená",J491,0)</f>
        <v>0</v>
      </c>
      <c r="BH491" s="237">
        <f>IF(N491="sníž. přenesená",J491,0)</f>
        <v>0</v>
      </c>
      <c r="BI491" s="237">
        <f>IF(N491="nulová",J491,0)</f>
        <v>0</v>
      </c>
      <c r="BJ491" s="17" t="s">
        <v>84</v>
      </c>
      <c r="BK491" s="237">
        <f>ROUND(I491*H491,2)</f>
        <v>0</v>
      </c>
      <c r="BL491" s="17" t="s">
        <v>84</v>
      </c>
      <c r="BM491" s="236" t="s">
        <v>1602</v>
      </c>
    </row>
    <row r="492" s="2" customFormat="1" ht="24" customHeight="1">
      <c r="A492" s="39"/>
      <c r="B492" s="40"/>
      <c r="C492" s="225" t="s">
        <v>1603</v>
      </c>
      <c r="D492" s="225" t="s">
        <v>143</v>
      </c>
      <c r="E492" s="226" t="s">
        <v>1604</v>
      </c>
      <c r="F492" s="227" t="s">
        <v>1605</v>
      </c>
      <c r="G492" s="228" t="s">
        <v>146</v>
      </c>
      <c r="H492" s="229">
        <v>5</v>
      </c>
      <c r="I492" s="230"/>
      <c r="J492" s="231">
        <f>ROUND(I492*H492,2)</f>
        <v>0</v>
      </c>
      <c r="K492" s="227" t="s">
        <v>147</v>
      </c>
      <c r="L492" s="45"/>
      <c r="M492" s="232" t="s">
        <v>32</v>
      </c>
      <c r="N492" s="233" t="s">
        <v>48</v>
      </c>
      <c r="O492" s="85"/>
      <c r="P492" s="234">
        <f>O492*H492</f>
        <v>0</v>
      </c>
      <c r="Q492" s="234">
        <v>0</v>
      </c>
      <c r="R492" s="234">
        <f>Q492*H492</f>
        <v>0</v>
      </c>
      <c r="S492" s="234">
        <v>0</v>
      </c>
      <c r="T492" s="235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36" t="s">
        <v>634</v>
      </c>
      <c r="AT492" s="236" t="s">
        <v>143</v>
      </c>
      <c r="AU492" s="236" t="s">
        <v>84</v>
      </c>
      <c r="AY492" s="17" t="s">
        <v>142</v>
      </c>
      <c r="BE492" s="237">
        <f>IF(N492="základní",J492,0)</f>
        <v>0</v>
      </c>
      <c r="BF492" s="237">
        <f>IF(N492="snížená",J492,0)</f>
        <v>0</v>
      </c>
      <c r="BG492" s="237">
        <f>IF(N492="zákl. přenesená",J492,0)</f>
        <v>0</v>
      </c>
      <c r="BH492" s="237">
        <f>IF(N492="sníž. přenesená",J492,0)</f>
        <v>0</v>
      </c>
      <c r="BI492" s="237">
        <f>IF(N492="nulová",J492,0)</f>
        <v>0</v>
      </c>
      <c r="BJ492" s="17" t="s">
        <v>84</v>
      </c>
      <c r="BK492" s="237">
        <f>ROUND(I492*H492,2)</f>
        <v>0</v>
      </c>
      <c r="BL492" s="17" t="s">
        <v>634</v>
      </c>
      <c r="BM492" s="236" t="s">
        <v>1606</v>
      </c>
    </row>
    <row r="493" s="2" customFormat="1" ht="24" customHeight="1">
      <c r="A493" s="39"/>
      <c r="B493" s="40"/>
      <c r="C493" s="225" t="s">
        <v>1607</v>
      </c>
      <c r="D493" s="225" t="s">
        <v>143</v>
      </c>
      <c r="E493" s="226" t="s">
        <v>1608</v>
      </c>
      <c r="F493" s="227" t="s">
        <v>1609</v>
      </c>
      <c r="G493" s="228" t="s">
        <v>1610</v>
      </c>
      <c r="H493" s="229">
        <v>16</v>
      </c>
      <c r="I493" s="230"/>
      <c r="J493" s="231">
        <f>ROUND(I493*H493,2)</f>
        <v>0</v>
      </c>
      <c r="K493" s="227" t="s">
        <v>147</v>
      </c>
      <c r="L493" s="45"/>
      <c r="M493" s="232" t="s">
        <v>32</v>
      </c>
      <c r="N493" s="233" t="s">
        <v>48</v>
      </c>
      <c r="O493" s="85"/>
      <c r="P493" s="234">
        <f>O493*H493</f>
        <v>0</v>
      </c>
      <c r="Q493" s="234">
        <v>0</v>
      </c>
      <c r="R493" s="234">
        <f>Q493*H493</f>
        <v>0</v>
      </c>
      <c r="S493" s="234">
        <v>0</v>
      </c>
      <c r="T493" s="235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36" t="s">
        <v>205</v>
      </c>
      <c r="AT493" s="236" t="s">
        <v>143</v>
      </c>
      <c r="AU493" s="236" t="s">
        <v>84</v>
      </c>
      <c r="AY493" s="17" t="s">
        <v>142</v>
      </c>
      <c r="BE493" s="237">
        <f>IF(N493="základní",J493,0)</f>
        <v>0</v>
      </c>
      <c r="BF493" s="237">
        <f>IF(N493="snížená",J493,0)</f>
        <v>0</v>
      </c>
      <c r="BG493" s="237">
        <f>IF(N493="zákl. přenesená",J493,0)</f>
        <v>0</v>
      </c>
      <c r="BH493" s="237">
        <f>IF(N493="sníž. přenesená",J493,0)</f>
        <v>0</v>
      </c>
      <c r="BI493" s="237">
        <f>IF(N493="nulová",J493,0)</f>
        <v>0</v>
      </c>
      <c r="BJ493" s="17" t="s">
        <v>84</v>
      </c>
      <c r="BK493" s="237">
        <f>ROUND(I493*H493,2)</f>
        <v>0</v>
      </c>
      <c r="BL493" s="17" t="s">
        <v>205</v>
      </c>
      <c r="BM493" s="236" t="s">
        <v>1611</v>
      </c>
    </row>
    <row r="494" s="2" customFormat="1" ht="24" customHeight="1">
      <c r="A494" s="39"/>
      <c r="B494" s="40"/>
      <c r="C494" s="242" t="s">
        <v>1612</v>
      </c>
      <c r="D494" s="242" t="s">
        <v>214</v>
      </c>
      <c r="E494" s="243" t="s">
        <v>1613</v>
      </c>
      <c r="F494" s="244" t="s">
        <v>1614</v>
      </c>
      <c r="G494" s="245" t="s">
        <v>146</v>
      </c>
      <c r="H494" s="246">
        <v>1</v>
      </c>
      <c r="I494" s="247"/>
      <c r="J494" s="248">
        <f>ROUND(I494*H494,2)</f>
        <v>0</v>
      </c>
      <c r="K494" s="244" t="s">
        <v>147</v>
      </c>
      <c r="L494" s="249"/>
      <c r="M494" s="250" t="s">
        <v>32</v>
      </c>
      <c r="N494" s="251" t="s">
        <v>48</v>
      </c>
      <c r="O494" s="85"/>
      <c r="P494" s="234">
        <f>O494*H494</f>
        <v>0</v>
      </c>
      <c r="Q494" s="234">
        <v>0</v>
      </c>
      <c r="R494" s="234">
        <f>Q494*H494</f>
        <v>0</v>
      </c>
      <c r="S494" s="234">
        <v>0</v>
      </c>
      <c r="T494" s="235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36" t="s">
        <v>230</v>
      </c>
      <c r="AT494" s="236" t="s">
        <v>214</v>
      </c>
      <c r="AU494" s="236" t="s">
        <v>84</v>
      </c>
      <c r="AY494" s="17" t="s">
        <v>142</v>
      </c>
      <c r="BE494" s="237">
        <f>IF(N494="základní",J494,0)</f>
        <v>0</v>
      </c>
      <c r="BF494" s="237">
        <f>IF(N494="snížená",J494,0)</f>
        <v>0</v>
      </c>
      <c r="BG494" s="237">
        <f>IF(N494="zákl. přenesená",J494,0)</f>
        <v>0</v>
      </c>
      <c r="BH494" s="237">
        <f>IF(N494="sníž. přenesená",J494,0)</f>
        <v>0</v>
      </c>
      <c r="BI494" s="237">
        <f>IF(N494="nulová",J494,0)</f>
        <v>0</v>
      </c>
      <c r="BJ494" s="17" t="s">
        <v>84</v>
      </c>
      <c r="BK494" s="237">
        <f>ROUND(I494*H494,2)</f>
        <v>0</v>
      </c>
      <c r="BL494" s="17" t="s">
        <v>230</v>
      </c>
      <c r="BM494" s="236" t="s">
        <v>1615</v>
      </c>
    </row>
    <row r="495" s="2" customFormat="1" ht="36" customHeight="1">
      <c r="A495" s="39"/>
      <c r="B495" s="40"/>
      <c r="C495" s="225" t="s">
        <v>1616</v>
      </c>
      <c r="D495" s="225" t="s">
        <v>143</v>
      </c>
      <c r="E495" s="226" t="s">
        <v>1617</v>
      </c>
      <c r="F495" s="227" t="s">
        <v>1618</v>
      </c>
      <c r="G495" s="228" t="s">
        <v>146</v>
      </c>
      <c r="H495" s="229">
        <v>16</v>
      </c>
      <c r="I495" s="230"/>
      <c r="J495" s="231">
        <f>ROUND(I495*H495,2)</f>
        <v>0</v>
      </c>
      <c r="K495" s="227" t="s">
        <v>147</v>
      </c>
      <c r="L495" s="45"/>
      <c r="M495" s="232" t="s">
        <v>32</v>
      </c>
      <c r="N495" s="233" t="s">
        <v>48</v>
      </c>
      <c r="O495" s="85"/>
      <c r="P495" s="234">
        <f>O495*H495</f>
        <v>0</v>
      </c>
      <c r="Q495" s="234">
        <v>0</v>
      </c>
      <c r="R495" s="234">
        <f>Q495*H495</f>
        <v>0</v>
      </c>
      <c r="S495" s="234">
        <v>0</v>
      </c>
      <c r="T495" s="235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36" t="s">
        <v>634</v>
      </c>
      <c r="AT495" s="236" t="s">
        <v>143</v>
      </c>
      <c r="AU495" s="236" t="s">
        <v>84</v>
      </c>
      <c r="AY495" s="17" t="s">
        <v>142</v>
      </c>
      <c r="BE495" s="237">
        <f>IF(N495="základní",J495,0)</f>
        <v>0</v>
      </c>
      <c r="BF495" s="237">
        <f>IF(N495="snížená",J495,0)</f>
        <v>0</v>
      </c>
      <c r="BG495" s="237">
        <f>IF(N495="zákl. přenesená",J495,0)</f>
        <v>0</v>
      </c>
      <c r="BH495" s="237">
        <f>IF(N495="sníž. přenesená",J495,0)</f>
        <v>0</v>
      </c>
      <c r="BI495" s="237">
        <f>IF(N495="nulová",J495,0)</f>
        <v>0</v>
      </c>
      <c r="BJ495" s="17" t="s">
        <v>84</v>
      </c>
      <c r="BK495" s="237">
        <f>ROUND(I495*H495,2)</f>
        <v>0</v>
      </c>
      <c r="BL495" s="17" t="s">
        <v>634</v>
      </c>
      <c r="BM495" s="236" t="s">
        <v>1619</v>
      </c>
    </row>
    <row r="496" s="2" customFormat="1" ht="36" customHeight="1">
      <c r="A496" s="39"/>
      <c r="B496" s="40"/>
      <c r="C496" s="225" t="s">
        <v>1620</v>
      </c>
      <c r="D496" s="225" t="s">
        <v>143</v>
      </c>
      <c r="E496" s="226" t="s">
        <v>1621</v>
      </c>
      <c r="F496" s="227" t="s">
        <v>1622</v>
      </c>
      <c r="G496" s="228" t="s">
        <v>146</v>
      </c>
      <c r="H496" s="229">
        <v>14</v>
      </c>
      <c r="I496" s="230"/>
      <c r="J496" s="231">
        <f>ROUND(I496*H496,2)</f>
        <v>0</v>
      </c>
      <c r="K496" s="227" t="s">
        <v>147</v>
      </c>
      <c r="L496" s="45"/>
      <c r="M496" s="232" t="s">
        <v>32</v>
      </c>
      <c r="N496" s="233" t="s">
        <v>48</v>
      </c>
      <c r="O496" s="85"/>
      <c r="P496" s="234">
        <f>O496*H496</f>
        <v>0</v>
      </c>
      <c r="Q496" s="234">
        <v>0</v>
      </c>
      <c r="R496" s="234">
        <f>Q496*H496</f>
        <v>0</v>
      </c>
      <c r="S496" s="234">
        <v>0</v>
      </c>
      <c r="T496" s="235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36" t="s">
        <v>205</v>
      </c>
      <c r="AT496" s="236" t="s">
        <v>143</v>
      </c>
      <c r="AU496" s="236" t="s">
        <v>84</v>
      </c>
      <c r="AY496" s="17" t="s">
        <v>142</v>
      </c>
      <c r="BE496" s="237">
        <f>IF(N496="základní",J496,0)</f>
        <v>0</v>
      </c>
      <c r="BF496" s="237">
        <f>IF(N496="snížená",J496,0)</f>
        <v>0</v>
      </c>
      <c r="BG496" s="237">
        <f>IF(N496="zákl. přenesená",J496,0)</f>
        <v>0</v>
      </c>
      <c r="BH496" s="237">
        <f>IF(N496="sníž. přenesená",J496,0)</f>
        <v>0</v>
      </c>
      <c r="BI496" s="237">
        <f>IF(N496="nulová",J496,0)</f>
        <v>0</v>
      </c>
      <c r="BJ496" s="17" t="s">
        <v>84</v>
      </c>
      <c r="BK496" s="237">
        <f>ROUND(I496*H496,2)</f>
        <v>0</v>
      </c>
      <c r="BL496" s="17" t="s">
        <v>205</v>
      </c>
      <c r="BM496" s="236" t="s">
        <v>1623</v>
      </c>
    </row>
    <row r="497" s="2" customFormat="1" ht="48" customHeight="1">
      <c r="A497" s="39"/>
      <c r="B497" s="40"/>
      <c r="C497" s="225" t="s">
        <v>1624</v>
      </c>
      <c r="D497" s="225" t="s">
        <v>143</v>
      </c>
      <c r="E497" s="226" t="s">
        <v>1625</v>
      </c>
      <c r="F497" s="227" t="s">
        <v>1626</v>
      </c>
      <c r="G497" s="228" t="s">
        <v>146</v>
      </c>
      <c r="H497" s="229">
        <v>38</v>
      </c>
      <c r="I497" s="230"/>
      <c r="J497" s="231">
        <f>ROUND(I497*H497,2)</f>
        <v>0</v>
      </c>
      <c r="K497" s="227" t="s">
        <v>147</v>
      </c>
      <c r="L497" s="45"/>
      <c r="M497" s="232" t="s">
        <v>32</v>
      </c>
      <c r="N497" s="233" t="s">
        <v>48</v>
      </c>
      <c r="O497" s="85"/>
      <c r="P497" s="234">
        <f>O497*H497</f>
        <v>0</v>
      </c>
      <c r="Q497" s="234">
        <v>0</v>
      </c>
      <c r="R497" s="234">
        <f>Q497*H497</f>
        <v>0</v>
      </c>
      <c r="S497" s="234">
        <v>0</v>
      </c>
      <c r="T497" s="235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36" t="s">
        <v>634</v>
      </c>
      <c r="AT497" s="236" t="s">
        <v>143</v>
      </c>
      <c r="AU497" s="236" t="s">
        <v>84</v>
      </c>
      <c r="AY497" s="17" t="s">
        <v>142</v>
      </c>
      <c r="BE497" s="237">
        <f>IF(N497="základní",J497,0)</f>
        <v>0</v>
      </c>
      <c r="BF497" s="237">
        <f>IF(N497="snížená",J497,0)</f>
        <v>0</v>
      </c>
      <c r="BG497" s="237">
        <f>IF(N497="zákl. přenesená",J497,0)</f>
        <v>0</v>
      </c>
      <c r="BH497" s="237">
        <f>IF(N497="sníž. přenesená",J497,0)</f>
        <v>0</v>
      </c>
      <c r="BI497" s="237">
        <f>IF(N497="nulová",J497,0)</f>
        <v>0</v>
      </c>
      <c r="BJ497" s="17" t="s">
        <v>84</v>
      </c>
      <c r="BK497" s="237">
        <f>ROUND(I497*H497,2)</f>
        <v>0</v>
      </c>
      <c r="BL497" s="17" t="s">
        <v>634</v>
      </c>
      <c r="BM497" s="236" t="s">
        <v>1627</v>
      </c>
    </row>
    <row r="498" s="2" customFormat="1" ht="48" customHeight="1">
      <c r="A498" s="39"/>
      <c r="B498" s="40"/>
      <c r="C498" s="225" t="s">
        <v>1628</v>
      </c>
      <c r="D498" s="225" t="s">
        <v>143</v>
      </c>
      <c r="E498" s="226" t="s">
        <v>1629</v>
      </c>
      <c r="F498" s="227" t="s">
        <v>1630</v>
      </c>
      <c r="G498" s="228" t="s">
        <v>146</v>
      </c>
      <c r="H498" s="229">
        <v>14</v>
      </c>
      <c r="I498" s="230"/>
      <c r="J498" s="231">
        <f>ROUND(I498*H498,2)</f>
        <v>0</v>
      </c>
      <c r="K498" s="227" t="s">
        <v>147</v>
      </c>
      <c r="L498" s="45"/>
      <c r="M498" s="232" t="s">
        <v>32</v>
      </c>
      <c r="N498" s="233" t="s">
        <v>48</v>
      </c>
      <c r="O498" s="85"/>
      <c r="P498" s="234">
        <f>O498*H498</f>
        <v>0</v>
      </c>
      <c r="Q498" s="234">
        <v>0</v>
      </c>
      <c r="R498" s="234">
        <f>Q498*H498</f>
        <v>0</v>
      </c>
      <c r="S498" s="234">
        <v>0</v>
      </c>
      <c r="T498" s="235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36" t="s">
        <v>634</v>
      </c>
      <c r="AT498" s="236" t="s">
        <v>143</v>
      </c>
      <c r="AU498" s="236" t="s">
        <v>84</v>
      </c>
      <c r="AY498" s="17" t="s">
        <v>142</v>
      </c>
      <c r="BE498" s="237">
        <f>IF(N498="základní",J498,0)</f>
        <v>0</v>
      </c>
      <c r="BF498" s="237">
        <f>IF(N498="snížená",J498,0)</f>
        <v>0</v>
      </c>
      <c r="BG498" s="237">
        <f>IF(N498="zákl. přenesená",J498,0)</f>
        <v>0</v>
      </c>
      <c r="BH498" s="237">
        <f>IF(N498="sníž. přenesená",J498,0)</f>
        <v>0</v>
      </c>
      <c r="BI498" s="237">
        <f>IF(N498="nulová",J498,0)</f>
        <v>0</v>
      </c>
      <c r="BJ498" s="17" t="s">
        <v>84</v>
      </c>
      <c r="BK498" s="237">
        <f>ROUND(I498*H498,2)</f>
        <v>0</v>
      </c>
      <c r="BL498" s="17" t="s">
        <v>634</v>
      </c>
      <c r="BM498" s="236" t="s">
        <v>1631</v>
      </c>
    </row>
    <row r="499" s="2" customFormat="1" ht="48" customHeight="1">
      <c r="A499" s="39"/>
      <c r="B499" s="40"/>
      <c r="C499" s="225" t="s">
        <v>1632</v>
      </c>
      <c r="D499" s="225" t="s">
        <v>143</v>
      </c>
      <c r="E499" s="226" t="s">
        <v>1633</v>
      </c>
      <c r="F499" s="227" t="s">
        <v>1195</v>
      </c>
      <c r="G499" s="228" t="s">
        <v>146</v>
      </c>
      <c r="H499" s="229">
        <v>16</v>
      </c>
      <c r="I499" s="230"/>
      <c r="J499" s="231">
        <f>ROUND(I499*H499,2)</f>
        <v>0</v>
      </c>
      <c r="K499" s="227" t="s">
        <v>147</v>
      </c>
      <c r="L499" s="45"/>
      <c r="M499" s="232" t="s">
        <v>32</v>
      </c>
      <c r="N499" s="233" t="s">
        <v>48</v>
      </c>
      <c r="O499" s="85"/>
      <c r="P499" s="234">
        <f>O499*H499</f>
        <v>0</v>
      </c>
      <c r="Q499" s="234">
        <v>0</v>
      </c>
      <c r="R499" s="234">
        <f>Q499*H499</f>
        <v>0</v>
      </c>
      <c r="S499" s="234">
        <v>0</v>
      </c>
      <c r="T499" s="235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36" t="s">
        <v>205</v>
      </c>
      <c r="AT499" s="236" t="s">
        <v>143</v>
      </c>
      <c r="AU499" s="236" t="s">
        <v>84</v>
      </c>
      <c r="AY499" s="17" t="s">
        <v>142</v>
      </c>
      <c r="BE499" s="237">
        <f>IF(N499="základní",J499,0)</f>
        <v>0</v>
      </c>
      <c r="BF499" s="237">
        <f>IF(N499="snížená",J499,0)</f>
        <v>0</v>
      </c>
      <c r="BG499" s="237">
        <f>IF(N499="zákl. přenesená",J499,0)</f>
        <v>0</v>
      </c>
      <c r="BH499" s="237">
        <f>IF(N499="sníž. přenesená",J499,0)</f>
        <v>0</v>
      </c>
      <c r="BI499" s="237">
        <f>IF(N499="nulová",J499,0)</f>
        <v>0</v>
      </c>
      <c r="BJ499" s="17" t="s">
        <v>84</v>
      </c>
      <c r="BK499" s="237">
        <f>ROUND(I499*H499,2)</f>
        <v>0</v>
      </c>
      <c r="BL499" s="17" t="s">
        <v>205</v>
      </c>
      <c r="BM499" s="236" t="s">
        <v>1634</v>
      </c>
    </row>
    <row r="500" s="2" customFormat="1" ht="48" customHeight="1">
      <c r="A500" s="39"/>
      <c r="B500" s="40"/>
      <c r="C500" s="225" t="s">
        <v>1635</v>
      </c>
      <c r="D500" s="225" t="s">
        <v>143</v>
      </c>
      <c r="E500" s="226" t="s">
        <v>1636</v>
      </c>
      <c r="F500" s="227" t="s">
        <v>1637</v>
      </c>
      <c r="G500" s="228" t="s">
        <v>146</v>
      </c>
      <c r="H500" s="229">
        <v>6</v>
      </c>
      <c r="I500" s="230"/>
      <c r="J500" s="231">
        <f>ROUND(I500*H500,2)</f>
        <v>0</v>
      </c>
      <c r="K500" s="227" t="s">
        <v>147</v>
      </c>
      <c r="L500" s="45"/>
      <c r="M500" s="232" t="s">
        <v>32</v>
      </c>
      <c r="N500" s="233" t="s">
        <v>48</v>
      </c>
      <c r="O500" s="85"/>
      <c r="P500" s="234">
        <f>O500*H500</f>
        <v>0</v>
      </c>
      <c r="Q500" s="234">
        <v>0</v>
      </c>
      <c r="R500" s="234">
        <f>Q500*H500</f>
        <v>0</v>
      </c>
      <c r="S500" s="234">
        <v>0</v>
      </c>
      <c r="T500" s="235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36" t="s">
        <v>634</v>
      </c>
      <c r="AT500" s="236" t="s">
        <v>143</v>
      </c>
      <c r="AU500" s="236" t="s">
        <v>84</v>
      </c>
      <c r="AY500" s="17" t="s">
        <v>142</v>
      </c>
      <c r="BE500" s="237">
        <f>IF(N500="základní",J500,0)</f>
        <v>0</v>
      </c>
      <c r="BF500" s="237">
        <f>IF(N500="snížená",J500,0)</f>
        <v>0</v>
      </c>
      <c r="BG500" s="237">
        <f>IF(N500="zákl. přenesená",J500,0)</f>
        <v>0</v>
      </c>
      <c r="BH500" s="237">
        <f>IF(N500="sníž. přenesená",J500,0)</f>
        <v>0</v>
      </c>
      <c r="BI500" s="237">
        <f>IF(N500="nulová",J500,0)</f>
        <v>0</v>
      </c>
      <c r="BJ500" s="17" t="s">
        <v>84</v>
      </c>
      <c r="BK500" s="237">
        <f>ROUND(I500*H500,2)</f>
        <v>0</v>
      </c>
      <c r="BL500" s="17" t="s">
        <v>634</v>
      </c>
      <c r="BM500" s="236" t="s">
        <v>1638</v>
      </c>
    </row>
    <row r="501" s="2" customFormat="1" ht="48" customHeight="1">
      <c r="A501" s="39"/>
      <c r="B501" s="40"/>
      <c r="C501" s="225" t="s">
        <v>1639</v>
      </c>
      <c r="D501" s="225" t="s">
        <v>143</v>
      </c>
      <c r="E501" s="226" t="s">
        <v>1640</v>
      </c>
      <c r="F501" s="227" t="s">
        <v>1641</v>
      </c>
      <c r="G501" s="228" t="s">
        <v>146</v>
      </c>
      <c r="H501" s="229">
        <v>18</v>
      </c>
      <c r="I501" s="230"/>
      <c r="J501" s="231">
        <f>ROUND(I501*H501,2)</f>
        <v>0</v>
      </c>
      <c r="K501" s="227" t="s">
        <v>147</v>
      </c>
      <c r="L501" s="45"/>
      <c r="M501" s="232" t="s">
        <v>32</v>
      </c>
      <c r="N501" s="233" t="s">
        <v>48</v>
      </c>
      <c r="O501" s="85"/>
      <c r="P501" s="234">
        <f>O501*H501</f>
        <v>0</v>
      </c>
      <c r="Q501" s="234">
        <v>0</v>
      </c>
      <c r="R501" s="234">
        <f>Q501*H501</f>
        <v>0</v>
      </c>
      <c r="S501" s="234">
        <v>0</v>
      </c>
      <c r="T501" s="235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36" t="s">
        <v>634</v>
      </c>
      <c r="AT501" s="236" t="s">
        <v>143</v>
      </c>
      <c r="AU501" s="236" t="s">
        <v>84</v>
      </c>
      <c r="AY501" s="17" t="s">
        <v>142</v>
      </c>
      <c r="BE501" s="237">
        <f>IF(N501="základní",J501,0)</f>
        <v>0</v>
      </c>
      <c r="BF501" s="237">
        <f>IF(N501="snížená",J501,0)</f>
        <v>0</v>
      </c>
      <c r="BG501" s="237">
        <f>IF(N501="zákl. přenesená",J501,0)</f>
        <v>0</v>
      </c>
      <c r="BH501" s="237">
        <f>IF(N501="sníž. přenesená",J501,0)</f>
        <v>0</v>
      </c>
      <c r="BI501" s="237">
        <f>IF(N501="nulová",J501,0)</f>
        <v>0</v>
      </c>
      <c r="BJ501" s="17" t="s">
        <v>84</v>
      </c>
      <c r="BK501" s="237">
        <f>ROUND(I501*H501,2)</f>
        <v>0</v>
      </c>
      <c r="BL501" s="17" t="s">
        <v>634</v>
      </c>
      <c r="BM501" s="236" t="s">
        <v>1642</v>
      </c>
    </row>
    <row r="502" s="2" customFormat="1" ht="48" customHeight="1">
      <c r="A502" s="39"/>
      <c r="B502" s="40"/>
      <c r="C502" s="225" t="s">
        <v>1643</v>
      </c>
      <c r="D502" s="225" t="s">
        <v>143</v>
      </c>
      <c r="E502" s="226" t="s">
        <v>1644</v>
      </c>
      <c r="F502" s="227" t="s">
        <v>1645</v>
      </c>
      <c r="G502" s="228" t="s">
        <v>146</v>
      </c>
      <c r="H502" s="229">
        <v>7</v>
      </c>
      <c r="I502" s="230"/>
      <c r="J502" s="231">
        <f>ROUND(I502*H502,2)</f>
        <v>0</v>
      </c>
      <c r="K502" s="227" t="s">
        <v>147</v>
      </c>
      <c r="L502" s="45"/>
      <c r="M502" s="232" t="s">
        <v>32</v>
      </c>
      <c r="N502" s="233" t="s">
        <v>48</v>
      </c>
      <c r="O502" s="85"/>
      <c r="P502" s="234">
        <f>O502*H502</f>
        <v>0</v>
      </c>
      <c r="Q502" s="234">
        <v>0</v>
      </c>
      <c r="R502" s="234">
        <f>Q502*H502</f>
        <v>0</v>
      </c>
      <c r="S502" s="234">
        <v>0</v>
      </c>
      <c r="T502" s="235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36" t="s">
        <v>634</v>
      </c>
      <c r="AT502" s="236" t="s">
        <v>143</v>
      </c>
      <c r="AU502" s="236" t="s">
        <v>84</v>
      </c>
      <c r="AY502" s="17" t="s">
        <v>142</v>
      </c>
      <c r="BE502" s="237">
        <f>IF(N502="základní",J502,0)</f>
        <v>0</v>
      </c>
      <c r="BF502" s="237">
        <f>IF(N502="snížená",J502,0)</f>
        <v>0</v>
      </c>
      <c r="BG502" s="237">
        <f>IF(N502="zákl. přenesená",J502,0)</f>
        <v>0</v>
      </c>
      <c r="BH502" s="237">
        <f>IF(N502="sníž. přenesená",J502,0)</f>
        <v>0</v>
      </c>
      <c r="BI502" s="237">
        <f>IF(N502="nulová",J502,0)</f>
        <v>0</v>
      </c>
      <c r="BJ502" s="17" t="s">
        <v>84</v>
      </c>
      <c r="BK502" s="237">
        <f>ROUND(I502*H502,2)</f>
        <v>0</v>
      </c>
      <c r="BL502" s="17" t="s">
        <v>634</v>
      </c>
      <c r="BM502" s="236" t="s">
        <v>1646</v>
      </c>
    </row>
    <row r="503" s="2" customFormat="1" ht="48" customHeight="1">
      <c r="A503" s="39"/>
      <c r="B503" s="40"/>
      <c r="C503" s="225" t="s">
        <v>1647</v>
      </c>
      <c r="D503" s="225" t="s">
        <v>143</v>
      </c>
      <c r="E503" s="226" t="s">
        <v>1648</v>
      </c>
      <c r="F503" s="227" t="s">
        <v>1649</v>
      </c>
      <c r="G503" s="228" t="s">
        <v>146</v>
      </c>
      <c r="H503" s="229">
        <v>4</v>
      </c>
      <c r="I503" s="230"/>
      <c r="J503" s="231">
        <f>ROUND(I503*H503,2)</f>
        <v>0</v>
      </c>
      <c r="K503" s="227" t="s">
        <v>147</v>
      </c>
      <c r="L503" s="45"/>
      <c r="M503" s="232" t="s">
        <v>32</v>
      </c>
      <c r="N503" s="233" t="s">
        <v>48</v>
      </c>
      <c r="O503" s="85"/>
      <c r="P503" s="234">
        <f>O503*H503</f>
        <v>0</v>
      </c>
      <c r="Q503" s="234">
        <v>0</v>
      </c>
      <c r="R503" s="234">
        <f>Q503*H503</f>
        <v>0</v>
      </c>
      <c r="S503" s="234">
        <v>0</v>
      </c>
      <c r="T503" s="235">
        <f>S503*H503</f>
        <v>0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36" t="s">
        <v>634</v>
      </c>
      <c r="AT503" s="236" t="s">
        <v>143</v>
      </c>
      <c r="AU503" s="236" t="s">
        <v>84</v>
      </c>
      <c r="AY503" s="17" t="s">
        <v>142</v>
      </c>
      <c r="BE503" s="237">
        <f>IF(N503="základní",J503,0)</f>
        <v>0</v>
      </c>
      <c r="BF503" s="237">
        <f>IF(N503="snížená",J503,0)</f>
        <v>0</v>
      </c>
      <c r="BG503" s="237">
        <f>IF(N503="zákl. přenesená",J503,0)</f>
        <v>0</v>
      </c>
      <c r="BH503" s="237">
        <f>IF(N503="sníž. přenesená",J503,0)</f>
        <v>0</v>
      </c>
      <c r="BI503" s="237">
        <f>IF(N503="nulová",J503,0)</f>
        <v>0</v>
      </c>
      <c r="BJ503" s="17" t="s">
        <v>84</v>
      </c>
      <c r="BK503" s="237">
        <f>ROUND(I503*H503,2)</f>
        <v>0</v>
      </c>
      <c r="BL503" s="17" t="s">
        <v>634</v>
      </c>
      <c r="BM503" s="236" t="s">
        <v>1650</v>
      </c>
    </row>
    <row r="504" s="2" customFormat="1" ht="24" customHeight="1">
      <c r="A504" s="39"/>
      <c r="B504" s="40"/>
      <c r="C504" s="242" t="s">
        <v>1651</v>
      </c>
      <c r="D504" s="242" t="s">
        <v>214</v>
      </c>
      <c r="E504" s="243" t="s">
        <v>1652</v>
      </c>
      <c r="F504" s="244" t="s">
        <v>1653</v>
      </c>
      <c r="G504" s="245" t="s">
        <v>146</v>
      </c>
      <c r="H504" s="246">
        <v>2</v>
      </c>
      <c r="I504" s="247"/>
      <c r="J504" s="248">
        <f>ROUND(I504*H504,2)</f>
        <v>0</v>
      </c>
      <c r="K504" s="244" t="s">
        <v>147</v>
      </c>
      <c r="L504" s="249"/>
      <c r="M504" s="250" t="s">
        <v>32</v>
      </c>
      <c r="N504" s="251" t="s">
        <v>48</v>
      </c>
      <c r="O504" s="85"/>
      <c r="P504" s="234">
        <f>O504*H504</f>
        <v>0</v>
      </c>
      <c r="Q504" s="234">
        <v>0</v>
      </c>
      <c r="R504" s="234">
        <f>Q504*H504</f>
        <v>0</v>
      </c>
      <c r="S504" s="234">
        <v>0</v>
      </c>
      <c r="T504" s="235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36" t="s">
        <v>217</v>
      </c>
      <c r="AT504" s="236" t="s">
        <v>214</v>
      </c>
      <c r="AU504" s="236" t="s">
        <v>84</v>
      </c>
      <c r="AY504" s="17" t="s">
        <v>142</v>
      </c>
      <c r="BE504" s="237">
        <f>IF(N504="základní",J504,0)</f>
        <v>0</v>
      </c>
      <c r="BF504" s="237">
        <f>IF(N504="snížená",J504,0)</f>
        <v>0</v>
      </c>
      <c r="BG504" s="237">
        <f>IF(N504="zákl. přenesená",J504,0)</f>
        <v>0</v>
      </c>
      <c r="BH504" s="237">
        <f>IF(N504="sníž. přenesená",J504,0)</f>
        <v>0</v>
      </c>
      <c r="BI504" s="237">
        <f>IF(N504="nulová",J504,0)</f>
        <v>0</v>
      </c>
      <c r="BJ504" s="17" t="s">
        <v>84</v>
      </c>
      <c r="BK504" s="237">
        <f>ROUND(I504*H504,2)</f>
        <v>0</v>
      </c>
      <c r="BL504" s="17" t="s">
        <v>218</v>
      </c>
      <c r="BM504" s="236" t="s">
        <v>1654</v>
      </c>
    </row>
    <row r="505" s="2" customFormat="1" ht="24" customHeight="1">
      <c r="A505" s="39"/>
      <c r="B505" s="40"/>
      <c r="C505" s="242" t="s">
        <v>1655</v>
      </c>
      <c r="D505" s="242" t="s">
        <v>214</v>
      </c>
      <c r="E505" s="243" t="s">
        <v>1656</v>
      </c>
      <c r="F505" s="244" t="s">
        <v>1657</v>
      </c>
      <c r="G505" s="245" t="s">
        <v>146</v>
      </c>
      <c r="H505" s="246">
        <v>6</v>
      </c>
      <c r="I505" s="247"/>
      <c r="J505" s="248">
        <f>ROUND(I505*H505,2)</f>
        <v>0</v>
      </c>
      <c r="K505" s="244" t="s">
        <v>147</v>
      </c>
      <c r="L505" s="249"/>
      <c r="M505" s="250" t="s">
        <v>32</v>
      </c>
      <c r="N505" s="251" t="s">
        <v>48</v>
      </c>
      <c r="O505" s="85"/>
      <c r="P505" s="234">
        <f>O505*H505</f>
        <v>0</v>
      </c>
      <c r="Q505" s="234">
        <v>0</v>
      </c>
      <c r="R505" s="234">
        <f>Q505*H505</f>
        <v>0</v>
      </c>
      <c r="S505" s="234">
        <v>0</v>
      </c>
      <c r="T505" s="235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36" t="s">
        <v>217</v>
      </c>
      <c r="AT505" s="236" t="s">
        <v>214</v>
      </c>
      <c r="AU505" s="236" t="s">
        <v>84</v>
      </c>
      <c r="AY505" s="17" t="s">
        <v>142</v>
      </c>
      <c r="BE505" s="237">
        <f>IF(N505="základní",J505,0)</f>
        <v>0</v>
      </c>
      <c r="BF505" s="237">
        <f>IF(N505="snížená",J505,0)</f>
        <v>0</v>
      </c>
      <c r="BG505" s="237">
        <f>IF(N505="zákl. přenesená",J505,0)</f>
        <v>0</v>
      </c>
      <c r="BH505" s="237">
        <f>IF(N505="sníž. přenesená",J505,0)</f>
        <v>0</v>
      </c>
      <c r="BI505" s="237">
        <f>IF(N505="nulová",J505,0)</f>
        <v>0</v>
      </c>
      <c r="BJ505" s="17" t="s">
        <v>84</v>
      </c>
      <c r="BK505" s="237">
        <f>ROUND(I505*H505,2)</f>
        <v>0</v>
      </c>
      <c r="BL505" s="17" t="s">
        <v>218</v>
      </c>
      <c r="BM505" s="236" t="s">
        <v>1658</v>
      </c>
    </row>
    <row r="506" s="2" customFormat="1" ht="48" customHeight="1">
      <c r="A506" s="39"/>
      <c r="B506" s="40"/>
      <c r="C506" s="225" t="s">
        <v>1659</v>
      </c>
      <c r="D506" s="225" t="s">
        <v>143</v>
      </c>
      <c r="E506" s="226" t="s">
        <v>1660</v>
      </c>
      <c r="F506" s="227" t="s">
        <v>1661</v>
      </c>
      <c r="G506" s="228" t="s">
        <v>146</v>
      </c>
      <c r="H506" s="229">
        <v>2</v>
      </c>
      <c r="I506" s="230"/>
      <c r="J506" s="231">
        <f>ROUND(I506*H506,2)</f>
        <v>0</v>
      </c>
      <c r="K506" s="227" t="s">
        <v>147</v>
      </c>
      <c r="L506" s="45"/>
      <c r="M506" s="232" t="s">
        <v>32</v>
      </c>
      <c r="N506" s="233" t="s">
        <v>48</v>
      </c>
      <c r="O506" s="85"/>
      <c r="P506" s="234">
        <f>O506*H506</f>
        <v>0</v>
      </c>
      <c r="Q506" s="234">
        <v>0</v>
      </c>
      <c r="R506" s="234">
        <f>Q506*H506</f>
        <v>0</v>
      </c>
      <c r="S506" s="234">
        <v>0</v>
      </c>
      <c r="T506" s="235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36" t="s">
        <v>634</v>
      </c>
      <c r="AT506" s="236" t="s">
        <v>143</v>
      </c>
      <c r="AU506" s="236" t="s">
        <v>84</v>
      </c>
      <c r="AY506" s="17" t="s">
        <v>142</v>
      </c>
      <c r="BE506" s="237">
        <f>IF(N506="základní",J506,0)</f>
        <v>0</v>
      </c>
      <c r="BF506" s="237">
        <f>IF(N506="snížená",J506,0)</f>
        <v>0</v>
      </c>
      <c r="BG506" s="237">
        <f>IF(N506="zákl. přenesená",J506,0)</f>
        <v>0</v>
      </c>
      <c r="BH506" s="237">
        <f>IF(N506="sníž. přenesená",J506,0)</f>
        <v>0</v>
      </c>
      <c r="BI506" s="237">
        <f>IF(N506="nulová",J506,0)</f>
        <v>0</v>
      </c>
      <c r="BJ506" s="17" t="s">
        <v>84</v>
      </c>
      <c r="BK506" s="237">
        <f>ROUND(I506*H506,2)</f>
        <v>0</v>
      </c>
      <c r="BL506" s="17" t="s">
        <v>634</v>
      </c>
      <c r="BM506" s="236" t="s">
        <v>1662</v>
      </c>
    </row>
    <row r="507" s="2" customFormat="1" ht="48" customHeight="1">
      <c r="A507" s="39"/>
      <c r="B507" s="40"/>
      <c r="C507" s="225" t="s">
        <v>1663</v>
      </c>
      <c r="D507" s="225" t="s">
        <v>143</v>
      </c>
      <c r="E507" s="226" t="s">
        <v>1664</v>
      </c>
      <c r="F507" s="227" t="s">
        <v>1665</v>
      </c>
      <c r="G507" s="228" t="s">
        <v>146</v>
      </c>
      <c r="H507" s="229">
        <v>4</v>
      </c>
      <c r="I507" s="230"/>
      <c r="J507" s="231">
        <f>ROUND(I507*H507,2)</f>
        <v>0</v>
      </c>
      <c r="K507" s="227" t="s">
        <v>147</v>
      </c>
      <c r="L507" s="45"/>
      <c r="M507" s="232" t="s">
        <v>32</v>
      </c>
      <c r="N507" s="233" t="s">
        <v>48</v>
      </c>
      <c r="O507" s="85"/>
      <c r="P507" s="234">
        <f>O507*H507</f>
        <v>0</v>
      </c>
      <c r="Q507" s="234">
        <v>0</v>
      </c>
      <c r="R507" s="234">
        <f>Q507*H507</f>
        <v>0</v>
      </c>
      <c r="S507" s="234">
        <v>0</v>
      </c>
      <c r="T507" s="235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36" t="s">
        <v>634</v>
      </c>
      <c r="AT507" s="236" t="s">
        <v>143</v>
      </c>
      <c r="AU507" s="236" t="s">
        <v>84</v>
      </c>
      <c r="AY507" s="17" t="s">
        <v>142</v>
      </c>
      <c r="BE507" s="237">
        <f>IF(N507="základní",J507,0)</f>
        <v>0</v>
      </c>
      <c r="BF507" s="237">
        <f>IF(N507="snížená",J507,0)</f>
        <v>0</v>
      </c>
      <c r="BG507" s="237">
        <f>IF(N507="zákl. přenesená",J507,0)</f>
        <v>0</v>
      </c>
      <c r="BH507" s="237">
        <f>IF(N507="sníž. přenesená",J507,0)</f>
        <v>0</v>
      </c>
      <c r="BI507" s="237">
        <f>IF(N507="nulová",J507,0)</f>
        <v>0</v>
      </c>
      <c r="BJ507" s="17" t="s">
        <v>84</v>
      </c>
      <c r="BK507" s="237">
        <f>ROUND(I507*H507,2)</f>
        <v>0</v>
      </c>
      <c r="BL507" s="17" t="s">
        <v>634</v>
      </c>
      <c r="BM507" s="236" t="s">
        <v>1666</v>
      </c>
    </row>
    <row r="508" s="2" customFormat="1" ht="48" customHeight="1">
      <c r="A508" s="39"/>
      <c r="B508" s="40"/>
      <c r="C508" s="225" t="s">
        <v>1667</v>
      </c>
      <c r="D508" s="225" t="s">
        <v>143</v>
      </c>
      <c r="E508" s="226" t="s">
        <v>1668</v>
      </c>
      <c r="F508" s="227" t="s">
        <v>1669</v>
      </c>
      <c r="G508" s="228" t="s">
        <v>146</v>
      </c>
      <c r="H508" s="229">
        <v>2</v>
      </c>
      <c r="I508" s="230"/>
      <c r="J508" s="231">
        <f>ROUND(I508*H508,2)</f>
        <v>0</v>
      </c>
      <c r="K508" s="227" t="s">
        <v>147</v>
      </c>
      <c r="L508" s="45"/>
      <c r="M508" s="232" t="s">
        <v>32</v>
      </c>
      <c r="N508" s="233" t="s">
        <v>48</v>
      </c>
      <c r="O508" s="85"/>
      <c r="P508" s="234">
        <f>O508*H508</f>
        <v>0</v>
      </c>
      <c r="Q508" s="234">
        <v>0</v>
      </c>
      <c r="R508" s="234">
        <f>Q508*H508</f>
        <v>0</v>
      </c>
      <c r="S508" s="234">
        <v>0</v>
      </c>
      <c r="T508" s="235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36" t="s">
        <v>634</v>
      </c>
      <c r="AT508" s="236" t="s">
        <v>143</v>
      </c>
      <c r="AU508" s="236" t="s">
        <v>84</v>
      </c>
      <c r="AY508" s="17" t="s">
        <v>142</v>
      </c>
      <c r="BE508" s="237">
        <f>IF(N508="základní",J508,0)</f>
        <v>0</v>
      </c>
      <c r="BF508" s="237">
        <f>IF(N508="snížená",J508,0)</f>
        <v>0</v>
      </c>
      <c r="BG508" s="237">
        <f>IF(N508="zákl. přenesená",J508,0)</f>
        <v>0</v>
      </c>
      <c r="BH508" s="237">
        <f>IF(N508="sníž. přenesená",J508,0)</f>
        <v>0</v>
      </c>
      <c r="BI508" s="237">
        <f>IF(N508="nulová",J508,0)</f>
        <v>0</v>
      </c>
      <c r="BJ508" s="17" t="s">
        <v>84</v>
      </c>
      <c r="BK508" s="237">
        <f>ROUND(I508*H508,2)</f>
        <v>0</v>
      </c>
      <c r="BL508" s="17" t="s">
        <v>634</v>
      </c>
      <c r="BM508" s="236" t="s">
        <v>1670</v>
      </c>
    </row>
    <row r="509" s="2" customFormat="1" ht="48" customHeight="1">
      <c r="A509" s="39"/>
      <c r="B509" s="40"/>
      <c r="C509" s="225" t="s">
        <v>1671</v>
      </c>
      <c r="D509" s="225" t="s">
        <v>143</v>
      </c>
      <c r="E509" s="226" t="s">
        <v>1672</v>
      </c>
      <c r="F509" s="227" t="s">
        <v>1669</v>
      </c>
      <c r="G509" s="228" t="s">
        <v>146</v>
      </c>
      <c r="H509" s="229">
        <v>1</v>
      </c>
      <c r="I509" s="230"/>
      <c r="J509" s="231">
        <f>ROUND(I509*H509,2)</f>
        <v>0</v>
      </c>
      <c r="K509" s="227" t="s">
        <v>147</v>
      </c>
      <c r="L509" s="45"/>
      <c r="M509" s="232" t="s">
        <v>32</v>
      </c>
      <c r="N509" s="233" t="s">
        <v>48</v>
      </c>
      <c r="O509" s="85"/>
      <c r="P509" s="234">
        <f>O509*H509</f>
        <v>0</v>
      </c>
      <c r="Q509" s="234">
        <v>0</v>
      </c>
      <c r="R509" s="234">
        <f>Q509*H509</f>
        <v>0</v>
      </c>
      <c r="S509" s="234">
        <v>0</v>
      </c>
      <c r="T509" s="235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36" t="s">
        <v>634</v>
      </c>
      <c r="AT509" s="236" t="s">
        <v>143</v>
      </c>
      <c r="AU509" s="236" t="s">
        <v>84</v>
      </c>
      <c r="AY509" s="17" t="s">
        <v>142</v>
      </c>
      <c r="BE509" s="237">
        <f>IF(N509="základní",J509,0)</f>
        <v>0</v>
      </c>
      <c r="BF509" s="237">
        <f>IF(N509="snížená",J509,0)</f>
        <v>0</v>
      </c>
      <c r="BG509" s="237">
        <f>IF(N509="zákl. přenesená",J509,0)</f>
        <v>0</v>
      </c>
      <c r="BH509" s="237">
        <f>IF(N509="sníž. přenesená",J509,0)</f>
        <v>0</v>
      </c>
      <c r="BI509" s="237">
        <f>IF(N509="nulová",J509,0)</f>
        <v>0</v>
      </c>
      <c r="BJ509" s="17" t="s">
        <v>84</v>
      </c>
      <c r="BK509" s="237">
        <f>ROUND(I509*H509,2)</f>
        <v>0</v>
      </c>
      <c r="BL509" s="17" t="s">
        <v>634</v>
      </c>
      <c r="BM509" s="236" t="s">
        <v>1673</v>
      </c>
    </row>
    <row r="510" s="2" customFormat="1" ht="48" customHeight="1">
      <c r="A510" s="39"/>
      <c r="B510" s="40"/>
      <c r="C510" s="225" t="s">
        <v>1674</v>
      </c>
      <c r="D510" s="225" t="s">
        <v>143</v>
      </c>
      <c r="E510" s="226" t="s">
        <v>1675</v>
      </c>
      <c r="F510" s="227" t="s">
        <v>1676</v>
      </c>
      <c r="G510" s="228" t="s">
        <v>146</v>
      </c>
      <c r="H510" s="229">
        <v>22</v>
      </c>
      <c r="I510" s="230"/>
      <c r="J510" s="231">
        <f>ROUND(I510*H510,2)</f>
        <v>0</v>
      </c>
      <c r="K510" s="227" t="s">
        <v>147</v>
      </c>
      <c r="L510" s="45"/>
      <c r="M510" s="232" t="s">
        <v>32</v>
      </c>
      <c r="N510" s="233" t="s">
        <v>48</v>
      </c>
      <c r="O510" s="85"/>
      <c r="P510" s="234">
        <f>O510*H510</f>
        <v>0</v>
      </c>
      <c r="Q510" s="234">
        <v>0</v>
      </c>
      <c r="R510" s="234">
        <f>Q510*H510</f>
        <v>0</v>
      </c>
      <c r="S510" s="234">
        <v>0</v>
      </c>
      <c r="T510" s="235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36" t="s">
        <v>634</v>
      </c>
      <c r="AT510" s="236" t="s">
        <v>143</v>
      </c>
      <c r="AU510" s="236" t="s">
        <v>84</v>
      </c>
      <c r="AY510" s="17" t="s">
        <v>142</v>
      </c>
      <c r="BE510" s="237">
        <f>IF(N510="základní",J510,0)</f>
        <v>0</v>
      </c>
      <c r="BF510" s="237">
        <f>IF(N510="snížená",J510,0)</f>
        <v>0</v>
      </c>
      <c r="BG510" s="237">
        <f>IF(N510="zákl. přenesená",J510,0)</f>
        <v>0</v>
      </c>
      <c r="BH510" s="237">
        <f>IF(N510="sníž. přenesená",J510,0)</f>
        <v>0</v>
      </c>
      <c r="BI510" s="237">
        <f>IF(N510="nulová",J510,0)</f>
        <v>0</v>
      </c>
      <c r="BJ510" s="17" t="s">
        <v>84</v>
      </c>
      <c r="BK510" s="237">
        <f>ROUND(I510*H510,2)</f>
        <v>0</v>
      </c>
      <c r="BL510" s="17" t="s">
        <v>634</v>
      </c>
      <c r="BM510" s="236" t="s">
        <v>1677</v>
      </c>
    </row>
    <row r="511" s="2" customFormat="1" ht="48" customHeight="1">
      <c r="A511" s="39"/>
      <c r="B511" s="40"/>
      <c r="C511" s="225" t="s">
        <v>1678</v>
      </c>
      <c r="D511" s="225" t="s">
        <v>143</v>
      </c>
      <c r="E511" s="226" t="s">
        <v>1679</v>
      </c>
      <c r="F511" s="227" t="s">
        <v>1680</v>
      </c>
      <c r="G511" s="228" t="s">
        <v>146</v>
      </c>
      <c r="H511" s="229">
        <v>2</v>
      </c>
      <c r="I511" s="230"/>
      <c r="J511" s="231">
        <f>ROUND(I511*H511,2)</f>
        <v>0</v>
      </c>
      <c r="K511" s="227" t="s">
        <v>147</v>
      </c>
      <c r="L511" s="45"/>
      <c r="M511" s="232" t="s">
        <v>32</v>
      </c>
      <c r="N511" s="233" t="s">
        <v>48</v>
      </c>
      <c r="O511" s="85"/>
      <c r="P511" s="234">
        <f>O511*H511</f>
        <v>0</v>
      </c>
      <c r="Q511" s="234">
        <v>0</v>
      </c>
      <c r="R511" s="234">
        <f>Q511*H511</f>
        <v>0</v>
      </c>
      <c r="S511" s="234">
        <v>0</v>
      </c>
      <c r="T511" s="235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36" t="s">
        <v>634</v>
      </c>
      <c r="AT511" s="236" t="s">
        <v>143</v>
      </c>
      <c r="AU511" s="236" t="s">
        <v>84</v>
      </c>
      <c r="AY511" s="17" t="s">
        <v>142</v>
      </c>
      <c r="BE511" s="237">
        <f>IF(N511="základní",J511,0)</f>
        <v>0</v>
      </c>
      <c r="BF511" s="237">
        <f>IF(N511="snížená",J511,0)</f>
        <v>0</v>
      </c>
      <c r="BG511" s="237">
        <f>IF(N511="zákl. přenesená",J511,0)</f>
        <v>0</v>
      </c>
      <c r="BH511" s="237">
        <f>IF(N511="sníž. přenesená",J511,0)</f>
        <v>0</v>
      </c>
      <c r="BI511" s="237">
        <f>IF(N511="nulová",J511,0)</f>
        <v>0</v>
      </c>
      <c r="BJ511" s="17" t="s">
        <v>84</v>
      </c>
      <c r="BK511" s="237">
        <f>ROUND(I511*H511,2)</f>
        <v>0</v>
      </c>
      <c r="BL511" s="17" t="s">
        <v>634</v>
      </c>
      <c r="BM511" s="236" t="s">
        <v>1681</v>
      </c>
    </row>
    <row r="512" s="2" customFormat="1" ht="48" customHeight="1">
      <c r="A512" s="39"/>
      <c r="B512" s="40"/>
      <c r="C512" s="225" t="s">
        <v>1682</v>
      </c>
      <c r="D512" s="225" t="s">
        <v>143</v>
      </c>
      <c r="E512" s="226" t="s">
        <v>1683</v>
      </c>
      <c r="F512" s="227" t="s">
        <v>1684</v>
      </c>
      <c r="G512" s="228" t="s">
        <v>146</v>
      </c>
      <c r="H512" s="229">
        <v>2</v>
      </c>
      <c r="I512" s="230"/>
      <c r="J512" s="231">
        <f>ROUND(I512*H512,2)</f>
        <v>0</v>
      </c>
      <c r="K512" s="227" t="s">
        <v>147</v>
      </c>
      <c r="L512" s="45"/>
      <c r="M512" s="232" t="s">
        <v>32</v>
      </c>
      <c r="N512" s="233" t="s">
        <v>48</v>
      </c>
      <c r="O512" s="85"/>
      <c r="P512" s="234">
        <f>O512*H512</f>
        <v>0</v>
      </c>
      <c r="Q512" s="234">
        <v>0</v>
      </c>
      <c r="R512" s="234">
        <f>Q512*H512</f>
        <v>0</v>
      </c>
      <c r="S512" s="234">
        <v>0</v>
      </c>
      <c r="T512" s="235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36" t="s">
        <v>634</v>
      </c>
      <c r="AT512" s="236" t="s">
        <v>143</v>
      </c>
      <c r="AU512" s="236" t="s">
        <v>84</v>
      </c>
      <c r="AY512" s="17" t="s">
        <v>142</v>
      </c>
      <c r="BE512" s="237">
        <f>IF(N512="základní",J512,0)</f>
        <v>0</v>
      </c>
      <c r="BF512" s="237">
        <f>IF(N512="snížená",J512,0)</f>
        <v>0</v>
      </c>
      <c r="BG512" s="237">
        <f>IF(N512="zákl. přenesená",J512,0)</f>
        <v>0</v>
      </c>
      <c r="BH512" s="237">
        <f>IF(N512="sníž. přenesená",J512,0)</f>
        <v>0</v>
      </c>
      <c r="BI512" s="237">
        <f>IF(N512="nulová",J512,0)</f>
        <v>0</v>
      </c>
      <c r="BJ512" s="17" t="s">
        <v>84</v>
      </c>
      <c r="BK512" s="237">
        <f>ROUND(I512*H512,2)</f>
        <v>0</v>
      </c>
      <c r="BL512" s="17" t="s">
        <v>634</v>
      </c>
      <c r="BM512" s="236" t="s">
        <v>1685</v>
      </c>
    </row>
    <row r="513" s="2" customFormat="1" ht="48" customHeight="1">
      <c r="A513" s="39"/>
      <c r="B513" s="40"/>
      <c r="C513" s="225" t="s">
        <v>1686</v>
      </c>
      <c r="D513" s="225" t="s">
        <v>143</v>
      </c>
      <c r="E513" s="226" t="s">
        <v>1687</v>
      </c>
      <c r="F513" s="227" t="s">
        <v>1688</v>
      </c>
      <c r="G513" s="228" t="s">
        <v>146</v>
      </c>
      <c r="H513" s="229">
        <v>2</v>
      </c>
      <c r="I513" s="230"/>
      <c r="J513" s="231">
        <f>ROUND(I513*H513,2)</f>
        <v>0</v>
      </c>
      <c r="K513" s="227" t="s">
        <v>147</v>
      </c>
      <c r="L513" s="45"/>
      <c r="M513" s="232" t="s">
        <v>32</v>
      </c>
      <c r="N513" s="233" t="s">
        <v>48</v>
      </c>
      <c r="O513" s="85"/>
      <c r="P513" s="234">
        <f>O513*H513</f>
        <v>0</v>
      </c>
      <c r="Q513" s="234">
        <v>0</v>
      </c>
      <c r="R513" s="234">
        <f>Q513*H513</f>
        <v>0</v>
      </c>
      <c r="S513" s="234">
        <v>0</v>
      </c>
      <c r="T513" s="235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36" t="s">
        <v>634</v>
      </c>
      <c r="AT513" s="236" t="s">
        <v>143</v>
      </c>
      <c r="AU513" s="236" t="s">
        <v>84</v>
      </c>
      <c r="AY513" s="17" t="s">
        <v>142</v>
      </c>
      <c r="BE513" s="237">
        <f>IF(N513="základní",J513,0)</f>
        <v>0</v>
      </c>
      <c r="BF513" s="237">
        <f>IF(N513="snížená",J513,0)</f>
        <v>0</v>
      </c>
      <c r="BG513" s="237">
        <f>IF(N513="zákl. přenesená",J513,0)</f>
        <v>0</v>
      </c>
      <c r="BH513" s="237">
        <f>IF(N513="sníž. přenesená",J513,0)</f>
        <v>0</v>
      </c>
      <c r="BI513" s="237">
        <f>IF(N513="nulová",J513,0)</f>
        <v>0</v>
      </c>
      <c r="BJ513" s="17" t="s">
        <v>84</v>
      </c>
      <c r="BK513" s="237">
        <f>ROUND(I513*H513,2)</f>
        <v>0</v>
      </c>
      <c r="BL513" s="17" t="s">
        <v>634</v>
      </c>
      <c r="BM513" s="236" t="s">
        <v>1689</v>
      </c>
    </row>
    <row r="514" s="2" customFormat="1" ht="48" customHeight="1">
      <c r="A514" s="39"/>
      <c r="B514" s="40"/>
      <c r="C514" s="225" t="s">
        <v>1690</v>
      </c>
      <c r="D514" s="225" t="s">
        <v>143</v>
      </c>
      <c r="E514" s="226" t="s">
        <v>1691</v>
      </c>
      <c r="F514" s="227" t="s">
        <v>1692</v>
      </c>
      <c r="G514" s="228" t="s">
        <v>146</v>
      </c>
      <c r="H514" s="229">
        <v>4</v>
      </c>
      <c r="I514" s="230"/>
      <c r="J514" s="231">
        <f>ROUND(I514*H514,2)</f>
        <v>0</v>
      </c>
      <c r="K514" s="227" t="s">
        <v>147</v>
      </c>
      <c r="L514" s="45"/>
      <c r="M514" s="232" t="s">
        <v>32</v>
      </c>
      <c r="N514" s="233" t="s">
        <v>48</v>
      </c>
      <c r="O514" s="85"/>
      <c r="P514" s="234">
        <f>O514*H514</f>
        <v>0</v>
      </c>
      <c r="Q514" s="234">
        <v>0</v>
      </c>
      <c r="R514" s="234">
        <f>Q514*H514</f>
        <v>0</v>
      </c>
      <c r="S514" s="234">
        <v>0</v>
      </c>
      <c r="T514" s="235">
        <f>S514*H514</f>
        <v>0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36" t="s">
        <v>634</v>
      </c>
      <c r="AT514" s="236" t="s">
        <v>143</v>
      </c>
      <c r="AU514" s="236" t="s">
        <v>84</v>
      </c>
      <c r="AY514" s="17" t="s">
        <v>142</v>
      </c>
      <c r="BE514" s="237">
        <f>IF(N514="základní",J514,0)</f>
        <v>0</v>
      </c>
      <c r="BF514" s="237">
        <f>IF(N514="snížená",J514,0)</f>
        <v>0</v>
      </c>
      <c r="BG514" s="237">
        <f>IF(N514="zákl. přenesená",J514,0)</f>
        <v>0</v>
      </c>
      <c r="BH514" s="237">
        <f>IF(N514="sníž. přenesená",J514,0)</f>
        <v>0</v>
      </c>
      <c r="BI514" s="237">
        <f>IF(N514="nulová",J514,0)</f>
        <v>0</v>
      </c>
      <c r="BJ514" s="17" t="s">
        <v>84</v>
      </c>
      <c r="BK514" s="237">
        <f>ROUND(I514*H514,2)</f>
        <v>0</v>
      </c>
      <c r="BL514" s="17" t="s">
        <v>634</v>
      </c>
      <c r="BM514" s="236" t="s">
        <v>1693</v>
      </c>
    </row>
    <row r="515" s="2" customFormat="1" ht="48" customHeight="1">
      <c r="A515" s="39"/>
      <c r="B515" s="40"/>
      <c r="C515" s="225" t="s">
        <v>1694</v>
      </c>
      <c r="D515" s="225" t="s">
        <v>143</v>
      </c>
      <c r="E515" s="226" t="s">
        <v>1695</v>
      </c>
      <c r="F515" s="227" t="s">
        <v>1696</v>
      </c>
      <c r="G515" s="228" t="s">
        <v>146</v>
      </c>
      <c r="H515" s="229">
        <v>8</v>
      </c>
      <c r="I515" s="230"/>
      <c r="J515" s="231">
        <f>ROUND(I515*H515,2)</f>
        <v>0</v>
      </c>
      <c r="K515" s="227" t="s">
        <v>147</v>
      </c>
      <c r="L515" s="45"/>
      <c r="M515" s="232" t="s">
        <v>32</v>
      </c>
      <c r="N515" s="233" t="s">
        <v>48</v>
      </c>
      <c r="O515" s="85"/>
      <c r="P515" s="234">
        <f>O515*H515</f>
        <v>0</v>
      </c>
      <c r="Q515" s="234">
        <v>0</v>
      </c>
      <c r="R515" s="234">
        <f>Q515*H515</f>
        <v>0</v>
      </c>
      <c r="S515" s="234">
        <v>0</v>
      </c>
      <c r="T515" s="235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36" t="s">
        <v>634</v>
      </c>
      <c r="AT515" s="236" t="s">
        <v>143</v>
      </c>
      <c r="AU515" s="236" t="s">
        <v>84</v>
      </c>
      <c r="AY515" s="17" t="s">
        <v>142</v>
      </c>
      <c r="BE515" s="237">
        <f>IF(N515="základní",J515,0)</f>
        <v>0</v>
      </c>
      <c r="BF515" s="237">
        <f>IF(N515="snížená",J515,0)</f>
        <v>0</v>
      </c>
      <c r="BG515" s="237">
        <f>IF(N515="zákl. přenesená",J515,0)</f>
        <v>0</v>
      </c>
      <c r="BH515" s="237">
        <f>IF(N515="sníž. přenesená",J515,0)</f>
        <v>0</v>
      </c>
      <c r="BI515" s="237">
        <f>IF(N515="nulová",J515,0)</f>
        <v>0</v>
      </c>
      <c r="BJ515" s="17" t="s">
        <v>84</v>
      </c>
      <c r="BK515" s="237">
        <f>ROUND(I515*H515,2)</f>
        <v>0</v>
      </c>
      <c r="BL515" s="17" t="s">
        <v>634</v>
      </c>
      <c r="BM515" s="236" t="s">
        <v>1697</v>
      </c>
    </row>
    <row r="516" s="2" customFormat="1" ht="48" customHeight="1">
      <c r="A516" s="39"/>
      <c r="B516" s="40"/>
      <c r="C516" s="225" t="s">
        <v>1698</v>
      </c>
      <c r="D516" s="225" t="s">
        <v>143</v>
      </c>
      <c r="E516" s="226" t="s">
        <v>1699</v>
      </c>
      <c r="F516" s="227" t="s">
        <v>1700</v>
      </c>
      <c r="G516" s="228" t="s">
        <v>146</v>
      </c>
      <c r="H516" s="229">
        <v>2</v>
      </c>
      <c r="I516" s="230"/>
      <c r="J516" s="231">
        <f>ROUND(I516*H516,2)</f>
        <v>0</v>
      </c>
      <c r="K516" s="227" t="s">
        <v>147</v>
      </c>
      <c r="L516" s="45"/>
      <c r="M516" s="232" t="s">
        <v>32</v>
      </c>
      <c r="N516" s="233" t="s">
        <v>48</v>
      </c>
      <c r="O516" s="85"/>
      <c r="P516" s="234">
        <f>O516*H516</f>
        <v>0</v>
      </c>
      <c r="Q516" s="234">
        <v>0</v>
      </c>
      <c r="R516" s="234">
        <f>Q516*H516</f>
        <v>0</v>
      </c>
      <c r="S516" s="234">
        <v>0</v>
      </c>
      <c r="T516" s="235">
        <f>S516*H516</f>
        <v>0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236" t="s">
        <v>634</v>
      </c>
      <c r="AT516" s="236" t="s">
        <v>143</v>
      </c>
      <c r="AU516" s="236" t="s">
        <v>84</v>
      </c>
      <c r="AY516" s="17" t="s">
        <v>142</v>
      </c>
      <c r="BE516" s="237">
        <f>IF(N516="základní",J516,0)</f>
        <v>0</v>
      </c>
      <c r="BF516" s="237">
        <f>IF(N516="snížená",J516,0)</f>
        <v>0</v>
      </c>
      <c r="BG516" s="237">
        <f>IF(N516="zákl. přenesená",J516,0)</f>
        <v>0</v>
      </c>
      <c r="BH516" s="237">
        <f>IF(N516="sníž. přenesená",J516,0)</f>
        <v>0</v>
      </c>
      <c r="BI516" s="237">
        <f>IF(N516="nulová",J516,0)</f>
        <v>0</v>
      </c>
      <c r="BJ516" s="17" t="s">
        <v>84</v>
      </c>
      <c r="BK516" s="237">
        <f>ROUND(I516*H516,2)</f>
        <v>0</v>
      </c>
      <c r="BL516" s="17" t="s">
        <v>634</v>
      </c>
      <c r="BM516" s="236" t="s">
        <v>1701</v>
      </c>
    </row>
    <row r="517" s="2" customFormat="1" ht="48" customHeight="1">
      <c r="A517" s="39"/>
      <c r="B517" s="40"/>
      <c r="C517" s="225" t="s">
        <v>1702</v>
      </c>
      <c r="D517" s="225" t="s">
        <v>143</v>
      </c>
      <c r="E517" s="226" t="s">
        <v>1703</v>
      </c>
      <c r="F517" s="227" t="s">
        <v>1704</v>
      </c>
      <c r="G517" s="228" t="s">
        <v>146</v>
      </c>
      <c r="H517" s="229">
        <v>4</v>
      </c>
      <c r="I517" s="230"/>
      <c r="J517" s="231">
        <f>ROUND(I517*H517,2)</f>
        <v>0</v>
      </c>
      <c r="K517" s="227" t="s">
        <v>147</v>
      </c>
      <c r="L517" s="45"/>
      <c r="M517" s="232" t="s">
        <v>32</v>
      </c>
      <c r="N517" s="233" t="s">
        <v>48</v>
      </c>
      <c r="O517" s="85"/>
      <c r="P517" s="234">
        <f>O517*H517</f>
        <v>0</v>
      </c>
      <c r="Q517" s="234">
        <v>0</v>
      </c>
      <c r="R517" s="234">
        <f>Q517*H517</f>
        <v>0</v>
      </c>
      <c r="S517" s="234">
        <v>0</v>
      </c>
      <c r="T517" s="235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36" t="s">
        <v>634</v>
      </c>
      <c r="AT517" s="236" t="s">
        <v>143</v>
      </c>
      <c r="AU517" s="236" t="s">
        <v>84</v>
      </c>
      <c r="AY517" s="17" t="s">
        <v>142</v>
      </c>
      <c r="BE517" s="237">
        <f>IF(N517="základní",J517,0)</f>
        <v>0</v>
      </c>
      <c r="BF517" s="237">
        <f>IF(N517="snížená",J517,0)</f>
        <v>0</v>
      </c>
      <c r="BG517" s="237">
        <f>IF(N517="zákl. přenesená",J517,0)</f>
        <v>0</v>
      </c>
      <c r="BH517" s="237">
        <f>IF(N517="sníž. přenesená",J517,0)</f>
        <v>0</v>
      </c>
      <c r="BI517" s="237">
        <f>IF(N517="nulová",J517,0)</f>
        <v>0</v>
      </c>
      <c r="BJ517" s="17" t="s">
        <v>84</v>
      </c>
      <c r="BK517" s="237">
        <f>ROUND(I517*H517,2)</f>
        <v>0</v>
      </c>
      <c r="BL517" s="17" t="s">
        <v>634</v>
      </c>
      <c r="BM517" s="236" t="s">
        <v>1705</v>
      </c>
    </row>
    <row r="518" s="2" customFormat="1" ht="24" customHeight="1">
      <c r="A518" s="39"/>
      <c r="B518" s="40"/>
      <c r="C518" s="225" t="s">
        <v>1706</v>
      </c>
      <c r="D518" s="225" t="s">
        <v>143</v>
      </c>
      <c r="E518" s="226" t="s">
        <v>1707</v>
      </c>
      <c r="F518" s="227" t="s">
        <v>1708</v>
      </c>
      <c r="G518" s="228" t="s">
        <v>146</v>
      </c>
      <c r="H518" s="229">
        <v>24</v>
      </c>
      <c r="I518" s="230"/>
      <c r="J518" s="231">
        <f>ROUND(I518*H518,2)</f>
        <v>0</v>
      </c>
      <c r="K518" s="227" t="s">
        <v>147</v>
      </c>
      <c r="L518" s="45"/>
      <c r="M518" s="232" t="s">
        <v>32</v>
      </c>
      <c r="N518" s="233" t="s">
        <v>48</v>
      </c>
      <c r="O518" s="85"/>
      <c r="P518" s="234">
        <f>O518*H518</f>
        <v>0</v>
      </c>
      <c r="Q518" s="234">
        <v>0</v>
      </c>
      <c r="R518" s="234">
        <f>Q518*H518</f>
        <v>0</v>
      </c>
      <c r="S518" s="234">
        <v>0</v>
      </c>
      <c r="T518" s="235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36" t="s">
        <v>205</v>
      </c>
      <c r="AT518" s="236" t="s">
        <v>143</v>
      </c>
      <c r="AU518" s="236" t="s">
        <v>84</v>
      </c>
      <c r="AY518" s="17" t="s">
        <v>142</v>
      </c>
      <c r="BE518" s="237">
        <f>IF(N518="základní",J518,0)</f>
        <v>0</v>
      </c>
      <c r="BF518" s="237">
        <f>IF(N518="snížená",J518,0)</f>
        <v>0</v>
      </c>
      <c r="BG518" s="237">
        <f>IF(N518="zákl. přenesená",J518,0)</f>
        <v>0</v>
      </c>
      <c r="BH518" s="237">
        <f>IF(N518="sníž. přenesená",J518,0)</f>
        <v>0</v>
      </c>
      <c r="BI518" s="237">
        <f>IF(N518="nulová",J518,0)</f>
        <v>0</v>
      </c>
      <c r="BJ518" s="17" t="s">
        <v>84</v>
      </c>
      <c r="BK518" s="237">
        <f>ROUND(I518*H518,2)</f>
        <v>0</v>
      </c>
      <c r="BL518" s="17" t="s">
        <v>205</v>
      </c>
      <c r="BM518" s="236" t="s">
        <v>1709</v>
      </c>
    </row>
    <row r="519" s="2" customFormat="1" ht="24" customHeight="1">
      <c r="A519" s="39"/>
      <c r="B519" s="40"/>
      <c r="C519" s="225" t="s">
        <v>1710</v>
      </c>
      <c r="D519" s="225" t="s">
        <v>143</v>
      </c>
      <c r="E519" s="226" t="s">
        <v>1711</v>
      </c>
      <c r="F519" s="227" t="s">
        <v>1712</v>
      </c>
      <c r="G519" s="228" t="s">
        <v>275</v>
      </c>
      <c r="H519" s="229">
        <v>335</v>
      </c>
      <c r="I519" s="230"/>
      <c r="J519" s="231">
        <f>ROUND(I519*H519,2)</f>
        <v>0</v>
      </c>
      <c r="K519" s="227" t="s">
        <v>147</v>
      </c>
      <c r="L519" s="45"/>
      <c r="M519" s="232" t="s">
        <v>32</v>
      </c>
      <c r="N519" s="233" t="s">
        <v>48</v>
      </c>
      <c r="O519" s="85"/>
      <c r="P519" s="234">
        <f>O519*H519</f>
        <v>0</v>
      </c>
      <c r="Q519" s="234">
        <v>0</v>
      </c>
      <c r="R519" s="234">
        <f>Q519*H519</f>
        <v>0</v>
      </c>
      <c r="S519" s="234">
        <v>0</v>
      </c>
      <c r="T519" s="235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36" t="s">
        <v>1713</v>
      </c>
      <c r="AT519" s="236" t="s">
        <v>143</v>
      </c>
      <c r="AU519" s="236" t="s">
        <v>84</v>
      </c>
      <c r="AY519" s="17" t="s">
        <v>142</v>
      </c>
      <c r="BE519" s="237">
        <f>IF(N519="základní",J519,0)</f>
        <v>0</v>
      </c>
      <c r="BF519" s="237">
        <f>IF(N519="snížená",J519,0)</f>
        <v>0</v>
      </c>
      <c r="BG519" s="237">
        <f>IF(N519="zákl. přenesená",J519,0)</f>
        <v>0</v>
      </c>
      <c r="BH519" s="237">
        <f>IF(N519="sníž. přenesená",J519,0)</f>
        <v>0</v>
      </c>
      <c r="BI519" s="237">
        <f>IF(N519="nulová",J519,0)</f>
        <v>0</v>
      </c>
      <c r="BJ519" s="17" t="s">
        <v>84</v>
      </c>
      <c r="BK519" s="237">
        <f>ROUND(I519*H519,2)</f>
        <v>0</v>
      </c>
      <c r="BL519" s="17" t="s">
        <v>1713</v>
      </c>
      <c r="BM519" s="236" t="s">
        <v>1714</v>
      </c>
    </row>
    <row r="520" s="2" customFormat="1" ht="24" customHeight="1">
      <c r="A520" s="39"/>
      <c r="B520" s="40"/>
      <c r="C520" s="225" t="s">
        <v>1715</v>
      </c>
      <c r="D520" s="225" t="s">
        <v>143</v>
      </c>
      <c r="E520" s="226" t="s">
        <v>1716</v>
      </c>
      <c r="F520" s="227" t="s">
        <v>1717</v>
      </c>
      <c r="G520" s="228" t="s">
        <v>275</v>
      </c>
      <c r="H520" s="229">
        <v>15</v>
      </c>
      <c r="I520" s="230"/>
      <c r="J520" s="231">
        <f>ROUND(I520*H520,2)</f>
        <v>0</v>
      </c>
      <c r="K520" s="227" t="s">
        <v>147</v>
      </c>
      <c r="L520" s="45"/>
      <c r="M520" s="232" t="s">
        <v>32</v>
      </c>
      <c r="N520" s="233" t="s">
        <v>48</v>
      </c>
      <c r="O520" s="85"/>
      <c r="P520" s="234">
        <f>O520*H520</f>
        <v>0</v>
      </c>
      <c r="Q520" s="234">
        <v>0</v>
      </c>
      <c r="R520" s="234">
        <f>Q520*H520</f>
        <v>0</v>
      </c>
      <c r="S520" s="234">
        <v>0</v>
      </c>
      <c r="T520" s="235">
        <f>S520*H520</f>
        <v>0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36" t="s">
        <v>158</v>
      </c>
      <c r="AT520" s="236" t="s">
        <v>143</v>
      </c>
      <c r="AU520" s="236" t="s">
        <v>84</v>
      </c>
      <c r="AY520" s="17" t="s">
        <v>142</v>
      </c>
      <c r="BE520" s="237">
        <f>IF(N520="základní",J520,0)</f>
        <v>0</v>
      </c>
      <c r="BF520" s="237">
        <f>IF(N520="snížená",J520,0)</f>
        <v>0</v>
      </c>
      <c r="BG520" s="237">
        <f>IF(N520="zákl. přenesená",J520,0)</f>
        <v>0</v>
      </c>
      <c r="BH520" s="237">
        <f>IF(N520="sníž. přenesená",J520,0)</f>
        <v>0</v>
      </c>
      <c r="BI520" s="237">
        <f>IF(N520="nulová",J520,0)</f>
        <v>0</v>
      </c>
      <c r="BJ520" s="17" t="s">
        <v>84</v>
      </c>
      <c r="BK520" s="237">
        <f>ROUND(I520*H520,2)</f>
        <v>0</v>
      </c>
      <c r="BL520" s="17" t="s">
        <v>158</v>
      </c>
      <c r="BM520" s="236" t="s">
        <v>1718</v>
      </c>
    </row>
    <row r="521" s="2" customFormat="1" ht="24" customHeight="1">
      <c r="A521" s="39"/>
      <c r="B521" s="40"/>
      <c r="C521" s="225" t="s">
        <v>1719</v>
      </c>
      <c r="D521" s="225" t="s">
        <v>143</v>
      </c>
      <c r="E521" s="226" t="s">
        <v>1720</v>
      </c>
      <c r="F521" s="227" t="s">
        <v>1721</v>
      </c>
      <c r="G521" s="228" t="s">
        <v>1722</v>
      </c>
      <c r="H521" s="229">
        <v>24</v>
      </c>
      <c r="I521" s="230"/>
      <c r="J521" s="231">
        <f>ROUND(I521*H521,2)</f>
        <v>0</v>
      </c>
      <c r="K521" s="227" t="s">
        <v>147</v>
      </c>
      <c r="L521" s="45"/>
      <c r="M521" s="232" t="s">
        <v>32</v>
      </c>
      <c r="N521" s="233" t="s">
        <v>48</v>
      </c>
      <c r="O521" s="85"/>
      <c r="P521" s="234">
        <f>O521*H521</f>
        <v>0</v>
      </c>
      <c r="Q521" s="234">
        <v>0</v>
      </c>
      <c r="R521" s="234">
        <f>Q521*H521</f>
        <v>0</v>
      </c>
      <c r="S521" s="234">
        <v>0</v>
      </c>
      <c r="T521" s="235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36" t="s">
        <v>158</v>
      </c>
      <c r="AT521" s="236" t="s">
        <v>143</v>
      </c>
      <c r="AU521" s="236" t="s">
        <v>84</v>
      </c>
      <c r="AY521" s="17" t="s">
        <v>142</v>
      </c>
      <c r="BE521" s="237">
        <f>IF(N521="základní",J521,0)</f>
        <v>0</v>
      </c>
      <c r="BF521" s="237">
        <f>IF(N521="snížená",J521,0)</f>
        <v>0</v>
      </c>
      <c r="BG521" s="237">
        <f>IF(N521="zákl. přenesená",J521,0)</f>
        <v>0</v>
      </c>
      <c r="BH521" s="237">
        <f>IF(N521="sníž. přenesená",J521,0)</f>
        <v>0</v>
      </c>
      <c r="BI521" s="237">
        <f>IF(N521="nulová",J521,0)</f>
        <v>0</v>
      </c>
      <c r="BJ521" s="17" t="s">
        <v>84</v>
      </c>
      <c r="BK521" s="237">
        <f>ROUND(I521*H521,2)</f>
        <v>0</v>
      </c>
      <c r="BL521" s="17" t="s">
        <v>158</v>
      </c>
      <c r="BM521" s="236" t="s">
        <v>1723</v>
      </c>
    </row>
    <row r="522" s="2" customFormat="1" ht="24" customHeight="1">
      <c r="A522" s="39"/>
      <c r="B522" s="40"/>
      <c r="C522" s="225" t="s">
        <v>1724</v>
      </c>
      <c r="D522" s="225" t="s">
        <v>143</v>
      </c>
      <c r="E522" s="226" t="s">
        <v>1725</v>
      </c>
      <c r="F522" s="227" t="s">
        <v>1726</v>
      </c>
      <c r="G522" s="228" t="s">
        <v>146</v>
      </c>
      <c r="H522" s="229">
        <v>1</v>
      </c>
      <c r="I522" s="230"/>
      <c r="J522" s="231">
        <f>ROUND(I522*H522,2)</f>
        <v>0</v>
      </c>
      <c r="K522" s="227" t="s">
        <v>147</v>
      </c>
      <c r="L522" s="45"/>
      <c r="M522" s="232" t="s">
        <v>32</v>
      </c>
      <c r="N522" s="233" t="s">
        <v>48</v>
      </c>
      <c r="O522" s="85"/>
      <c r="P522" s="234">
        <f>O522*H522</f>
        <v>0</v>
      </c>
      <c r="Q522" s="234">
        <v>0</v>
      </c>
      <c r="R522" s="234">
        <f>Q522*H522</f>
        <v>0</v>
      </c>
      <c r="S522" s="234">
        <v>0</v>
      </c>
      <c r="T522" s="235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36" t="s">
        <v>205</v>
      </c>
      <c r="AT522" s="236" t="s">
        <v>143</v>
      </c>
      <c r="AU522" s="236" t="s">
        <v>84</v>
      </c>
      <c r="AY522" s="17" t="s">
        <v>142</v>
      </c>
      <c r="BE522" s="237">
        <f>IF(N522="základní",J522,0)</f>
        <v>0</v>
      </c>
      <c r="BF522" s="237">
        <f>IF(N522="snížená",J522,0)</f>
        <v>0</v>
      </c>
      <c r="BG522" s="237">
        <f>IF(N522="zákl. přenesená",J522,0)</f>
        <v>0</v>
      </c>
      <c r="BH522" s="237">
        <f>IF(N522="sníž. přenesená",J522,0)</f>
        <v>0</v>
      </c>
      <c r="BI522" s="237">
        <f>IF(N522="nulová",J522,0)</f>
        <v>0</v>
      </c>
      <c r="BJ522" s="17" t="s">
        <v>84</v>
      </c>
      <c r="BK522" s="237">
        <f>ROUND(I522*H522,2)</f>
        <v>0</v>
      </c>
      <c r="BL522" s="17" t="s">
        <v>205</v>
      </c>
      <c r="BM522" s="236" t="s">
        <v>1727</v>
      </c>
    </row>
    <row r="523" s="2" customFormat="1" ht="24" customHeight="1">
      <c r="A523" s="39"/>
      <c r="B523" s="40"/>
      <c r="C523" s="225" t="s">
        <v>1728</v>
      </c>
      <c r="D523" s="225" t="s">
        <v>143</v>
      </c>
      <c r="E523" s="226" t="s">
        <v>1729</v>
      </c>
      <c r="F523" s="227" t="s">
        <v>1730</v>
      </c>
      <c r="G523" s="228" t="s">
        <v>146</v>
      </c>
      <c r="H523" s="229">
        <v>1</v>
      </c>
      <c r="I523" s="230"/>
      <c r="J523" s="231">
        <f>ROUND(I523*H523,2)</f>
        <v>0</v>
      </c>
      <c r="K523" s="227" t="s">
        <v>147</v>
      </c>
      <c r="L523" s="45"/>
      <c r="M523" s="232" t="s">
        <v>32</v>
      </c>
      <c r="N523" s="233" t="s">
        <v>48</v>
      </c>
      <c r="O523" s="85"/>
      <c r="P523" s="234">
        <f>O523*H523</f>
        <v>0</v>
      </c>
      <c r="Q523" s="234">
        <v>0</v>
      </c>
      <c r="R523" s="234">
        <f>Q523*H523</f>
        <v>0</v>
      </c>
      <c r="S523" s="234">
        <v>0</v>
      </c>
      <c r="T523" s="235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36" t="s">
        <v>158</v>
      </c>
      <c r="AT523" s="236" t="s">
        <v>143</v>
      </c>
      <c r="AU523" s="236" t="s">
        <v>84</v>
      </c>
      <c r="AY523" s="17" t="s">
        <v>142</v>
      </c>
      <c r="BE523" s="237">
        <f>IF(N523="základní",J523,0)</f>
        <v>0</v>
      </c>
      <c r="BF523" s="237">
        <f>IF(N523="snížená",J523,0)</f>
        <v>0</v>
      </c>
      <c r="BG523" s="237">
        <f>IF(N523="zákl. přenesená",J523,0)</f>
        <v>0</v>
      </c>
      <c r="BH523" s="237">
        <f>IF(N523="sníž. přenesená",J523,0)</f>
        <v>0</v>
      </c>
      <c r="BI523" s="237">
        <f>IF(N523="nulová",J523,0)</f>
        <v>0</v>
      </c>
      <c r="BJ523" s="17" t="s">
        <v>84</v>
      </c>
      <c r="BK523" s="237">
        <f>ROUND(I523*H523,2)</f>
        <v>0</v>
      </c>
      <c r="BL523" s="17" t="s">
        <v>158</v>
      </c>
      <c r="BM523" s="236" t="s">
        <v>1731</v>
      </c>
    </row>
    <row r="524" s="2" customFormat="1" ht="24" customHeight="1">
      <c r="A524" s="39"/>
      <c r="B524" s="40"/>
      <c r="C524" s="242" t="s">
        <v>1732</v>
      </c>
      <c r="D524" s="242" t="s">
        <v>214</v>
      </c>
      <c r="E524" s="243" t="s">
        <v>1733</v>
      </c>
      <c r="F524" s="244" t="s">
        <v>1734</v>
      </c>
      <c r="G524" s="245" t="s">
        <v>146</v>
      </c>
      <c r="H524" s="246">
        <v>1</v>
      </c>
      <c r="I524" s="247"/>
      <c r="J524" s="248">
        <f>ROUND(I524*H524,2)</f>
        <v>0</v>
      </c>
      <c r="K524" s="244" t="s">
        <v>147</v>
      </c>
      <c r="L524" s="249"/>
      <c r="M524" s="250" t="s">
        <v>32</v>
      </c>
      <c r="N524" s="251" t="s">
        <v>48</v>
      </c>
      <c r="O524" s="85"/>
      <c r="P524" s="234">
        <f>O524*H524</f>
        <v>0</v>
      </c>
      <c r="Q524" s="234">
        <v>0</v>
      </c>
      <c r="R524" s="234">
        <f>Q524*H524</f>
        <v>0</v>
      </c>
      <c r="S524" s="234">
        <v>0</v>
      </c>
      <c r="T524" s="235">
        <f>S524*H524</f>
        <v>0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236" t="s">
        <v>217</v>
      </c>
      <c r="AT524" s="236" t="s">
        <v>214</v>
      </c>
      <c r="AU524" s="236" t="s">
        <v>84</v>
      </c>
      <c r="AY524" s="17" t="s">
        <v>142</v>
      </c>
      <c r="BE524" s="237">
        <f>IF(N524="základní",J524,0)</f>
        <v>0</v>
      </c>
      <c r="BF524" s="237">
        <f>IF(N524="snížená",J524,0)</f>
        <v>0</v>
      </c>
      <c r="BG524" s="237">
        <f>IF(N524="zákl. přenesená",J524,0)</f>
        <v>0</v>
      </c>
      <c r="BH524" s="237">
        <f>IF(N524="sníž. přenesená",J524,0)</f>
        <v>0</v>
      </c>
      <c r="BI524" s="237">
        <f>IF(N524="nulová",J524,0)</f>
        <v>0</v>
      </c>
      <c r="BJ524" s="17" t="s">
        <v>84</v>
      </c>
      <c r="BK524" s="237">
        <f>ROUND(I524*H524,2)</f>
        <v>0</v>
      </c>
      <c r="BL524" s="17" t="s">
        <v>218</v>
      </c>
      <c r="BM524" s="236" t="s">
        <v>1735</v>
      </c>
    </row>
    <row r="525" s="2" customFormat="1" ht="24" customHeight="1">
      <c r="A525" s="39"/>
      <c r="B525" s="40"/>
      <c r="C525" s="225" t="s">
        <v>1736</v>
      </c>
      <c r="D525" s="225" t="s">
        <v>143</v>
      </c>
      <c r="E525" s="226" t="s">
        <v>1737</v>
      </c>
      <c r="F525" s="227" t="s">
        <v>1738</v>
      </c>
      <c r="G525" s="228" t="s">
        <v>146</v>
      </c>
      <c r="H525" s="229">
        <v>4</v>
      </c>
      <c r="I525" s="230"/>
      <c r="J525" s="231">
        <f>ROUND(I525*H525,2)</f>
        <v>0</v>
      </c>
      <c r="K525" s="227" t="s">
        <v>147</v>
      </c>
      <c r="L525" s="45"/>
      <c r="M525" s="232" t="s">
        <v>32</v>
      </c>
      <c r="N525" s="233" t="s">
        <v>48</v>
      </c>
      <c r="O525" s="85"/>
      <c r="P525" s="234">
        <f>O525*H525</f>
        <v>0</v>
      </c>
      <c r="Q525" s="234">
        <v>0</v>
      </c>
      <c r="R525" s="234">
        <f>Q525*H525</f>
        <v>0</v>
      </c>
      <c r="S525" s="234">
        <v>0</v>
      </c>
      <c r="T525" s="235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36" t="s">
        <v>205</v>
      </c>
      <c r="AT525" s="236" t="s">
        <v>143</v>
      </c>
      <c r="AU525" s="236" t="s">
        <v>84</v>
      </c>
      <c r="AY525" s="17" t="s">
        <v>142</v>
      </c>
      <c r="BE525" s="237">
        <f>IF(N525="základní",J525,0)</f>
        <v>0</v>
      </c>
      <c r="BF525" s="237">
        <f>IF(N525="snížená",J525,0)</f>
        <v>0</v>
      </c>
      <c r="BG525" s="237">
        <f>IF(N525="zákl. přenesená",J525,0)</f>
        <v>0</v>
      </c>
      <c r="BH525" s="237">
        <f>IF(N525="sníž. přenesená",J525,0)</f>
        <v>0</v>
      </c>
      <c r="BI525" s="237">
        <f>IF(N525="nulová",J525,0)</f>
        <v>0</v>
      </c>
      <c r="BJ525" s="17" t="s">
        <v>84</v>
      </c>
      <c r="BK525" s="237">
        <f>ROUND(I525*H525,2)</f>
        <v>0</v>
      </c>
      <c r="BL525" s="17" t="s">
        <v>205</v>
      </c>
      <c r="BM525" s="236" t="s">
        <v>1739</v>
      </c>
    </row>
    <row r="526" s="2" customFormat="1" ht="36" customHeight="1">
      <c r="A526" s="39"/>
      <c r="B526" s="40"/>
      <c r="C526" s="225" t="s">
        <v>1740</v>
      </c>
      <c r="D526" s="225" t="s">
        <v>143</v>
      </c>
      <c r="E526" s="226" t="s">
        <v>1741</v>
      </c>
      <c r="F526" s="227" t="s">
        <v>1742</v>
      </c>
      <c r="G526" s="228" t="s">
        <v>146</v>
      </c>
      <c r="H526" s="229">
        <v>3</v>
      </c>
      <c r="I526" s="230"/>
      <c r="J526" s="231">
        <f>ROUND(I526*H526,2)</f>
        <v>0</v>
      </c>
      <c r="K526" s="227" t="s">
        <v>147</v>
      </c>
      <c r="L526" s="45"/>
      <c r="M526" s="232" t="s">
        <v>32</v>
      </c>
      <c r="N526" s="233" t="s">
        <v>48</v>
      </c>
      <c r="O526" s="85"/>
      <c r="P526" s="234">
        <f>O526*H526</f>
        <v>0</v>
      </c>
      <c r="Q526" s="234">
        <v>0</v>
      </c>
      <c r="R526" s="234">
        <f>Q526*H526</f>
        <v>0</v>
      </c>
      <c r="S526" s="234">
        <v>0</v>
      </c>
      <c r="T526" s="235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36" t="s">
        <v>158</v>
      </c>
      <c r="AT526" s="236" t="s">
        <v>143</v>
      </c>
      <c r="AU526" s="236" t="s">
        <v>84</v>
      </c>
      <c r="AY526" s="17" t="s">
        <v>142</v>
      </c>
      <c r="BE526" s="237">
        <f>IF(N526="základní",J526,0)</f>
        <v>0</v>
      </c>
      <c r="BF526" s="237">
        <f>IF(N526="snížená",J526,0)</f>
        <v>0</v>
      </c>
      <c r="BG526" s="237">
        <f>IF(N526="zákl. přenesená",J526,0)</f>
        <v>0</v>
      </c>
      <c r="BH526" s="237">
        <f>IF(N526="sníž. přenesená",J526,0)</f>
        <v>0</v>
      </c>
      <c r="BI526" s="237">
        <f>IF(N526="nulová",J526,0)</f>
        <v>0</v>
      </c>
      <c r="BJ526" s="17" t="s">
        <v>84</v>
      </c>
      <c r="BK526" s="237">
        <f>ROUND(I526*H526,2)</f>
        <v>0</v>
      </c>
      <c r="BL526" s="17" t="s">
        <v>158</v>
      </c>
      <c r="BM526" s="236" t="s">
        <v>1743</v>
      </c>
    </row>
    <row r="527" s="2" customFormat="1" ht="24" customHeight="1">
      <c r="A527" s="39"/>
      <c r="B527" s="40"/>
      <c r="C527" s="225" t="s">
        <v>1744</v>
      </c>
      <c r="D527" s="225" t="s">
        <v>143</v>
      </c>
      <c r="E527" s="226" t="s">
        <v>1745</v>
      </c>
      <c r="F527" s="227" t="s">
        <v>1746</v>
      </c>
      <c r="G527" s="228" t="s">
        <v>146</v>
      </c>
      <c r="H527" s="229">
        <v>6</v>
      </c>
      <c r="I527" s="230"/>
      <c r="J527" s="231">
        <f>ROUND(I527*H527,2)</f>
        <v>0</v>
      </c>
      <c r="K527" s="227" t="s">
        <v>147</v>
      </c>
      <c r="L527" s="45"/>
      <c r="M527" s="232" t="s">
        <v>32</v>
      </c>
      <c r="N527" s="233" t="s">
        <v>48</v>
      </c>
      <c r="O527" s="85"/>
      <c r="P527" s="234">
        <f>O527*H527</f>
        <v>0</v>
      </c>
      <c r="Q527" s="234">
        <v>0</v>
      </c>
      <c r="R527" s="234">
        <f>Q527*H527</f>
        <v>0</v>
      </c>
      <c r="S527" s="234">
        <v>0</v>
      </c>
      <c r="T527" s="235">
        <f>S527*H527</f>
        <v>0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36" t="s">
        <v>158</v>
      </c>
      <c r="AT527" s="236" t="s">
        <v>143</v>
      </c>
      <c r="AU527" s="236" t="s">
        <v>84</v>
      </c>
      <c r="AY527" s="17" t="s">
        <v>142</v>
      </c>
      <c r="BE527" s="237">
        <f>IF(N527="základní",J527,0)</f>
        <v>0</v>
      </c>
      <c r="BF527" s="237">
        <f>IF(N527="snížená",J527,0)</f>
        <v>0</v>
      </c>
      <c r="BG527" s="237">
        <f>IF(N527="zákl. přenesená",J527,0)</f>
        <v>0</v>
      </c>
      <c r="BH527" s="237">
        <f>IF(N527="sníž. přenesená",J527,0)</f>
        <v>0</v>
      </c>
      <c r="BI527" s="237">
        <f>IF(N527="nulová",J527,0)</f>
        <v>0</v>
      </c>
      <c r="BJ527" s="17" t="s">
        <v>84</v>
      </c>
      <c r="BK527" s="237">
        <f>ROUND(I527*H527,2)</f>
        <v>0</v>
      </c>
      <c r="BL527" s="17" t="s">
        <v>158</v>
      </c>
      <c r="BM527" s="236" t="s">
        <v>1747</v>
      </c>
    </row>
    <row r="528" s="2" customFormat="1" ht="24" customHeight="1">
      <c r="A528" s="39"/>
      <c r="B528" s="40"/>
      <c r="C528" s="242" t="s">
        <v>1748</v>
      </c>
      <c r="D528" s="242" t="s">
        <v>214</v>
      </c>
      <c r="E528" s="243" t="s">
        <v>1749</v>
      </c>
      <c r="F528" s="244" t="s">
        <v>1750</v>
      </c>
      <c r="G528" s="245" t="s">
        <v>146</v>
      </c>
      <c r="H528" s="246">
        <v>1</v>
      </c>
      <c r="I528" s="247"/>
      <c r="J528" s="248">
        <f>ROUND(I528*H528,2)</f>
        <v>0</v>
      </c>
      <c r="K528" s="244" t="s">
        <v>147</v>
      </c>
      <c r="L528" s="249"/>
      <c r="M528" s="250" t="s">
        <v>32</v>
      </c>
      <c r="N528" s="251" t="s">
        <v>48</v>
      </c>
      <c r="O528" s="85"/>
      <c r="P528" s="234">
        <f>O528*H528</f>
        <v>0</v>
      </c>
      <c r="Q528" s="234">
        <v>0</v>
      </c>
      <c r="R528" s="234">
        <f>Q528*H528</f>
        <v>0</v>
      </c>
      <c r="S528" s="234">
        <v>0</v>
      </c>
      <c r="T528" s="235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36" t="s">
        <v>217</v>
      </c>
      <c r="AT528" s="236" t="s">
        <v>214</v>
      </c>
      <c r="AU528" s="236" t="s">
        <v>84</v>
      </c>
      <c r="AY528" s="17" t="s">
        <v>142</v>
      </c>
      <c r="BE528" s="237">
        <f>IF(N528="základní",J528,0)</f>
        <v>0</v>
      </c>
      <c r="BF528" s="237">
        <f>IF(N528="snížená",J528,0)</f>
        <v>0</v>
      </c>
      <c r="BG528" s="237">
        <f>IF(N528="zákl. přenesená",J528,0)</f>
        <v>0</v>
      </c>
      <c r="BH528" s="237">
        <f>IF(N528="sníž. přenesená",J528,0)</f>
        <v>0</v>
      </c>
      <c r="BI528" s="237">
        <f>IF(N528="nulová",J528,0)</f>
        <v>0</v>
      </c>
      <c r="BJ528" s="17" t="s">
        <v>84</v>
      </c>
      <c r="BK528" s="237">
        <f>ROUND(I528*H528,2)</f>
        <v>0</v>
      </c>
      <c r="BL528" s="17" t="s">
        <v>218</v>
      </c>
      <c r="BM528" s="236" t="s">
        <v>1751</v>
      </c>
    </row>
    <row r="529" s="2" customFormat="1" ht="24" customHeight="1">
      <c r="A529" s="39"/>
      <c r="B529" s="40"/>
      <c r="C529" s="242" t="s">
        <v>1752</v>
      </c>
      <c r="D529" s="242" t="s">
        <v>214</v>
      </c>
      <c r="E529" s="243" t="s">
        <v>1753</v>
      </c>
      <c r="F529" s="244" t="s">
        <v>1754</v>
      </c>
      <c r="G529" s="245" t="s">
        <v>146</v>
      </c>
      <c r="H529" s="246">
        <v>2</v>
      </c>
      <c r="I529" s="247"/>
      <c r="J529" s="248">
        <f>ROUND(I529*H529,2)</f>
        <v>0</v>
      </c>
      <c r="K529" s="244" t="s">
        <v>147</v>
      </c>
      <c r="L529" s="249"/>
      <c r="M529" s="250" t="s">
        <v>32</v>
      </c>
      <c r="N529" s="251" t="s">
        <v>48</v>
      </c>
      <c r="O529" s="85"/>
      <c r="P529" s="234">
        <f>O529*H529</f>
        <v>0</v>
      </c>
      <c r="Q529" s="234">
        <v>0</v>
      </c>
      <c r="R529" s="234">
        <f>Q529*H529</f>
        <v>0</v>
      </c>
      <c r="S529" s="234">
        <v>0</v>
      </c>
      <c r="T529" s="235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36" t="s">
        <v>217</v>
      </c>
      <c r="AT529" s="236" t="s">
        <v>214</v>
      </c>
      <c r="AU529" s="236" t="s">
        <v>84</v>
      </c>
      <c r="AY529" s="17" t="s">
        <v>142</v>
      </c>
      <c r="BE529" s="237">
        <f>IF(N529="základní",J529,0)</f>
        <v>0</v>
      </c>
      <c r="BF529" s="237">
        <f>IF(N529="snížená",J529,0)</f>
        <v>0</v>
      </c>
      <c r="BG529" s="237">
        <f>IF(N529="zákl. přenesená",J529,0)</f>
        <v>0</v>
      </c>
      <c r="BH529" s="237">
        <f>IF(N529="sníž. přenesená",J529,0)</f>
        <v>0</v>
      </c>
      <c r="BI529" s="237">
        <f>IF(N529="nulová",J529,0)</f>
        <v>0</v>
      </c>
      <c r="BJ529" s="17" t="s">
        <v>84</v>
      </c>
      <c r="BK529" s="237">
        <f>ROUND(I529*H529,2)</f>
        <v>0</v>
      </c>
      <c r="BL529" s="17" t="s">
        <v>218</v>
      </c>
      <c r="BM529" s="236" t="s">
        <v>1755</v>
      </c>
    </row>
    <row r="530" s="2" customFormat="1" ht="24" customHeight="1">
      <c r="A530" s="39"/>
      <c r="B530" s="40"/>
      <c r="C530" s="242" t="s">
        <v>1756</v>
      </c>
      <c r="D530" s="242" t="s">
        <v>214</v>
      </c>
      <c r="E530" s="243" t="s">
        <v>1757</v>
      </c>
      <c r="F530" s="244" t="s">
        <v>1758</v>
      </c>
      <c r="G530" s="245" t="s">
        <v>146</v>
      </c>
      <c r="H530" s="246">
        <v>3</v>
      </c>
      <c r="I530" s="247"/>
      <c r="J530" s="248">
        <f>ROUND(I530*H530,2)</f>
        <v>0</v>
      </c>
      <c r="K530" s="244" t="s">
        <v>147</v>
      </c>
      <c r="L530" s="249"/>
      <c r="M530" s="250" t="s">
        <v>32</v>
      </c>
      <c r="N530" s="251" t="s">
        <v>48</v>
      </c>
      <c r="O530" s="85"/>
      <c r="P530" s="234">
        <f>O530*H530</f>
        <v>0</v>
      </c>
      <c r="Q530" s="234">
        <v>0</v>
      </c>
      <c r="R530" s="234">
        <f>Q530*H530</f>
        <v>0</v>
      </c>
      <c r="S530" s="234">
        <v>0</v>
      </c>
      <c r="T530" s="235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36" t="s">
        <v>217</v>
      </c>
      <c r="AT530" s="236" t="s">
        <v>214</v>
      </c>
      <c r="AU530" s="236" t="s">
        <v>84</v>
      </c>
      <c r="AY530" s="17" t="s">
        <v>142</v>
      </c>
      <c r="BE530" s="237">
        <f>IF(N530="základní",J530,0)</f>
        <v>0</v>
      </c>
      <c r="BF530" s="237">
        <f>IF(N530="snížená",J530,0)</f>
        <v>0</v>
      </c>
      <c r="BG530" s="237">
        <f>IF(N530="zákl. přenesená",J530,0)</f>
        <v>0</v>
      </c>
      <c r="BH530" s="237">
        <f>IF(N530="sníž. přenesená",J530,0)</f>
        <v>0</v>
      </c>
      <c r="BI530" s="237">
        <f>IF(N530="nulová",J530,0)</f>
        <v>0</v>
      </c>
      <c r="BJ530" s="17" t="s">
        <v>84</v>
      </c>
      <c r="BK530" s="237">
        <f>ROUND(I530*H530,2)</f>
        <v>0</v>
      </c>
      <c r="BL530" s="17" t="s">
        <v>218</v>
      </c>
      <c r="BM530" s="236" t="s">
        <v>1759</v>
      </c>
    </row>
    <row r="531" s="2" customFormat="1" ht="24" customHeight="1">
      <c r="A531" s="39"/>
      <c r="B531" s="40"/>
      <c r="C531" s="242" t="s">
        <v>1760</v>
      </c>
      <c r="D531" s="242" t="s">
        <v>214</v>
      </c>
      <c r="E531" s="243" t="s">
        <v>1761</v>
      </c>
      <c r="F531" s="244" t="s">
        <v>1762</v>
      </c>
      <c r="G531" s="245" t="s">
        <v>146</v>
      </c>
      <c r="H531" s="246">
        <v>3</v>
      </c>
      <c r="I531" s="247"/>
      <c r="J531" s="248">
        <f>ROUND(I531*H531,2)</f>
        <v>0</v>
      </c>
      <c r="K531" s="244" t="s">
        <v>147</v>
      </c>
      <c r="L531" s="249"/>
      <c r="M531" s="250" t="s">
        <v>32</v>
      </c>
      <c r="N531" s="251" t="s">
        <v>48</v>
      </c>
      <c r="O531" s="85"/>
      <c r="P531" s="234">
        <f>O531*H531</f>
        <v>0</v>
      </c>
      <c r="Q531" s="234">
        <v>0</v>
      </c>
      <c r="R531" s="234">
        <f>Q531*H531</f>
        <v>0</v>
      </c>
      <c r="S531" s="234">
        <v>0</v>
      </c>
      <c r="T531" s="235">
        <f>S531*H531</f>
        <v>0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236" t="s">
        <v>217</v>
      </c>
      <c r="AT531" s="236" t="s">
        <v>214</v>
      </c>
      <c r="AU531" s="236" t="s">
        <v>84</v>
      </c>
      <c r="AY531" s="17" t="s">
        <v>142</v>
      </c>
      <c r="BE531" s="237">
        <f>IF(N531="základní",J531,0)</f>
        <v>0</v>
      </c>
      <c r="BF531" s="237">
        <f>IF(N531="snížená",J531,0)</f>
        <v>0</v>
      </c>
      <c r="BG531" s="237">
        <f>IF(N531="zákl. přenesená",J531,0)</f>
        <v>0</v>
      </c>
      <c r="BH531" s="237">
        <f>IF(N531="sníž. přenesená",J531,0)</f>
        <v>0</v>
      </c>
      <c r="BI531" s="237">
        <f>IF(N531="nulová",J531,0)</f>
        <v>0</v>
      </c>
      <c r="BJ531" s="17" t="s">
        <v>84</v>
      </c>
      <c r="BK531" s="237">
        <f>ROUND(I531*H531,2)</f>
        <v>0</v>
      </c>
      <c r="BL531" s="17" t="s">
        <v>218</v>
      </c>
      <c r="BM531" s="236" t="s">
        <v>1763</v>
      </c>
    </row>
    <row r="532" s="2" customFormat="1" ht="24" customHeight="1">
      <c r="A532" s="39"/>
      <c r="B532" s="40"/>
      <c r="C532" s="242" t="s">
        <v>1764</v>
      </c>
      <c r="D532" s="242" t="s">
        <v>214</v>
      </c>
      <c r="E532" s="243" t="s">
        <v>1765</v>
      </c>
      <c r="F532" s="244" t="s">
        <v>1766</v>
      </c>
      <c r="G532" s="245" t="s">
        <v>146</v>
      </c>
      <c r="H532" s="246">
        <v>4</v>
      </c>
      <c r="I532" s="247"/>
      <c r="J532" s="248">
        <f>ROUND(I532*H532,2)</f>
        <v>0</v>
      </c>
      <c r="K532" s="244" t="s">
        <v>147</v>
      </c>
      <c r="L532" s="249"/>
      <c r="M532" s="250" t="s">
        <v>32</v>
      </c>
      <c r="N532" s="251" t="s">
        <v>48</v>
      </c>
      <c r="O532" s="85"/>
      <c r="P532" s="234">
        <f>O532*H532</f>
        <v>0</v>
      </c>
      <c r="Q532" s="234">
        <v>0</v>
      </c>
      <c r="R532" s="234">
        <f>Q532*H532</f>
        <v>0</v>
      </c>
      <c r="S532" s="234">
        <v>0</v>
      </c>
      <c r="T532" s="235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36" t="s">
        <v>217</v>
      </c>
      <c r="AT532" s="236" t="s">
        <v>214</v>
      </c>
      <c r="AU532" s="236" t="s">
        <v>84</v>
      </c>
      <c r="AY532" s="17" t="s">
        <v>142</v>
      </c>
      <c r="BE532" s="237">
        <f>IF(N532="základní",J532,0)</f>
        <v>0</v>
      </c>
      <c r="BF532" s="237">
        <f>IF(N532="snížená",J532,0)</f>
        <v>0</v>
      </c>
      <c r="BG532" s="237">
        <f>IF(N532="zákl. přenesená",J532,0)</f>
        <v>0</v>
      </c>
      <c r="BH532" s="237">
        <f>IF(N532="sníž. přenesená",J532,0)</f>
        <v>0</v>
      </c>
      <c r="BI532" s="237">
        <f>IF(N532="nulová",J532,0)</f>
        <v>0</v>
      </c>
      <c r="BJ532" s="17" t="s">
        <v>84</v>
      </c>
      <c r="BK532" s="237">
        <f>ROUND(I532*H532,2)</f>
        <v>0</v>
      </c>
      <c r="BL532" s="17" t="s">
        <v>218</v>
      </c>
      <c r="BM532" s="236" t="s">
        <v>1767</v>
      </c>
    </row>
    <row r="533" s="2" customFormat="1" ht="24" customHeight="1">
      <c r="A533" s="39"/>
      <c r="B533" s="40"/>
      <c r="C533" s="242" t="s">
        <v>1768</v>
      </c>
      <c r="D533" s="242" t="s">
        <v>214</v>
      </c>
      <c r="E533" s="243" t="s">
        <v>1769</v>
      </c>
      <c r="F533" s="244" t="s">
        <v>1770</v>
      </c>
      <c r="G533" s="245" t="s">
        <v>275</v>
      </c>
      <c r="H533" s="246">
        <v>250</v>
      </c>
      <c r="I533" s="247"/>
      <c r="J533" s="248">
        <f>ROUND(I533*H533,2)</f>
        <v>0</v>
      </c>
      <c r="K533" s="244" t="s">
        <v>147</v>
      </c>
      <c r="L533" s="249"/>
      <c r="M533" s="250" t="s">
        <v>32</v>
      </c>
      <c r="N533" s="251" t="s">
        <v>48</v>
      </c>
      <c r="O533" s="85"/>
      <c r="P533" s="234">
        <f>O533*H533</f>
        <v>0</v>
      </c>
      <c r="Q533" s="234">
        <v>0</v>
      </c>
      <c r="R533" s="234">
        <f>Q533*H533</f>
        <v>0</v>
      </c>
      <c r="S533" s="234">
        <v>0</v>
      </c>
      <c r="T533" s="235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36" t="s">
        <v>217</v>
      </c>
      <c r="AT533" s="236" t="s">
        <v>214</v>
      </c>
      <c r="AU533" s="236" t="s">
        <v>84</v>
      </c>
      <c r="AY533" s="17" t="s">
        <v>142</v>
      </c>
      <c r="BE533" s="237">
        <f>IF(N533="základní",J533,0)</f>
        <v>0</v>
      </c>
      <c r="BF533" s="237">
        <f>IF(N533="snížená",J533,0)</f>
        <v>0</v>
      </c>
      <c r="BG533" s="237">
        <f>IF(N533="zákl. přenesená",J533,0)</f>
        <v>0</v>
      </c>
      <c r="BH533" s="237">
        <f>IF(N533="sníž. přenesená",J533,0)</f>
        <v>0</v>
      </c>
      <c r="BI533" s="237">
        <f>IF(N533="nulová",J533,0)</f>
        <v>0</v>
      </c>
      <c r="BJ533" s="17" t="s">
        <v>84</v>
      </c>
      <c r="BK533" s="237">
        <f>ROUND(I533*H533,2)</f>
        <v>0</v>
      </c>
      <c r="BL533" s="17" t="s">
        <v>218</v>
      </c>
      <c r="BM533" s="236" t="s">
        <v>1771</v>
      </c>
    </row>
    <row r="534" s="2" customFormat="1" ht="24" customHeight="1">
      <c r="A534" s="39"/>
      <c r="B534" s="40"/>
      <c r="C534" s="242" t="s">
        <v>1772</v>
      </c>
      <c r="D534" s="242" t="s">
        <v>214</v>
      </c>
      <c r="E534" s="243" t="s">
        <v>1773</v>
      </c>
      <c r="F534" s="244" t="s">
        <v>1774</v>
      </c>
      <c r="G534" s="245" t="s">
        <v>146</v>
      </c>
      <c r="H534" s="246">
        <v>4</v>
      </c>
      <c r="I534" s="247"/>
      <c r="J534" s="248">
        <f>ROUND(I534*H534,2)</f>
        <v>0</v>
      </c>
      <c r="K534" s="244" t="s">
        <v>147</v>
      </c>
      <c r="L534" s="249"/>
      <c r="M534" s="250" t="s">
        <v>32</v>
      </c>
      <c r="N534" s="251" t="s">
        <v>48</v>
      </c>
      <c r="O534" s="85"/>
      <c r="P534" s="234">
        <f>O534*H534</f>
        <v>0</v>
      </c>
      <c r="Q534" s="234">
        <v>0</v>
      </c>
      <c r="R534" s="234">
        <f>Q534*H534</f>
        <v>0</v>
      </c>
      <c r="S534" s="234">
        <v>0</v>
      </c>
      <c r="T534" s="235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36" t="s">
        <v>217</v>
      </c>
      <c r="AT534" s="236" t="s">
        <v>214</v>
      </c>
      <c r="AU534" s="236" t="s">
        <v>84</v>
      </c>
      <c r="AY534" s="17" t="s">
        <v>142</v>
      </c>
      <c r="BE534" s="237">
        <f>IF(N534="základní",J534,0)</f>
        <v>0</v>
      </c>
      <c r="BF534" s="237">
        <f>IF(N534="snížená",J534,0)</f>
        <v>0</v>
      </c>
      <c r="BG534" s="237">
        <f>IF(N534="zákl. přenesená",J534,0)</f>
        <v>0</v>
      </c>
      <c r="BH534" s="237">
        <f>IF(N534="sníž. přenesená",J534,0)</f>
        <v>0</v>
      </c>
      <c r="BI534" s="237">
        <f>IF(N534="nulová",J534,0)</f>
        <v>0</v>
      </c>
      <c r="BJ534" s="17" t="s">
        <v>84</v>
      </c>
      <c r="BK534" s="237">
        <f>ROUND(I534*H534,2)</f>
        <v>0</v>
      </c>
      <c r="BL534" s="17" t="s">
        <v>218</v>
      </c>
      <c r="BM534" s="236" t="s">
        <v>1775</v>
      </c>
    </row>
    <row r="535" s="2" customFormat="1" ht="24" customHeight="1">
      <c r="A535" s="39"/>
      <c r="B535" s="40"/>
      <c r="C535" s="225" t="s">
        <v>1776</v>
      </c>
      <c r="D535" s="225" t="s">
        <v>143</v>
      </c>
      <c r="E535" s="226" t="s">
        <v>1777</v>
      </c>
      <c r="F535" s="227" t="s">
        <v>1778</v>
      </c>
      <c r="G535" s="228" t="s">
        <v>146</v>
      </c>
      <c r="H535" s="229">
        <v>75</v>
      </c>
      <c r="I535" s="230"/>
      <c r="J535" s="231">
        <f>ROUND(I535*H535,2)</f>
        <v>0</v>
      </c>
      <c r="K535" s="227" t="s">
        <v>147</v>
      </c>
      <c r="L535" s="45"/>
      <c r="M535" s="232" t="s">
        <v>32</v>
      </c>
      <c r="N535" s="233" t="s">
        <v>48</v>
      </c>
      <c r="O535" s="85"/>
      <c r="P535" s="234">
        <f>O535*H535</f>
        <v>0</v>
      </c>
      <c r="Q535" s="234">
        <v>0</v>
      </c>
      <c r="R535" s="234">
        <f>Q535*H535</f>
        <v>0</v>
      </c>
      <c r="S535" s="234">
        <v>0</v>
      </c>
      <c r="T535" s="235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36" t="s">
        <v>158</v>
      </c>
      <c r="AT535" s="236" t="s">
        <v>143</v>
      </c>
      <c r="AU535" s="236" t="s">
        <v>84</v>
      </c>
      <c r="AY535" s="17" t="s">
        <v>142</v>
      </c>
      <c r="BE535" s="237">
        <f>IF(N535="základní",J535,0)</f>
        <v>0</v>
      </c>
      <c r="BF535" s="237">
        <f>IF(N535="snížená",J535,0)</f>
        <v>0</v>
      </c>
      <c r="BG535" s="237">
        <f>IF(N535="zákl. přenesená",J535,0)</f>
        <v>0</v>
      </c>
      <c r="BH535" s="237">
        <f>IF(N535="sníž. přenesená",J535,0)</f>
        <v>0</v>
      </c>
      <c r="BI535" s="237">
        <f>IF(N535="nulová",J535,0)</f>
        <v>0</v>
      </c>
      <c r="BJ535" s="17" t="s">
        <v>84</v>
      </c>
      <c r="BK535" s="237">
        <f>ROUND(I535*H535,2)</f>
        <v>0</v>
      </c>
      <c r="BL535" s="17" t="s">
        <v>158</v>
      </c>
      <c r="BM535" s="236" t="s">
        <v>1779</v>
      </c>
    </row>
    <row r="536" s="2" customFormat="1" ht="36" customHeight="1">
      <c r="A536" s="39"/>
      <c r="B536" s="40"/>
      <c r="C536" s="242" t="s">
        <v>1780</v>
      </c>
      <c r="D536" s="242" t="s">
        <v>214</v>
      </c>
      <c r="E536" s="243" t="s">
        <v>1781</v>
      </c>
      <c r="F536" s="244" t="s">
        <v>1782</v>
      </c>
      <c r="G536" s="245" t="s">
        <v>146</v>
      </c>
      <c r="H536" s="246">
        <v>8</v>
      </c>
      <c r="I536" s="247"/>
      <c r="J536" s="248">
        <f>ROUND(I536*H536,2)</f>
        <v>0</v>
      </c>
      <c r="K536" s="244" t="s">
        <v>147</v>
      </c>
      <c r="L536" s="249"/>
      <c r="M536" s="250" t="s">
        <v>32</v>
      </c>
      <c r="N536" s="251" t="s">
        <v>48</v>
      </c>
      <c r="O536" s="85"/>
      <c r="P536" s="234">
        <f>O536*H536</f>
        <v>0</v>
      </c>
      <c r="Q536" s="234">
        <v>0</v>
      </c>
      <c r="R536" s="234">
        <f>Q536*H536</f>
        <v>0</v>
      </c>
      <c r="S536" s="234">
        <v>0</v>
      </c>
      <c r="T536" s="235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36" t="s">
        <v>230</v>
      </c>
      <c r="AT536" s="236" t="s">
        <v>214</v>
      </c>
      <c r="AU536" s="236" t="s">
        <v>84</v>
      </c>
      <c r="AY536" s="17" t="s">
        <v>142</v>
      </c>
      <c r="BE536" s="237">
        <f>IF(N536="základní",J536,0)</f>
        <v>0</v>
      </c>
      <c r="BF536" s="237">
        <f>IF(N536="snížená",J536,0)</f>
        <v>0</v>
      </c>
      <c r="BG536" s="237">
        <f>IF(N536="zákl. přenesená",J536,0)</f>
        <v>0</v>
      </c>
      <c r="BH536" s="237">
        <f>IF(N536="sníž. přenesená",J536,0)</f>
        <v>0</v>
      </c>
      <c r="BI536" s="237">
        <f>IF(N536="nulová",J536,0)</f>
        <v>0</v>
      </c>
      <c r="BJ536" s="17" t="s">
        <v>84</v>
      </c>
      <c r="BK536" s="237">
        <f>ROUND(I536*H536,2)</f>
        <v>0</v>
      </c>
      <c r="BL536" s="17" t="s">
        <v>230</v>
      </c>
      <c r="BM536" s="236" t="s">
        <v>1783</v>
      </c>
    </row>
    <row r="537" s="2" customFormat="1" ht="24" customHeight="1">
      <c r="A537" s="39"/>
      <c r="B537" s="40"/>
      <c r="C537" s="225" t="s">
        <v>1784</v>
      </c>
      <c r="D537" s="225" t="s">
        <v>143</v>
      </c>
      <c r="E537" s="226" t="s">
        <v>1785</v>
      </c>
      <c r="F537" s="227" t="s">
        <v>1786</v>
      </c>
      <c r="G537" s="228" t="s">
        <v>146</v>
      </c>
      <c r="H537" s="229">
        <v>18</v>
      </c>
      <c r="I537" s="230"/>
      <c r="J537" s="231">
        <f>ROUND(I537*H537,2)</f>
        <v>0</v>
      </c>
      <c r="K537" s="227" t="s">
        <v>147</v>
      </c>
      <c r="L537" s="45"/>
      <c r="M537" s="232" t="s">
        <v>32</v>
      </c>
      <c r="N537" s="233" t="s">
        <v>48</v>
      </c>
      <c r="O537" s="85"/>
      <c r="P537" s="234">
        <f>O537*H537</f>
        <v>0</v>
      </c>
      <c r="Q537" s="234">
        <v>0</v>
      </c>
      <c r="R537" s="234">
        <f>Q537*H537</f>
        <v>0</v>
      </c>
      <c r="S537" s="234">
        <v>0</v>
      </c>
      <c r="T537" s="235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36" t="s">
        <v>84</v>
      </c>
      <c r="AT537" s="236" t="s">
        <v>143</v>
      </c>
      <c r="AU537" s="236" t="s">
        <v>84</v>
      </c>
      <c r="AY537" s="17" t="s">
        <v>142</v>
      </c>
      <c r="BE537" s="237">
        <f>IF(N537="základní",J537,0)</f>
        <v>0</v>
      </c>
      <c r="BF537" s="237">
        <f>IF(N537="snížená",J537,0)</f>
        <v>0</v>
      </c>
      <c r="BG537" s="237">
        <f>IF(N537="zákl. přenesená",J537,0)</f>
        <v>0</v>
      </c>
      <c r="BH537" s="237">
        <f>IF(N537="sníž. přenesená",J537,0)</f>
        <v>0</v>
      </c>
      <c r="BI537" s="237">
        <f>IF(N537="nulová",J537,0)</f>
        <v>0</v>
      </c>
      <c r="BJ537" s="17" t="s">
        <v>84</v>
      </c>
      <c r="BK537" s="237">
        <f>ROUND(I537*H537,2)</f>
        <v>0</v>
      </c>
      <c r="BL537" s="17" t="s">
        <v>84</v>
      </c>
      <c r="BM537" s="236" t="s">
        <v>1787</v>
      </c>
    </row>
    <row r="538" s="2" customFormat="1" ht="24" customHeight="1">
      <c r="A538" s="39"/>
      <c r="B538" s="40"/>
      <c r="C538" s="225" t="s">
        <v>1788</v>
      </c>
      <c r="D538" s="225" t="s">
        <v>143</v>
      </c>
      <c r="E538" s="226" t="s">
        <v>1789</v>
      </c>
      <c r="F538" s="227" t="s">
        <v>1790</v>
      </c>
      <c r="G538" s="228" t="s">
        <v>146</v>
      </c>
      <c r="H538" s="229">
        <v>2</v>
      </c>
      <c r="I538" s="230"/>
      <c r="J538" s="231">
        <f>ROUND(I538*H538,2)</f>
        <v>0</v>
      </c>
      <c r="K538" s="227" t="s">
        <v>147</v>
      </c>
      <c r="L538" s="45"/>
      <c r="M538" s="232" t="s">
        <v>32</v>
      </c>
      <c r="N538" s="233" t="s">
        <v>48</v>
      </c>
      <c r="O538" s="85"/>
      <c r="P538" s="234">
        <f>O538*H538</f>
        <v>0</v>
      </c>
      <c r="Q538" s="234">
        <v>0</v>
      </c>
      <c r="R538" s="234">
        <f>Q538*H538</f>
        <v>0</v>
      </c>
      <c r="S538" s="234">
        <v>0</v>
      </c>
      <c r="T538" s="235">
        <f>S538*H538</f>
        <v>0</v>
      </c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R538" s="236" t="s">
        <v>84</v>
      </c>
      <c r="AT538" s="236" t="s">
        <v>143</v>
      </c>
      <c r="AU538" s="236" t="s">
        <v>84</v>
      </c>
      <c r="AY538" s="17" t="s">
        <v>142</v>
      </c>
      <c r="BE538" s="237">
        <f>IF(N538="základní",J538,0)</f>
        <v>0</v>
      </c>
      <c r="BF538" s="237">
        <f>IF(N538="snížená",J538,0)</f>
        <v>0</v>
      </c>
      <c r="BG538" s="237">
        <f>IF(N538="zákl. přenesená",J538,0)</f>
        <v>0</v>
      </c>
      <c r="BH538" s="237">
        <f>IF(N538="sníž. přenesená",J538,0)</f>
        <v>0</v>
      </c>
      <c r="BI538" s="237">
        <f>IF(N538="nulová",J538,0)</f>
        <v>0</v>
      </c>
      <c r="BJ538" s="17" t="s">
        <v>84</v>
      </c>
      <c r="BK538" s="237">
        <f>ROUND(I538*H538,2)</f>
        <v>0</v>
      </c>
      <c r="BL538" s="17" t="s">
        <v>84</v>
      </c>
      <c r="BM538" s="236" t="s">
        <v>1791</v>
      </c>
    </row>
    <row r="539" s="2" customFormat="1" ht="48" customHeight="1">
      <c r="A539" s="39"/>
      <c r="B539" s="40"/>
      <c r="C539" s="225" t="s">
        <v>1792</v>
      </c>
      <c r="D539" s="225" t="s">
        <v>143</v>
      </c>
      <c r="E539" s="226" t="s">
        <v>1793</v>
      </c>
      <c r="F539" s="227" t="s">
        <v>1794</v>
      </c>
      <c r="G539" s="228" t="s">
        <v>146</v>
      </c>
      <c r="H539" s="229">
        <v>16</v>
      </c>
      <c r="I539" s="230"/>
      <c r="J539" s="231">
        <f>ROUND(I539*H539,2)</f>
        <v>0</v>
      </c>
      <c r="K539" s="227" t="s">
        <v>147</v>
      </c>
      <c r="L539" s="45"/>
      <c r="M539" s="232" t="s">
        <v>32</v>
      </c>
      <c r="N539" s="233" t="s">
        <v>48</v>
      </c>
      <c r="O539" s="85"/>
      <c r="P539" s="234">
        <f>O539*H539</f>
        <v>0</v>
      </c>
      <c r="Q539" s="234">
        <v>0</v>
      </c>
      <c r="R539" s="234">
        <f>Q539*H539</f>
        <v>0</v>
      </c>
      <c r="S539" s="234">
        <v>0</v>
      </c>
      <c r="T539" s="235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36" t="s">
        <v>158</v>
      </c>
      <c r="AT539" s="236" t="s">
        <v>143</v>
      </c>
      <c r="AU539" s="236" t="s">
        <v>84</v>
      </c>
      <c r="AY539" s="17" t="s">
        <v>142</v>
      </c>
      <c r="BE539" s="237">
        <f>IF(N539="základní",J539,0)</f>
        <v>0</v>
      </c>
      <c r="BF539" s="237">
        <f>IF(N539="snížená",J539,0)</f>
        <v>0</v>
      </c>
      <c r="BG539" s="237">
        <f>IF(N539="zákl. přenesená",J539,0)</f>
        <v>0</v>
      </c>
      <c r="BH539" s="237">
        <f>IF(N539="sníž. přenesená",J539,0)</f>
        <v>0</v>
      </c>
      <c r="BI539" s="237">
        <f>IF(N539="nulová",J539,0)</f>
        <v>0</v>
      </c>
      <c r="BJ539" s="17" t="s">
        <v>84</v>
      </c>
      <c r="BK539" s="237">
        <f>ROUND(I539*H539,2)</f>
        <v>0</v>
      </c>
      <c r="BL539" s="17" t="s">
        <v>158</v>
      </c>
      <c r="BM539" s="236" t="s">
        <v>1795</v>
      </c>
    </row>
    <row r="540" s="2" customFormat="1" ht="48" customHeight="1">
      <c r="A540" s="39"/>
      <c r="B540" s="40"/>
      <c r="C540" s="225" t="s">
        <v>1796</v>
      </c>
      <c r="D540" s="225" t="s">
        <v>143</v>
      </c>
      <c r="E540" s="226" t="s">
        <v>1797</v>
      </c>
      <c r="F540" s="227" t="s">
        <v>1798</v>
      </c>
      <c r="G540" s="228" t="s">
        <v>146</v>
      </c>
      <c r="H540" s="229">
        <v>12</v>
      </c>
      <c r="I540" s="230"/>
      <c r="J540" s="231">
        <f>ROUND(I540*H540,2)</f>
        <v>0</v>
      </c>
      <c r="K540" s="227" t="s">
        <v>147</v>
      </c>
      <c r="L540" s="45"/>
      <c r="M540" s="232" t="s">
        <v>32</v>
      </c>
      <c r="N540" s="233" t="s">
        <v>48</v>
      </c>
      <c r="O540" s="85"/>
      <c r="P540" s="234">
        <f>O540*H540</f>
        <v>0</v>
      </c>
      <c r="Q540" s="234">
        <v>0</v>
      </c>
      <c r="R540" s="234">
        <f>Q540*H540</f>
        <v>0</v>
      </c>
      <c r="S540" s="234">
        <v>0</v>
      </c>
      <c r="T540" s="235">
        <f>S540*H540</f>
        <v>0</v>
      </c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R540" s="236" t="s">
        <v>158</v>
      </c>
      <c r="AT540" s="236" t="s">
        <v>143</v>
      </c>
      <c r="AU540" s="236" t="s">
        <v>84</v>
      </c>
      <c r="AY540" s="17" t="s">
        <v>142</v>
      </c>
      <c r="BE540" s="237">
        <f>IF(N540="základní",J540,0)</f>
        <v>0</v>
      </c>
      <c r="BF540" s="237">
        <f>IF(N540="snížená",J540,0)</f>
        <v>0</v>
      </c>
      <c r="BG540" s="237">
        <f>IF(N540="zákl. přenesená",J540,0)</f>
        <v>0</v>
      </c>
      <c r="BH540" s="237">
        <f>IF(N540="sníž. přenesená",J540,0)</f>
        <v>0</v>
      </c>
      <c r="BI540" s="237">
        <f>IF(N540="nulová",J540,0)</f>
        <v>0</v>
      </c>
      <c r="BJ540" s="17" t="s">
        <v>84</v>
      </c>
      <c r="BK540" s="237">
        <f>ROUND(I540*H540,2)</f>
        <v>0</v>
      </c>
      <c r="BL540" s="17" t="s">
        <v>158</v>
      </c>
      <c r="BM540" s="236" t="s">
        <v>1799</v>
      </c>
    </row>
    <row r="541" s="2" customFormat="1" ht="48" customHeight="1">
      <c r="A541" s="39"/>
      <c r="B541" s="40"/>
      <c r="C541" s="225" t="s">
        <v>1800</v>
      </c>
      <c r="D541" s="225" t="s">
        <v>143</v>
      </c>
      <c r="E541" s="226" t="s">
        <v>1801</v>
      </c>
      <c r="F541" s="227" t="s">
        <v>1802</v>
      </c>
      <c r="G541" s="228" t="s">
        <v>146</v>
      </c>
      <c r="H541" s="229">
        <v>8</v>
      </c>
      <c r="I541" s="230"/>
      <c r="J541" s="231">
        <f>ROUND(I541*H541,2)</f>
        <v>0</v>
      </c>
      <c r="K541" s="227" t="s">
        <v>147</v>
      </c>
      <c r="L541" s="45"/>
      <c r="M541" s="232" t="s">
        <v>32</v>
      </c>
      <c r="N541" s="233" t="s">
        <v>48</v>
      </c>
      <c r="O541" s="85"/>
      <c r="P541" s="234">
        <f>O541*H541</f>
        <v>0</v>
      </c>
      <c r="Q541" s="234">
        <v>0</v>
      </c>
      <c r="R541" s="234">
        <f>Q541*H541</f>
        <v>0</v>
      </c>
      <c r="S541" s="234">
        <v>0</v>
      </c>
      <c r="T541" s="235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36" t="s">
        <v>158</v>
      </c>
      <c r="AT541" s="236" t="s">
        <v>143</v>
      </c>
      <c r="AU541" s="236" t="s">
        <v>84</v>
      </c>
      <c r="AY541" s="17" t="s">
        <v>142</v>
      </c>
      <c r="BE541" s="237">
        <f>IF(N541="základní",J541,0)</f>
        <v>0</v>
      </c>
      <c r="BF541" s="237">
        <f>IF(N541="snížená",J541,0)</f>
        <v>0</v>
      </c>
      <c r="BG541" s="237">
        <f>IF(N541="zákl. přenesená",J541,0)</f>
        <v>0</v>
      </c>
      <c r="BH541" s="237">
        <f>IF(N541="sníž. přenesená",J541,0)</f>
        <v>0</v>
      </c>
      <c r="BI541" s="237">
        <f>IF(N541="nulová",J541,0)</f>
        <v>0</v>
      </c>
      <c r="BJ541" s="17" t="s">
        <v>84</v>
      </c>
      <c r="BK541" s="237">
        <f>ROUND(I541*H541,2)</f>
        <v>0</v>
      </c>
      <c r="BL541" s="17" t="s">
        <v>158</v>
      </c>
      <c r="BM541" s="236" t="s">
        <v>1803</v>
      </c>
    </row>
    <row r="542" s="2" customFormat="1" ht="48" customHeight="1">
      <c r="A542" s="39"/>
      <c r="B542" s="40"/>
      <c r="C542" s="225" t="s">
        <v>1804</v>
      </c>
      <c r="D542" s="225" t="s">
        <v>143</v>
      </c>
      <c r="E542" s="226" t="s">
        <v>1805</v>
      </c>
      <c r="F542" s="227" t="s">
        <v>1806</v>
      </c>
      <c r="G542" s="228" t="s">
        <v>146</v>
      </c>
      <c r="H542" s="229">
        <v>11</v>
      </c>
      <c r="I542" s="230"/>
      <c r="J542" s="231">
        <f>ROUND(I542*H542,2)</f>
        <v>0</v>
      </c>
      <c r="K542" s="227" t="s">
        <v>147</v>
      </c>
      <c r="L542" s="45"/>
      <c r="M542" s="232" t="s">
        <v>32</v>
      </c>
      <c r="N542" s="233" t="s">
        <v>48</v>
      </c>
      <c r="O542" s="85"/>
      <c r="P542" s="234">
        <f>O542*H542</f>
        <v>0</v>
      </c>
      <c r="Q542" s="234">
        <v>0</v>
      </c>
      <c r="R542" s="234">
        <f>Q542*H542</f>
        <v>0</v>
      </c>
      <c r="S542" s="234">
        <v>0</v>
      </c>
      <c r="T542" s="235">
        <f>S542*H542</f>
        <v>0</v>
      </c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R542" s="236" t="s">
        <v>158</v>
      </c>
      <c r="AT542" s="236" t="s">
        <v>143</v>
      </c>
      <c r="AU542" s="236" t="s">
        <v>84</v>
      </c>
      <c r="AY542" s="17" t="s">
        <v>142</v>
      </c>
      <c r="BE542" s="237">
        <f>IF(N542="základní",J542,0)</f>
        <v>0</v>
      </c>
      <c r="BF542" s="237">
        <f>IF(N542="snížená",J542,0)</f>
        <v>0</v>
      </c>
      <c r="BG542" s="237">
        <f>IF(N542="zákl. přenesená",J542,0)</f>
        <v>0</v>
      </c>
      <c r="BH542" s="237">
        <f>IF(N542="sníž. přenesená",J542,0)</f>
        <v>0</v>
      </c>
      <c r="BI542" s="237">
        <f>IF(N542="nulová",J542,0)</f>
        <v>0</v>
      </c>
      <c r="BJ542" s="17" t="s">
        <v>84</v>
      </c>
      <c r="BK542" s="237">
        <f>ROUND(I542*H542,2)</f>
        <v>0</v>
      </c>
      <c r="BL542" s="17" t="s">
        <v>158</v>
      </c>
      <c r="BM542" s="236" t="s">
        <v>1807</v>
      </c>
    </row>
    <row r="543" s="2" customFormat="1" ht="48" customHeight="1">
      <c r="A543" s="39"/>
      <c r="B543" s="40"/>
      <c r="C543" s="225" t="s">
        <v>1808</v>
      </c>
      <c r="D543" s="225" t="s">
        <v>143</v>
      </c>
      <c r="E543" s="226" t="s">
        <v>1809</v>
      </c>
      <c r="F543" s="227" t="s">
        <v>1810</v>
      </c>
      <c r="G543" s="228" t="s">
        <v>146</v>
      </c>
      <c r="H543" s="229">
        <v>3</v>
      </c>
      <c r="I543" s="230"/>
      <c r="J543" s="231">
        <f>ROUND(I543*H543,2)</f>
        <v>0</v>
      </c>
      <c r="K543" s="227" t="s">
        <v>147</v>
      </c>
      <c r="L543" s="45"/>
      <c r="M543" s="232" t="s">
        <v>32</v>
      </c>
      <c r="N543" s="233" t="s">
        <v>48</v>
      </c>
      <c r="O543" s="85"/>
      <c r="P543" s="234">
        <f>O543*H543</f>
        <v>0</v>
      </c>
      <c r="Q543" s="234">
        <v>0</v>
      </c>
      <c r="R543" s="234">
        <f>Q543*H543</f>
        <v>0</v>
      </c>
      <c r="S543" s="234">
        <v>0</v>
      </c>
      <c r="T543" s="235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36" t="s">
        <v>158</v>
      </c>
      <c r="AT543" s="236" t="s">
        <v>143</v>
      </c>
      <c r="AU543" s="236" t="s">
        <v>84</v>
      </c>
      <c r="AY543" s="17" t="s">
        <v>142</v>
      </c>
      <c r="BE543" s="237">
        <f>IF(N543="základní",J543,0)</f>
        <v>0</v>
      </c>
      <c r="BF543" s="237">
        <f>IF(N543="snížená",J543,0)</f>
        <v>0</v>
      </c>
      <c r="BG543" s="237">
        <f>IF(N543="zákl. přenesená",J543,0)</f>
        <v>0</v>
      </c>
      <c r="BH543" s="237">
        <f>IF(N543="sníž. přenesená",J543,0)</f>
        <v>0</v>
      </c>
      <c r="BI543" s="237">
        <f>IF(N543="nulová",J543,0)</f>
        <v>0</v>
      </c>
      <c r="BJ543" s="17" t="s">
        <v>84</v>
      </c>
      <c r="BK543" s="237">
        <f>ROUND(I543*H543,2)</f>
        <v>0</v>
      </c>
      <c r="BL543" s="17" t="s">
        <v>158</v>
      </c>
      <c r="BM543" s="236" t="s">
        <v>1811</v>
      </c>
    </row>
    <row r="544" s="2" customFormat="1" ht="48" customHeight="1">
      <c r="A544" s="39"/>
      <c r="B544" s="40"/>
      <c r="C544" s="225" t="s">
        <v>1812</v>
      </c>
      <c r="D544" s="225" t="s">
        <v>143</v>
      </c>
      <c r="E544" s="226" t="s">
        <v>1813</v>
      </c>
      <c r="F544" s="227" t="s">
        <v>1814</v>
      </c>
      <c r="G544" s="228" t="s">
        <v>146</v>
      </c>
      <c r="H544" s="229">
        <v>2</v>
      </c>
      <c r="I544" s="230"/>
      <c r="J544" s="231">
        <f>ROUND(I544*H544,2)</f>
        <v>0</v>
      </c>
      <c r="K544" s="227" t="s">
        <v>147</v>
      </c>
      <c r="L544" s="45"/>
      <c r="M544" s="232" t="s">
        <v>32</v>
      </c>
      <c r="N544" s="233" t="s">
        <v>48</v>
      </c>
      <c r="O544" s="85"/>
      <c r="P544" s="234">
        <f>O544*H544</f>
        <v>0</v>
      </c>
      <c r="Q544" s="234">
        <v>0</v>
      </c>
      <c r="R544" s="234">
        <f>Q544*H544</f>
        <v>0</v>
      </c>
      <c r="S544" s="234">
        <v>0</v>
      </c>
      <c r="T544" s="235">
        <f>S544*H544</f>
        <v>0</v>
      </c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36" t="s">
        <v>158</v>
      </c>
      <c r="AT544" s="236" t="s">
        <v>143</v>
      </c>
      <c r="AU544" s="236" t="s">
        <v>84</v>
      </c>
      <c r="AY544" s="17" t="s">
        <v>142</v>
      </c>
      <c r="BE544" s="237">
        <f>IF(N544="základní",J544,0)</f>
        <v>0</v>
      </c>
      <c r="BF544" s="237">
        <f>IF(N544="snížená",J544,0)</f>
        <v>0</v>
      </c>
      <c r="BG544" s="237">
        <f>IF(N544="zákl. přenesená",J544,0)</f>
        <v>0</v>
      </c>
      <c r="BH544" s="237">
        <f>IF(N544="sníž. přenesená",J544,0)</f>
        <v>0</v>
      </c>
      <c r="BI544" s="237">
        <f>IF(N544="nulová",J544,0)</f>
        <v>0</v>
      </c>
      <c r="BJ544" s="17" t="s">
        <v>84</v>
      </c>
      <c r="BK544" s="237">
        <f>ROUND(I544*H544,2)</f>
        <v>0</v>
      </c>
      <c r="BL544" s="17" t="s">
        <v>158</v>
      </c>
      <c r="BM544" s="236" t="s">
        <v>1815</v>
      </c>
    </row>
    <row r="545" s="2" customFormat="1" ht="48" customHeight="1">
      <c r="A545" s="39"/>
      <c r="B545" s="40"/>
      <c r="C545" s="225" t="s">
        <v>1816</v>
      </c>
      <c r="D545" s="225" t="s">
        <v>143</v>
      </c>
      <c r="E545" s="226" t="s">
        <v>1817</v>
      </c>
      <c r="F545" s="227" t="s">
        <v>1818</v>
      </c>
      <c r="G545" s="228" t="s">
        <v>146</v>
      </c>
      <c r="H545" s="229">
        <v>3</v>
      </c>
      <c r="I545" s="230"/>
      <c r="J545" s="231">
        <f>ROUND(I545*H545,2)</f>
        <v>0</v>
      </c>
      <c r="K545" s="227" t="s">
        <v>147</v>
      </c>
      <c r="L545" s="45"/>
      <c r="M545" s="232" t="s">
        <v>32</v>
      </c>
      <c r="N545" s="233" t="s">
        <v>48</v>
      </c>
      <c r="O545" s="85"/>
      <c r="P545" s="234">
        <f>O545*H545</f>
        <v>0</v>
      </c>
      <c r="Q545" s="234">
        <v>0</v>
      </c>
      <c r="R545" s="234">
        <f>Q545*H545</f>
        <v>0</v>
      </c>
      <c r="S545" s="234">
        <v>0</v>
      </c>
      <c r="T545" s="235">
        <f>S545*H545</f>
        <v>0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36" t="s">
        <v>158</v>
      </c>
      <c r="AT545" s="236" t="s">
        <v>143</v>
      </c>
      <c r="AU545" s="236" t="s">
        <v>84</v>
      </c>
      <c r="AY545" s="17" t="s">
        <v>142</v>
      </c>
      <c r="BE545" s="237">
        <f>IF(N545="základní",J545,0)</f>
        <v>0</v>
      </c>
      <c r="BF545" s="237">
        <f>IF(N545="snížená",J545,0)</f>
        <v>0</v>
      </c>
      <c r="BG545" s="237">
        <f>IF(N545="zákl. přenesená",J545,0)</f>
        <v>0</v>
      </c>
      <c r="BH545" s="237">
        <f>IF(N545="sníž. přenesená",J545,0)</f>
        <v>0</v>
      </c>
      <c r="BI545" s="237">
        <f>IF(N545="nulová",J545,0)</f>
        <v>0</v>
      </c>
      <c r="BJ545" s="17" t="s">
        <v>84</v>
      </c>
      <c r="BK545" s="237">
        <f>ROUND(I545*H545,2)</f>
        <v>0</v>
      </c>
      <c r="BL545" s="17" t="s">
        <v>158</v>
      </c>
      <c r="BM545" s="236" t="s">
        <v>1819</v>
      </c>
    </row>
    <row r="546" s="2" customFormat="1" ht="24" customHeight="1">
      <c r="A546" s="39"/>
      <c r="B546" s="40"/>
      <c r="C546" s="225" t="s">
        <v>1820</v>
      </c>
      <c r="D546" s="225" t="s">
        <v>143</v>
      </c>
      <c r="E546" s="226" t="s">
        <v>1821</v>
      </c>
      <c r="F546" s="227" t="s">
        <v>1822</v>
      </c>
      <c r="G546" s="228" t="s">
        <v>146</v>
      </c>
      <c r="H546" s="229">
        <v>14</v>
      </c>
      <c r="I546" s="230"/>
      <c r="J546" s="231">
        <f>ROUND(I546*H546,2)</f>
        <v>0</v>
      </c>
      <c r="K546" s="227" t="s">
        <v>147</v>
      </c>
      <c r="L546" s="45"/>
      <c r="M546" s="232" t="s">
        <v>32</v>
      </c>
      <c r="N546" s="233" t="s">
        <v>48</v>
      </c>
      <c r="O546" s="85"/>
      <c r="P546" s="234">
        <f>O546*H546</f>
        <v>0</v>
      </c>
      <c r="Q546" s="234">
        <v>0</v>
      </c>
      <c r="R546" s="234">
        <f>Q546*H546</f>
        <v>0</v>
      </c>
      <c r="S546" s="234">
        <v>0</v>
      </c>
      <c r="T546" s="235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36" t="s">
        <v>84</v>
      </c>
      <c r="AT546" s="236" t="s">
        <v>143</v>
      </c>
      <c r="AU546" s="236" t="s">
        <v>84</v>
      </c>
      <c r="AY546" s="17" t="s">
        <v>142</v>
      </c>
      <c r="BE546" s="237">
        <f>IF(N546="základní",J546,0)</f>
        <v>0</v>
      </c>
      <c r="BF546" s="237">
        <f>IF(N546="snížená",J546,0)</f>
        <v>0</v>
      </c>
      <c r="BG546" s="237">
        <f>IF(N546="zákl. přenesená",J546,0)</f>
        <v>0</v>
      </c>
      <c r="BH546" s="237">
        <f>IF(N546="sníž. přenesená",J546,0)</f>
        <v>0</v>
      </c>
      <c r="BI546" s="237">
        <f>IF(N546="nulová",J546,0)</f>
        <v>0</v>
      </c>
      <c r="BJ546" s="17" t="s">
        <v>84</v>
      </c>
      <c r="BK546" s="237">
        <f>ROUND(I546*H546,2)</f>
        <v>0</v>
      </c>
      <c r="BL546" s="17" t="s">
        <v>84</v>
      </c>
      <c r="BM546" s="236" t="s">
        <v>1823</v>
      </c>
    </row>
    <row r="547" s="2" customFormat="1" ht="24" customHeight="1">
      <c r="A547" s="39"/>
      <c r="B547" s="40"/>
      <c r="C547" s="225" t="s">
        <v>1824</v>
      </c>
      <c r="D547" s="225" t="s">
        <v>143</v>
      </c>
      <c r="E547" s="226" t="s">
        <v>1825</v>
      </c>
      <c r="F547" s="227" t="s">
        <v>1826</v>
      </c>
      <c r="G547" s="228" t="s">
        <v>146</v>
      </c>
      <c r="H547" s="229">
        <v>13</v>
      </c>
      <c r="I547" s="230"/>
      <c r="J547" s="231">
        <f>ROUND(I547*H547,2)</f>
        <v>0</v>
      </c>
      <c r="K547" s="227" t="s">
        <v>147</v>
      </c>
      <c r="L547" s="45"/>
      <c r="M547" s="232" t="s">
        <v>32</v>
      </c>
      <c r="N547" s="233" t="s">
        <v>48</v>
      </c>
      <c r="O547" s="85"/>
      <c r="P547" s="234">
        <f>O547*H547</f>
        <v>0</v>
      </c>
      <c r="Q547" s="234">
        <v>0</v>
      </c>
      <c r="R547" s="234">
        <f>Q547*H547</f>
        <v>0</v>
      </c>
      <c r="S547" s="234">
        <v>0</v>
      </c>
      <c r="T547" s="235">
        <f>S547*H547</f>
        <v>0</v>
      </c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R547" s="236" t="s">
        <v>84</v>
      </c>
      <c r="AT547" s="236" t="s">
        <v>143</v>
      </c>
      <c r="AU547" s="236" t="s">
        <v>84</v>
      </c>
      <c r="AY547" s="17" t="s">
        <v>142</v>
      </c>
      <c r="BE547" s="237">
        <f>IF(N547="základní",J547,0)</f>
        <v>0</v>
      </c>
      <c r="BF547" s="237">
        <f>IF(N547="snížená",J547,0)</f>
        <v>0</v>
      </c>
      <c r="BG547" s="237">
        <f>IF(N547="zákl. přenesená",J547,0)</f>
        <v>0</v>
      </c>
      <c r="BH547" s="237">
        <f>IF(N547="sníž. přenesená",J547,0)</f>
        <v>0</v>
      </c>
      <c r="BI547" s="237">
        <f>IF(N547="nulová",J547,0)</f>
        <v>0</v>
      </c>
      <c r="BJ547" s="17" t="s">
        <v>84</v>
      </c>
      <c r="BK547" s="237">
        <f>ROUND(I547*H547,2)</f>
        <v>0</v>
      </c>
      <c r="BL547" s="17" t="s">
        <v>84</v>
      </c>
      <c r="BM547" s="236" t="s">
        <v>1827</v>
      </c>
    </row>
    <row r="548" s="2" customFormat="1" ht="24" customHeight="1">
      <c r="A548" s="39"/>
      <c r="B548" s="40"/>
      <c r="C548" s="225" t="s">
        <v>1828</v>
      </c>
      <c r="D548" s="225" t="s">
        <v>143</v>
      </c>
      <c r="E548" s="226" t="s">
        <v>1829</v>
      </c>
      <c r="F548" s="227" t="s">
        <v>1830</v>
      </c>
      <c r="G548" s="228" t="s">
        <v>146</v>
      </c>
      <c r="H548" s="229">
        <v>8</v>
      </c>
      <c r="I548" s="230"/>
      <c r="J548" s="231">
        <f>ROUND(I548*H548,2)</f>
        <v>0</v>
      </c>
      <c r="K548" s="227" t="s">
        <v>147</v>
      </c>
      <c r="L548" s="45"/>
      <c r="M548" s="232" t="s">
        <v>32</v>
      </c>
      <c r="N548" s="233" t="s">
        <v>48</v>
      </c>
      <c r="O548" s="85"/>
      <c r="P548" s="234">
        <f>O548*H548</f>
        <v>0</v>
      </c>
      <c r="Q548" s="234">
        <v>0</v>
      </c>
      <c r="R548" s="234">
        <f>Q548*H548</f>
        <v>0</v>
      </c>
      <c r="S548" s="234">
        <v>0</v>
      </c>
      <c r="T548" s="235">
        <f>S548*H548</f>
        <v>0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236" t="s">
        <v>84</v>
      </c>
      <c r="AT548" s="236" t="s">
        <v>143</v>
      </c>
      <c r="AU548" s="236" t="s">
        <v>84</v>
      </c>
      <c r="AY548" s="17" t="s">
        <v>142</v>
      </c>
      <c r="BE548" s="237">
        <f>IF(N548="základní",J548,0)</f>
        <v>0</v>
      </c>
      <c r="BF548" s="237">
        <f>IF(N548="snížená",J548,0)</f>
        <v>0</v>
      </c>
      <c r="BG548" s="237">
        <f>IF(N548="zákl. přenesená",J548,0)</f>
        <v>0</v>
      </c>
      <c r="BH548" s="237">
        <f>IF(N548="sníž. přenesená",J548,0)</f>
        <v>0</v>
      </c>
      <c r="BI548" s="237">
        <f>IF(N548="nulová",J548,0)</f>
        <v>0</v>
      </c>
      <c r="BJ548" s="17" t="s">
        <v>84</v>
      </c>
      <c r="BK548" s="237">
        <f>ROUND(I548*H548,2)</f>
        <v>0</v>
      </c>
      <c r="BL548" s="17" t="s">
        <v>84</v>
      </c>
      <c r="BM548" s="236" t="s">
        <v>1831</v>
      </c>
    </row>
    <row r="549" s="2" customFormat="1" ht="24" customHeight="1">
      <c r="A549" s="39"/>
      <c r="B549" s="40"/>
      <c r="C549" s="225" t="s">
        <v>1832</v>
      </c>
      <c r="D549" s="225" t="s">
        <v>143</v>
      </c>
      <c r="E549" s="226" t="s">
        <v>1833</v>
      </c>
      <c r="F549" s="227" t="s">
        <v>1834</v>
      </c>
      <c r="G549" s="228" t="s">
        <v>146</v>
      </c>
      <c r="H549" s="229">
        <v>3</v>
      </c>
      <c r="I549" s="230"/>
      <c r="J549" s="231">
        <f>ROUND(I549*H549,2)</f>
        <v>0</v>
      </c>
      <c r="K549" s="227" t="s">
        <v>147</v>
      </c>
      <c r="L549" s="45"/>
      <c r="M549" s="232" t="s">
        <v>32</v>
      </c>
      <c r="N549" s="233" t="s">
        <v>48</v>
      </c>
      <c r="O549" s="85"/>
      <c r="P549" s="234">
        <f>O549*H549</f>
        <v>0</v>
      </c>
      <c r="Q549" s="234">
        <v>0</v>
      </c>
      <c r="R549" s="234">
        <f>Q549*H549</f>
        <v>0</v>
      </c>
      <c r="S549" s="234">
        <v>0</v>
      </c>
      <c r="T549" s="235">
        <f>S549*H549</f>
        <v>0</v>
      </c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R549" s="236" t="s">
        <v>84</v>
      </c>
      <c r="AT549" s="236" t="s">
        <v>143</v>
      </c>
      <c r="AU549" s="236" t="s">
        <v>84</v>
      </c>
      <c r="AY549" s="17" t="s">
        <v>142</v>
      </c>
      <c r="BE549" s="237">
        <f>IF(N549="základní",J549,0)</f>
        <v>0</v>
      </c>
      <c r="BF549" s="237">
        <f>IF(N549="snížená",J549,0)</f>
        <v>0</v>
      </c>
      <c r="BG549" s="237">
        <f>IF(N549="zákl. přenesená",J549,0)</f>
        <v>0</v>
      </c>
      <c r="BH549" s="237">
        <f>IF(N549="sníž. přenesená",J549,0)</f>
        <v>0</v>
      </c>
      <c r="BI549" s="237">
        <f>IF(N549="nulová",J549,0)</f>
        <v>0</v>
      </c>
      <c r="BJ549" s="17" t="s">
        <v>84</v>
      </c>
      <c r="BK549" s="237">
        <f>ROUND(I549*H549,2)</f>
        <v>0</v>
      </c>
      <c r="BL549" s="17" t="s">
        <v>84</v>
      </c>
      <c r="BM549" s="236" t="s">
        <v>1835</v>
      </c>
    </row>
    <row r="550" s="2" customFormat="1" ht="24" customHeight="1">
      <c r="A550" s="39"/>
      <c r="B550" s="40"/>
      <c r="C550" s="225" t="s">
        <v>1836</v>
      </c>
      <c r="D550" s="225" t="s">
        <v>143</v>
      </c>
      <c r="E550" s="226" t="s">
        <v>1837</v>
      </c>
      <c r="F550" s="227" t="s">
        <v>1838</v>
      </c>
      <c r="G550" s="228" t="s">
        <v>146</v>
      </c>
      <c r="H550" s="229">
        <v>12</v>
      </c>
      <c r="I550" s="230"/>
      <c r="J550" s="231">
        <f>ROUND(I550*H550,2)</f>
        <v>0</v>
      </c>
      <c r="K550" s="227" t="s">
        <v>147</v>
      </c>
      <c r="L550" s="45"/>
      <c r="M550" s="232" t="s">
        <v>32</v>
      </c>
      <c r="N550" s="233" t="s">
        <v>48</v>
      </c>
      <c r="O550" s="85"/>
      <c r="P550" s="234">
        <f>O550*H550</f>
        <v>0</v>
      </c>
      <c r="Q550" s="234">
        <v>0</v>
      </c>
      <c r="R550" s="234">
        <f>Q550*H550</f>
        <v>0</v>
      </c>
      <c r="S550" s="234">
        <v>0</v>
      </c>
      <c r="T550" s="235">
        <f>S550*H550</f>
        <v>0</v>
      </c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R550" s="236" t="s">
        <v>84</v>
      </c>
      <c r="AT550" s="236" t="s">
        <v>143</v>
      </c>
      <c r="AU550" s="236" t="s">
        <v>84</v>
      </c>
      <c r="AY550" s="17" t="s">
        <v>142</v>
      </c>
      <c r="BE550" s="237">
        <f>IF(N550="základní",J550,0)</f>
        <v>0</v>
      </c>
      <c r="BF550" s="237">
        <f>IF(N550="snížená",J550,0)</f>
        <v>0</v>
      </c>
      <c r="BG550" s="237">
        <f>IF(N550="zákl. přenesená",J550,0)</f>
        <v>0</v>
      </c>
      <c r="BH550" s="237">
        <f>IF(N550="sníž. přenesená",J550,0)</f>
        <v>0</v>
      </c>
      <c r="BI550" s="237">
        <f>IF(N550="nulová",J550,0)</f>
        <v>0</v>
      </c>
      <c r="BJ550" s="17" t="s">
        <v>84</v>
      </c>
      <c r="BK550" s="237">
        <f>ROUND(I550*H550,2)</f>
        <v>0</v>
      </c>
      <c r="BL550" s="17" t="s">
        <v>84</v>
      </c>
      <c r="BM550" s="236" t="s">
        <v>1839</v>
      </c>
    </row>
    <row r="551" s="2" customFormat="1" ht="24" customHeight="1">
      <c r="A551" s="39"/>
      <c r="B551" s="40"/>
      <c r="C551" s="242" t="s">
        <v>1840</v>
      </c>
      <c r="D551" s="242" t="s">
        <v>214</v>
      </c>
      <c r="E551" s="243" t="s">
        <v>1841</v>
      </c>
      <c r="F551" s="244" t="s">
        <v>1842</v>
      </c>
      <c r="G551" s="245" t="s">
        <v>146</v>
      </c>
      <c r="H551" s="246">
        <v>7</v>
      </c>
      <c r="I551" s="247"/>
      <c r="J551" s="248">
        <f>ROUND(I551*H551,2)</f>
        <v>0</v>
      </c>
      <c r="K551" s="244" t="s">
        <v>147</v>
      </c>
      <c r="L551" s="249"/>
      <c r="M551" s="250" t="s">
        <v>32</v>
      </c>
      <c r="N551" s="251" t="s">
        <v>48</v>
      </c>
      <c r="O551" s="85"/>
      <c r="P551" s="234">
        <f>O551*H551</f>
        <v>0</v>
      </c>
      <c r="Q551" s="234">
        <v>0</v>
      </c>
      <c r="R551" s="234">
        <f>Q551*H551</f>
        <v>0</v>
      </c>
      <c r="S551" s="234">
        <v>0</v>
      </c>
      <c r="T551" s="235">
        <f>S551*H551</f>
        <v>0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236" t="s">
        <v>230</v>
      </c>
      <c r="AT551" s="236" t="s">
        <v>214</v>
      </c>
      <c r="AU551" s="236" t="s">
        <v>84</v>
      </c>
      <c r="AY551" s="17" t="s">
        <v>142</v>
      </c>
      <c r="BE551" s="237">
        <f>IF(N551="základní",J551,0)</f>
        <v>0</v>
      </c>
      <c r="BF551" s="237">
        <f>IF(N551="snížená",J551,0)</f>
        <v>0</v>
      </c>
      <c r="BG551" s="237">
        <f>IF(N551="zákl. přenesená",J551,0)</f>
        <v>0</v>
      </c>
      <c r="BH551" s="237">
        <f>IF(N551="sníž. přenesená",J551,0)</f>
        <v>0</v>
      </c>
      <c r="BI551" s="237">
        <f>IF(N551="nulová",J551,0)</f>
        <v>0</v>
      </c>
      <c r="BJ551" s="17" t="s">
        <v>84</v>
      </c>
      <c r="BK551" s="237">
        <f>ROUND(I551*H551,2)</f>
        <v>0</v>
      </c>
      <c r="BL551" s="17" t="s">
        <v>230</v>
      </c>
      <c r="BM551" s="236" t="s">
        <v>1843</v>
      </c>
    </row>
    <row r="552" s="2" customFormat="1" ht="24" customHeight="1">
      <c r="A552" s="39"/>
      <c r="B552" s="40"/>
      <c r="C552" s="225" t="s">
        <v>1844</v>
      </c>
      <c r="D552" s="225" t="s">
        <v>143</v>
      </c>
      <c r="E552" s="226" t="s">
        <v>1845</v>
      </c>
      <c r="F552" s="227" t="s">
        <v>1846</v>
      </c>
      <c r="G552" s="228" t="s">
        <v>146</v>
      </c>
      <c r="H552" s="229">
        <v>2</v>
      </c>
      <c r="I552" s="230"/>
      <c r="J552" s="231">
        <f>ROUND(I552*H552,2)</f>
        <v>0</v>
      </c>
      <c r="K552" s="227" t="s">
        <v>147</v>
      </c>
      <c r="L552" s="45"/>
      <c r="M552" s="232" t="s">
        <v>32</v>
      </c>
      <c r="N552" s="233" t="s">
        <v>48</v>
      </c>
      <c r="O552" s="85"/>
      <c r="P552" s="234">
        <f>O552*H552</f>
        <v>0</v>
      </c>
      <c r="Q552" s="234">
        <v>0</v>
      </c>
      <c r="R552" s="234">
        <f>Q552*H552</f>
        <v>0</v>
      </c>
      <c r="S552" s="234">
        <v>0</v>
      </c>
      <c r="T552" s="235">
        <f>S552*H552</f>
        <v>0</v>
      </c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R552" s="236" t="s">
        <v>84</v>
      </c>
      <c r="AT552" s="236" t="s">
        <v>143</v>
      </c>
      <c r="AU552" s="236" t="s">
        <v>84</v>
      </c>
      <c r="AY552" s="17" t="s">
        <v>142</v>
      </c>
      <c r="BE552" s="237">
        <f>IF(N552="základní",J552,0)</f>
        <v>0</v>
      </c>
      <c r="BF552" s="237">
        <f>IF(N552="snížená",J552,0)</f>
        <v>0</v>
      </c>
      <c r="BG552" s="237">
        <f>IF(N552="zákl. přenesená",J552,0)</f>
        <v>0</v>
      </c>
      <c r="BH552" s="237">
        <f>IF(N552="sníž. přenesená",J552,0)</f>
        <v>0</v>
      </c>
      <c r="BI552" s="237">
        <f>IF(N552="nulová",J552,0)</f>
        <v>0</v>
      </c>
      <c r="BJ552" s="17" t="s">
        <v>84</v>
      </c>
      <c r="BK552" s="237">
        <f>ROUND(I552*H552,2)</f>
        <v>0</v>
      </c>
      <c r="BL552" s="17" t="s">
        <v>84</v>
      </c>
      <c r="BM552" s="236" t="s">
        <v>1847</v>
      </c>
    </row>
    <row r="553" s="2" customFormat="1" ht="24" customHeight="1">
      <c r="A553" s="39"/>
      <c r="B553" s="40"/>
      <c r="C553" s="225" t="s">
        <v>1848</v>
      </c>
      <c r="D553" s="225" t="s">
        <v>143</v>
      </c>
      <c r="E553" s="226" t="s">
        <v>1849</v>
      </c>
      <c r="F553" s="227" t="s">
        <v>1850</v>
      </c>
      <c r="G553" s="228" t="s">
        <v>146</v>
      </c>
      <c r="H553" s="229">
        <v>3</v>
      </c>
      <c r="I553" s="230"/>
      <c r="J553" s="231">
        <f>ROUND(I553*H553,2)</f>
        <v>0</v>
      </c>
      <c r="K553" s="227" t="s">
        <v>147</v>
      </c>
      <c r="L553" s="45"/>
      <c r="M553" s="232" t="s">
        <v>32</v>
      </c>
      <c r="N553" s="233" t="s">
        <v>48</v>
      </c>
      <c r="O553" s="85"/>
      <c r="P553" s="234">
        <f>O553*H553</f>
        <v>0</v>
      </c>
      <c r="Q553" s="234">
        <v>0</v>
      </c>
      <c r="R553" s="234">
        <f>Q553*H553</f>
        <v>0</v>
      </c>
      <c r="S553" s="234">
        <v>0</v>
      </c>
      <c r="T553" s="235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36" t="s">
        <v>84</v>
      </c>
      <c r="AT553" s="236" t="s">
        <v>143</v>
      </c>
      <c r="AU553" s="236" t="s">
        <v>84</v>
      </c>
      <c r="AY553" s="17" t="s">
        <v>142</v>
      </c>
      <c r="BE553" s="237">
        <f>IF(N553="základní",J553,0)</f>
        <v>0</v>
      </c>
      <c r="BF553" s="237">
        <f>IF(N553="snížená",J553,0)</f>
        <v>0</v>
      </c>
      <c r="BG553" s="237">
        <f>IF(N553="zákl. přenesená",J553,0)</f>
        <v>0</v>
      </c>
      <c r="BH553" s="237">
        <f>IF(N553="sníž. přenesená",J553,0)</f>
        <v>0</v>
      </c>
      <c r="BI553" s="237">
        <f>IF(N553="nulová",J553,0)</f>
        <v>0</v>
      </c>
      <c r="BJ553" s="17" t="s">
        <v>84</v>
      </c>
      <c r="BK553" s="237">
        <f>ROUND(I553*H553,2)</f>
        <v>0</v>
      </c>
      <c r="BL553" s="17" t="s">
        <v>84</v>
      </c>
      <c r="BM553" s="236" t="s">
        <v>1851</v>
      </c>
    </row>
    <row r="554" s="2" customFormat="1" ht="24" customHeight="1">
      <c r="A554" s="39"/>
      <c r="B554" s="40"/>
      <c r="C554" s="225" t="s">
        <v>1852</v>
      </c>
      <c r="D554" s="225" t="s">
        <v>143</v>
      </c>
      <c r="E554" s="226" t="s">
        <v>1853</v>
      </c>
      <c r="F554" s="227" t="s">
        <v>1854</v>
      </c>
      <c r="G554" s="228" t="s">
        <v>146</v>
      </c>
      <c r="H554" s="229">
        <v>39</v>
      </c>
      <c r="I554" s="230"/>
      <c r="J554" s="231">
        <f>ROUND(I554*H554,2)</f>
        <v>0</v>
      </c>
      <c r="K554" s="227" t="s">
        <v>147</v>
      </c>
      <c r="L554" s="45"/>
      <c r="M554" s="232" t="s">
        <v>32</v>
      </c>
      <c r="N554" s="233" t="s">
        <v>48</v>
      </c>
      <c r="O554" s="85"/>
      <c r="P554" s="234">
        <f>O554*H554</f>
        <v>0</v>
      </c>
      <c r="Q554" s="234">
        <v>0</v>
      </c>
      <c r="R554" s="234">
        <f>Q554*H554</f>
        <v>0</v>
      </c>
      <c r="S554" s="234">
        <v>0</v>
      </c>
      <c r="T554" s="235">
        <f>S554*H554</f>
        <v>0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36" t="s">
        <v>158</v>
      </c>
      <c r="AT554" s="236" t="s">
        <v>143</v>
      </c>
      <c r="AU554" s="236" t="s">
        <v>84</v>
      </c>
      <c r="AY554" s="17" t="s">
        <v>142</v>
      </c>
      <c r="BE554" s="237">
        <f>IF(N554="základní",J554,0)</f>
        <v>0</v>
      </c>
      <c r="BF554" s="237">
        <f>IF(N554="snížená",J554,0)</f>
        <v>0</v>
      </c>
      <c r="BG554" s="237">
        <f>IF(N554="zákl. přenesená",J554,0)</f>
        <v>0</v>
      </c>
      <c r="BH554" s="237">
        <f>IF(N554="sníž. přenesená",J554,0)</f>
        <v>0</v>
      </c>
      <c r="BI554" s="237">
        <f>IF(N554="nulová",J554,0)</f>
        <v>0</v>
      </c>
      <c r="BJ554" s="17" t="s">
        <v>84</v>
      </c>
      <c r="BK554" s="237">
        <f>ROUND(I554*H554,2)</f>
        <v>0</v>
      </c>
      <c r="BL554" s="17" t="s">
        <v>158</v>
      </c>
      <c r="BM554" s="236" t="s">
        <v>1855</v>
      </c>
    </row>
    <row r="555" s="2" customFormat="1" ht="24" customHeight="1">
      <c r="A555" s="39"/>
      <c r="B555" s="40"/>
      <c r="C555" s="225" t="s">
        <v>1856</v>
      </c>
      <c r="D555" s="225" t="s">
        <v>143</v>
      </c>
      <c r="E555" s="226" t="s">
        <v>1857</v>
      </c>
      <c r="F555" s="227" t="s">
        <v>1858</v>
      </c>
      <c r="G555" s="228" t="s">
        <v>146</v>
      </c>
      <c r="H555" s="229">
        <v>71</v>
      </c>
      <c r="I555" s="230"/>
      <c r="J555" s="231">
        <f>ROUND(I555*H555,2)</f>
        <v>0</v>
      </c>
      <c r="K555" s="227" t="s">
        <v>147</v>
      </c>
      <c r="L555" s="45"/>
      <c r="M555" s="232" t="s">
        <v>32</v>
      </c>
      <c r="N555" s="233" t="s">
        <v>48</v>
      </c>
      <c r="O555" s="85"/>
      <c r="P555" s="234">
        <f>O555*H555</f>
        <v>0</v>
      </c>
      <c r="Q555" s="234">
        <v>0</v>
      </c>
      <c r="R555" s="234">
        <f>Q555*H555</f>
        <v>0</v>
      </c>
      <c r="S555" s="234">
        <v>0</v>
      </c>
      <c r="T555" s="235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36" t="s">
        <v>158</v>
      </c>
      <c r="AT555" s="236" t="s">
        <v>143</v>
      </c>
      <c r="AU555" s="236" t="s">
        <v>84</v>
      </c>
      <c r="AY555" s="17" t="s">
        <v>142</v>
      </c>
      <c r="BE555" s="237">
        <f>IF(N555="základní",J555,0)</f>
        <v>0</v>
      </c>
      <c r="BF555" s="237">
        <f>IF(N555="snížená",J555,0)</f>
        <v>0</v>
      </c>
      <c r="BG555" s="237">
        <f>IF(N555="zákl. přenesená",J555,0)</f>
        <v>0</v>
      </c>
      <c r="BH555" s="237">
        <f>IF(N555="sníž. přenesená",J555,0)</f>
        <v>0</v>
      </c>
      <c r="BI555" s="237">
        <f>IF(N555="nulová",J555,0)</f>
        <v>0</v>
      </c>
      <c r="BJ555" s="17" t="s">
        <v>84</v>
      </c>
      <c r="BK555" s="237">
        <f>ROUND(I555*H555,2)</f>
        <v>0</v>
      </c>
      <c r="BL555" s="17" t="s">
        <v>158</v>
      </c>
      <c r="BM555" s="236" t="s">
        <v>1859</v>
      </c>
    </row>
    <row r="556" s="2" customFormat="1" ht="24" customHeight="1">
      <c r="A556" s="39"/>
      <c r="B556" s="40"/>
      <c r="C556" s="225" t="s">
        <v>1860</v>
      </c>
      <c r="D556" s="225" t="s">
        <v>143</v>
      </c>
      <c r="E556" s="226" t="s">
        <v>1861</v>
      </c>
      <c r="F556" s="227" t="s">
        <v>1862</v>
      </c>
      <c r="G556" s="228" t="s">
        <v>146</v>
      </c>
      <c r="H556" s="229">
        <v>5</v>
      </c>
      <c r="I556" s="230"/>
      <c r="J556" s="231">
        <f>ROUND(I556*H556,2)</f>
        <v>0</v>
      </c>
      <c r="K556" s="227" t="s">
        <v>147</v>
      </c>
      <c r="L556" s="45"/>
      <c r="M556" s="232" t="s">
        <v>32</v>
      </c>
      <c r="N556" s="233" t="s">
        <v>48</v>
      </c>
      <c r="O556" s="85"/>
      <c r="P556" s="234">
        <f>O556*H556</f>
        <v>0</v>
      </c>
      <c r="Q556" s="234">
        <v>0</v>
      </c>
      <c r="R556" s="234">
        <f>Q556*H556</f>
        <v>0</v>
      </c>
      <c r="S556" s="234">
        <v>0</v>
      </c>
      <c r="T556" s="235">
        <f>S556*H556</f>
        <v>0</v>
      </c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R556" s="236" t="s">
        <v>158</v>
      </c>
      <c r="AT556" s="236" t="s">
        <v>143</v>
      </c>
      <c r="AU556" s="236" t="s">
        <v>84</v>
      </c>
      <c r="AY556" s="17" t="s">
        <v>142</v>
      </c>
      <c r="BE556" s="237">
        <f>IF(N556="základní",J556,0)</f>
        <v>0</v>
      </c>
      <c r="BF556" s="237">
        <f>IF(N556="snížená",J556,0)</f>
        <v>0</v>
      </c>
      <c r="BG556" s="237">
        <f>IF(N556="zákl. přenesená",J556,0)</f>
        <v>0</v>
      </c>
      <c r="BH556" s="237">
        <f>IF(N556="sníž. přenesená",J556,0)</f>
        <v>0</v>
      </c>
      <c r="BI556" s="237">
        <f>IF(N556="nulová",J556,0)</f>
        <v>0</v>
      </c>
      <c r="BJ556" s="17" t="s">
        <v>84</v>
      </c>
      <c r="BK556" s="237">
        <f>ROUND(I556*H556,2)</f>
        <v>0</v>
      </c>
      <c r="BL556" s="17" t="s">
        <v>158</v>
      </c>
      <c r="BM556" s="236" t="s">
        <v>1863</v>
      </c>
    </row>
    <row r="557" s="2" customFormat="1" ht="24" customHeight="1">
      <c r="A557" s="39"/>
      <c r="B557" s="40"/>
      <c r="C557" s="225" t="s">
        <v>1864</v>
      </c>
      <c r="D557" s="225" t="s">
        <v>143</v>
      </c>
      <c r="E557" s="226" t="s">
        <v>1865</v>
      </c>
      <c r="F557" s="227" t="s">
        <v>1866</v>
      </c>
      <c r="G557" s="228" t="s">
        <v>146</v>
      </c>
      <c r="H557" s="229">
        <v>53</v>
      </c>
      <c r="I557" s="230"/>
      <c r="J557" s="231">
        <f>ROUND(I557*H557,2)</f>
        <v>0</v>
      </c>
      <c r="K557" s="227" t="s">
        <v>147</v>
      </c>
      <c r="L557" s="45"/>
      <c r="M557" s="232" t="s">
        <v>32</v>
      </c>
      <c r="N557" s="233" t="s">
        <v>48</v>
      </c>
      <c r="O557" s="85"/>
      <c r="P557" s="234">
        <f>O557*H557</f>
        <v>0</v>
      </c>
      <c r="Q557" s="234">
        <v>0</v>
      </c>
      <c r="R557" s="234">
        <f>Q557*H557</f>
        <v>0</v>
      </c>
      <c r="S557" s="234">
        <v>0</v>
      </c>
      <c r="T557" s="235">
        <f>S557*H557</f>
        <v>0</v>
      </c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R557" s="236" t="s">
        <v>84</v>
      </c>
      <c r="AT557" s="236" t="s">
        <v>143</v>
      </c>
      <c r="AU557" s="236" t="s">
        <v>84</v>
      </c>
      <c r="AY557" s="17" t="s">
        <v>142</v>
      </c>
      <c r="BE557" s="237">
        <f>IF(N557="základní",J557,0)</f>
        <v>0</v>
      </c>
      <c r="BF557" s="237">
        <f>IF(N557="snížená",J557,0)</f>
        <v>0</v>
      </c>
      <c r="BG557" s="237">
        <f>IF(N557="zákl. přenesená",J557,0)</f>
        <v>0</v>
      </c>
      <c r="BH557" s="237">
        <f>IF(N557="sníž. přenesená",J557,0)</f>
        <v>0</v>
      </c>
      <c r="BI557" s="237">
        <f>IF(N557="nulová",J557,0)</f>
        <v>0</v>
      </c>
      <c r="BJ557" s="17" t="s">
        <v>84</v>
      </c>
      <c r="BK557" s="237">
        <f>ROUND(I557*H557,2)</f>
        <v>0</v>
      </c>
      <c r="BL557" s="17" t="s">
        <v>84</v>
      </c>
      <c r="BM557" s="236" t="s">
        <v>1867</v>
      </c>
    </row>
    <row r="558" s="2" customFormat="1" ht="24" customHeight="1">
      <c r="A558" s="39"/>
      <c r="B558" s="40"/>
      <c r="C558" s="225" t="s">
        <v>1868</v>
      </c>
      <c r="D558" s="225" t="s">
        <v>143</v>
      </c>
      <c r="E558" s="226" t="s">
        <v>1869</v>
      </c>
      <c r="F558" s="227" t="s">
        <v>1870</v>
      </c>
      <c r="G558" s="228" t="s">
        <v>146</v>
      </c>
      <c r="H558" s="229">
        <v>5</v>
      </c>
      <c r="I558" s="230"/>
      <c r="J558" s="231">
        <f>ROUND(I558*H558,2)</f>
        <v>0</v>
      </c>
      <c r="K558" s="227" t="s">
        <v>147</v>
      </c>
      <c r="L558" s="45"/>
      <c r="M558" s="232" t="s">
        <v>32</v>
      </c>
      <c r="N558" s="233" t="s">
        <v>48</v>
      </c>
      <c r="O558" s="85"/>
      <c r="P558" s="234">
        <f>O558*H558</f>
        <v>0</v>
      </c>
      <c r="Q558" s="234">
        <v>0</v>
      </c>
      <c r="R558" s="234">
        <f>Q558*H558</f>
        <v>0</v>
      </c>
      <c r="S558" s="234">
        <v>0</v>
      </c>
      <c r="T558" s="235">
        <f>S558*H558</f>
        <v>0</v>
      </c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R558" s="236" t="s">
        <v>84</v>
      </c>
      <c r="AT558" s="236" t="s">
        <v>143</v>
      </c>
      <c r="AU558" s="236" t="s">
        <v>84</v>
      </c>
      <c r="AY558" s="17" t="s">
        <v>142</v>
      </c>
      <c r="BE558" s="237">
        <f>IF(N558="základní",J558,0)</f>
        <v>0</v>
      </c>
      <c r="BF558" s="237">
        <f>IF(N558="snížená",J558,0)</f>
        <v>0</v>
      </c>
      <c r="BG558" s="237">
        <f>IF(N558="zákl. přenesená",J558,0)</f>
        <v>0</v>
      </c>
      <c r="BH558" s="237">
        <f>IF(N558="sníž. přenesená",J558,0)</f>
        <v>0</v>
      </c>
      <c r="BI558" s="237">
        <f>IF(N558="nulová",J558,0)</f>
        <v>0</v>
      </c>
      <c r="BJ558" s="17" t="s">
        <v>84</v>
      </c>
      <c r="BK558" s="237">
        <f>ROUND(I558*H558,2)</f>
        <v>0</v>
      </c>
      <c r="BL558" s="17" t="s">
        <v>84</v>
      </c>
      <c r="BM558" s="236" t="s">
        <v>1871</v>
      </c>
    </row>
    <row r="559" s="2" customFormat="1" ht="24" customHeight="1">
      <c r="A559" s="39"/>
      <c r="B559" s="40"/>
      <c r="C559" s="225" t="s">
        <v>1872</v>
      </c>
      <c r="D559" s="225" t="s">
        <v>143</v>
      </c>
      <c r="E559" s="226" t="s">
        <v>1873</v>
      </c>
      <c r="F559" s="227" t="s">
        <v>1874</v>
      </c>
      <c r="G559" s="228" t="s">
        <v>146</v>
      </c>
      <c r="H559" s="229">
        <v>2</v>
      </c>
      <c r="I559" s="230"/>
      <c r="J559" s="231">
        <f>ROUND(I559*H559,2)</f>
        <v>0</v>
      </c>
      <c r="K559" s="227" t="s">
        <v>147</v>
      </c>
      <c r="L559" s="45"/>
      <c r="M559" s="232" t="s">
        <v>32</v>
      </c>
      <c r="N559" s="233" t="s">
        <v>48</v>
      </c>
      <c r="O559" s="85"/>
      <c r="P559" s="234">
        <f>O559*H559</f>
        <v>0</v>
      </c>
      <c r="Q559" s="234">
        <v>0</v>
      </c>
      <c r="R559" s="234">
        <f>Q559*H559</f>
        <v>0</v>
      </c>
      <c r="S559" s="234">
        <v>0</v>
      </c>
      <c r="T559" s="235">
        <f>S559*H559</f>
        <v>0</v>
      </c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R559" s="236" t="s">
        <v>158</v>
      </c>
      <c r="AT559" s="236" t="s">
        <v>143</v>
      </c>
      <c r="AU559" s="236" t="s">
        <v>84</v>
      </c>
      <c r="AY559" s="17" t="s">
        <v>142</v>
      </c>
      <c r="BE559" s="237">
        <f>IF(N559="základní",J559,0)</f>
        <v>0</v>
      </c>
      <c r="BF559" s="237">
        <f>IF(N559="snížená",J559,0)</f>
        <v>0</v>
      </c>
      <c r="BG559" s="237">
        <f>IF(N559="zákl. přenesená",J559,0)</f>
        <v>0</v>
      </c>
      <c r="BH559" s="237">
        <f>IF(N559="sníž. přenesená",J559,0)</f>
        <v>0</v>
      </c>
      <c r="BI559" s="237">
        <f>IF(N559="nulová",J559,0)</f>
        <v>0</v>
      </c>
      <c r="BJ559" s="17" t="s">
        <v>84</v>
      </c>
      <c r="BK559" s="237">
        <f>ROUND(I559*H559,2)</f>
        <v>0</v>
      </c>
      <c r="BL559" s="17" t="s">
        <v>158</v>
      </c>
      <c r="BM559" s="236" t="s">
        <v>1875</v>
      </c>
    </row>
    <row r="560" s="2" customFormat="1" ht="24" customHeight="1">
      <c r="A560" s="39"/>
      <c r="B560" s="40"/>
      <c r="C560" s="225" t="s">
        <v>1876</v>
      </c>
      <c r="D560" s="225" t="s">
        <v>143</v>
      </c>
      <c r="E560" s="226" t="s">
        <v>1877</v>
      </c>
      <c r="F560" s="227" t="s">
        <v>1878</v>
      </c>
      <c r="G560" s="228" t="s">
        <v>146</v>
      </c>
      <c r="H560" s="229">
        <v>2</v>
      </c>
      <c r="I560" s="230"/>
      <c r="J560" s="231">
        <f>ROUND(I560*H560,2)</f>
        <v>0</v>
      </c>
      <c r="K560" s="227" t="s">
        <v>147</v>
      </c>
      <c r="L560" s="45"/>
      <c r="M560" s="232" t="s">
        <v>32</v>
      </c>
      <c r="N560" s="233" t="s">
        <v>48</v>
      </c>
      <c r="O560" s="85"/>
      <c r="P560" s="234">
        <f>O560*H560</f>
        <v>0</v>
      </c>
      <c r="Q560" s="234">
        <v>0</v>
      </c>
      <c r="R560" s="234">
        <f>Q560*H560</f>
        <v>0</v>
      </c>
      <c r="S560" s="234">
        <v>0</v>
      </c>
      <c r="T560" s="235">
        <f>S560*H560</f>
        <v>0</v>
      </c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R560" s="236" t="s">
        <v>158</v>
      </c>
      <c r="AT560" s="236" t="s">
        <v>143</v>
      </c>
      <c r="AU560" s="236" t="s">
        <v>84</v>
      </c>
      <c r="AY560" s="17" t="s">
        <v>142</v>
      </c>
      <c r="BE560" s="237">
        <f>IF(N560="základní",J560,0)</f>
        <v>0</v>
      </c>
      <c r="BF560" s="237">
        <f>IF(N560="snížená",J560,0)</f>
        <v>0</v>
      </c>
      <c r="BG560" s="237">
        <f>IF(N560="zákl. přenesená",J560,0)</f>
        <v>0</v>
      </c>
      <c r="BH560" s="237">
        <f>IF(N560="sníž. přenesená",J560,0)</f>
        <v>0</v>
      </c>
      <c r="BI560" s="237">
        <f>IF(N560="nulová",J560,0)</f>
        <v>0</v>
      </c>
      <c r="BJ560" s="17" t="s">
        <v>84</v>
      </c>
      <c r="BK560" s="237">
        <f>ROUND(I560*H560,2)</f>
        <v>0</v>
      </c>
      <c r="BL560" s="17" t="s">
        <v>158</v>
      </c>
      <c r="BM560" s="236" t="s">
        <v>1879</v>
      </c>
    </row>
    <row r="561" s="2" customFormat="1" ht="24" customHeight="1">
      <c r="A561" s="39"/>
      <c r="B561" s="40"/>
      <c r="C561" s="225" t="s">
        <v>1880</v>
      </c>
      <c r="D561" s="225" t="s">
        <v>143</v>
      </c>
      <c r="E561" s="226" t="s">
        <v>1881</v>
      </c>
      <c r="F561" s="227" t="s">
        <v>1882</v>
      </c>
      <c r="G561" s="228" t="s">
        <v>146</v>
      </c>
      <c r="H561" s="229">
        <v>2</v>
      </c>
      <c r="I561" s="230"/>
      <c r="J561" s="231">
        <f>ROUND(I561*H561,2)</f>
        <v>0</v>
      </c>
      <c r="K561" s="227" t="s">
        <v>147</v>
      </c>
      <c r="L561" s="45"/>
      <c r="M561" s="232" t="s">
        <v>32</v>
      </c>
      <c r="N561" s="233" t="s">
        <v>48</v>
      </c>
      <c r="O561" s="85"/>
      <c r="P561" s="234">
        <f>O561*H561</f>
        <v>0</v>
      </c>
      <c r="Q561" s="234">
        <v>0</v>
      </c>
      <c r="R561" s="234">
        <f>Q561*H561</f>
        <v>0</v>
      </c>
      <c r="S561" s="234">
        <v>0</v>
      </c>
      <c r="T561" s="235">
        <f>S561*H561</f>
        <v>0</v>
      </c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R561" s="236" t="s">
        <v>84</v>
      </c>
      <c r="AT561" s="236" t="s">
        <v>143</v>
      </c>
      <c r="AU561" s="236" t="s">
        <v>84</v>
      </c>
      <c r="AY561" s="17" t="s">
        <v>142</v>
      </c>
      <c r="BE561" s="237">
        <f>IF(N561="základní",J561,0)</f>
        <v>0</v>
      </c>
      <c r="BF561" s="237">
        <f>IF(N561="snížená",J561,0)</f>
        <v>0</v>
      </c>
      <c r="BG561" s="237">
        <f>IF(N561="zákl. přenesená",J561,0)</f>
        <v>0</v>
      </c>
      <c r="BH561" s="237">
        <f>IF(N561="sníž. přenesená",J561,0)</f>
        <v>0</v>
      </c>
      <c r="BI561" s="237">
        <f>IF(N561="nulová",J561,0)</f>
        <v>0</v>
      </c>
      <c r="BJ561" s="17" t="s">
        <v>84</v>
      </c>
      <c r="BK561" s="237">
        <f>ROUND(I561*H561,2)</f>
        <v>0</v>
      </c>
      <c r="BL561" s="17" t="s">
        <v>84</v>
      </c>
      <c r="BM561" s="236" t="s">
        <v>1883</v>
      </c>
    </row>
    <row r="562" s="2" customFormat="1" ht="24" customHeight="1">
      <c r="A562" s="39"/>
      <c r="B562" s="40"/>
      <c r="C562" s="225" t="s">
        <v>1884</v>
      </c>
      <c r="D562" s="225" t="s">
        <v>143</v>
      </c>
      <c r="E562" s="226" t="s">
        <v>1885</v>
      </c>
      <c r="F562" s="227" t="s">
        <v>1886</v>
      </c>
      <c r="G562" s="228" t="s">
        <v>146</v>
      </c>
      <c r="H562" s="229">
        <v>2</v>
      </c>
      <c r="I562" s="230"/>
      <c r="J562" s="231">
        <f>ROUND(I562*H562,2)</f>
        <v>0</v>
      </c>
      <c r="K562" s="227" t="s">
        <v>147</v>
      </c>
      <c r="L562" s="45"/>
      <c r="M562" s="232" t="s">
        <v>32</v>
      </c>
      <c r="N562" s="233" t="s">
        <v>48</v>
      </c>
      <c r="O562" s="85"/>
      <c r="P562" s="234">
        <f>O562*H562</f>
        <v>0</v>
      </c>
      <c r="Q562" s="234">
        <v>0</v>
      </c>
      <c r="R562" s="234">
        <f>Q562*H562</f>
        <v>0</v>
      </c>
      <c r="S562" s="234">
        <v>0</v>
      </c>
      <c r="T562" s="235">
        <f>S562*H562</f>
        <v>0</v>
      </c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R562" s="236" t="s">
        <v>84</v>
      </c>
      <c r="AT562" s="236" t="s">
        <v>143</v>
      </c>
      <c r="AU562" s="236" t="s">
        <v>84</v>
      </c>
      <c r="AY562" s="17" t="s">
        <v>142</v>
      </c>
      <c r="BE562" s="237">
        <f>IF(N562="základní",J562,0)</f>
        <v>0</v>
      </c>
      <c r="BF562" s="237">
        <f>IF(N562="snížená",J562,0)</f>
        <v>0</v>
      </c>
      <c r="BG562" s="237">
        <f>IF(N562="zákl. přenesená",J562,0)</f>
        <v>0</v>
      </c>
      <c r="BH562" s="237">
        <f>IF(N562="sníž. přenesená",J562,0)</f>
        <v>0</v>
      </c>
      <c r="BI562" s="237">
        <f>IF(N562="nulová",J562,0)</f>
        <v>0</v>
      </c>
      <c r="BJ562" s="17" t="s">
        <v>84</v>
      </c>
      <c r="BK562" s="237">
        <f>ROUND(I562*H562,2)</f>
        <v>0</v>
      </c>
      <c r="BL562" s="17" t="s">
        <v>84</v>
      </c>
      <c r="BM562" s="236" t="s">
        <v>1887</v>
      </c>
    </row>
    <row r="563" s="2" customFormat="1" ht="24" customHeight="1">
      <c r="A563" s="39"/>
      <c r="B563" s="40"/>
      <c r="C563" s="242" t="s">
        <v>1888</v>
      </c>
      <c r="D563" s="242" t="s">
        <v>214</v>
      </c>
      <c r="E563" s="243" t="s">
        <v>1889</v>
      </c>
      <c r="F563" s="244" t="s">
        <v>1890</v>
      </c>
      <c r="G563" s="245" t="s">
        <v>146</v>
      </c>
      <c r="H563" s="246">
        <v>260</v>
      </c>
      <c r="I563" s="247"/>
      <c r="J563" s="248">
        <f>ROUND(I563*H563,2)</f>
        <v>0</v>
      </c>
      <c r="K563" s="244" t="s">
        <v>147</v>
      </c>
      <c r="L563" s="249"/>
      <c r="M563" s="250" t="s">
        <v>32</v>
      </c>
      <c r="N563" s="251" t="s">
        <v>48</v>
      </c>
      <c r="O563" s="85"/>
      <c r="P563" s="234">
        <f>O563*H563</f>
        <v>0</v>
      </c>
      <c r="Q563" s="234">
        <v>0</v>
      </c>
      <c r="R563" s="234">
        <f>Q563*H563</f>
        <v>0</v>
      </c>
      <c r="S563" s="234">
        <v>0</v>
      </c>
      <c r="T563" s="235">
        <f>S563*H563</f>
        <v>0</v>
      </c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R563" s="236" t="s">
        <v>217</v>
      </c>
      <c r="AT563" s="236" t="s">
        <v>214</v>
      </c>
      <c r="AU563" s="236" t="s">
        <v>84</v>
      </c>
      <c r="AY563" s="17" t="s">
        <v>142</v>
      </c>
      <c r="BE563" s="237">
        <f>IF(N563="základní",J563,0)</f>
        <v>0</v>
      </c>
      <c r="BF563" s="237">
        <f>IF(N563="snížená",J563,0)</f>
        <v>0</v>
      </c>
      <c r="BG563" s="237">
        <f>IF(N563="zákl. přenesená",J563,0)</f>
        <v>0</v>
      </c>
      <c r="BH563" s="237">
        <f>IF(N563="sníž. přenesená",J563,0)</f>
        <v>0</v>
      </c>
      <c r="BI563" s="237">
        <f>IF(N563="nulová",J563,0)</f>
        <v>0</v>
      </c>
      <c r="BJ563" s="17" t="s">
        <v>84</v>
      </c>
      <c r="BK563" s="237">
        <f>ROUND(I563*H563,2)</f>
        <v>0</v>
      </c>
      <c r="BL563" s="17" t="s">
        <v>218</v>
      </c>
      <c r="BM563" s="236" t="s">
        <v>1891</v>
      </c>
    </row>
    <row r="564" s="2" customFormat="1" ht="24" customHeight="1">
      <c r="A564" s="39"/>
      <c r="B564" s="40"/>
      <c r="C564" s="242" t="s">
        <v>1892</v>
      </c>
      <c r="D564" s="242" t="s">
        <v>214</v>
      </c>
      <c r="E564" s="243" t="s">
        <v>1893</v>
      </c>
      <c r="F564" s="244" t="s">
        <v>1894</v>
      </c>
      <c r="G564" s="245" t="s">
        <v>146</v>
      </c>
      <c r="H564" s="246">
        <v>260</v>
      </c>
      <c r="I564" s="247"/>
      <c r="J564" s="248">
        <f>ROUND(I564*H564,2)</f>
        <v>0</v>
      </c>
      <c r="K564" s="244" t="s">
        <v>147</v>
      </c>
      <c r="L564" s="249"/>
      <c r="M564" s="250" t="s">
        <v>32</v>
      </c>
      <c r="N564" s="251" t="s">
        <v>48</v>
      </c>
      <c r="O564" s="85"/>
      <c r="P564" s="234">
        <f>O564*H564</f>
        <v>0</v>
      </c>
      <c r="Q564" s="234">
        <v>0</v>
      </c>
      <c r="R564" s="234">
        <f>Q564*H564</f>
        <v>0</v>
      </c>
      <c r="S564" s="234">
        <v>0</v>
      </c>
      <c r="T564" s="235">
        <f>S564*H564</f>
        <v>0</v>
      </c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R564" s="236" t="s">
        <v>217</v>
      </c>
      <c r="AT564" s="236" t="s">
        <v>214</v>
      </c>
      <c r="AU564" s="236" t="s">
        <v>84</v>
      </c>
      <c r="AY564" s="17" t="s">
        <v>142</v>
      </c>
      <c r="BE564" s="237">
        <f>IF(N564="základní",J564,0)</f>
        <v>0</v>
      </c>
      <c r="BF564" s="237">
        <f>IF(N564="snížená",J564,0)</f>
        <v>0</v>
      </c>
      <c r="BG564" s="237">
        <f>IF(N564="zákl. přenesená",J564,0)</f>
        <v>0</v>
      </c>
      <c r="BH564" s="237">
        <f>IF(N564="sníž. přenesená",J564,0)</f>
        <v>0</v>
      </c>
      <c r="BI564" s="237">
        <f>IF(N564="nulová",J564,0)</f>
        <v>0</v>
      </c>
      <c r="BJ564" s="17" t="s">
        <v>84</v>
      </c>
      <c r="BK564" s="237">
        <f>ROUND(I564*H564,2)</f>
        <v>0</v>
      </c>
      <c r="BL564" s="17" t="s">
        <v>218</v>
      </c>
      <c r="BM564" s="236" t="s">
        <v>1895</v>
      </c>
    </row>
    <row r="565" s="2" customFormat="1" ht="24" customHeight="1">
      <c r="A565" s="39"/>
      <c r="B565" s="40"/>
      <c r="C565" s="242" t="s">
        <v>1896</v>
      </c>
      <c r="D565" s="242" t="s">
        <v>214</v>
      </c>
      <c r="E565" s="243" t="s">
        <v>1897</v>
      </c>
      <c r="F565" s="244" t="s">
        <v>1898</v>
      </c>
      <c r="G565" s="245" t="s">
        <v>146</v>
      </c>
      <c r="H565" s="246">
        <v>260</v>
      </c>
      <c r="I565" s="247"/>
      <c r="J565" s="248">
        <f>ROUND(I565*H565,2)</f>
        <v>0</v>
      </c>
      <c r="K565" s="244" t="s">
        <v>147</v>
      </c>
      <c r="L565" s="249"/>
      <c r="M565" s="250" t="s">
        <v>32</v>
      </c>
      <c r="N565" s="251" t="s">
        <v>48</v>
      </c>
      <c r="O565" s="85"/>
      <c r="P565" s="234">
        <f>O565*H565</f>
        <v>0</v>
      </c>
      <c r="Q565" s="234">
        <v>0</v>
      </c>
      <c r="R565" s="234">
        <f>Q565*H565</f>
        <v>0</v>
      </c>
      <c r="S565" s="234">
        <v>0</v>
      </c>
      <c r="T565" s="235">
        <f>S565*H565</f>
        <v>0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36" t="s">
        <v>217</v>
      </c>
      <c r="AT565" s="236" t="s">
        <v>214</v>
      </c>
      <c r="AU565" s="236" t="s">
        <v>84</v>
      </c>
      <c r="AY565" s="17" t="s">
        <v>142</v>
      </c>
      <c r="BE565" s="237">
        <f>IF(N565="základní",J565,0)</f>
        <v>0</v>
      </c>
      <c r="BF565" s="237">
        <f>IF(N565="snížená",J565,0)</f>
        <v>0</v>
      </c>
      <c r="BG565" s="237">
        <f>IF(N565="zákl. přenesená",J565,0)</f>
        <v>0</v>
      </c>
      <c r="BH565" s="237">
        <f>IF(N565="sníž. přenesená",J565,0)</f>
        <v>0</v>
      </c>
      <c r="BI565" s="237">
        <f>IF(N565="nulová",J565,0)</f>
        <v>0</v>
      </c>
      <c r="BJ565" s="17" t="s">
        <v>84</v>
      </c>
      <c r="BK565" s="237">
        <f>ROUND(I565*H565,2)</f>
        <v>0</v>
      </c>
      <c r="BL565" s="17" t="s">
        <v>218</v>
      </c>
      <c r="BM565" s="236" t="s">
        <v>1899</v>
      </c>
    </row>
    <row r="566" s="2" customFormat="1" ht="24" customHeight="1">
      <c r="A566" s="39"/>
      <c r="B566" s="40"/>
      <c r="C566" s="242" t="s">
        <v>1900</v>
      </c>
      <c r="D566" s="242" t="s">
        <v>214</v>
      </c>
      <c r="E566" s="243" t="s">
        <v>1901</v>
      </c>
      <c r="F566" s="244" t="s">
        <v>1902</v>
      </c>
      <c r="G566" s="245" t="s">
        <v>499</v>
      </c>
      <c r="H566" s="246">
        <v>280</v>
      </c>
      <c r="I566" s="247"/>
      <c r="J566" s="248">
        <f>ROUND(I566*H566,2)</f>
        <v>0</v>
      </c>
      <c r="K566" s="244" t="s">
        <v>147</v>
      </c>
      <c r="L566" s="249"/>
      <c r="M566" s="250" t="s">
        <v>32</v>
      </c>
      <c r="N566" s="251" t="s">
        <v>48</v>
      </c>
      <c r="O566" s="85"/>
      <c r="P566" s="234">
        <f>O566*H566</f>
        <v>0</v>
      </c>
      <c r="Q566" s="234">
        <v>0</v>
      </c>
      <c r="R566" s="234">
        <f>Q566*H566</f>
        <v>0</v>
      </c>
      <c r="S566" s="234">
        <v>0</v>
      </c>
      <c r="T566" s="235">
        <f>S566*H566</f>
        <v>0</v>
      </c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R566" s="236" t="s">
        <v>217</v>
      </c>
      <c r="AT566" s="236" t="s">
        <v>214</v>
      </c>
      <c r="AU566" s="236" t="s">
        <v>84</v>
      </c>
      <c r="AY566" s="17" t="s">
        <v>142</v>
      </c>
      <c r="BE566" s="237">
        <f>IF(N566="základní",J566,0)</f>
        <v>0</v>
      </c>
      <c r="BF566" s="237">
        <f>IF(N566="snížená",J566,0)</f>
        <v>0</v>
      </c>
      <c r="BG566" s="237">
        <f>IF(N566="zákl. přenesená",J566,0)</f>
        <v>0</v>
      </c>
      <c r="BH566" s="237">
        <f>IF(N566="sníž. přenesená",J566,0)</f>
        <v>0</v>
      </c>
      <c r="BI566" s="237">
        <f>IF(N566="nulová",J566,0)</f>
        <v>0</v>
      </c>
      <c r="BJ566" s="17" t="s">
        <v>84</v>
      </c>
      <c r="BK566" s="237">
        <f>ROUND(I566*H566,2)</f>
        <v>0</v>
      </c>
      <c r="BL566" s="17" t="s">
        <v>218</v>
      </c>
      <c r="BM566" s="236" t="s">
        <v>1903</v>
      </c>
    </row>
    <row r="567" s="2" customFormat="1" ht="24" customHeight="1">
      <c r="A567" s="39"/>
      <c r="B567" s="40"/>
      <c r="C567" s="242" t="s">
        <v>1904</v>
      </c>
      <c r="D567" s="242" t="s">
        <v>214</v>
      </c>
      <c r="E567" s="243" t="s">
        <v>1905</v>
      </c>
      <c r="F567" s="244" t="s">
        <v>1906</v>
      </c>
      <c r="G567" s="245" t="s">
        <v>146</v>
      </c>
      <c r="H567" s="246">
        <v>8</v>
      </c>
      <c r="I567" s="247"/>
      <c r="J567" s="248">
        <f>ROUND(I567*H567,2)</f>
        <v>0</v>
      </c>
      <c r="K567" s="244" t="s">
        <v>147</v>
      </c>
      <c r="L567" s="249"/>
      <c r="M567" s="250" t="s">
        <v>32</v>
      </c>
      <c r="N567" s="251" t="s">
        <v>48</v>
      </c>
      <c r="O567" s="85"/>
      <c r="P567" s="234">
        <f>O567*H567</f>
        <v>0</v>
      </c>
      <c r="Q567" s="234">
        <v>0</v>
      </c>
      <c r="R567" s="234">
        <f>Q567*H567</f>
        <v>0</v>
      </c>
      <c r="S567" s="234">
        <v>0</v>
      </c>
      <c r="T567" s="235">
        <f>S567*H567</f>
        <v>0</v>
      </c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R567" s="236" t="s">
        <v>217</v>
      </c>
      <c r="AT567" s="236" t="s">
        <v>214</v>
      </c>
      <c r="AU567" s="236" t="s">
        <v>84</v>
      </c>
      <c r="AY567" s="17" t="s">
        <v>142</v>
      </c>
      <c r="BE567" s="237">
        <f>IF(N567="základní",J567,0)</f>
        <v>0</v>
      </c>
      <c r="BF567" s="237">
        <f>IF(N567="snížená",J567,0)</f>
        <v>0</v>
      </c>
      <c r="BG567" s="237">
        <f>IF(N567="zákl. přenesená",J567,0)</f>
        <v>0</v>
      </c>
      <c r="BH567" s="237">
        <f>IF(N567="sníž. přenesená",J567,0)</f>
        <v>0</v>
      </c>
      <c r="BI567" s="237">
        <f>IF(N567="nulová",J567,0)</f>
        <v>0</v>
      </c>
      <c r="BJ567" s="17" t="s">
        <v>84</v>
      </c>
      <c r="BK567" s="237">
        <f>ROUND(I567*H567,2)</f>
        <v>0</v>
      </c>
      <c r="BL567" s="17" t="s">
        <v>218</v>
      </c>
      <c r="BM567" s="236" t="s">
        <v>1907</v>
      </c>
    </row>
    <row r="568" s="2" customFormat="1" ht="24" customHeight="1">
      <c r="A568" s="39"/>
      <c r="B568" s="40"/>
      <c r="C568" s="242" t="s">
        <v>1908</v>
      </c>
      <c r="D568" s="242" t="s">
        <v>214</v>
      </c>
      <c r="E568" s="243" t="s">
        <v>1909</v>
      </c>
      <c r="F568" s="244" t="s">
        <v>1910</v>
      </c>
      <c r="G568" s="245" t="s">
        <v>146</v>
      </c>
      <c r="H568" s="246">
        <v>28</v>
      </c>
      <c r="I568" s="247"/>
      <c r="J568" s="248">
        <f>ROUND(I568*H568,2)</f>
        <v>0</v>
      </c>
      <c r="K568" s="244" t="s">
        <v>147</v>
      </c>
      <c r="L568" s="249"/>
      <c r="M568" s="250" t="s">
        <v>32</v>
      </c>
      <c r="N568" s="251" t="s">
        <v>48</v>
      </c>
      <c r="O568" s="85"/>
      <c r="P568" s="234">
        <f>O568*H568</f>
        <v>0</v>
      </c>
      <c r="Q568" s="234">
        <v>0</v>
      </c>
      <c r="R568" s="234">
        <f>Q568*H568</f>
        <v>0</v>
      </c>
      <c r="S568" s="234">
        <v>0</v>
      </c>
      <c r="T568" s="235">
        <f>S568*H568</f>
        <v>0</v>
      </c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R568" s="236" t="s">
        <v>217</v>
      </c>
      <c r="AT568" s="236" t="s">
        <v>214</v>
      </c>
      <c r="AU568" s="236" t="s">
        <v>84</v>
      </c>
      <c r="AY568" s="17" t="s">
        <v>142</v>
      </c>
      <c r="BE568" s="237">
        <f>IF(N568="základní",J568,0)</f>
        <v>0</v>
      </c>
      <c r="BF568" s="237">
        <f>IF(N568="snížená",J568,0)</f>
        <v>0</v>
      </c>
      <c r="BG568" s="237">
        <f>IF(N568="zákl. přenesená",J568,0)</f>
        <v>0</v>
      </c>
      <c r="BH568" s="237">
        <f>IF(N568="sníž. přenesená",J568,0)</f>
        <v>0</v>
      </c>
      <c r="BI568" s="237">
        <f>IF(N568="nulová",J568,0)</f>
        <v>0</v>
      </c>
      <c r="BJ568" s="17" t="s">
        <v>84</v>
      </c>
      <c r="BK568" s="237">
        <f>ROUND(I568*H568,2)</f>
        <v>0</v>
      </c>
      <c r="BL568" s="17" t="s">
        <v>218</v>
      </c>
      <c r="BM568" s="236" t="s">
        <v>1911</v>
      </c>
    </row>
    <row r="569" s="2" customFormat="1" ht="24" customHeight="1">
      <c r="A569" s="39"/>
      <c r="B569" s="40"/>
      <c r="C569" s="225" t="s">
        <v>1912</v>
      </c>
      <c r="D569" s="225" t="s">
        <v>143</v>
      </c>
      <c r="E569" s="226" t="s">
        <v>1913</v>
      </c>
      <c r="F569" s="227" t="s">
        <v>1914</v>
      </c>
      <c r="G569" s="228" t="s">
        <v>146</v>
      </c>
      <c r="H569" s="229">
        <v>7</v>
      </c>
      <c r="I569" s="230"/>
      <c r="J569" s="231">
        <f>ROUND(I569*H569,2)</f>
        <v>0</v>
      </c>
      <c r="K569" s="227" t="s">
        <v>147</v>
      </c>
      <c r="L569" s="45"/>
      <c r="M569" s="232" t="s">
        <v>32</v>
      </c>
      <c r="N569" s="233" t="s">
        <v>48</v>
      </c>
      <c r="O569" s="85"/>
      <c r="P569" s="234">
        <f>O569*H569</f>
        <v>0</v>
      </c>
      <c r="Q569" s="234">
        <v>0</v>
      </c>
      <c r="R569" s="234">
        <f>Q569*H569</f>
        <v>0</v>
      </c>
      <c r="S569" s="234">
        <v>0</v>
      </c>
      <c r="T569" s="235">
        <f>S569*H569</f>
        <v>0</v>
      </c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R569" s="236" t="s">
        <v>158</v>
      </c>
      <c r="AT569" s="236" t="s">
        <v>143</v>
      </c>
      <c r="AU569" s="236" t="s">
        <v>84</v>
      </c>
      <c r="AY569" s="17" t="s">
        <v>142</v>
      </c>
      <c r="BE569" s="237">
        <f>IF(N569="základní",J569,0)</f>
        <v>0</v>
      </c>
      <c r="BF569" s="237">
        <f>IF(N569="snížená",J569,0)</f>
        <v>0</v>
      </c>
      <c r="BG569" s="237">
        <f>IF(N569="zákl. přenesená",J569,0)</f>
        <v>0</v>
      </c>
      <c r="BH569" s="237">
        <f>IF(N569="sníž. přenesená",J569,0)</f>
        <v>0</v>
      </c>
      <c r="BI569" s="237">
        <f>IF(N569="nulová",J569,0)</f>
        <v>0</v>
      </c>
      <c r="BJ569" s="17" t="s">
        <v>84</v>
      </c>
      <c r="BK569" s="237">
        <f>ROUND(I569*H569,2)</f>
        <v>0</v>
      </c>
      <c r="BL569" s="17" t="s">
        <v>158</v>
      </c>
      <c r="BM569" s="236" t="s">
        <v>1915</v>
      </c>
    </row>
    <row r="570" s="2" customFormat="1" ht="24" customHeight="1">
      <c r="A570" s="39"/>
      <c r="B570" s="40"/>
      <c r="C570" s="225" t="s">
        <v>1916</v>
      </c>
      <c r="D570" s="225" t="s">
        <v>143</v>
      </c>
      <c r="E570" s="226" t="s">
        <v>1917</v>
      </c>
      <c r="F570" s="227" t="s">
        <v>1918</v>
      </c>
      <c r="G570" s="228" t="s">
        <v>146</v>
      </c>
      <c r="H570" s="229">
        <v>2</v>
      </c>
      <c r="I570" s="230"/>
      <c r="J570" s="231">
        <f>ROUND(I570*H570,2)</f>
        <v>0</v>
      </c>
      <c r="K570" s="227" t="s">
        <v>147</v>
      </c>
      <c r="L570" s="45"/>
      <c r="M570" s="232" t="s">
        <v>32</v>
      </c>
      <c r="N570" s="233" t="s">
        <v>48</v>
      </c>
      <c r="O570" s="85"/>
      <c r="P570" s="234">
        <f>O570*H570</f>
        <v>0</v>
      </c>
      <c r="Q570" s="234">
        <v>0</v>
      </c>
      <c r="R570" s="234">
        <f>Q570*H570</f>
        <v>0</v>
      </c>
      <c r="S570" s="234">
        <v>0</v>
      </c>
      <c r="T570" s="235">
        <f>S570*H570</f>
        <v>0</v>
      </c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R570" s="236" t="s">
        <v>158</v>
      </c>
      <c r="AT570" s="236" t="s">
        <v>143</v>
      </c>
      <c r="AU570" s="236" t="s">
        <v>84</v>
      </c>
      <c r="AY570" s="17" t="s">
        <v>142</v>
      </c>
      <c r="BE570" s="237">
        <f>IF(N570="základní",J570,0)</f>
        <v>0</v>
      </c>
      <c r="BF570" s="237">
        <f>IF(N570="snížená",J570,0)</f>
        <v>0</v>
      </c>
      <c r="BG570" s="237">
        <f>IF(N570="zákl. přenesená",J570,0)</f>
        <v>0</v>
      </c>
      <c r="BH570" s="237">
        <f>IF(N570="sníž. přenesená",J570,0)</f>
        <v>0</v>
      </c>
      <c r="BI570" s="237">
        <f>IF(N570="nulová",J570,0)</f>
        <v>0</v>
      </c>
      <c r="BJ570" s="17" t="s">
        <v>84</v>
      </c>
      <c r="BK570" s="237">
        <f>ROUND(I570*H570,2)</f>
        <v>0</v>
      </c>
      <c r="BL570" s="17" t="s">
        <v>158</v>
      </c>
      <c r="BM570" s="236" t="s">
        <v>1919</v>
      </c>
    </row>
    <row r="571" s="2" customFormat="1" ht="24" customHeight="1">
      <c r="A571" s="39"/>
      <c r="B571" s="40"/>
      <c r="C571" s="225" t="s">
        <v>1920</v>
      </c>
      <c r="D571" s="225" t="s">
        <v>143</v>
      </c>
      <c r="E571" s="226" t="s">
        <v>1921</v>
      </c>
      <c r="F571" s="227" t="s">
        <v>1922</v>
      </c>
      <c r="G571" s="228" t="s">
        <v>146</v>
      </c>
      <c r="H571" s="229">
        <v>5</v>
      </c>
      <c r="I571" s="230"/>
      <c r="J571" s="231">
        <f>ROUND(I571*H571,2)</f>
        <v>0</v>
      </c>
      <c r="K571" s="227" t="s">
        <v>147</v>
      </c>
      <c r="L571" s="45"/>
      <c r="M571" s="232" t="s">
        <v>32</v>
      </c>
      <c r="N571" s="233" t="s">
        <v>48</v>
      </c>
      <c r="O571" s="85"/>
      <c r="P571" s="234">
        <f>O571*H571</f>
        <v>0</v>
      </c>
      <c r="Q571" s="234">
        <v>0</v>
      </c>
      <c r="R571" s="234">
        <f>Q571*H571</f>
        <v>0</v>
      </c>
      <c r="S571" s="234">
        <v>0</v>
      </c>
      <c r="T571" s="235">
        <f>S571*H571</f>
        <v>0</v>
      </c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R571" s="236" t="s">
        <v>84</v>
      </c>
      <c r="AT571" s="236" t="s">
        <v>143</v>
      </c>
      <c r="AU571" s="236" t="s">
        <v>84</v>
      </c>
      <c r="AY571" s="17" t="s">
        <v>142</v>
      </c>
      <c r="BE571" s="237">
        <f>IF(N571="základní",J571,0)</f>
        <v>0</v>
      </c>
      <c r="BF571" s="237">
        <f>IF(N571="snížená",J571,0)</f>
        <v>0</v>
      </c>
      <c r="BG571" s="237">
        <f>IF(N571="zákl. přenesená",J571,0)</f>
        <v>0</v>
      </c>
      <c r="BH571" s="237">
        <f>IF(N571="sníž. přenesená",J571,0)</f>
        <v>0</v>
      </c>
      <c r="BI571" s="237">
        <f>IF(N571="nulová",J571,0)</f>
        <v>0</v>
      </c>
      <c r="BJ571" s="17" t="s">
        <v>84</v>
      </c>
      <c r="BK571" s="237">
        <f>ROUND(I571*H571,2)</f>
        <v>0</v>
      </c>
      <c r="BL571" s="17" t="s">
        <v>84</v>
      </c>
      <c r="BM571" s="236" t="s">
        <v>1923</v>
      </c>
    </row>
    <row r="572" s="2" customFormat="1" ht="24" customHeight="1">
      <c r="A572" s="39"/>
      <c r="B572" s="40"/>
      <c r="C572" s="225" t="s">
        <v>1924</v>
      </c>
      <c r="D572" s="225" t="s">
        <v>143</v>
      </c>
      <c r="E572" s="226" t="s">
        <v>1925</v>
      </c>
      <c r="F572" s="227" t="s">
        <v>1926</v>
      </c>
      <c r="G572" s="228" t="s">
        <v>146</v>
      </c>
      <c r="H572" s="229">
        <v>4</v>
      </c>
      <c r="I572" s="230"/>
      <c r="J572" s="231">
        <f>ROUND(I572*H572,2)</f>
        <v>0</v>
      </c>
      <c r="K572" s="227" t="s">
        <v>147</v>
      </c>
      <c r="L572" s="45"/>
      <c r="M572" s="232" t="s">
        <v>32</v>
      </c>
      <c r="N572" s="233" t="s">
        <v>48</v>
      </c>
      <c r="O572" s="85"/>
      <c r="P572" s="234">
        <f>O572*H572</f>
        <v>0</v>
      </c>
      <c r="Q572" s="234">
        <v>0</v>
      </c>
      <c r="R572" s="234">
        <f>Q572*H572</f>
        <v>0</v>
      </c>
      <c r="S572" s="234">
        <v>0</v>
      </c>
      <c r="T572" s="235">
        <f>S572*H572</f>
        <v>0</v>
      </c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R572" s="236" t="s">
        <v>84</v>
      </c>
      <c r="AT572" s="236" t="s">
        <v>143</v>
      </c>
      <c r="AU572" s="236" t="s">
        <v>84</v>
      </c>
      <c r="AY572" s="17" t="s">
        <v>142</v>
      </c>
      <c r="BE572" s="237">
        <f>IF(N572="základní",J572,0)</f>
        <v>0</v>
      </c>
      <c r="BF572" s="237">
        <f>IF(N572="snížená",J572,0)</f>
        <v>0</v>
      </c>
      <c r="BG572" s="237">
        <f>IF(N572="zákl. přenesená",J572,0)</f>
        <v>0</v>
      </c>
      <c r="BH572" s="237">
        <f>IF(N572="sníž. přenesená",J572,0)</f>
        <v>0</v>
      </c>
      <c r="BI572" s="237">
        <f>IF(N572="nulová",J572,0)</f>
        <v>0</v>
      </c>
      <c r="BJ572" s="17" t="s">
        <v>84</v>
      </c>
      <c r="BK572" s="237">
        <f>ROUND(I572*H572,2)</f>
        <v>0</v>
      </c>
      <c r="BL572" s="17" t="s">
        <v>84</v>
      </c>
      <c r="BM572" s="236" t="s">
        <v>1927</v>
      </c>
    </row>
    <row r="573" s="2" customFormat="1" ht="36" customHeight="1">
      <c r="A573" s="39"/>
      <c r="B573" s="40"/>
      <c r="C573" s="225" t="s">
        <v>1928</v>
      </c>
      <c r="D573" s="225" t="s">
        <v>143</v>
      </c>
      <c r="E573" s="226" t="s">
        <v>1929</v>
      </c>
      <c r="F573" s="227" t="s">
        <v>1930</v>
      </c>
      <c r="G573" s="228" t="s">
        <v>146</v>
      </c>
      <c r="H573" s="229">
        <v>16</v>
      </c>
      <c r="I573" s="230"/>
      <c r="J573" s="231">
        <f>ROUND(I573*H573,2)</f>
        <v>0</v>
      </c>
      <c r="K573" s="227" t="s">
        <v>147</v>
      </c>
      <c r="L573" s="45"/>
      <c r="M573" s="232" t="s">
        <v>32</v>
      </c>
      <c r="N573" s="233" t="s">
        <v>48</v>
      </c>
      <c r="O573" s="85"/>
      <c r="P573" s="234">
        <f>O573*H573</f>
        <v>0</v>
      </c>
      <c r="Q573" s="234">
        <v>0</v>
      </c>
      <c r="R573" s="234">
        <f>Q573*H573</f>
        <v>0</v>
      </c>
      <c r="S573" s="234">
        <v>0</v>
      </c>
      <c r="T573" s="235">
        <f>S573*H573</f>
        <v>0</v>
      </c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R573" s="236" t="s">
        <v>1713</v>
      </c>
      <c r="AT573" s="236" t="s">
        <v>143</v>
      </c>
      <c r="AU573" s="236" t="s">
        <v>84</v>
      </c>
      <c r="AY573" s="17" t="s">
        <v>142</v>
      </c>
      <c r="BE573" s="237">
        <f>IF(N573="základní",J573,0)</f>
        <v>0</v>
      </c>
      <c r="BF573" s="237">
        <f>IF(N573="snížená",J573,0)</f>
        <v>0</v>
      </c>
      <c r="BG573" s="237">
        <f>IF(N573="zákl. přenesená",J573,0)</f>
        <v>0</v>
      </c>
      <c r="BH573" s="237">
        <f>IF(N573="sníž. přenesená",J573,0)</f>
        <v>0</v>
      </c>
      <c r="BI573" s="237">
        <f>IF(N573="nulová",J573,0)</f>
        <v>0</v>
      </c>
      <c r="BJ573" s="17" t="s">
        <v>84</v>
      </c>
      <c r="BK573" s="237">
        <f>ROUND(I573*H573,2)</f>
        <v>0</v>
      </c>
      <c r="BL573" s="17" t="s">
        <v>1713</v>
      </c>
      <c r="BM573" s="236" t="s">
        <v>1931</v>
      </c>
    </row>
    <row r="574" s="2" customFormat="1" ht="24" customHeight="1">
      <c r="A574" s="39"/>
      <c r="B574" s="40"/>
      <c r="C574" s="225" t="s">
        <v>1932</v>
      </c>
      <c r="D574" s="225" t="s">
        <v>143</v>
      </c>
      <c r="E574" s="226" t="s">
        <v>1933</v>
      </c>
      <c r="F574" s="227" t="s">
        <v>1934</v>
      </c>
      <c r="G574" s="228" t="s">
        <v>146</v>
      </c>
      <c r="H574" s="229">
        <v>6</v>
      </c>
      <c r="I574" s="230"/>
      <c r="J574" s="231">
        <f>ROUND(I574*H574,2)</f>
        <v>0</v>
      </c>
      <c r="K574" s="227" t="s">
        <v>147</v>
      </c>
      <c r="L574" s="45"/>
      <c r="M574" s="232" t="s">
        <v>32</v>
      </c>
      <c r="N574" s="233" t="s">
        <v>48</v>
      </c>
      <c r="O574" s="85"/>
      <c r="P574" s="234">
        <f>O574*H574</f>
        <v>0</v>
      </c>
      <c r="Q574" s="234">
        <v>0</v>
      </c>
      <c r="R574" s="234">
        <f>Q574*H574</f>
        <v>0</v>
      </c>
      <c r="S574" s="234">
        <v>0</v>
      </c>
      <c r="T574" s="235">
        <f>S574*H574</f>
        <v>0</v>
      </c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R574" s="236" t="s">
        <v>1713</v>
      </c>
      <c r="AT574" s="236" t="s">
        <v>143</v>
      </c>
      <c r="AU574" s="236" t="s">
        <v>84</v>
      </c>
      <c r="AY574" s="17" t="s">
        <v>142</v>
      </c>
      <c r="BE574" s="237">
        <f>IF(N574="základní",J574,0)</f>
        <v>0</v>
      </c>
      <c r="BF574" s="237">
        <f>IF(N574="snížená",J574,0)</f>
        <v>0</v>
      </c>
      <c r="BG574" s="237">
        <f>IF(N574="zákl. přenesená",J574,0)</f>
        <v>0</v>
      </c>
      <c r="BH574" s="237">
        <f>IF(N574="sníž. přenesená",J574,0)</f>
        <v>0</v>
      </c>
      <c r="BI574" s="237">
        <f>IF(N574="nulová",J574,0)</f>
        <v>0</v>
      </c>
      <c r="BJ574" s="17" t="s">
        <v>84</v>
      </c>
      <c r="BK574" s="237">
        <f>ROUND(I574*H574,2)</f>
        <v>0</v>
      </c>
      <c r="BL574" s="17" t="s">
        <v>1713</v>
      </c>
      <c r="BM574" s="236" t="s">
        <v>1935</v>
      </c>
    </row>
    <row r="575" s="2" customFormat="1" ht="36" customHeight="1">
      <c r="A575" s="39"/>
      <c r="B575" s="40"/>
      <c r="C575" s="225" t="s">
        <v>1936</v>
      </c>
      <c r="D575" s="225" t="s">
        <v>143</v>
      </c>
      <c r="E575" s="226" t="s">
        <v>1937</v>
      </c>
      <c r="F575" s="227" t="s">
        <v>1938</v>
      </c>
      <c r="G575" s="228" t="s">
        <v>146</v>
      </c>
      <c r="H575" s="229">
        <v>1</v>
      </c>
      <c r="I575" s="230"/>
      <c r="J575" s="231">
        <f>ROUND(I575*H575,2)</f>
        <v>0</v>
      </c>
      <c r="K575" s="227" t="s">
        <v>147</v>
      </c>
      <c r="L575" s="45"/>
      <c r="M575" s="232" t="s">
        <v>32</v>
      </c>
      <c r="N575" s="233" t="s">
        <v>48</v>
      </c>
      <c r="O575" s="85"/>
      <c r="P575" s="234">
        <f>O575*H575</f>
        <v>0</v>
      </c>
      <c r="Q575" s="234">
        <v>0</v>
      </c>
      <c r="R575" s="234">
        <f>Q575*H575</f>
        <v>0</v>
      </c>
      <c r="S575" s="234">
        <v>0</v>
      </c>
      <c r="T575" s="235">
        <f>S575*H575</f>
        <v>0</v>
      </c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R575" s="236" t="s">
        <v>634</v>
      </c>
      <c r="AT575" s="236" t="s">
        <v>143</v>
      </c>
      <c r="AU575" s="236" t="s">
        <v>84</v>
      </c>
      <c r="AY575" s="17" t="s">
        <v>142</v>
      </c>
      <c r="BE575" s="237">
        <f>IF(N575="základní",J575,0)</f>
        <v>0</v>
      </c>
      <c r="BF575" s="237">
        <f>IF(N575="snížená",J575,0)</f>
        <v>0</v>
      </c>
      <c r="BG575" s="237">
        <f>IF(N575="zákl. přenesená",J575,0)</f>
        <v>0</v>
      </c>
      <c r="BH575" s="237">
        <f>IF(N575="sníž. přenesená",J575,0)</f>
        <v>0</v>
      </c>
      <c r="BI575" s="237">
        <f>IF(N575="nulová",J575,0)</f>
        <v>0</v>
      </c>
      <c r="BJ575" s="17" t="s">
        <v>84</v>
      </c>
      <c r="BK575" s="237">
        <f>ROUND(I575*H575,2)</f>
        <v>0</v>
      </c>
      <c r="BL575" s="17" t="s">
        <v>634</v>
      </c>
      <c r="BM575" s="236" t="s">
        <v>1939</v>
      </c>
    </row>
    <row r="576" s="2" customFormat="1" ht="24" customHeight="1">
      <c r="A576" s="39"/>
      <c r="B576" s="40"/>
      <c r="C576" s="225" t="s">
        <v>1940</v>
      </c>
      <c r="D576" s="225" t="s">
        <v>143</v>
      </c>
      <c r="E576" s="226" t="s">
        <v>1941</v>
      </c>
      <c r="F576" s="227" t="s">
        <v>1942</v>
      </c>
      <c r="G576" s="228" t="s">
        <v>146</v>
      </c>
      <c r="H576" s="229">
        <v>7</v>
      </c>
      <c r="I576" s="230"/>
      <c r="J576" s="231">
        <f>ROUND(I576*H576,2)</f>
        <v>0</v>
      </c>
      <c r="K576" s="227" t="s">
        <v>147</v>
      </c>
      <c r="L576" s="45"/>
      <c r="M576" s="232" t="s">
        <v>32</v>
      </c>
      <c r="N576" s="233" t="s">
        <v>48</v>
      </c>
      <c r="O576" s="85"/>
      <c r="P576" s="234">
        <f>O576*H576</f>
        <v>0</v>
      </c>
      <c r="Q576" s="234">
        <v>0</v>
      </c>
      <c r="R576" s="234">
        <f>Q576*H576</f>
        <v>0</v>
      </c>
      <c r="S576" s="234">
        <v>0</v>
      </c>
      <c r="T576" s="235">
        <f>S576*H576</f>
        <v>0</v>
      </c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R576" s="236" t="s">
        <v>1713</v>
      </c>
      <c r="AT576" s="236" t="s">
        <v>143</v>
      </c>
      <c r="AU576" s="236" t="s">
        <v>84</v>
      </c>
      <c r="AY576" s="17" t="s">
        <v>142</v>
      </c>
      <c r="BE576" s="237">
        <f>IF(N576="základní",J576,0)</f>
        <v>0</v>
      </c>
      <c r="BF576" s="237">
        <f>IF(N576="snížená",J576,0)</f>
        <v>0</v>
      </c>
      <c r="BG576" s="237">
        <f>IF(N576="zákl. přenesená",J576,0)</f>
        <v>0</v>
      </c>
      <c r="BH576" s="237">
        <f>IF(N576="sníž. přenesená",J576,0)</f>
        <v>0</v>
      </c>
      <c r="BI576" s="237">
        <f>IF(N576="nulová",J576,0)</f>
        <v>0</v>
      </c>
      <c r="BJ576" s="17" t="s">
        <v>84</v>
      </c>
      <c r="BK576" s="237">
        <f>ROUND(I576*H576,2)</f>
        <v>0</v>
      </c>
      <c r="BL576" s="17" t="s">
        <v>1713</v>
      </c>
      <c r="BM576" s="236" t="s">
        <v>1943</v>
      </c>
    </row>
    <row r="577" s="2" customFormat="1" ht="24" customHeight="1">
      <c r="A577" s="39"/>
      <c r="B577" s="40"/>
      <c r="C577" s="225" t="s">
        <v>1944</v>
      </c>
      <c r="D577" s="225" t="s">
        <v>143</v>
      </c>
      <c r="E577" s="226" t="s">
        <v>1945</v>
      </c>
      <c r="F577" s="227" t="s">
        <v>1946</v>
      </c>
      <c r="G577" s="228" t="s">
        <v>146</v>
      </c>
      <c r="H577" s="229">
        <v>1</v>
      </c>
      <c r="I577" s="230"/>
      <c r="J577" s="231">
        <f>ROUND(I577*H577,2)</f>
        <v>0</v>
      </c>
      <c r="K577" s="227" t="s">
        <v>147</v>
      </c>
      <c r="L577" s="45"/>
      <c r="M577" s="232" t="s">
        <v>32</v>
      </c>
      <c r="N577" s="233" t="s">
        <v>48</v>
      </c>
      <c r="O577" s="85"/>
      <c r="P577" s="234">
        <f>O577*H577</f>
        <v>0</v>
      </c>
      <c r="Q577" s="234">
        <v>0</v>
      </c>
      <c r="R577" s="234">
        <f>Q577*H577</f>
        <v>0</v>
      </c>
      <c r="S577" s="234">
        <v>0</v>
      </c>
      <c r="T577" s="235">
        <f>S577*H577</f>
        <v>0</v>
      </c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R577" s="236" t="s">
        <v>634</v>
      </c>
      <c r="AT577" s="236" t="s">
        <v>143</v>
      </c>
      <c r="AU577" s="236" t="s">
        <v>84</v>
      </c>
      <c r="AY577" s="17" t="s">
        <v>142</v>
      </c>
      <c r="BE577" s="237">
        <f>IF(N577="základní",J577,0)</f>
        <v>0</v>
      </c>
      <c r="BF577" s="237">
        <f>IF(N577="snížená",J577,0)</f>
        <v>0</v>
      </c>
      <c r="BG577" s="237">
        <f>IF(N577="zákl. přenesená",J577,0)</f>
        <v>0</v>
      </c>
      <c r="BH577" s="237">
        <f>IF(N577="sníž. přenesená",J577,0)</f>
        <v>0</v>
      </c>
      <c r="BI577" s="237">
        <f>IF(N577="nulová",J577,0)</f>
        <v>0</v>
      </c>
      <c r="BJ577" s="17" t="s">
        <v>84</v>
      </c>
      <c r="BK577" s="237">
        <f>ROUND(I577*H577,2)</f>
        <v>0</v>
      </c>
      <c r="BL577" s="17" t="s">
        <v>634</v>
      </c>
      <c r="BM577" s="236" t="s">
        <v>1947</v>
      </c>
    </row>
    <row r="578" s="2" customFormat="1" ht="24" customHeight="1">
      <c r="A578" s="39"/>
      <c r="B578" s="40"/>
      <c r="C578" s="225" t="s">
        <v>1948</v>
      </c>
      <c r="D578" s="225" t="s">
        <v>143</v>
      </c>
      <c r="E578" s="226" t="s">
        <v>1949</v>
      </c>
      <c r="F578" s="227" t="s">
        <v>1950</v>
      </c>
      <c r="G578" s="228" t="s">
        <v>146</v>
      </c>
      <c r="H578" s="229">
        <v>4</v>
      </c>
      <c r="I578" s="230"/>
      <c r="J578" s="231">
        <f>ROUND(I578*H578,2)</f>
        <v>0</v>
      </c>
      <c r="K578" s="227" t="s">
        <v>147</v>
      </c>
      <c r="L578" s="45"/>
      <c r="M578" s="232" t="s">
        <v>32</v>
      </c>
      <c r="N578" s="233" t="s">
        <v>48</v>
      </c>
      <c r="O578" s="85"/>
      <c r="P578" s="234">
        <f>O578*H578</f>
        <v>0</v>
      </c>
      <c r="Q578" s="234">
        <v>0</v>
      </c>
      <c r="R578" s="234">
        <f>Q578*H578</f>
        <v>0</v>
      </c>
      <c r="S578" s="234">
        <v>0</v>
      </c>
      <c r="T578" s="235">
        <f>S578*H578</f>
        <v>0</v>
      </c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R578" s="236" t="s">
        <v>158</v>
      </c>
      <c r="AT578" s="236" t="s">
        <v>143</v>
      </c>
      <c r="AU578" s="236" t="s">
        <v>84</v>
      </c>
      <c r="AY578" s="17" t="s">
        <v>142</v>
      </c>
      <c r="BE578" s="237">
        <f>IF(N578="základní",J578,0)</f>
        <v>0</v>
      </c>
      <c r="BF578" s="237">
        <f>IF(N578="snížená",J578,0)</f>
        <v>0</v>
      </c>
      <c r="BG578" s="237">
        <f>IF(N578="zákl. přenesená",J578,0)</f>
        <v>0</v>
      </c>
      <c r="BH578" s="237">
        <f>IF(N578="sníž. přenesená",J578,0)</f>
        <v>0</v>
      </c>
      <c r="BI578" s="237">
        <f>IF(N578="nulová",J578,0)</f>
        <v>0</v>
      </c>
      <c r="BJ578" s="17" t="s">
        <v>84</v>
      </c>
      <c r="BK578" s="237">
        <f>ROUND(I578*H578,2)</f>
        <v>0</v>
      </c>
      <c r="BL578" s="17" t="s">
        <v>158</v>
      </c>
      <c r="BM578" s="236" t="s">
        <v>1951</v>
      </c>
    </row>
    <row r="579" s="2" customFormat="1" ht="24" customHeight="1">
      <c r="A579" s="39"/>
      <c r="B579" s="40"/>
      <c r="C579" s="225" t="s">
        <v>1952</v>
      </c>
      <c r="D579" s="225" t="s">
        <v>143</v>
      </c>
      <c r="E579" s="226" t="s">
        <v>1953</v>
      </c>
      <c r="F579" s="227" t="s">
        <v>1954</v>
      </c>
      <c r="G579" s="228" t="s">
        <v>146</v>
      </c>
      <c r="H579" s="229">
        <v>4</v>
      </c>
      <c r="I579" s="230"/>
      <c r="J579" s="231">
        <f>ROUND(I579*H579,2)</f>
        <v>0</v>
      </c>
      <c r="K579" s="227" t="s">
        <v>147</v>
      </c>
      <c r="L579" s="45"/>
      <c r="M579" s="232" t="s">
        <v>32</v>
      </c>
      <c r="N579" s="233" t="s">
        <v>48</v>
      </c>
      <c r="O579" s="85"/>
      <c r="P579" s="234">
        <f>O579*H579</f>
        <v>0</v>
      </c>
      <c r="Q579" s="234">
        <v>0</v>
      </c>
      <c r="R579" s="234">
        <f>Q579*H579</f>
        <v>0</v>
      </c>
      <c r="S579" s="234">
        <v>0</v>
      </c>
      <c r="T579" s="235">
        <f>S579*H579</f>
        <v>0</v>
      </c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R579" s="236" t="s">
        <v>158</v>
      </c>
      <c r="AT579" s="236" t="s">
        <v>143</v>
      </c>
      <c r="AU579" s="236" t="s">
        <v>84</v>
      </c>
      <c r="AY579" s="17" t="s">
        <v>142</v>
      </c>
      <c r="BE579" s="237">
        <f>IF(N579="základní",J579,0)</f>
        <v>0</v>
      </c>
      <c r="BF579" s="237">
        <f>IF(N579="snížená",J579,0)</f>
        <v>0</v>
      </c>
      <c r="BG579" s="237">
        <f>IF(N579="zákl. přenesená",J579,0)</f>
        <v>0</v>
      </c>
      <c r="BH579" s="237">
        <f>IF(N579="sníž. přenesená",J579,0)</f>
        <v>0</v>
      </c>
      <c r="BI579" s="237">
        <f>IF(N579="nulová",J579,0)</f>
        <v>0</v>
      </c>
      <c r="BJ579" s="17" t="s">
        <v>84</v>
      </c>
      <c r="BK579" s="237">
        <f>ROUND(I579*H579,2)</f>
        <v>0</v>
      </c>
      <c r="BL579" s="17" t="s">
        <v>158</v>
      </c>
      <c r="BM579" s="236" t="s">
        <v>1955</v>
      </c>
    </row>
    <row r="580" s="2" customFormat="1" ht="24" customHeight="1">
      <c r="A580" s="39"/>
      <c r="B580" s="40"/>
      <c r="C580" s="225" t="s">
        <v>1956</v>
      </c>
      <c r="D580" s="225" t="s">
        <v>143</v>
      </c>
      <c r="E580" s="226" t="s">
        <v>1957</v>
      </c>
      <c r="F580" s="227" t="s">
        <v>1958</v>
      </c>
      <c r="G580" s="228" t="s">
        <v>146</v>
      </c>
      <c r="H580" s="229">
        <v>4</v>
      </c>
      <c r="I580" s="230"/>
      <c r="J580" s="231">
        <f>ROUND(I580*H580,2)</f>
        <v>0</v>
      </c>
      <c r="K580" s="227" t="s">
        <v>147</v>
      </c>
      <c r="L580" s="45"/>
      <c r="M580" s="232" t="s">
        <v>32</v>
      </c>
      <c r="N580" s="233" t="s">
        <v>48</v>
      </c>
      <c r="O580" s="85"/>
      <c r="P580" s="234">
        <f>O580*H580</f>
        <v>0</v>
      </c>
      <c r="Q580" s="234">
        <v>0</v>
      </c>
      <c r="R580" s="234">
        <f>Q580*H580</f>
        <v>0</v>
      </c>
      <c r="S580" s="234">
        <v>0</v>
      </c>
      <c r="T580" s="235">
        <f>S580*H580</f>
        <v>0</v>
      </c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R580" s="236" t="s">
        <v>158</v>
      </c>
      <c r="AT580" s="236" t="s">
        <v>143</v>
      </c>
      <c r="AU580" s="236" t="s">
        <v>84</v>
      </c>
      <c r="AY580" s="17" t="s">
        <v>142</v>
      </c>
      <c r="BE580" s="237">
        <f>IF(N580="základní",J580,0)</f>
        <v>0</v>
      </c>
      <c r="BF580" s="237">
        <f>IF(N580="snížená",J580,0)</f>
        <v>0</v>
      </c>
      <c r="BG580" s="237">
        <f>IF(N580="zákl. přenesená",J580,0)</f>
        <v>0</v>
      </c>
      <c r="BH580" s="237">
        <f>IF(N580="sníž. přenesená",J580,0)</f>
        <v>0</v>
      </c>
      <c r="BI580" s="237">
        <f>IF(N580="nulová",J580,0)</f>
        <v>0</v>
      </c>
      <c r="BJ580" s="17" t="s">
        <v>84</v>
      </c>
      <c r="BK580" s="237">
        <f>ROUND(I580*H580,2)</f>
        <v>0</v>
      </c>
      <c r="BL580" s="17" t="s">
        <v>158</v>
      </c>
      <c r="BM580" s="236" t="s">
        <v>1959</v>
      </c>
    </row>
    <row r="581" s="2" customFormat="1" ht="24" customHeight="1">
      <c r="A581" s="39"/>
      <c r="B581" s="40"/>
      <c r="C581" s="225" t="s">
        <v>1960</v>
      </c>
      <c r="D581" s="225" t="s">
        <v>143</v>
      </c>
      <c r="E581" s="226" t="s">
        <v>1961</v>
      </c>
      <c r="F581" s="227" t="s">
        <v>1962</v>
      </c>
      <c r="G581" s="228" t="s">
        <v>146</v>
      </c>
      <c r="H581" s="229">
        <v>2</v>
      </c>
      <c r="I581" s="230"/>
      <c r="J581" s="231">
        <f>ROUND(I581*H581,2)</f>
        <v>0</v>
      </c>
      <c r="K581" s="227" t="s">
        <v>147</v>
      </c>
      <c r="L581" s="45"/>
      <c r="M581" s="232" t="s">
        <v>32</v>
      </c>
      <c r="N581" s="233" t="s">
        <v>48</v>
      </c>
      <c r="O581" s="85"/>
      <c r="P581" s="234">
        <f>O581*H581</f>
        <v>0</v>
      </c>
      <c r="Q581" s="234">
        <v>0</v>
      </c>
      <c r="R581" s="234">
        <f>Q581*H581</f>
        <v>0</v>
      </c>
      <c r="S581" s="234">
        <v>0</v>
      </c>
      <c r="T581" s="235">
        <f>S581*H581</f>
        <v>0</v>
      </c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R581" s="236" t="s">
        <v>158</v>
      </c>
      <c r="AT581" s="236" t="s">
        <v>143</v>
      </c>
      <c r="AU581" s="236" t="s">
        <v>84</v>
      </c>
      <c r="AY581" s="17" t="s">
        <v>142</v>
      </c>
      <c r="BE581" s="237">
        <f>IF(N581="základní",J581,0)</f>
        <v>0</v>
      </c>
      <c r="BF581" s="237">
        <f>IF(N581="snížená",J581,0)</f>
        <v>0</v>
      </c>
      <c r="BG581" s="237">
        <f>IF(N581="zákl. přenesená",J581,0)</f>
        <v>0</v>
      </c>
      <c r="BH581" s="237">
        <f>IF(N581="sníž. přenesená",J581,0)</f>
        <v>0</v>
      </c>
      <c r="BI581" s="237">
        <f>IF(N581="nulová",J581,0)</f>
        <v>0</v>
      </c>
      <c r="BJ581" s="17" t="s">
        <v>84</v>
      </c>
      <c r="BK581" s="237">
        <f>ROUND(I581*H581,2)</f>
        <v>0</v>
      </c>
      <c r="BL581" s="17" t="s">
        <v>158</v>
      </c>
      <c r="BM581" s="236" t="s">
        <v>1963</v>
      </c>
    </row>
    <row r="582" s="2" customFormat="1" ht="24" customHeight="1">
      <c r="A582" s="39"/>
      <c r="B582" s="40"/>
      <c r="C582" s="225" t="s">
        <v>1964</v>
      </c>
      <c r="D582" s="225" t="s">
        <v>143</v>
      </c>
      <c r="E582" s="226" t="s">
        <v>1965</v>
      </c>
      <c r="F582" s="227" t="s">
        <v>1966</v>
      </c>
      <c r="G582" s="228" t="s">
        <v>146</v>
      </c>
      <c r="H582" s="229">
        <v>2</v>
      </c>
      <c r="I582" s="230"/>
      <c r="J582" s="231">
        <f>ROUND(I582*H582,2)</f>
        <v>0</v>
      </c>
      <c r="K582" s="227" t="s">
        <v>147</v>
      </c>
      <c r="L582" s="45"/>
      <c r="M582" s="232" t="s">
        <v>32</v>
      </c>
      <c r="N582" s="233" t="s">
        <v>48</v>
      </c>
      <c r="O582" s="85"/>
      <c r="P582" s="234">
        <f>O582*H582</f>
        <v>0</v>
      </c>
      <c r="Q582" s="234">
        <v>0</v>
      </c>
      <c r="R582" s="234">
        <f>Q582*H582</f>
        <v>0</v>
      </c>
      <c r="S582" s="234">
        <v>0</v>
      </c>
      <c r="T582" s="235">
        <f>S582*H582</f>
        <v>0</v>
      </c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R582" s="236" t="s">
        <v>158</v>
      </c>
      <c r="AT582" s="236" t="s">
        <v>143</v>
      </c>
      <c r="AU582" s="236" t="s">
        <v>84</v>
      </c>
      <c r="AY582" s="17" t="s">
        <v>142</v>
      </c>
      <c r="BE582" s="237">
        <f>IF(N582="základní",J582,0)</f>
        <v>0</v>
      </c>
      <c r="BF582" s="237">
        <f>IF(N582="snížená",J582,0)</f>
        <v>0</v>
      </c>
      <c r="BG582" s="237">
        <f>IF(N582="zákl. přenesená",J582,0)</f>
        <v>0</v>
      </c>
      <c r="BH582" s="237">
        <f>IF(N582="sníž. přenesená",J582,0)</f>
        <v>0</v>
      </c>
      <c r="BI582" s="237">
        <f>IF(N582="nulová",J582,0)</f>
        <v>0</v>
      </c>
      <c r="BJ582" s="17" t="s">
        <v>84</v>
      </c>
      <c r="BK582" s="237">
        <f>ROUND(I582*H582,2)</f>
        <v>0</v>
      </c>
      <c r="BL582" s="17" t="s">
        <v>158</v>
      </c>
      <c r="BM582" s="236" t="s">
        <v>1967</v>
      </c>
    </row>
    <row r="583" s="2" customFormat="1" ht="24" customHeight="1">
      <c r="A583" s="39"/>
      <c r="B583" s="40"/>
      <c r="C583" s="225" t="s">
        <v>1968</v>
      </c>
      <c r="D583" s="225" t="s">
        <v>143</v>
      </c>
      <c r="E583" s="226" t="s">
        <v>1969</v>
      </c>
      <c r="F583" s="227" t="s">
        <v>1970</v>
      </c>
      <c r="G583" s="228" t="s">
        <v>146</v>
      </c>
      <c r="H583" s="229">
        <v>2</v>
      </c>
      <c r="I583" s="230"/>
      <c r="J583" s="231">
        <f>ROUND(I583*H583,2)</f>
        <v>0</v>
      </c>
      <c r="K583" s="227" t="s">
        <v>147</v>
      </c>
      <c r="L583" s="45"/>
      <c r="M583" s="232" t="s">
        <v>32</v>
      </c>
      <c r="N583" s="233" t="s">
        <v>48</v>
      </c>
      <c r="O583" s="85"/>
      <c r="P583" s="234">
        <f>O583*H583</f>
        <v>0</v>
      </c>
      <c r="Q583" s="234">
        <v>0</v>
      </c>
      <c r="R583" s="234">
        <f>Q583*H583</f>
        <v>0</v>
      </c>
      <c r="S583" s="234">
        <v>0</v>
      </c>
      <c r="T583" s="235">
        <f>S583*H583</f>
        <v>0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36" t="s">
        <v>84</v>
      </c>
      <c r="AT583" s="236" t="s">
        <v>143</v>
      </c>
      <c r="AU583" s="236" t="s">
        <v>84</v>
      </c>
      <c r="AY583" s="17" t="s">
        <v>142</v>
      </c>
      <c r="BE583" s="237">
        <f>IF(N583="základní",J583,0)</f>
        <v>0</v>
      </c>
      <c r="BF583" s="237">
        <f>IF(N583="snížená",J583,0)</f>
        <v>0</v>
      </c>
      <c r="BG583" s="237">
        <f>IF(N583="zákl. přenesená",J583,0)</f>
        <v>0</v>
      </c>
      <c r="BH583" s="237">
        <f>IF(N583="sníž. přenesená",J583,0)</f>
        <v>0</v>
      </c>
      <c r="BI583" s="237">
        <f>IF(N583="nulová",J583,0)</f>
        <v>0</v>
      </c>
      <c r="BJ583" s="17" t="s">
        <v>84</v>
      </c>
      <c r="BK583" s="237">
        <f>ROUND(I583*H583,2)</f>
        <v>0</v>
      </c>
      <c r="BL583" s="17" t="s">
        <v>84</v>
      </c>
      <c r="BM583" s="236" t="s">
        <v>1971</v>
      </c>
    </row>
    <row r="584" s="2" customFormat="1" ht="24" customHeight="1">
      <c r="A584" s="39"/>
      <c r="B584" s="40"/>
      <c r="C584" s="225" t="s">
        <v>1972</v>
      </c>
      <c r="D584" s="225" t="s">
        <v>143</v>
      </c>
      <c r="E584" s="226" t="s">
        <v>1973</v>
      </c>
      <c r="F584" s="227" t="s">
        <v>1974</v>
      </c>
      <c r="G584" s="228" t="s">
        <v>146</v>
      </c>
      <c r="H584" s="229">
        <v>4</v>
      </c>
      <c r="I584" s="230"/>
      <c r="J584" s="231">
        <f>ROUND(I584*H584,2)</f>
        <v>0</v>
      </c>
      <c r="K584" s="227" t="s">
        <v>147</v>
      </c>
      <c r="L584" s="45"/>
      <c r="M584" s="232" t="s">
        <v>32</v>
      </c>
      <c r="N584" s="233" t="s">
        <v>48</v>
      </c>
      <c r="O584" s="85"/>
      <c r="P584" s="234">
        <f>O584*H584</f>
        <v>0</v>
      </c>
      <c r="Q584" s="234">
        <v>0</v>
      </c>
      <c r="R584" s="234">
        <f>Q584*H584</f>
        <v>0</v>
      </c>
      <c r="S584" s="234">
        <v>0</v>
      </c>
      <c r="T584" s="235">
        <f>S584*H584</f>
        <v>0</v>
      </c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R584" s="236" t="s">
        <v>84</v>
      </c>
      <c r="AT584" s="236" t="s">
        <v>143</v>
      </c>
      <c r="AU584" s="236" t="s">
        <v>84</v>
      </c>
      <c r="AY584" s="17" t="s">
        <v>142</v>
      </c>
      <c r="BE584" s="237">
        <f>IF(N584="základní",J584,0)</f>
        <v>0</v>
      </c>
      <c r="BF584" s="237">
        <f>IF(N584="snížená",J584,0)</f>
        <v>0</v>
      </c>
      <c r="BG584" s="237">
        <f>IF(N584="zákl. přenesená",J584,0)</f>
        <v>0</v>
      </c>
      <c r="BH584" s="237">
        <f>IF(N584="sníž. přenesená",J584,0)</f>
        <v>0</v>
      </c>
      <c r="BI584" s="237">
        <f>IF(N584="nulová",J584,0)</f>
        <v>0</v>
      </c>
      <c r="BJ584" s="17" t="s">
        <v>84</v>
      </c>
      <c r="BK584" s="237">
        <f>ROUND(I584*H584,2)</f>
        <v>0</v>
      </c>
      <c r="BL584" s="17" t="s">
        <v>84</v>
      </c>
      <c r="BM584" s="236" t="s">
        <v>1975</v>
      </c>
    </row>
    <row r="585" s="2" customFormat="1" ht="24" customHeight="1">
      <c r="A585" s="39"/>
      <c r="B585" s="40"/>
      <c r="C585" s="225" t="s">
        <v>1976</v>
      </c>
      <c r="D585" s="225" t="s">
        <v>143</v>
      </c>
      <c r="E585" s="226" t="s">
        <v>1977</v>
      </c>
      <c r="F585" s="227" t="s">
        <v>1978</v>
      </c>
      <c r="G585" s="228" t="s">
        <v>146</v>
      </c>
      <c r="H585" s="229">
        <v>4</v>
      </c>
      <c r="I585" s="230"/>
      <c r="J585" s="231">
        <f>ROUND(I585*H585,2)</f>
        <v>0</v>
      </c>
      <c r="K585" s="227" t="s">
        <v>147</v>
      </c>
      <c r="L585" s="45"/>
      <c r="M585" s="232" t="s">
        <v>32</v>
      </c>
      <c r="N585" s="233" t="s">
        <v>48</v>
      </c>
      <c r="O585" s="85"/>
      <c r="P585" s="234">
        <f>O585*H585</f>
        <v>0</v>
      </c>
      <c r="Q585" s="234">
        <v>0</v>
      </c>
      <c r="R585" s="234">
        <f>Q585*H585</f>
        <v>0</v>
      </c>
      <c r="S585" s="234">
        <v>0</v>
      </c>
      <c r="T585" s="235">
        <f>S585*H585</f>
        <v>0</v>
      </c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R585" s="236" t="s">
        <v>84</v>
      </c>
      <c r="AT585" s="236" t="s">
        <v>143</v>
      </c>
      <c r="AU585" s="236" t="s">
        <v>84</v>
      </c>
      <c r="AY585" s="17" t="s">
        <v>142</v>
      </c>
      <c r="BE585" s="237">
        <f>IF(N585="základní",J585,0)</f>
        <v>0</v>
      </c>
      <c r="BF585" s="237">
        <f>IF(N585="snížená",J585,0)</f>
        <v>0</v>
      </c>
      <c r="BG585" s="237">
        <f>IF(N585="zákl. přenesená",J585,0)</f>
        <v>0</v>
      </c>
      <c r="BH585" s="237">
        <f>IF(N585="sníž. přenesená",J585,0)</f>
        <v>0</v>
      </c>
      <c r="BI585" s="237">
        <f>IF(N585="nulová",J585,0)</f>
        <v>0</v>
      </c>
      <c r="BJ585" s="17" t="s">
        <v>84</v>
      </c>
      <c r="BK585" s="237">
        <f>ROUND(I585*H585,2)</f>
        <v>0</v>
      </c>
      <c r="BL585" s="17" t="s">
        <v>84</v>
      </c>
      <c r="BM585" s="236" t="s">
        <v>1979</v>
      </c>
    </row>
    <row r="586" s="2" customFormat="1" ht="24" customHeight="1">
      <c r="A586" s="39"/>
      <c r="B586" s="40"/>
      <c r="C586" s="225" t="s">
        <v>1980</v>
      </c>
      <c r="D586" s="225" t="s">
        <v>143</v>
      </c>
      <c r="E586" s="226" t="s">
        <v>1981</v>
      </c>
      <c r="F586" s="227" t="s">
        <v>1982</v>
      </c>
      <c r="G586" s="228" t="s">
        <v>146</v>
      </c>
      <c r="H586" s="229">
        <v>4</v>
      </c>
      <c r="I586" s="230"/>
      <c r="J586" s="231">
        <f>ROUND(I586*H586,2)</f>
        <v>0</v>
      </c>
      <c r="K586" s="227" t="s">
        <v>147</v>
      </c>
      <c r="L586" s="45"/>
      <c r="M586" s="232" t="s">
        <v>32</v>
      </c>
      <c r="N586" s="233" t="s">
        <v>48</v>
      </c>
      <c r="O586" s="85"/>
      <c r="P586" s="234">
        <f>O586*H586</f>
        <v>0</v>
      </c>
      <c r="Q586" s="234">
        <v>0</v>
      </c>
      <c r="R586" s="234">
        <f>Q586*H586</f>
        <v>0</v>
      </c>
      <c r="S586" s="234">
        <v>0</v>
      </c>
      <c r="T586" s="235">
        <f>S586*H586</f>
        <v>0</v>
      </c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R586" s="236" t="s">
        <v>84</v>
      </c>
      <c r="AT586" s="236" t="s">
        <v>143</v>
      </c>
      <c r="AU586" s="236" t="s">
        <v>84</v>
      </c>
      <c r="AY586" s="17" t="s">
        <v>142</v>
      </c>
      <c r="BE586" s="237">
        <f>IF(N586="základní",J586,0)</f>
        <v>0</v>
      </c>
      <c r="BF586" s="237">
        <f>IF(N586="snížená",J586,0)</f>
        <v>0</v>
      </c>
      <c r="BG586" s="237">
        <f>IF(N586="zákl. přenesená",J586,0)</f>
        <v>0</v>
      </c>
      <c r="BH586" s="237">
        <f>IF(N586="sníž. přenesená",J586,0)</f>
        <v>0</v>
      </c>
      <c r="BI586" s="237">
        <f>IF(N586="nulová",J586,0)</f>
        <v>0</v>
      </c>
      <c r="BJ586" s="17" t="s">
        <v>84</v>
      </c>
      <c r="BK586" s="237">
        <f>ROUND(I586*H586,2)</f>
        <v>0</v>
      </c>
      <c r="BL586" s="17" t="s">
        <v>84</v>
      </c>
      <c r="BM586" s="236" t="s">
        <v>1983</v>
      </c>
    </row>
    <row r="587" s="2" customFormat="1" ht="24" customHeight="1">
      <c r="A587" s="39"/>
      <c r="B587" s="40"/>
      <c r="C587" s="225" t="s">
        <v>1984</v>
      </c>
      <c r="D587" s="225" t="s">
        <v>143</v>
      </c>
      <c r="E587" s="226" t="s">
        <v>1985</v>
      </c>
      <c r="F587" s="227" t="s">
        <v>1986</v>
      </c>
      <c r="G587" s="228" t="s">
        <v>146</v>
      </c>
      <c r="H587" s="229">
        <v>2</v>
      </c>
      <c r="I587" s="230"/>
      <c r="J587" s="231">
        <f>ROUND(I587*H587,2)</f>
        <v>0</v>
      </c>
      <c r="K587" s="227" t="s">
        <v>147</v>
      </c>
      <c r="L587" s="45"/>
      <c r="M587" s="232" t="s">
        <v>32</v>
      </c>
      <c r="N587" s="233" t="s">
        <v>48</v>
      </c>
      <c r="O587" s="85"/>
      <c r="P587" s="234">
        <f>O587*H587</f>
        <v>0</v>
      </c>
      <c r="Q587" s="234">
        <v>0</v>
      </c>
      <c r="R587" s="234">
        <f>Q587*H587</f>
        <v>0</v>
      </c>
      <c r="S587" s="234">
        <v>0</v>
      </c>
      <c r="T587" s="235">
        <f>S587*H587</f>
        <v>0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36" t="s">
        <v>84</v>
      </c>
      <c r="AT587" s="236" t="s">
        <v>143</v>
      </c>
      <c r="AU587" s="236" t="s">
        <v>84</v>
      </c>
      <c r="AY587" s="17" t="s">
        <v>142</v>
      </c>
      <c r="BE587" s="237">
        <f>IF(N587="základní",J587,0)</f>
        <v>0</v>
      </c>
      <c r="BF587" s="237">
        <f>IF(N587="snížená",J587,0)</f>
        <v>0</v>
      </c>
      <c r="BG587" s="237">
        <f>IF(N587="zákl. přenesená",J587,0)</f>
        <v>0</v>
      </c>
      <c r="BH587" s="237">
        <f>IF(N587="sníž. přenesená",J587,0)</f>
        <v>0</v>
      </c>
      <c r="BI587" s="237">
        <f>IF(N587="nulová",J587,0)</f>
        <v>0</v>
      </c>
      <c r="BJ587" s="17" t="s">
        <v>84</v>
      </c>
      <c r="BK587" s="237">
        <f>ROUND(I587*H587,2)</f>
        <v>0</v>
      </c>
      <c r="BL587" s="17" t="s">
        <v>84</v>
      </c>
      <c r="BM587" s="236" t="s">
        <v>1987</v>
      </c>
    </row>
    <row r="588" s="2" customFormat="1" ht="24" customHeight="1">
      <c r="A588" s="39"/>
      <c r="B588" s="40"/>
      <c r="C588" s="225" t="s">
        <v>1988</v>
      </c>
      <c r="D588" s="225" t="s">
        <v>143</v>
      </c>
      <c r="E588" s="226" t="s">
        <v>1989</v>
      </c>
      <c r="F588" s="227" t="s">
        <v>1990</v>
      </c>
      <c r="G588" s="228" t="s">
        <v>146</v>
      </c>
      <c r="H588" s="229">
        <v>2</v>
      </c>
      <c r="I588" s="230"/>
      <c r="J588" s="231">
        <f>ROUND(I588*H588,2)</f>
        <v>0</v>
      </c>
      <c r="K588" s="227" t="s">
        <v>147</v>
      </c>
      <c r="L588" s="45"/>
      <c r="M588" s="232" t="s">
        <v>32</v>
      </c>
      <c r="N588" s="233" t="s">
        <v>48</v>
      </c>
      <c r="O588" s="85"/>
      <c r="P588" s="234">
        <f>O588*H588</f>
        <v>0</v>
      </c>
      <c r="Q588" s="234">
        <v>0</v>
      </c>
      <c r="R588" s="234">
        <f>Q588*H588</f>
        <v>0</v>
      </c>
      <c r="S588" s="234">
        <v>0</v>
      </c>
      <c r="T588" s="235">
        <f>S588*H588</f>
        <v>0</v>
      </c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R588" s="236" t="s">
        <v>84</v>
      </c>
      <c r="AT588" s="236" t="s">
        <v>143</v>
      </c>
      <c r="AU588" s="236" t="s">
        <v>84</v>
      </c>
      <c r="AY588" s="17" t="s">
        <v>142</v>
      </c>
      <c r="BE588" s="237">
        <f>IF(N588="základní",J588,0)</f>
        <v>0</v>
      </c>
      <c r="BF588" s="237">
        <f>IF(N588="snížená",J588,0)</f>
        <v>0</v>
      </c>
      <c r="BG588" s="237">
        <f>IF(N588="zákl. přenesená",J588,0)</f>
        <v>0</v>
      </c>
      <c r="BH588" s="237">
        <f>IF(N588="sníž. přenesená",J588,0)</f>
        <v>0</v>
      </c>
      <c r="BI588" s="237">
        <f>IF(N588="nulová",J588,0)</f>
        <v>0</v>
      </c>
      <c r="BJ588" s="17" t="s">
        <v>84</v>
      </c>
      <c r="BK588" s="237">
        <f>ROUND(I588*H588,2)</f>
        <v>0</v>
      </c>
      <c r="BL588" s="17" t="s">
        <v>84</v>
      </c>
      <c r="BM588" s="236" t="s">
        <v>1991</v>
      </c>
    </row>
    <row r="589" s="2" customFormat="1" ht="24" customHeight="1">
      <c r="A589" s="39"/>
      <c r="B589" s="40"/>
      <c r="C589" s="225" t="s">
        <v>1992</v>
      </c>
      <c r="D589" s="225" t="s">
        <v>143</v>
      </c>
      <c r="E589" s="226" t="s">
        <v>1993</v>
      </c>
      <c r="F589" s="227" t="s">
        <v>1994</v>
      </c>
      <c r="G589" s="228" t="s">
        <v>146</v>
      </c>
      <c r="H589" s="229">
        <v>11</v>
      </c>
      <c r="I589" s="230"/>
      <c r="J589" s="231">
        <f>ROUND(I589*H589,2)</f>
        <v>0</v>
      </c>
      <c r="K589" s="227" t="s">
        <v>147</v>
      </c>
      <c r="L589" s="45"/>
      <c r="M589" s="232" t="s">
        <v>32</v>
      </c>
      <c r="N589" s="233" t="s">
        <v>48</v>
      </c>
      <c r="O589" s="85"/>
      <c r="P589" s="234">
        <f>O589*H589</f>
        <v>0</v>
      </c>
      <c r="Q589" s="234">
        <v>0</v>
      </c>
      <c r="R589" s="234">
        <f>Q589*H589</f>
        <v>0</v>
      </c>
      <c r="S589" s="234">
        <v>0</v>
      </c>
      <c r="T589" s="235">
        <f>S589*H589</f>
        <v>0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36" t="s">
        <v>158</v>
      </c>
      <c r="AT589" s="236" t="s">
        <v>143</v>
      </c>
      <c r="AU589" s="236" t="s">
        <v>84</v>
      </c>
      <c r="AY589" s="17" t="s">
        <v>142</v>
      </c>
      <c r="BE589" s="237">
        <f>IF(N589="základní",J589,0)</f>
        <v>0</v>
      </c>
      <c r="BF589" s="237">
        <f>IF(N589="snížená",J589,0)</f>
        <v>0</v>
      </c>
      <c r="BG589" s="237">
        <f>IF(N589="zákl. přenesená",J589,0)</f>
        <v>0</v>
      </c>
      <c r="BH589" s="237">
        <f>IF(N589="sníž. přenesená",J589,0)</f>
        <v>0</v>
      </c>
      <c r="BI589" s="237">
        <f>IF(N589="nulová",J589,0)</f>
        <v>0</v>
      </c>
      <c r="BJ589" s="17" t="s">
        <v>84</v>
      </c>
      <c r="BK589" s="237">
        <f>ROUND(I589*H589,2)</f>
        <v>0</v>
      </c>
      <c r="BL589" s="17" t="s">
        <v>158</v>
      </c>
      <c r="BM589" s="236" t="s">
        <v>1995</v>
      </c>
    </row>
    <row r="590" s="2" customFormat="1" ht="24" customHeight="1">
      <c r="A590" s="39"/>
      <c r="B590" s="40"/>
      <c r="C590" s="242" t="s">
        <v>1996</v>
      </c>
      <c r="D590" s="242" t="s">
        <v>214</v>
      </c>
      <c r="E590" s="243" t="s">
        <v>1997</v>
      </c>
      <c r="F590" s="244" t="s">
        <v>1998</v>
      </c>
      <c r="G590" s="245" t="s">
        <v>146</v>
      </c>
      <c r="H590" s="246">
        <v>15</v>
      </c>
      <c r="I590" s="247"/>
      <c r="J590" s="248">
        <f>ROUND(I590*H590,2)</f>
        <v>0</v>
      </c>
      <c r="K590" s="244" t="s">
        <v>147</v>
      </c>
      <c r="L590" s="249"/>
      <c r="M590" s="250" t="s">
        <v>32</v>
      </c>
      <c r="N590" s="251" t="s">
        <v>48</v>
      </c>
      <c r="O590" s="85"/>
      <c r="P590" s="234">
        <f>O590*H590</f>
        <v>0</v>
      </c>
      <c r="Q590" s="234">
        <v>0</v>
      </c>
      <c r="R590" s="234">
        <f>Q590*H590</f>
        <v>0</v>
      </c>
      <c r="S590" s="234">
        <v>0</v>
      </c>
      <c r="T590" s="235">
        <f>S590*H590</f>
        <v>0</v>
      </c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R590" s="236" t="s">
        <v>217</v>
      </c>
      <c r="AT590" s="236" t="s">
        <v>214</v>
      </c>
      <c r="AU590" s="236" t="s">
        <v>84</v>
      </c>
      <c r="AY590" s="17" t="s">
        <v>142</v>
      </c>
      <c r="BE590" s="237">
        <f>IF(N590="základní",J590,0)</f>
        <v>0</v>
      </c>
      <c r="BF590" s="237">
        <f>IF(N590="snížená",J590,0)</f>
        <v>0</v>
      </c>
      <c r="BG590" s="237">
        <f>IF(N590="zákl. přenesená",J590,0)</f>
        <v>0</v>
      </c>
      <c r="BH590" s="237">
        <f>IF(N590="sníž. přenesená",J590,0)</f>
        <v>0</v>
      </c>
      <c r="BI590" s="237">
        <f>IF(N590="nulová",J590,0)</f>
        <v>0</v>
      </c>
      <c r="BJ590" s="17" t="s">
        <v>84</v>
      </c>
      <c r="BK590" s="237">
        <f>ROUND(I590*H590,2)</f>
        <v>0</v>
      </c>
      <c r="BL590" s="17" t="s">
        <v>218</v>
      </c>
      <c r="BM590" s="236" t="s">
        <v>1999</v>
      </c>
    </row>
    <row r="591" s="2" customFormat="1" ht="24" customHeight="1">
      <c r="A591" s="39"/>
      <c r="B591" s="40"/>
      <c r="C591" s="225" t="s">
        <v>2000</v>
      </c>
      <c r="D591" s="225" t="s">
        <v>143</v>
      </c>
      <c r="E591" s="226" t="s">
        <v>2001</v>
      </c>
      <c r="F591" s="227" t="s">
        <v>2002</v>
      </c>
      <c r="G591" s="228" t="s">
        <v>146</v>
      </c>
      <c r="H591" s="229">
        <v>16</v>
      </c>
      <c r="I591" s="230"/>
      <c r="J591" s="231">
        <f>ROUND(I591*H591,2)</f>
        <v>0</v>
      </c>
      <c r="K591" s="227" t="s">
        <v>147</v>
      </c>
      <c r="L591" s="45"/>
      <c r="M591" s="232" t="s">
        <v>32</v>
      </c>
      <c r="N591" s="233" t="s">
        <v>48</v>
      </c>
      <c r="O591" s="85"/>
      <c r="P591" s="234">
        <f>O591*H591</f>
        <v>0</v>
      </c>
      <c r="Q591" s="234">
        <v>0</v>
      </c>
      <c r="R591" s="234">
        <f>Q591*H591</f>
        <v>0</v>
      </c>
      <c r="S591" s="234">
        <v>0</v>
      </c>
      <c r="T591" s="235">
        <f>S591*H591</f>
        <v>0</v>
      </c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R591" s="236" t="s">
        <v>205</v>
      </c>
      <c r="AT591" s="236" t="s">
        <v>143</v>
      </c>
      <c r="AU591" s="236" t="s">
        <v>84</v>
      </c>
      <c r="AY591" s="17" t="s">
        <v>142</v>
      </c>
      <c r="BE591" s="237">
        <f>IF(N591="základní",J591,0)</f>
        <v>0</v>
      </c>
      <c r="BF591" s="237">
        <f>IF(N591="snížená",J591,0)</f>
        <v>0</v>
      </c>
      <c r="BG591" s="237">
        <f>IF(N591="zákl. přenesená",J591,0)</f>
        <v>0</v>
      </c>
      <c r="BH591" s="237">
        <f>IF(N591="sníž. přenesená",J591,0)</f>
        <v>0</v>
      </c>
      <c r="BI591" s="237">
        <f>IF(N591="nulová",J591,0)</f>
        <v>0</v>
      </c>
      <c r="BJ591" s="17" t="s">
        <v>84</v>
      </c>
      <c r="BK591" s="237">
        <f>ROUND(I591*H591,2)</f>
        <v>0</v>
      </c>
      <c r="BL591" s="17" t="s">
        <v>205</v>
      </c>
      <c r="BM591" s="236" t="s">
        <v>2003</v>
      </c>
    </row>
    <row r="592" s="2" customFormat="1" ht="24" customHeight="1">
      <c r="A592" s="39"/>
      <c r="B592" s="40"/>
      <c r="C592" s="225" t="s">
        <v>2004</v>
      </c>
      <c r="D592" s="225" t="s">
        <v>143</v>
      </c>
      <c r="E592" s="226" t="s">
        <v>2005</v>
      </c>
      <c r="F592" s="227" t="s">
        <v>2006</v>
      </c>
      <c r="G592" s="228" t="s">
        <v>146</v>
      </c>
      <c r="H592" s="229">
        <v>16</v>
      </c>
      <c r="I592" s="230"/>
      <c r="J592" s="231">
        <f>ROUND(I592*H592,2)</f>
        <v>0</v>
      </c>
      <c r="K592" s="227" t="s">
        <v>147</v>
      </c>
      <c r="L592" s="45"/>
      <c r="M592" s="232" t="s">
        <v>32</v>
      </c>
      <c r="N592" s="233" t="s">
        <v>48</v>
      </c>
      <c r="O592" s="85"/>
      <c r="P592" s="234">
        <f>O592*H592</f>
        <v>0</v>
      </c>
      <c r="Q592" s="234">
        <v>0</v>
      </c>
      <c r="R592" s="234">
        <f>Q592*H592</f>
        <v>0</v>
      </c>
      <c r="S592" s="234">
        <v>0</v>
      </c>
      <c r="T592" s="235">
        <f>S592*H592</f>
        <v>0</v>
      </c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R592" s="236" t="s">
        <v>205</v>
      </c>
      <c r="AT592" s="236" t="s">
        <v>143</v>
      </c>
      <c r="AU592" s="236" t="s">
        <v>84</v>
      </c>
      <c r="AY592" s="17" t="s">
        <v>142</v>
      </c>
      <c r="BE592" s="237">
        <f>IF(N592="základní",J592,0)</f>
        <v>0</v>
      </c>
      <c r="BF592" s="237">
        <f>IF(N592="snížená",J592,0)</f>
        <v>0</v>
      </c>
      <c r="BG592" s="237">
        <f>IF(N592="zákl. přenesená",J592,0)</f>
        <v>0</v>
      </c>
      <c r="BH592" s="237">
        <f>IF(N592="sníž. přenesená",J592,0)</f>
        <v>0</v>
      </c>
      <c r="BI592" s="237">
        <f>IF(N592="nulová",J592,0)</f>
        <v>0</v>
      </c>
      <c r="BJ592" s="17" t="s">
        <v>84</v>
      </c>
      <c r="BK592" s="237">
        <f>ROUND(I592*H592,2)</f>
        <v>0</v>
      </c>
      <c r="BL592" s="17" t="s">
        <v>205</v>
      </c>
      <c r="BM592" s="236" t="s">
        <v>2007</v>
      </c>
    </row>
    <row r="593" s="2" customFormat="1" ht="24" customHeight="1">
      <c r="A593" s="39"/>
      <c r="B593" s="40"/>
      <c r="C593" s="225" t="s">
        <v>2008</v>
      </c>
      <c r="D593" s="225" t="s">
        <v>143</v>
      </c>
      <c r="E593" s="226" t="s">
        <v>2009</v>
      </c>
      <c r="F593" s="227" t="s">
        <v>2010</v>
      </c>
      <c r="G593" s="228" t="s">
        <v>871</v>
      </c>
      <c r="H593" s="229">
        <v>750</v>
      </c>
      <c r="I593" s="230"/>
      <c r="J593" s="231">
        <f>ROUND(I593*H593,2)</f>
        <v>0</v>
      </c>
      <c r="K593" s="227" t="s">
        <v>147</v>
      </c>
      <c r="L593" s="45"/>
      <c r="M593" s="232" t="s">
        <v>32</v>
      </c>
      <c r="N593" s="233" t="s">
        <v>48</v>
      </c>
      <c r="O593" s="85"/>
      <c r="P593" s="234">
        <f>O593*H593</f>
        <v>0</v>
      </c>
      <c r="Q593" s="234">
        <v>0</v>
      </c>
      <c r="R593" s="234">
        <f>Q593*H593</f>
        <v>0</v>
      </c>
      <c r="S593" s="234">
        <v>0</v>
      </c>
      <c r="T593" s="235">
        <f>S593*H593</f>
        <v>0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236" t="s">
        <v>634</v>
      </c>
      <c r="AT593" s="236" t="s">
        <v>143</v>
      </c>
      <c r="AU593" s="236" t="s">
        <v>84</v>
      </c>
      <c r="AY593" s="17" t="s">
        <v>142</v>
      </c>
      <c r="BE593" s="237">
        <f>IF(N593="základní",J593,0)</f>
        <v>0</v>
      </c>
      <c r="BF593" s="237">
        <f>IF(N593="snížená",J593,0)</f>
        <v>0</v>
      </c>
      <c r="BG593" s="237">
        <f>IF(N593="zákl. přenesená",J593,0)</f>
        <v>0</v>
      </c>
      <c r="BH593" s="237">
        <f>IF(N593="sníž. přenesená",J593,0)</f>
        <v>0</v>
      </c>
      <c r="BI593" s="237">
        <f>IF(N593="nulová",J593,0)</f>
        <v>0</v>
      </c>
      <c r="BJ593" s="17" t="s">
        <v>84</v>
      </c>
      <c r="BK593" s="237">
        <f>ROUND(I593*H593,2)</f>
        <v>0</v>
      </c>
      <c r="BL593" s="17" t="s">
        <v>634</v>
      </c>
      <c r="BM593" s="236" t="s">
        <v>2011</v>
      </c>
    </row>
    <row r="594" s="2" customFormat="1" ht="24" customHeight="1">
      <c r="A594" s="39"/>
      <c r="B594" s="40"/>
      <c r="C594" s="225" t="s">
        <v>2012</v>
      </c>
      <c r="D594" s="225" t="s">
        <v>143</v>
      </c>
      <c r="E594" s="226" t="s">
        <v>2013</v>
      </c>
      <c r="F594" s="227" t="s">
        <v>2014</v>
      </c>
      <c r="G594" s="228" t="s">
        <v>871</v>
      </c>
      <c r="H594" s="229">
        <v>408</v>
      </c>
      <c r="I594" s="230"/>
      <c r="J594" s="231">
        <f>ROUND(I594*H594,2)</f>
        <v>0</v>
      </c>
      <c r="K594" s="227" t="s">
        <v>147</v>
      </c>
      <c r="L594" s="45"/>
      <c r="M594" s="232" t="s">
        <v>32</v>
      </c>
      <c r="N594" s="233" t="s">
        <v>48</v>
      </c>
      <c r="O594" s="85"/>
      <c r="P594" s="234">
        <f>O594*H594</f>
        <v>0</v>
      </c>
      <c r="Q594" s="234">
        <v>0</v>
      </c>
      <c r="R594" s="234">
        <f>Q594*H594</f>
        <v>0</v>
      </c>
      <c r="S594" s="234">
        <v>0</v>
      </c>
      <c r="T594" s="235">
        <f>S594*H594</f>
        <v>0</v>
      </c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R594" s="236" t="s">
        <v>634</v>
      </c>
      <c r="AT594" s="236" t="s">
        <v>143</v>
      </c>
      <c r="AU594" s="236" t="s">
        <v>84</v>
      </c>
      <c r="AY594" s="17" t="s">
        <v>142</v>
      </c>
      <c r="BE594" s="237">
        <f>IF(N594="základní",J594,0)</f>
        <v>0</v>
      </c>
      <c r="BF594" s="237">
        <f>IF(N594="snížená",J594,0)</f>
        <v>0</v>
      </c>
      <c r="BG594" s="237">
        <f>IF(N594="zákl. přenesená",J594,0)</f>
        <v>0</v>
      </c>
      <c r="BH594" s="237">
        <f>IF(N594="sníž. přenesená",J594,0)</f>
        <v>0</v>
      </c>
      <c r="BI594" s="237">
        <f>IF(N594="nulová",J594,0)</f>
        <v>0</v>
      </c>
      <c r="BJ594" s="17" t="s">
        <v>84</v>
      </c>
      <c r="BK594" s="237">
        <f>ROUND(I594*H594,2)</f>
        <v>0</v>
      </c>
      <c r="BL594" s="17" t="s">
        <v>634</v>
      </c>
      <c r="BM594" s="236" t="s">
        <v>2015</v>
      </c>
    </row>
    <row r="595" s="2" customFormat="1" ht="24" customHeight="1">
      <c r="A595" s="39"/>
      <c r="B595" s="40"/>
      <c r="C595" s="242" t="s">
        <v>2016</v>
      </c>
      <c r="D595" s="242" t="s">
        <v>214</v>
      </c>
      <c r="E595" s="243" t="s">
        <v>2017</v>
      </c>
      <c r="F595" s="244" t="s">
        <v>2018</v>
      </c>
      <c r="G595" s="245" t="s">
        <v>146</v>
      </c>
      <c r="H595" s="246">
        <v>1</v>
      </c>
      <c r="I595" s="247"/>
      <c r="J595" s="248">
        <f>ROUND(I595*H595,2)</f>
        <v>0</v>
      </c>
      <c r="K595" s="244" t="s">
        <v>147</v>
      </c>
      <c r="L595" s="249"/>
      <c r="M595" s="250" t="s">
        <v>32</v>
      </c>
      <c r="N595" s="251" t="s">
        <v>48</v>
      </c>
      <c r="O595" s="85"/>
      <c r="P595" s="234">
        <f>O595*H595</f>
        <v>0</v>
      </c>
      <c r="Q595" s="234">
        <v>0</v>
      </c>
      <c r="R595" s="234">
        <f>Q595*H595</f>
        <v>0</v>
      </c>
      <c r="S595" s="234">
        <v>0</v>
      </c>
      <c r="T595" s="235">
        <f>S595*H595</f>
        <v>0</v>
      </c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R595" s="236" t="s">
        <v>230</v>
      </c>
      <c r="AT595" s="236" t="s">
        <v>214</v>
      </c>
      <c r="AU595" s="236" t="s">
        <v>84</v>
      </c>
      <c r="AY595" s="17" t="s">
        <v>142</v>
      </c>
      <c r="BE595" s="237">
        <f>IF(N595="základní",J595,0)</f>
        <v>0</v>
      </c>
      <c r="BF595" s="237">
        <f>IF(N595="snížená",J595,0)</f>
        <v>0</v>
      </c>
      <c r="BG595" s="237">
        <f>IF(N595="zákl. přenesená",J595,0)</f>
        <v>0</v>
      </c>
      <c r="BH595" s="237">
        <f>IF(N595="sníž. přenesená",J595,0)</f>
        <v>0</v>
      </c>
      <c r="BI595" s="237">
        <f>IF(N595="nulová",J595,0)</f>
        <v>0</v>
      </c>
      <c r="BJ595" s="17" t="s">
        <v>84</v>
      </c>
      <c r="BK595" s="237">
        <f>ROUND(I595*H595,2)</f>
        <v>0</v>
      </c>
      <c r="BL595" s="17" t="s">
        <v>230</v>
      </c>
      <c r="BM595" s="236" t="s">
        <v>2019</v>
      </c>
    </row>
    <row r="596" s="2" customFormat="1" ht="24" customHeight="1">
      <c r="A596" s="39"/>
      <c r="B596" s="40"/>
      <c r="C596" s="225" t="s">
        <v>2020</v>
      </c>
      <c r="D596" s="225" t="s">
        <v>143</v>
      </c>
      <c r="E596" s="226" t="s">
        <v>2021</v>
      </c>
      <c r="F596" s="227" t="s">
        <v>2022</v>
      </c>
      <c r="G596" s="228" t="s">
        <v>146</v>
      </c>
      <c r="H596" s="229">
        <v>26</v>
      </c>
      <c r="I596" s="230"/>
      <c r="J596" s="231">
        <f>ROUND(I596*H596,2)</f>
        <v>0</v>
      </c>
      <c r="K596" s="227" t="s">
        <v>147</v>
      </c>
      <c r="L596" s="45"/>
      <c r="M596" s="232" t="s">
        <v>32</v>
      </c>
      <c r="N596" s="233" t="s">
        <v>48</v>
      </c>
      <c r="O596" s="85"/>
      <c r="P596" s="234">
        <f>O596*H596</f>
        <v>0</v>
      </c>
      <c r="Q596" s="234">
        <v>0</v>
      </c>
      <c r="R596" s="234">
        <f>Q596*H596</f>
        <v>0</v>
      </c>
      <c r="S596" s="234">
        <v>0</v>
      </c>
      <c r="T596" s="235">
        <f>S596*H596</f>
        <v>0</v>
      </c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R596" s="236" t="s">
        <v>158</v>
      </c>
      <c r="AT596" s="236" t="s">
        <v>143</v>
      </c>
      <c r="AU596" s="236" t="s">
        <v>84</v>
      </c>
      <c r="AY596" s="17" t="s">
        <v>142</v>
      </c>
      <c r="BE596" s="237">
        <f>IF(N596="základní",J596,0)</f>
        <v>0</v>
      </c>
      <c r="BF596" s="237">
        <f>IF(N596="snížená",J596,0)</f>
        <v>0</v>
      </c>
      <c r="BG596" s="237">
        <f>IF(N596="zákl. přenesená",J596,0)</f>
        <v>0</v>
      </c>
      <c r="BH596" s="237">
        <f>IF(N596="sníž. přenesená",J596,0)</f>
        <v>0</v>
      </c>
      <c r="BI596" s="237">
        <f>IF(N596="nulová",J596,0)</f>
        <v>0</v>
      </c>
      <c r="BJ596" s="17" t="s">
        <v>84</v>
      </c>
      <c r="BK596" s="237">
        <f>ROUND(I596*H596,2)</f>
        <v>0</v>
      </c>
      <c r="BL596" s="17" t="s">
        <v>158</v>
      </c>
      <c r="BM596" s="236" t="s">
        <v>2023</v>
      </c>
    </row>
    <row r="597" s="2" customFormat="1" ht="24" customHeight="1">
      <c r="A597" s="39"/>
      <c r="B597" s="40"/>
      <c r="C597" s="225" t="s">
        <v>2024</v>
      </c>
      <c r="D597" s="225" t="s">
        <v>143</v>
      </c>
      <c r="E597" s="226" t="s">
        <v>2025</v>
      </c>
      <c r="F597" s="227" t="s">
        <v>2026</v>
      </c>
      <c r="G597" s="228" t="s">
        <v>146</v>
      </c>
      <c r="H597" s="229">
        <v>4</v>
      </c>
      <c r="I597" s="230"/>
      <c r="J597" s="231">
        <f>ROUND(I597*H597,2)</f>
        <v>0</v>
      </c>
      <c r="K597" s="227" t="s">
        <v>147</v>
      </c>
      <c r="L597" s="45"/>
      <c r="M597" s="232" t="s">
        <v>32</v>
      </c>
      <c r="N597" s="233" t="s">
        <v>48</v>
      </c>
      <c r="O597" s="85"/>
      <c r="P597" s="234">
        <f>O597*H597</f>
        <v>0</v>
      </c>
      <c r="Q597" s="234">
        <v>0</v>
      </c>
      <c r="R597" s="234">
        <f>Q597*H597</f>
        <v>0</v>
      </c>
      <c r="S597" s="234">
        <v>0</v>
      </c>
      <c r="T597" s="235">
        <f>S597*H597</f>
        <v>0</v>
      </c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R597" s="236" t="s">
        <v>158</v>
      </c>
      <c r="AT597" s="236" t="s">
        <v>143</v>
      </c>
      <c r="AU597" s="236" t="s">
        <v>84</v>
      </c>
      <c r="AY597" s="17" t="s">
        <v>142</v>
      </c>
      <c r="BE597" s="237">
        <f>IF(N597="základní",J597,0)</f>
        <v>0</v>
      </c>
      <c r="BF597" s="237">
        <f>IF(N597="snížená",J597,0)</f>
        <v>0</v>
      </c>
      <c r="BG597" s="237">
        <f>IF(N597="zákl. přenesená",J597,0)</f>
        <v>0</v>
      </c>
      <c r="BH597" s="237">
        <f>IF(N597="sníž. přenesená",J597,0)</f>
        <v>0</v>
      </c>
      <c r="BI597" s="237">
        <f>IF(N597="nulová",J597,0)</f>
        <v>0</v>
      </c>
      <c r="BJ597" s="17" t="s">
        <v>84</v>
      </c>
      <c r="BK597" s="237">
        <f>ROUND(I597*H597,2)</f>
        <v>0</v>
      </c>
      <c r="BL597" s="17" t="s">
        <v>158</v>
      </c>
      <c r="BM597" s="236" t="s">
        <v>2027</v>
      </c>
    </row>
    <row r="598" s="2" customFormat="1" ht="24" customHeight="1">
      <c r="A598" s="39"/>
      <c r="B598" s="40"/>
      <c r="C598" s="225" t="s">
        <v>2028</v>
      </c>
      <c r="D598" s="225" t="s">
        <v>143</v>
      </c>
      <c r="E598" s="226" t="s">
        <v>2029</v>
      </c>
      <c r="F598" s="227" t="s">
        <v>2030</v>
      </c>
      <c r="G598" s="228" t="s">
        <v>146</v>
      </c>
      <c r="H598" s="229">
        <v>26</v>
      </c>
      <c r="I598" s="230"/>
      <c r="J598" s="231">
        <f>ROUND(I598*H598,2)</f>
        <v>0</v>
      </c>
      <c r="K598" s="227" t="s">
        <v>147</v>
      </c>
      <c r="L598" s="45"/>
      <c r="M598" s="232" t="s">
        <v>32</v>
      </c>
      <c r="N598" s="233" t="s">
        <v>48</v>
      </c>
      <c r="O598" s="85"/>
      <c r="P598" s="234">
        <f>O598*H598</f>
        <v>0</v>
      </c>
      <c r="Q598" s="234">
        <v>0</v>
      </c>
      <c r="R598" s="234">
        <f>Q598*H598</f>
        <v>0</v>
      </c>
      <c r="S598" s="234">
        <v>0</v>
      </c>
      <c r="T598" s="235">
        <f>S598*H598</f>
        <v>0</v>
      </c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R598" s="236" t="s">
        <v>84</v>
      </c>
      <c r="AT598" s="236" t="s">
        <v>143</v>
      </c>
      <c r="AU598" s="236" t="s">
        <v>84</v>
      </c>
      <c r="AY598" s="17" t="s">
        <v>142</v>
      </c>
      <c r="BE598" s="237">
        <f>IF(N598="základní",J598,0)</f>
        <v>0</v>
      </c>
      <c r="BF598" s="237">
        <f>IF(N598="snížená",J598,0)</f>
        <v>0</v>
      </c>
      <c r="BG598" s="237">
        <f>IF(N598="zákl. přenesená",J598,0)</f>
        <v>0</v>
      </c>
      <c r="BH598" s="237">
        <f>IF(N598="sníž. přenesená",J598,0)</f>
        <v>0</v>
      </c>
      <c r="BI598" s="237">
        <f>IF(N598="nulová",J598,0)</f>
        <v>0</v>
      </c>
      <c r="BJ598" s="17" t="s">
        <v>84</v>
      </c>
      <c r="BK598" s="237">
        <f>ROUND(I598*H598,2)</f>
        <v>0</v>
      </c>
      <c r="BL598" s="17" t="s">
        <v>84</v>
      </c>
      <c r="BM598" s="236" t="s">
        <v>2031</v>
      </c>
    </row>
    <row r="599" s="2" customFormat="1" ht="24" customHeight="1">
      <c r="A599" s="39"/>
      <c r="B599" s="40"/>
      <c r="C599" s="225" t="s">
        <v>2032</v>
      </c>
      <c r="D599" s="225" t="s">
        <v>143</v>
      </c>
      <c r="E599" s="226" t="s">
        <v>2033</v>
      </c>
      <c r="F599" s="227" t="s">
        <v>2034</v>
      </c>
      <c r="G599" s="228" t="s">
        <v>146</v>
      </c>
      <c r="H599" s="229">
        <v>4</v>
      </c>
      <c r="I599" s="230"/>
      <c r="J599" s="231">
        <f>ROUND(I599*H599,2)</f>
        <v>0</v>
      </c>
      <c r="K599" s="227" t="s">
        <v>147</v>
      </c>
      <c r="L599" s="45"/>
      <c r="M599" s="232" t="s">
        <v>32</v>
      </c>
      <c r="N599" s="233" t="s">
        <v>48</v>
      </c>
      <c r="O599" s="85"/>
      <c r="P599" s="234">
        <f>O599*H599</f>
        <v>0</v>
      </c>
      <c r="Q599" s="234">
        <v>0</v>
      </c>
      <c r="R599" s="234">
        <f>Q599*H599</f>
        <v>0</v>
      </c>
      <c r="S599" s="234">
        <v>0</v>
      </c>
      <c r="T599" s="235">
        <f>S599*H599</f>
        <v>0</v>
      </c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R599" s="236" t="s">
        <v>205</v>
      </c>
      <c r="AT599" s="236" t="s">
        <v>143</v>
      </c>
      <c r="AU599" s="236" t="s">
        <v>84</v>
      </c>
      <c r="AY599" s="17" t="s">
        <v>142</v>
      </c>
      <c r="BE599" s="237">
        <f>IF(N599="základní",J599,0)</f>
        <v>0</v>
      </c>
      <c r="BF599" s="237">
        <f>IF(N599="snížená",J599,0)</f>
        <v>0</v>
      </c>
      <c r="BG599" s="237">
        <f>IF(N599="zákl. přenesená",J599,0)</f>
        <v>0</v>
      </c>
      <c r="BH599" s="237">
        <f>IF(N599="sníž. přenesená",J599,0)</f>
        <v>0</v>
      </c>
      <c r="BI599" s="237">
        <f>IF(N599="nulová",J599,0)</f>
        <v>0</v>
      </c>
      <c r="BJ599" s="17" t="s">
        <v>84</v>
      </c>
      <c r="BK599" s="237">
        <f>ROUND(I599*H599,2)</f>
        <v>0</v>
      </c>
      <c r="BL599" s="17" t="s">
        <v>205</v>
      </c>
      <c r="BM599" s="236" t="s">
        <v>2035</v>
      </c>
    </row>
    <row r="600" s="2" customFormat="1" ht="24" customHeight="1">
      <c r="A600" s="39"/>
      <c r="B600" s="40"/>
      <c r="C600" s="242" t="s">
        <v>2036</v>
      </c>
      <c r="D600" s="242" t="s">
        <v>214</v>
      </c>
      <c r="E600" s="243" t="s">
        <v>2037</v>
      </c>
      <c r="F600" s="244" t="s">
        <v>2038</v>
      </c>
      <c r="G600" s="245" t="s">
        <v>146</v>
      </c>
      <c r="H600" s="246">
        <v>1</v>
      </c>
      <c r="I600" s="247"/>
      <c r="J600" s="248">
        <f>ROUND(I600*H600,2)</f>
        <v>0</v>
      </c>
      <c r="K600" s="244" t="s">
        <v>147</v>
      </c>
      <c r="L600" s="249"/>
      <c r="M600" s="250" t="s">
        <v>32</v>
      </c>
      <c r="N600" s="251" t="s">
        <v>48</v>
      </c>
      <c r="O600" s="85"/>
      <c r="P600" s="234">
        <f>O600*H600</f>
        <v>0</v>
      </c>
      <c r="Q600" s="234">
        <v>0</v>
      </c>
      <c r="R600" s="234">
        <f>Q600*H600</f>
        <v>0</v>
      </c>
      <c r="S600" s="234">
        <v>0</v>
      </c>
      <c r="T600" s="235">
        <f>S600*H600</f>
        <v>0</v>
      </c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R600" s="236" t="s">
        <v>230</v>
      </c>
      <c r="AT600" s="236" t="s">
        <v>214</v>
      </c>
      <c r="AU600" s="236" t="s">
        <v>84</v>
      </c>
      <c r="AY600" s="17" t="s">
        <v>142</v>
      </c>
      <c r="BE600" s="237">
        <f>IF(N600="základní",J600,0)</f>
        <v>0</v>
      </c>
      <c r="BF600" s="237">
        <f>IF(N600="snížená",J600,0)</f>
        <v>0</v>
      </c>
      <c r="BG600" s="237">
        <f>IF(N600="zákl. přenesená",J600,0)</f>
        <v>0</v>
      </c>
      <c r="BH600" s="237">
        <f>IF(N600="sníž. přenesená",J600,0)</f>
        <v>0</v>
      </c>
      <c r="BI600" s="237">
        <f>IF(N600="nulová",J600,0)</f>
        <v>0</v>
      </c>
      <c r="BJ600" s="17" t="s">
        <v>84</v>
      </c>
      <c r="BK600" s="237">
        <f>ROUND(I600*H600,2)</f>
        <v>0</v>
      </c>
      <c r="BL600" s="17" t="s">
        <v>230</v>
      </c>
      <c r="BM600" s="236" t="s">
        <v>2039</v>
      </c>
    </row>
    <row r="601" s="2" customFormat="1" ht="48" customHeight="1">
      <c r="A601" s="39"/>
      <c r="B601" s="40"/>
      <c r="C601" s="225" t="s">
        <v>2040</v>
      </c>
      <c r="D601" s="225" t="s">
        <v>143</v>
      </c>
      <c r="E601" s="226" t="s">
        <v>2041</v>
      </c>
      <c r="F601" s="227" t="s">
        <v>2042</v>
      </c>
      <c r="G601" s="228" t="s">
        <v>146</v>
      </c>
      <c r="H601" s="229">
        <v>1</v>
      </c>
      <c r="I601" s="230"/>
      <c r="J601" s="231">
        <f>ROUND(I601*H601,2)</f>
        <v>0</v>
      </c>
      <c r="K601" s="227" t="s">
        <v>147</v>
      </c>
      <c r="L601" s="45"/>
      <c r="M601" s="232" t="s">
        <v>32</v>
      </c>
      <c r="N601" s="233" t="s">
        <v>48</v>
      </c>
      <c r="O601" s="85"/>
      <c r="P601" s="234">
        <f>O601*H601</f>
        <v>0</v>
      </c>
      <c r="Q601" s="234">
        <v>0</v>
      </c>
      <c r="R601" s="234">
        <f>Q601*H601</f>
        <v>0</v>
      </c>
      <c r="S601" s="234">
        <v>0</v>
      </c>
      <c r="T601" s="235">
        <f>S601*H601</f>
        <v>0</v>
      </c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R601" s="236" t="s">
        <v>158</v>
      </c>
      <c r="AT601" s="236" t="s">
        <v>143</v>
      </c>
      <c r="AU601" s="236" t="s">
        <v>84</v>
      </c>
      <c r="AY601" s="17" t="s">
        <v>142</v>
      </c>
      <c r="BE601" s="237">
        <f>IF(N601="základní",J601,0)</f>
        <v>0</v>
      </c>
      <c r="BF601" s="237">
        <f>IF(N601="snížená",J601,0)</f>
        <v>0</v>
      </c>
      <c r="BG601" s="237">
        <f>IF(N601="zákl. přenesená",J601,0)</f>
        <v>0</v>
      </c>
      <c r="BH601" s="237">
        <f>IF(N601="sníž. přenesená",J601,0)</f>
        <v>0</v>
      </c>
      <c r="BI601" s="237">
        <f>IF(N601="nulová",J601,0)</f>
        <v>0</v>
      </c>
      <c r="BJ601" s="17" t="s">
        <v>84</v>
      </c>
      <c r="BK601" s="237">
        <f>ROUND(I601*H601,2)</f>
        <v>0</v>
      </c>
      <c r="BL601" s="17" t="s">
        <v>158</v>
      </c>
      <c r="BM601" s="236" t="s">
        <v>2043</v>
      </c>
    </row>
    <row r="602" s="2" customFormat="1" ht="36" customHeight="1">
      <c r="A602" s="39"/>
      <c r="B602" s="40"/>
      <c r="C602" s="225" t="s">
        <v>2044</v>
      </c>
      <c r="D602" s="225" t="s">
        <v>143</v>
      </c>
      <c r="E602" s="226" t="s">
        <v>2045</v>
      </c>
      <c r="F602" s="227" t="s">
        <v>2046</v>
      </c>
      <c r="G602" s="228" t="s">
        <v>146</v>
      </c>
      <c r="H602" s="229">
        <v>5</v>
      </c>
      <c r="I602" s="230"/>
      <c r="J602" s="231">
        <f>ROUND(I602*H602,2)</f>
        <v>0</v>
      </c>
      <c r="K602" s="227" t="s">
        <v>147</v>
      </c>
      <c r="L602" s="45"/>
      <c r="M602" s="232" t="s">
        <v>32</v>
      </c>
      <c r="N602" s="233" t="s">
        <v>48</v>
      </c>
      <c r="O602" s="85"/>
      <c r="P602" s="234">
        <f>O602*H602</f>
        <v>0</v>
      </c>
      <c r="Q602" s="234">
        <v>0</v>
      </c>
      <c r="R602" s="234">
        <f>Q602*H602</f>
        <v>0</v>
      </c>
      <c r="S602" s="234">
        <v>0</v>
      </c>
      <c r="T602" s="235">
        <f>S602*H602</f>
        <v>0</v>
      </c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R602" s="236" t="s">
        <v>158</v>
      </c>
      <c r="AT602" s="236" t="s">
        <v>143</v>
      </c>
      <c r="AU602" s="236" t="s">
        <v>84</v>
      </c>
      <c r="AY602" s="17" t="s">
        <v>142</v>
      </c>
      <c r="BE602" s="237">
        <f>IF(N602="základní",J602,0)</f>
        <v>0</v>
      </c>
      <c r="BF602" s="237">
        <f>IF(N602="snížená",J602,0)</f>
        <v>0</v>
      </c>
      <c r="BG602" s="237">
        <f>IF(N602="zákl. přenesená",J602,0)</f>
        <v>0</v>
      </c>
      <c r="BH602" s="237">
        <f>IF(N602="sníž. přenesená",J602,0)</f>
        <v>0</v>
      </c>
      <c r="BI602" s="237">
        <f>IF(N602="nulová",J602,0)</f>
        <v>0</v>
      </c>
      <c r="BJ602" s="17" t="s">
        <v>84</v>
      </c>
      <c r="BK602" s="237">
        <f>ROUND(I602*H602,2)</f>
        <v>0</v>
      </c>
      <c r="BL602" s="17" t="s">
        <v>158</v>
      </c>
      <c r="BM602" s="236" t="s">
        <v>2047</v>
      </c>
    </row>
    <row r="603" s="2" customFormat="1" ht="48" customHeight="1">
      <c r="A603" s="39"/>
      <c r="B603" s="40"/>
      <c r="C603" s="225" t="s">
        <v>2048</v>
      </c>
      <c r="D603" s="225" t="s">
        <v>143</v>
      </c>
      <c r="E603" s="226" t="s">
        <v>2049</v>
      </c>
      <c r="F603" s="227" t="s">
        <v>2050</v>
      </c>
      <c r="G603" s="228" t="s">
        <v>146</v>
      </c>
      <c r="H603" s="229">
        <v>23</v>
      </c>
      <c r="I603" s="230"/>
      <c r="J603" s="231">
        <f>ROUND(I603*H603,2)</f>
        <v>0</v>
      </c>
      <c r="K603" s="227" t="s">
        <v>147</v>
      </c>
      <c r="L603" s="45"/>
      <c r="M603" s="232" t="s">
        <v>32</v>
      </c>
      <c r="N603" s="233" t="s">
        <v>48</v>
      </c>
      <c r="O603" s="85"/>
      <c r="P603" s="234">
        <f>O603*H603</f>
        <v>0</v>
      </c>
      <c r="Q603" s="234">
        <v>0</v>
      </c>
      <c r="R603" s="234">
        <f>Q603*H603</f>
        <v>0</v>
      </c>
      <c r="S603" s="234">
        <v>0</v>
      </c>
      <c r="T603" s="235">
        <f>S603*H603</f>
        <v>0</v>
      </c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R603" s="236" t="s">
        <v>158</v>
      </c>
      <c r="AT603" s="236" t="s">
        <v>143</v>
      </c>
      <c r="AU603" s="236" t="s">
        <v>84</v>
      </c>
      <c r="AY603" s="17" t="s">
        <v>142</v>
      </c>
      <c r="BE603" s="237">
        <f>IF(N603="základní",J603,0)</f>
        <v>0</v>
      </c>
      <c r="BF603" s="237">
        <f>IF(N603="snížená",J603,0)</f>
        <v>0</v>
      </c>
      <c r="BG603" s="237">
        <f>IF(N603="zákl. přenesená",J603,0)</f>
        <v>0</v>
      </c>
      <c r="BH603" s="237">
        <f>IF(N603="sníž. přenesená",J603,0)</f>
        <v>0</v>
      </c>
      <c r="BI603" s="237">
        <f>IF(N603="nulová",J603,0)</f>
        <v>0</v>
      </c>
      <c r="BJ603" s="17" t="s">
        <v>84</v>
      </c>
      <c r="BK603" s="237">
        <f>ROUND(I603*H603,2)</f>
        <v>0</v>
      </c>
      <c r="BL603" s="17" t="s">
        <v>158</v>
      </c>
      <c r="BM603" s="236" t="s">
        <v>2051</v>
      </c>
    </row>
    <row r="604" s="2" customFormat="1" ht="48" customHeight="1">
      <c r="A604" s="39"/>
      <c r="B604" s="40"/>
      <c r="C604" s="225" t="s">
        <v>2052</v>
      </c>
      <c r="D604" s="225" t="s">
        <v>143</v>
      </c>
      <c r="E604" s="226" t="s">
        <v>2053</v>
      </c>
      <c r="F604" s="227" t="s">
        <v>2054</v>
      </c>
      <c r="G604" s="228" t="s">
        <v>146</v>
      </c>
      <c r="H604" s="229">
        <v>6</v>
      </c>
      <c r="I604" s="230"/>
      <c r="J604" s="231">
        <f>ROUND(I604*H604,2)</f>
        <v>0</v>
      </c>
      <c r="K604" s="227" t="s">
        <v>147</v>
      </c>
      <c r="L604" s="45"/>
      <c r="M604" s="232" t="s">
        <v>32</v>
      </c>
      <c r="N604" s="233" t="s">
        <v>48</v>
      </c>
      <c r="O604" s="85"/>
      <c r="P604" s="234">
        <f>O604*H604</f>
        <v>0</v>
      </c>
      <c r="Q604" s="234">
        <v>0</v>
      </c>
      <c r="R604" s="234">
        <f>Q604*H604</f>
        <v>0</v>
      </c>
      <c r="S604" s="234">
        <v>0</v>
      </c>
      <c r="T604" s="235">
        <f>S604*H604</f>
        <v>0</v>
      </c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R604" s="236" t="s">
        <v>158</v>
      </c>
      <c r="AT604" s="236" t="s">
        <v>143</v>
      </c>
      <c r="AU604" s="236" t="s">
        <v>84</v>
      </c>
      <c r="AY604" s="17" t="s">
        <v>142</v>
      </c>
      <c r="BE604" s="237">
        <f>IF(N604="základní",J604,0)</f>
        <v>0</v>
      </c>
      <c r="BF604" s="237">
        <f>IF(N604="snížená",J604,0)</f>
        <v>0</v>
      </c>
      <c r="BG604" s="237">
        <f>IF(N604="zákl. přenesená",J604,0)</f>
        <v>0</v>
      </c>
      <c r="BH604" s="237">
        <f>IF(N604="sníž. přenesená",J604,0)</f>
        <v>0</v>
      </c>
      <c r="BI604" s="237">
        <f>IF(N604="nulová",J604,0)</f>
        <v>0</v>
      </c>
      <c r="BJ604" s="17" t="s">
        <v>84</v>
      </c>
      <c r="BK604" s="237">
        <f>ROUND(I604*H604,2)</f>
        <v>0</v>
      </c>
      <c r="BL604" s="17" t="s">
        <v>158</v>
      </c>
      <c r="BM604" s="236" t="s">
        <v>2055</v>
      </c>
    </row>
    <row r="605" s="2" customFormat="1" ht="48" customHeight="1">
      <c r="A605" s="39"/>
      <c r="B605" s="40"/>
      <c r="C605" s="225" t="s">
        <v>2056</v>
      </c>
      <c r="D605" s="225" t="s">
        <v>143</v>
      </c>
      <c r="E605" s="226" t="s">
        <v>2057</v>
      </c>
      <c r="F605" s="227" t="s">
        <v>2058</v>
      </c>
      <c r="G605" s="228" t="s">
        <v>146</v>
      </c>
      <c r="H605" s="229">
        <v>15</v>
      </c>
      <c r="I605" s="230"/>
      <c r="J605" s="231">
        <f>ROUND(I605*H605,2)</f>
        <v>0</v>
      </c>
      <c r="K605" s="227" t="s">
        <v>147</v>
      </c>
      <c r="L605" s="45"/>
      <c r="M605" s="232" t="s">
        <v>32</v>
      </c>
      <c r="N605" s="233" t="s">
        <v>48</v>
      </c>
      <c r="O605" s="85"/>
      <c r="P605" s="234">
        <f>O605*H605</f>
        <v>0</v>
      </c>
      <c r="Q605" s="234">
        <v>0</v>
      </c>
      <c r="R605" s="234">
        <f>Q605*H605</f>
        <v>0</v>
      </c>
      <c r="S605" s="234">
        <v>0</v>
      </c>
      <c r="T605" s="235">
        <f>S605*H605</f>
        <v>0</v>
      </c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R605" s="236" t="s">
        <v>158</v>
      </c>
      <c r="AT605" s="236" t="s">
        <v>143</v>
      </c>
      <c r="AU605" s="236" t="s">
        <v>84</v>
      </c>
      <c r="AY605" s="17" t="s">
        <v>142</v>
      </c>
      <c r="BE605" s="237">
        <f>IF(N605="základní",J605,0)</f>
        <v>0</v>
      </c>
      <c r="BF605" s="237">
        <f>IF(N605="snížená",J605,0)</f>
        <v>0</v>
      </c>
      <c r="BG605" s="237">
        <f>IF(N605="zákl. přenesená",J605,0)</f>
        <v>0</v>
      </c>
      <c r="BH605" s="237">
        <f>IF(N605="sníž. přenesená",J605,0)</f>
        <v>0</v>
      </c>
      <c r="BI605" s="237">
        <f>IF(N605="nulová",J605,0)</f>
        <v>0</v>
      </c>
      <c r="BJ605" s="17" t="s">
        <v>84</v>
      </c>
      <c r="BK605" s="237">
        <f>ROUND(I605*H605,2)</f>
        <v>0</v>
      </c>
      <c r="BL605" s="17" t="s">
        <v>158</v>
      </c>
      <c r="BM605" s="236" t="s">
        <v>2059</v>
      </c>
    </row>
    <row r="606" s="2" customFormat="1" ht="48" customHeight="1">
      <c r="A606" s="39"/>
      <c r="B606" s="40"/>
      <c r="C606" s="225" t="s">
        <v>2060</v>
      </c>
      <c r="D606" s="225" t="s">
        <v>143</v>
      </c>
      <c r="E606" s="226" t="s">
        <v>2061</v>
      </c>
      <c r="F606" s="227" t="s">
        <v>2062</v>
      </c>
      <c r="G606" s="228" t="s">
        <v>146</v>
      </c>
      <c r="H606" s="229">
        <v>3</v>
      </c>
      <c r="I606" s="230"/>
      <c r="J606" s="231">
        <f>ROUND(I606*H606,2)</f>
        <v>0</v>
      </c>
      <c r="K606" s="227" t="s">
        <v>147</v>
      </c>
      <c r="L606" s="45"/>
      <c r="M606" s="232" t="s">
        <v>32</v>
      </c>
      <c r="N606" s="233" t="s">
        <v>48</v>
      </c>
      <c r="O606" s="85"/>
      <c r="P606" s="234">
        <f>O606*H606</f>
        <v>0</v>
      </c>
      <c r="Q606" s="234">
        <v>0</v>
      </c>
      <c r="R606" s="234">
        <f>Q606*H606</f>
        <v>0</v>
      </c>
      <c r="S606" s="234">
        <v>0</v>
      </c>
      <c r="T606" s="235">
        <f>S606*H606</f>
        <v>0</v>
      </c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R606" s="236" t="s">
        <v>158</v>
      </c>
      <c r="AT606" s="236" t="s">
        <v>143</v>
      </c>
      <c r="AU606" s="236" t="s">
        <v>84</v>
      </c>
      <c r="AY606" s="17" t="s">
        <v>142</v>
      </c>
      <c r="BE606" s="237">
        <f>IF(N606="základní",J606,0)</f>
        <v>0</v>
      </c>
      <c r="BF606" s="237">
        <f>IF(N606="snížená",J606,0)</f>
        <v>0</v>
      </c>
      <c r="BG606" s="237">
        <f>IF(N606="zákl. přenesená",J606,0)</f>
        <v>0</v>
      </c>
      <c r="BH606" s="237">
        <f>IF(N606="sníž. přenesená",J606,0)</f>
        <v>0</v>
      </c>
      <c r="BI606" s="237">
        <f>IF(N606="nulová",J606,0)</f>
        <v>0</v>
      </c>
      <c r="BJ606" s="17" t="s">
        <v>84</v>
      </c>
      <c r="BK606" s="237">
        <f>ROUND(I606*H606,2)</f>
        <v>0</v>
      </c>
      <c r="BL606" s="17" t="s">
        <v>158</v>
      </c>
      <c r="BM606" s="236" t="s">
        <v>2063</v>
      </c>
    </row>
    <row r="607" s="2" customFormat="1" ht="24" customHeight="1">
      <c r="A607" s="39"/>
      <c r="B607" s="40"/>
      <c r="C607" s="225" t="s">
        <v>2064</v>
      </c>
      <c r="D607" s="225" t="s">
        <v>143</v>
      </c>
      <c r="E607" s="226" t="s">
        <v>2065</v>
      </c>
      <c r="F607" s="227" t="s">
        <v>2066</v>
      </c>
      <c r="G607" s="228" t="s">
        <v>146</v>
      </c>
      <c r="H607" s="229">
        <v>34</v>
      </c>
      <c r="I607" s="230"/>
      <c r="J607" s="231">
        <f>ROUND(I607*H607,2)</f>
        <v>0</v>
      </c>
      <c r="K607" s="227" t="s">
        <v>147</v>
      </c>
      <c r="L607" s="45"/>
      <c r="M607" s="232" t="s">
        <v>32</v>
      </c>
      <c r="N607" s="233" t="s">
        <v>48</v>
      </c>
      <c r="O607" s="85"/>
      <c r="P607" s="234">
        <f>O607*H607</f>
        <v>0</v>
      </c>
      <c r="Q607" s="234">
        <v>0</v>
      </c>
      <c r="R607" s="234">
        <f>Q607*H607</f>
        <v>0</v>
      </c>
      <c r="S607" s="234">
        <v>0</v>
      </c>
      <c r="T607" s="235">
        <f>S607*H607</f>
        <v>0</v>
      </c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R607" s="236" t="s">
        <v>84</v>
      </c>
      <c r="AT607" s="236" t="s">
        <v>143</v>
      </c>
      <c r="AU607" s="236" t="s">
        <v>84</v>
      </c>
      <c r="AY607" s="17" t="s">
        <v>142</v>
      </c>
      <c r="BE607" s="237">
        <f>IF(N607="základní",J607,0)</f>
        <v>0</v>
      </c>
      <c r="BF607" s="237">
        <f>IF(N607="snížená",J607,0)</f>
        <v>0</v>
      </c>
      <c r="BG607" s="237">
        <f>IF(N607="zákl. přenesená",J607,0)</f>
        <v>0</v>
      </c>
      <c r="BH607" s="237">
        <f>IF(N607="sníž. přenesená",J607,0)</f>
        <v>0</v>
      </c>
      <c r="BI607" s="237">
        <f>IF(N607="nulová",J607,0)</f>
        <v>0</v>
      </c>
      <c r="BJ607" s="17" t="s">
        <v>84</v>
      </c>
      <c r="BK607" s="237">
        <f>ROUND(I607*H607,2)</f>
        <v>0</v>
      </c>
      <c r="BL607" s="17" t="s">
        <v>84</v>
      </c>
      <c r="BM607" s="236" t="s">
        <v>2067</v>
      </c>
    </row>
    <row r="608" s="2" customFormat="1" ht="24" customHeight="1">
      <c r="A608" s="39"/>
      <c r="B608" s="40"/>
      <c r="C608" s="225" t="s">
        <v>2068</v>
      </c>
      <c r="D608" s="225" t="s">
        <v>143</v>
      </c>
      <c r="E608" s="226" t="s">
        <v>2069</v>
      </c>
      <c r="F608" s="227" t="s">
        <v>2070</v>
      </c>
      <c r="G608" s="228" t="s">
        <v>146</v>
      </c>
      <c r="H608" s="229">
        <v>7</v>
      </c>
      <c r="I608" s="230"/>
      <c r="J608" s="231">
        <f>ROUND(I608*H608,2)</f>
        <v>0</v>
      </c>
      <c r="K608" s="227" t="s">
        <v>147</v>
      </c>
      <c r="L608" s="45"/>
      <c r="M608" s="232" t="s">
        <v>32</v>
      </c>
      <c r="N608" s="233" t="s">
        <v>48</v>
      </c>
      <c r="O608" s="85"/>
      <c r="P608" s="234">
        <f>O608*H608</f>
        <v>0</v>
      </c>
      <c r="Q608" s="234">
        <v>0</v>
      </c>
      <c r="R608" s="234">
        <f>Q608*H608</f>
        <v>0</v>
      </c>
      <c r="S608" s="234">
        <v>0</v>
      </c>
      <c r="T608" s="235">
        <f>S608*H608</f>
        <v>0</v>
      </c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R608" s="236" t="s">
        <v>158</v>
      </c>
      <c r="AT608" s="236" t="s">
        <v>143</v>
      </c>
      <c r="AU608" s="236" t="s">
        <v>84</v>
      </c>
      <c r="AY608" s="17" t="s">
        <v>142</v>
      </c>
      <c r="BE608" s="237">
        <f>IF(N608="základní",J608,0)</f>
        <v>0</v>
      </c>
      <c r="BF608" s="237">
        <f>IF(N608="snížená",J608,0)</f>
        <v>0</v>
      </c>
      <c r="BG608" s="237">
        <f>IF(N608="zákl. přenesená",J608,0)</f>
        <v>0</v>
      </c>
      <c r="BH608" s="237">
        <f>IF(N608="sníž. přenesená",J608,0)</f>
        <v>0</v>
      </c>
      <c r="BI608" s="237">
        <f>IF(N608="nulová",J608,0)</f>
        <v>0</v>
      </c>
      <c r="BJ608" s="17" t="s">
        <v>84</v>
      </c>
      <c r="BK608" s="237">
        <f>ROUND(I608*H608,2)</f>
        <v>0</v>
      </c>
      <c r="BL608" s="17" t="s">
        <v>158</v>
      </c>
      <c r="BM608" s="236" t="s">
        <v>2071</v>
      </c>
    </row>
    <row r="609" s="2" customFormat="1" ht="24" customHeight="1">
      <c r="A609" s="39"/>
      <c r="B609" s="40"/>
      <c r="C609" s="225" t="s">
        <v>2072</v>
      </c>
      <c r="D609" s="225" t="s">
        <v>143</v>
      </c>
      <c r="E609" s="226" t="s">
        <v>2073</v>
      </c>
      <c r="F609" s="227" t="s">
        <v>2074</v>
      </c>
      <c r="G609" s="228" t="s">
        <v>146</v>
      </c>
      <c r="H609" s="229">
        <v>4</v>
      </c>
      <c r="I609" s="230"/>
      <c r="J609" s="231">
        <f>ROUND(I609*H609,2)</f>
        <v>0</v>
      </c>
      <c r="K609" s="227" t="s">
        <v>147</v>
      </c>
      <c r="L609" s="45"/>
      <c r="M609" s="232" t="s">
        <v>32</v>
      </c>
      <c r="N609" s="233" t="s">
        <v>48</v>
      </c>
      <c r="O609" s="85"/>
      <c r="P609" s="234">
        <f>O609*H609</f>
        <v>0</v>
      </c>
      <c r="Q609" s="234">
        <v>0</v>
      </c>
      <c r="R609" s="234">
        <f>Q609*H609</f>
        <v>0</v>
      </c>
      <c r="S609" s="234">
        <v>0</v>
      </c>
      <c r="T609" s="235">
        <f>S609*H609</f>
        <v>0</v>
      </c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R609" s="236" t="s">
        <v>158</v>
      </c>
      <c r="AT609" s="236" t="s">
        <v>143</v>
      </c>
      <c r="AU609" s="236" t="s">
        <v>84</v>
      </c>
      <c r="AY609" s="17" t="s">
        <v>142</v>
      </c>
      <c r="BE609" s="237">
        <f>IF(N609="základní",J609,0)</f>
        <v>0</v>
      </c>
      <c r="BF609" s="237">
        <f>IF(N609="snížená",J609,0)</f>
        <v>0</v>
      </c>
      <c r="BG609" s="237">
        <f>IF(N609="zákl. přenesená",J609,0)</f>
        <v>0</v>
      </c>
      <c r="BH609" s="237">
        <f>IF(N609="sníž. přenesená",J609,0)</f>
        <v>0</v>
      </c>
      <c r="BI609" s="237">
        <f>IF(N609="nulová",J609,0)</f>
        <v>0</v>
      </c>
      <c r="BJ609" s="17" t="s">
        <v>84</v>
      </c>
      <c r="BK609" s="237">
        <f>ROUND(I609*H609,2)</f>
        <v>0</v>
      </c>
      <c r="BL609" s="17" t="s">
        <v>158</v>
      </c>
      <c r="BM609" s="236" t="s">
        <v>2075</v>
      </c>
    </row>
    <row r="610" s="2" customFormat="1" ht="24" customHeight="1">
      <c r="A610" s="39"/>
      <c r="B610" s="40"/>
      <c r="C610" s="225" t="s">
        <v>2076</v>
      </c>
      <c r="D610" s="225" t="s">
        <v>143</v>
      </c>
      <c r="E610" s="226" t="s">
        <v>2077</v>
      </c>
      <c r="F610" s="227" t="s">
        <v>2078</v>
      </c>
      <c r="G610" s="228" t="s">
        <v>146</v>
      </c>
      <c r="H610" s="229">
        <v>1</v>
      </c>
      <c r="I610" s="230"/>
      <c r="J610" s="231">
        <f>ROUND(I610*H610,2)</f>
        <v>0</v>
      </c>
      <c r="K610" s="227" t="s">
        <v>147</v>
      </c>
      <c r="L610" s="45"/>
      <c r="M610" s="232" t="s">
        <v>32</v>
      </c>
      <c r="N610" s="233" t="s">
        <v>48</v>
      </c>
      <c r="O610" s="85"/>
      <c r="P610" s="234">
        <f>O610*H610</f>
        <v>0</v>
      </c>
      <c r="Q610" s="234">
        <v>0</v>
      </c>
      <c r="R610" s="234">
        <f>Q610*H610</f>
        <v>0</v>
      </c>
      <c r="S610" s="234">
        <v>0</v>
      </c>
      <c r="T610" s="235">
        <f>S610*H610</f>
        <v>0</v>
      </c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R610" s="236" t="s">
        <v>158</v>
      </c>
      <c r="AT610" s="236" t="s">
        <v>143</v>
      </c>
      <c r="AU610" s="236" t="s">
        <v>84</v>
      </c>
      <c r="AY610" s="17" t="s">
        <v>142</v>
      </c>
      <c r="BE610" s="237">
        <f>IF(N610="základní",J610,0)</f>
        <v>0</v>
      </c>
      <c r="BF610" s="237">
        <f>IF(N610="snížená",J610,0)</f>
        <v>0</v>
      </c>
      <c r="BG610" s="237">
        <f>IF(N610="zákl. přenesená",J610,0)</f>
        <v>0</v>
      </c>
      <c r="BH610" s="237">
        <f>IF(N610="sníž. přenesená",J610,0)</f>
        <v>0</v>
      </c>
      <c r="BI610" s="237">
        <f>IF(N610="nulová",J610,0)</f>
        <v>0</v>
      </c>
      <c r="BJ610" s="17" t="s">
        <v>84</v>
      </c>
      <c r="BK610" s="237">
        <f>ROUND(I610*H610,2)</f>
        <v>0</v>
      </c>
      <c r="BL610" s="17" t="s">
        <v>158</v>
      </c>
      <c r="BM610" s="236" t="s">
        <v>2079</v>
      </c>
    </row>
    <row r="611" s="2" customFormat="1" ht="24" customHeight="1">
      <c r="A611" s="39"/>
      <c r="B611" s="40"/>
      <c r="C611" s="225" t="s">
        <v>2080</v>
      </c>
      <c r="D611" s="225" t="s">
        <v>143</v>
      </c>
      <c r="E611" s="226" t="s">
        <v>2081</v>
      </c>
      <c r="F611" s="227" t="s">
        <v>2082</v>
      </c>
      <c r="G611" s="228" t="s">
        <v>146</v>
      </c>
      <c r="H611" s="229">
        <v>295</v>
      </c>
      <c r="I611" s="230"/>
      <c r="J611" s="231">
        <f>ROUND(I611*H611,2)</f>
        <v>0</v>
      </c>
      <c r="K611" s="227" t="s">
        <v>147</v>
      </c>
      <c r="L611" s="45"/>
      <c r="M611" s="232" t="s">
        <v>32</v>
      </c>
      <c r="N611" s="233" t="s">
        <v>48</v>
      </c>
      <c r="O611" s="85"/>
      <c r="P611" s="234">
        <f>O611*H611</f>
        <v>0</v>
      </c>
      <c r="Q611" s="234">
        <v>0</v>
      </c>
      <c r="R611" s="234">
        <f>Q611*H611</f>
        <v>0</v>
      </c>
      <c r="S611" s="234">
        <v>0</v>
      </c>
      <c r="T611" s="235">
        <f>S611*H611</f>
        <v>0</v>
      </c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R611" s="236" t="s">
        <v>158</v>
      </c>
      <c r="AT611" s="236" t="s">
        <v>143</v>
      </c>
      <c r="AU611" s="236" t="s">
        <v>84</v>
      </c>
      <c r="AY611" s="17" t="s">
        <v>142</v>
      </c>
      <c r="BE611" s="237">
        <f>IF(N611="základní",J611,0)</f>
        <v>0</v>
      </c>
      <c r="BF611" s="237">
        <f>IF(N611="snížená",J611,0)</f>
        <v>0</v>
      </c>
      <c r="BG611" s="237">
        <f>IF(N611="zákl. přenesená",J611,0)</f>
        <v>0</v>
      </c>
      <c r="BH611" s="237">
        <f>IF(N611="sníž. přenesená",J611,0)</f>
        <v>0</v>
      </c>
      <c r="BI611" s="237">
        <f>IF(N611="nulová",J611,0)</f>
        <v>0</v>
      </c>
      <c r="BJ611" s="17" t="s">
        <v>84</v>
      </c>
      <c r="BK611" s="237">
        <f>ROUND(I611*H611,2)</f>
        <v>0</v>
      </c>
      <c r="BL611" s="17" t="s">
        <v>158</v>
      </c>
      <c r="BM611" s="236" t="s">
        <v>2083</v>
      </c>
    </row>
    <row r="612" s="2" customFormat="1" ht="24" customHeight="1">
      <c r="A612" s="39"/>
      <c r="B612" s="40"/>
      <c r="C612" s="225" t="s">
        <v>2084</v>
      </c>
      <c r="D612" s="225" t="s">
        <v>143</v>
      </c>
      <c r="E612" s="226" t="s">
        <v>2085</v>
      </c>
      <c r="F612" s="227" t="s">
        <v>2086</v>
      </c>
      <c r="G612" s="228" t="s">
        <v>146</v>
      </c>
      <c r="H612" s="229">
        <v>49</v>
      </c>
      <c r="I612" s="230"/>
      <c r="J612" s="231">
        <f>ROUND(I612*H612,2)</f>
        <v>0</v>
      </c>
      <c r="K612" s="227" t="s">
        <v>147</v>
      </c>
      <c r="L612" s="45"/>
      <c r="M612" s="232" t="s">
        <v>32</v>
      </c>
      <c r="N612" s="233" t="s">
        <v>48</v>
      </c>
      <c r="O612" s="85"/>
      <c r="P612" s="234">
        <f>O612*H612</f>
        <v>0</v>
      </c>
      <c r="Q612" s="234">
        <v>0</v>
      </c>
      <c r="R612" s="234">
        <f>Q612*H612</f>
        <v>0</v>
      </c>
      <c r="S612" s="234">
        <v>0</v>
      </c>
      <c r="T612" s="235">
        <f>S612*H612</f>
        <v>0</v>
      </c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R612" s="236" t="s">
        <v>158</v>
      </c>
      <c r="AT612" s="236" t="s">
        <v>143</v>
      </c>
      <c r="AU612" s="236" t="s">
        <v>84</v>
      </c>
      <c r="AY612" s="17" t="s">
        <v>142</v>
      </c>
      <c r="BE612" s="237">
        <f>IF(N612="základní",J612,0)</f>
        <v>0</v>
      </c>
      <c r="BF612" s="237">
        <f>IF(N612="snížená",J612,0)</f>
        <v>0</v>
      </c>
      <c r="BG612" s="237">
        <f>IF(N612="zákl. přenesená",J612,0)</f>
        <v>0</v>
      </c>
      <c r="BH612" s="237">
        <f>IF(N612="sníž. přenesená",J612,0)</f>
        <v>0</v>
      </c>
      <c r="BI612" s="237">
        <f>IF(N612="nulová",J612,0)</f>
        <v>0</v>
      </c>
      <c r="BJ612" s="17" t="s">
        <v>84</v>
      </c>
      <c r="BK612" s="237">
        <f>ROUND(I612*H612,2)</f>
        <v>0</v>
      </c>
      <c r="BL612" s="17" t="s">
        <v>158</v>
      </c>
      <c r="BM612" s="236" t="s">
        <v>2087</v>
      </c>
    </row>
    <row r="613" s="2" customFormat="1" ht="24" customHeight="1">
      <c r="A613" s="39"/>
      <c r="B613" s="40"/>
      <c r="C613" s="225" t="s">
        <v>2088</v>
      </c>
      <c r="D613" s="225" t="s">
        <v>143</v>
      </c>
      <c r="E613" s="226" t="s">
        <v>2089</v>
      </c>
      <c r="F613" s="227" t="s">
        <v>2090</v>
      </c>
      <c r="G613" s="228" t="s">
        <v>146</v>
      </c>
      <c r="H613" s="229">
        <v>4</v>
      </c>
      <c r="I613" s="230"/>
      <c r="J613" s="231">
        <f>ROUND(I613*H613,2)</f>
        <v>0</v>
      </c>
      <c r="K613" s="227" t="s">
        <v>147</v>
      </c>
      <c r="L613" s="45"/>
      <c r="M613" s="232" t="s">
        <v>32</v>
      </c>
      <c r="N613" s="233" t="s">
        <v>48</v>
      </c>
      <c r="O613" s="85"/>
      <c r="P613" s="234">
        <f>O613*H613</f>
        <v>0</v>
      </c>
      <c r="Q613" s="234">
        <v>0</v>
      </c>
      <c r="R613" s="234">
        <f>Q613*H613</f>
        <v>0</v>
      </c>
      <c r="S613" s="234">
        <v>0</v>
      </c>
      <c r="T613" s="235">
        <f>S613*H613</f>
        <v>0</v>
      </c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R613" s="236" t="s">
        <v>84</v>
      </c>
      <c r="AT613" s="236" t="s">
        <v>143</v>
      </c>
      <c r="AU613" s="236" t="s">
        <v>84</v>
      </c>
      <c r="AY613" s="17" t="s">
        <v>142</v>
      </c>
      <c r="BE613" s="237">
        <f>IF(N613="základní",J613,0)</f>
        <v>0</v>
      </c>
      <c r="BF613" s="237">
        <f>IF(N613="snížená",J613,0)</f>
        <v>0</v>
      </c>
      <c r="BG613" s="237">
        <f>IF(N613="zákl. přenesená",J613,0)</f>
        <v>0</v>
      </c>
      <c r="BH613" s="237">
        <f>IF(N613="sníž. přenesená",J613,0)</f>
        <v>0</v>
      </c>
      <c r="BI613" s="237">
        <f>IF(N613="nulová",J613,0)</f>
        <v>0</v>
      </c>
      <c r="BJ613" s="17" t="s">
        <v>84</v>
      </c>
      <c r="BK613" s="237">
        <f>ROUND(I613*H613,2)</f>
        <v>0</v>
      </c>
      <c r="BL613" s="17" t="s">
        <v>84</v>
      </c>
      <c r="BM613" s="236" t="s">
        <v>2091</v>
      </c>
    </row>
    <row r="614" s="2" customFormat="1" ht="24" customHeight="1">
      <c r="A614" s="39"/>
      <c r="B614" s="40"/>
      <c r="C614" s="225" t="s">
        <v>2092</v>
      </c>
      <c r="D614" s="225" t="s">
        <v>143</v>
      </c>
      <c r="E614" s="226" t="s">
        <v>2093</v>
      </c>
      <c r="F614" s="227" t="s">
        <v>2094</v>
      </c>
      <c r="G614" s="228" t="s">
        <v>146</v>
      </c>
      <c r="H614" s="229">
        <v>6</v>
      </c>
      <c r="I614" s="230"/>
      <c r="J614" s="231">
        <f>ROUND(I614*H614,2)</f>
        <v>0</v>
      </c>
      <c r="K614" s="227" t="s">
        <v>147</v>
      </c>
      <c r="L614" s="45"/>
      <c r="M614" s="232" t="s">
        <v>32</v>
      </c>
      <c r="N614" s="233" t="s">
        <v>48</v>
      </c>
      <c r="O614" s="85"/>
      <c r="P614" s="234">
        <f>O614*H614</f>
        <v>0</v>
      </c>
      <c r="Q614" s="234">
        <v>0</v>
      </c>
      <c r="R614" s="234">
        <f>Q614*H614</f>
        <v>0</v>
      </c>
      <c r="S614" s="234">
        <v>0</v>
      </c>
      <c r="T614" s="235">
        <f>S614*H614</f>
        <v>0</v>
      </c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R614" s="236" t="s">
        <v>84</v>
      </c>
      <c r="AT614" s="236" t="s">
        <v>143</v>
      </c>
      <c r="AU614" s="236" t="s">
        <v>84</v>
      </c>
      <c r="AY614" s="17" t="s">
        <v>142</v>
      </c>
      <c r="BE614" s="237">
        <f>IF(N614="základní",J614,0)</f>
        <v>0</v>
      </c>
      <c r="BF614" s="237">
        <f>IF(N614="snížená",J614,0)</f>
        <v>0</v>
      </c>
      <c r="BG614" s="237">
        <f>IF(N614="zákl. přenesená",J614,0)</f>
        <v>0</v>
      </c>
      <c r="BH614" s="237">
        <f>IF(N614="sníž. přenesená",J614,0)</f>
        <v>0</v>
      </c>
      <c r="BI614" s="237">
        <f>IF(N614="nulová",J614,0)</f>
        <v>0</v>
      </c>
      <c r="BJ614" s="17" t="s">
        <v>84</v>
      </c>
      <c r="BK614" s="237">
        <f>ROUND(I614*H614,2)</f>
        <v>0</v>
      </c>
      <c r="BL614" s="17" t="s">
        <v>84</v>
      </c>
      <c r="BM614" s="236" t="s">
        <v>2095</v>
      </c>
    </row>
    <row r="615" s="2" customFormat="1" ht="24" customHeight="1">
      <c r="A615" s="39"/>
      <c r="B615" s="40"/>
      <c r="C615" s="225" t="s">
        <v>2096</v>
      </c>
      <c r="D615" s="225" t="s">
        <v>143</v>
      </c>
      <c r="E615" s="226" t="s">
        <v>2097</v>
      </c>
      <c r="F615" s="227" t="s">
        <v>2098</v>
      </c>
      <c r="G615" s="228" t="s">
        <v>146</v>
      </c>
      <c r="H615" s="229">
        <v>15</v>
      </c>
      <c r="I615" s="230"/>
      <c r="J615" s="231">
        <f>ROUND(I615*H615,2)</f>
        <v>0</v>
      </c>
      <c r="K615" s="227" t="s">
        <v>147</v>
      </c>
      <c r="L615" s="45"/>
      <c r="M615" s="232" t="s">
        <v>32</v>
      </c>
      <c r="N615" s="233" t="s">
        <v>48</v>
      </c>
      <c r="O615" s="85"/>
      <c r="P615" s="234">
        <f>O615*H615</f>
        <v>0</v>
      </c>
      <c r="Q615" s="234">
        <v>0</v>
      </c>
      <c r="R615" s="234">
        <f>Q615*H615</f>
        <v>0</v>
      </c>
      <c r="S615" s="234">
        <v>0</v>
      </c>
      <c r="T615" s="235">
        <f>S615*H615</f>
        <v>0</v>
      </c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R615" s="236" t="s">
        <v>84</v>
      </c>
      <c r="AT615" s="236" t="s">
        <v>143</v>
      </c>
      <c r="AU615" s="236" t="s">
        <v>84</v>
      </c>
      <c r="AY615" s="17" t="s">
        <v>142</v>
      </c>
      <c r="BE615" s="237">
        <f>IF(N615="základní",J615,0)</f>
        <v>0</v>
      </c>
      <c r="BF615" s="237">
        <f>IF(N615="snížená",J615,0)</f>
        <v>0</v>
      </c>
      <c r="BG615" s="237">
        <f>IF(N615="zákl. přenesená",J615,0)</f>
        <v>0</v>
      </c>
      <c r="BH615" s="237">
        <f>IF(N615="sníž. přenesená",J615,0)</f>
        <v>0</v>
      </c>
      <c r="BI615" s="237">
        <f>IF(N615="nulová",J615,0)</f>
        <v>0</v>
      </c>
      <c r="BJ615" s="17" t="s">
        <v>84</v>
      </c>
      <c r="BK615" s="237">
        <f>ROUND(I615*H615,2)</f>
        <v>0</v>
      </c>
      <c r="BL615" s="17" t="s">
        <v>84</v>
      </c>
      <c r="BM615" s="236" t="s">
        <v>2099</v>
      </c>
    </row>
    <row r="616" s="2" customFormat="1" ht="24" customHeight="1">
      <c r="A616" s="39"/>
      <c r="B616" s="40"/>
      <c r="C616" s="225" t="s">
        <v>2100</v>
      </c>
      <c r="D616" s="225" t="s">
        <v>143</v>
      </c>
      <c r="E616" s="226" t="s">
        <v>2101</v>
      </c>
      <c r="F616" s="227" t="s">
        <v>2102</v>
      </c>
      <c r="G616" s="228" t="s">
        <v>146</v>
      </c>
      <c r="H616" s="229">
        <v>18</v>
      </c>
      <c r="I616" s="230"/>
      <c r="J616" s="231">
        <f>ROUND(I616*H616,2)</f>
        <v>0</v>
      </c>
      <c r="K616" s="227" t="s">
        <v>147</v>
      </c>
      <c r="L616" s="45"/>
      <c r="M616" s="232" t="s">
        <v>32</v>
      </c>
      <c r="N616" s="233" t="s">
        <v>48</v>
      </c>
      <c r="O616" s="85"/>
      <c r="P616" s="234">
        <f>O616*H616</f>
        <v>0</v>
      </c>
      <c r="Q616" s="234">
        <v>0</v>
      </c>
      <c r="R616" s="234">
        <f>Q616*H616</f>
        <v>0</v>
      </c>
      <c r="S616" s="234">
        <v>0</v>
      </c>
      <c r="T616" s="235">
        <f>S616*H616</f>
        <v>0</v>
      </c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R616" s="236" t="s">
        <v>158</v>
      </c>
      <c r="AT616" s="236" t="s">
        <v>143</v>
      </c>
      <c r="AU616" s="236" t="s">
        <v>84</v>
      </c>
      <c r="AY616" s="17" t="s">
        <v>142</v>
      </c>
      <c r="BE616" s="237">
        <f>IF(N616="základní",J616,0)</f>
        <v>0</v>
      </c>
      <c r="BF616" s="237">
        <f>IF(N616="snížená",J616,0)</f>
        <v>0</v>
      </c>
      <c r="BG616" s="237">
        <f>IF(N616="zákl. přenesená",J616,0)</f>
        <v>0</v>
      </c>
      <c r="BH616" s="237">
        <f>IF(N616="sníž. přenesená",J616,0)</f>
        <v>0</v>
      </c>
      <c r="BI616" s="237">
        <f>IF(N616="nulová",J616,0)</f>
        <v>0</v>
      </c>
      <c r="BJ616" s="17" t="s">
        <v>84</v>
      </c>
      <c r="BK616" s="237">
        <f>ROUND(I616*H616,2)</f>
        <v>0</v>
      </c>
      <c r="BL616" s="17" t="s">
        <v>158</v>
      </c>
      <c r="BM616" s="236" t="s">
        <v>2103</v>
      </c>
    </row>
    <row r="617" s="2" customFormat="1" ht="24" customHeight="1">
      <c r="A617" s="39"/>
      <c r="B617" s="40"/>
      <c r="C617" s="225" t="s">
        <v>2104</v>
      </c>
      <c r="D617" s="225" t="s">
        <v>143</v>
      </c>
      <c r="E617" s="226" t="s">
        <v>2105</v>
      </c>
      <c r="F617" s="227" t="s">
        <v>2106</v>
      </c>
      <c r="G617" s="228" t="s">
        <v>146</v>
      </c>
      <c r="H617" s="229">
        <v>3</v>
      </c>
      <c r="I617" s="230"/>
      <c r="J617" s="231">
        <f>ROUND(I617*H617,2)</f>
        <v>0</v>
      </c>
      <c r="K617" s="227" t="s">
        <v>147</v>
      </c>
      <c r="L617" s="45"/>
      <c r="M617" s="232" t="s">
        <v>32</v>
      </c>
      <c r="N617" s="233" t="s">
        <v>48</v>
      </c>
      <c r="O617" s="85"/>
      <c r="P617" s="234">
        <f>O617*H617</f>
        <v>0</v>
      </c>
      <c r="Q617" s="234">
        <v>0</v>
      </c>
      <c r="R617" s="234">
        <f>Q617*H617</f>
        <v>0</v>
      </c>
      <c r="S617" s="234">
        <v>0</v>
      </c>
      <c r="T617" s="235">
        <f>S617*H617</f>
        <v>0</v>
      </c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R617" s="236" t="s">
        <v>158</v>
      </c>
      <c r="AT617" s="236" t="s">
        <v>143</v>
      </c>
      <c r="AU617" s="236" t="s">
        <v>84</v>
      </c>
      <c r="AY617" s="17" t="s">
        <v>142</v>
      </c>
      <c r="BE617" s="237">
        <f>IF(N617="základní",J617,0)</f>
        <v>0</v>
      </c>
      <c r="BF617" s="237">
        <f>IF(N617="snížená",J617,0)</f>
        <v>0</v>
      </c>
      <c r="BG617" s="237">
        <f>IF(N617="zákl. přenesená",J617,0)</f>
        <v>0</v>
      </c>
      <c r="BH617" s="237">
        <f>IF(N617="sníž. přenesená",J617,0)</f>
        <v>0</v>
      </c>
      <c r="BI617" s="237">
        <f>IF(N617="nulová",J617,0)</f>
        <v>0</v>
      </c>
      <c r="BJ617" s="17" t="s">
        <v>84</v>
      </c>
      <c r="BK617" s="237">
        <f>ROUND(I617*H617,2)</f>
        <v>0</v>
      </c>
      <c r="BL617" s="17" t="s">
        <v>158</v>
      </c>
      <c r="BM617" s="236" t="s">
        <v>2107</v>
      </c>
    </row>
    <row r="618" s="2" customFormat="1" ht="24" customHeight="1">
      <c r="A618" s="39"/>
      <c r="B618" s="40"/>
      <c r="C618" s="225" t="s">
        <v>2108</v>
      </c>
      <c r="D618" s="225" t="s">
        <v>143</v>
      </c>
      <c r="E618" s="226" t="s">
        <v>2109</v>
      </c>
      <c r="F618" s="227" t="s">
        <v>2110</v>
      </c>
      <c r="G618" s="228" t="s">
        <v>146</v>
      </c>
      <c r="H618" s="229">
        <v>8</v>
      </c>
      <c r="I618" s="230"/>
      <c r="J618" s="231">
        <f>ROUND(I618*H618,2)</f>
        <v>0</v>
      </c>
      <c r="K618" s="227" t="s">
        <v>147</v>
      </c>
      <c r="L618" s="45"/>
      <c r="M618" s="232" t="s">
        <v>32</v>
      </c>
      <c r="N618" s="233" t="s">
        <v>48</v>
      </c>
      <c r="O618" s="85"/>
      <c r="P618" s="234">
        <f>O618*H618</f>
        <v>0</v>
      </c>
      <c r="Q618" s="234">
        <v>0</v>
      </c>
      <c r="R618" s="234">
        <f>Q618*H618</f>
        <v>0</v>
      </c>
      <c r="S618" s="234">
        <v>0</v>
      </c>
      <c r="T618" s="235">
        <f>S618*H618</f>
        <v>0</v>
      </c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R618" s="236" t="s">
        <v>158</v>
      </c>
      <c r="AT618" s="236" t="s">
        <v>143</v>
      </c>
      <c r="AU618" s="236" t="s">
        <v>84</v>
      </c>
      <c r="AY618" s="17" t="s">
        <v>142</v>
      </c>
      <c r="BE618" s="237">
        <f>IF(N618="základní",J618,0)</f>
        <v>0</v>
      </c>
      <c r="BF618" s="237">
        <f>IF(N618="snížená",J618,0)</f>
        <v>0</v>
      </c>
      <c r="BG618" s="237">
        <f>IF(N618="zákl. přenesená",J618,0)</f>
        <v>0</v>
      </c>
      <c r="BH618" s="237">
        <f>IF(N618="sníž. přenesená",J618,0)</f>
        <v>0</v>
      </c>
      <c r="BI618" s="237">
        <f>IF(N618="nulová",J618,0)</f>
        <v>0</v>
      </c>
      <c r="BJ618" s="17" t="s">
        <v>84</v>
      </c>
      <c r="BK618" s="237">
        <f>ROUND(I618*H618,2)</f>
        <v>0</v>
      </c>
      <c r="BL618" s="17" t="s">
        <v>158</v>
      </c>
      <c r="BM618" s="236" t="s">
        <v>2111</v>
      </c>
    </row>
    <row r="619" s="2" customFormat="1" ht="24" customHeight="1">
      <c r="A619" s="39"/>
      <c r="B619" s="40"/>
      <c r="C619" s="225" t="s">
        <v>2112</v>
      </c>
      <c r="D619" s="225" t="s">
        <v>143</v>
      </c>
      <c r="E619" s="226" t="s">
        <v>2113</v>
      </c>
      <c r="F619" s="227" t="s">
        <v>2114</v>
      </c>
      <c r="G619" s="228" t="s">
        <v>146</v>
      </c>
      <c r="H619" s="229">
        <v>26</v>
      </c>
      <c r="I619" s="230"/>
      <c r="J619" s="231">
        <f>ROUND(I619*H619,2)</f>
        <v>0</v>
      </c>
      <c r="K619" s="227" t="s">
        <v>147</v>
      </c>
      <c r="L619" s="45"/>
      <c r="M619" s="232" t="s">
        <v>32</v>
      </c>
      <c r="N619" s="233" t="s">
        <v>48</v>
      </c>
      <c r="O619" s="85"/>
      <c r="P619" s="234">
        <f>O619*H619</f>
        <v>0</v>
      </c>
      <c r="Q619" s="234">
        <v>0</v>
      </c>
      <c r="R619" s="234">
        <f>Q619*H619</f>
        <v>0</v>
      </c>
      <c r="S619" s="234">
        <v>0</v>
      </c>
      <c r="T619" s="235">
        <f>S619*H619</f>
        <v>0</v>
      </c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R619" s="236" t="s">
        <v>158</v>
      </c>
      <c r="AT619" s="236" t="s">
        <v>143</v>
      </c>
      <c r="AU619" s="236" t="s">
        <v>84</v>
      </c>
      <c r="AY619" s="17" t="s">
        <v>142</v>
      </c>
      <c r="BE619" s="237">
        <f>IF(N619="základní",J619,0)</f>
        <v>0</v>
      </c>
      <c r="BF619" s="237">
        <f>IF(N619="snížená",J619,0)</f>
        <v>0</v>
      </c>
      <c r="BG619" s="237">
        <f>IF(N619="zákl. přenesená",J619,0)</f>
        <v>0</v>
      </c>
      <c r="BH619" s="237">
        <f>IF(N619="sníž. přenesená",J619,0)</f>
        <v>0</v>
      </c>
      <c r="BI619" s="237">
        <f>IF(N619="nulová",J619,0)</f>
        <v>0</v>
      </c>
      <c r="BJ619" s="17" t="s">
        <v>84</v>
      </c>
      <c r="BK619" s="237">
        <f>ROUND(I619*H619,2)</f>
        <v>0</v>
      </c>
      <c r="BL619" s="17" t="s">
        <v>158</v>
      </c>
      <c r="BM619" s="236" t="s">
        <v>2115</v>
      </c>
    </row>
    <row r="620" s="2" customFormat="1" ht="24" customHeight="1">
      <c r="A620" s="39"/>
      <c r="B620" s="40"/>
      <c r="C620" s="225" t="s">
        <v>2116</v>
      </c>
      <c r="D620" s="225" t="s">
        <v>143</v>
      </c>
      <c r="E620" s="226" t="s">
        <v>2117</v>
      </c>
      <c r="F620" s="227" t="s">
        <v>2118</v>
      </c>
      <c r="G620" s="228" t="s">
        <v>146</v>
      </c>
      <c r="H620" s="229">
        <v>12</v>
      </c>
      <c r="I620" s="230"/>
      <c r="J620" s="231">
        <f>ROUND(I620*H620,2)</f>
        <v>0</v>
      </c>
      <c r="K620" s="227" t="s">
        <v>147</v>
      </c>
      <c r="L620" s="45"/>
      <c r="M620" s="232" t="s">
        <v>32</v>
      </c>
      <c r="N620" s="233" t="s">
        <v>48</v>
      </c>
      <c r="O620" s="85"/>
      <c r="P620" s="234">
        <f>O620*H620</f>
        <v>0</v>
      </c>
      <c r="Q620" s="234">
        <v>0</v>
      </c>
      <c r="R620" s="234">
        <f>Q620*H620</f>
        <v>0</v>
      </c>
      <c r="S620" s="234">
        <v>0</v>
      </c>
      <c r="T620" s="235">
        <f>S620*H620</f>
        <v>0</v>
      </c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R620" s="236" t="s">
        <v>84</v>
      </c>
      <c r="AT620" s="236" t="s">
        <v>143</v>
      </c>
      <c r="AU620" s="236" t="s">
        <v>84</v>
      </c>
      <c r="AY620" s="17" t="s">
        <v>142</v>
      </c>
      <c r="BE620" s="237">
        <f>IF(N620="základní",J620,0)</f>
        <v>0</v>
      </c>
      <c r="BF620" s="237">
        <f>IF(N620="snížená",J620,0)</f>
        <v>0</v>
      </c>
      <c r="BG620" s="237">
        <f>IF(N620="zákl. přenesená",J620,0)</f>
        <v>0</v>
      </c>
      <c r="BH620" s="237">
        <f>IF(N620="sníž. přenesená",J620,0)</f>
        <v>0</v>
      </c>
      <c r="BI620" s="237">
        <f>IF(N620="nulová",J620,0)</f>
        <v>0</v>
      </c>
      <c r="BJ620" s="17" t="s">
        <v>84</v>
      </c>
      <c r="BK620" s="237">
        <f>ROUND(I620*H620,2)</f>
        <v>0</v>
      </c>
      <c r="BL620" s="17" t="s">
        <v>84</v>
      </c>
      <c r="BM620" s="236" t="s">
        <v>2119</v>
      </c>
    </row>
    <row r="621" s="2" customFormat="1" ht="24" customHeight="1">
      <c r="A621" s="39"/>
      <c r="B621" s="40"/>
      <c r="C621" s="225" t="s">
        <v>2120</v>
      </c>
      <c r="D621" s="225" t="s">
        <v>143</v>
      </c>
      <c r="E621" s="226" t="s">
        <v>2121</v>
      </c>
      <c r="F621" s="227" t="s">
        <v>2122</v>
      </c>
      <c r="G621" s="228" t="s">
        <v>146</v>
      </c>
      <c r="H621" s="229">
        <v>21</v>
      </c>
      <c r="I621" s="230"/>
      <c r="J621" s="231">
        <f>ROUND(I621*H621,2)</f>
        <v>0</v>
      </c>
      <c r="K621" s="227" t="s">
        <v>147</v>
      </c>
      <c r="L621" s="45"/>
      <c r="M621" s="232" t="s">
        <v>32</v>
      </c>
      <c r="N621" s="233" t="s">
        <v>48</v>
      </c>
      <c r="O621" s="85"/>
      <c r="P621" s="234">
        <f>O621*H621</f>
        <v>0</v>
      </c>
      <c r="Q621" s="234">
        <v>0</v>
      </c>
      <c r="R621" s="234">
        <f>Q621*H621</f>
        <v>0</v>
      </c>
      <c r="S621" s="234">
        <v>0</v>
      </c>
      <c r="T621" s="235">
        <f>S621*H621</f>
        <v>0</v>
      </c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R621" s="236" t="s">
        <v>84</v>
      </c>
      <c r="AT621" s="236" t="s">
        <v>143</v>
      </c>
      <c r="AU621" s="236" t="s">
        <v>84</v>
      </c>
      <c r="AY621" s="17" t="s">
        <v>142</v>
      </c>
      <c r="BE621" s="237">
        <f>IF(N621="základní",J621,0)</f>
        <v>0</v>
      </c>
      <c r="BF621" s="237">
        <f>IF(N621="snížená",J621,0)</f>
        <v>0</v>
      </c>
      <c r="BG621" s="237">
        <f>IF(N621="zákl. přenesená",J621,0)</f>
        <v>0</v>
      </c>
      <c r="BH621" s="237">
        <f>IF(N621="sníž. přenesená",J621,0)</f>
        <v>0</v>
      </c>
      <c r="BI621" s="237">
        <f>IF(N621="nulová",J621,0)</f>
        <v>0</v>
      </c>
      <c r="BJ621" s="17" t="s">
        <v>84</v>
      </c>
      <c r="BK621" s="237">
        <f>ROUND(I621*H621,2)</f>
        <v>0</v>
      </c>
      <c r="BL621" s="17" t="s">
        <v>84</v>
      </c>
      <c r="BM621" s="236" t="s">
        <v>2123</v>
      </c>
    </row>
    <row r="622" s="2" customFormat="1" ht="24" customHeight="1">
      <c r="A622" s="39"/>
      <c r="B622" s="40"/>
      <c r="C622" s="225" t="s">
        <v>2124</v>
      </c>
      <c r="D622" s="225" t="s">
        <v>143</v>
      </c>
      <c r="E622" s="226" t="s">
        <v>2125</v>
      </c>
      <c r="F622" s="227" t="s">
        <v>2126</v>
      </c>
      <c r="G622" s="228" t="s">
        <v>146</v>
      </c>
      <c r="H622" s="229">
        <v>29</v>
      </c>
      <c r="I622" s="230"/>
      <c r="J622" s="231">
        <f>ROUND(I622*H622,2)</f>
        <v>0</v>
      </c>
      <c r="K622" s="227" t="s">
        <v>147</v>
      </c>
      <c r="L622" s="45"/>
      <c r="M622" s="232" t="s">
        <v>32</v>
      </c>
      <c r="N622" s="233" t="s">
        <v>48</v>
      </c>
      <c r="O622" s="85"/>
      <c r="P622" s="234">
        <f>O622*H622</f>
        <v>0</v>
      </c>
      <c r="Q622" s="234">
        <v>0</v>
      </c>
      <c r="R622" s="234">
        <f>Q622*H622</f>
        <v>0</v>
      </c>
      <c r="S622" s="234">
        <v>0</v>
      </c>
      <c r="T622" s="235">
        <f>S622*H622</f>
        <v>0</v>
      </c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R622" s="236" t="s">
        <v>84</v>
      </c>
      <c r="AT622" s="236" t="s">
        <v>143</v>
      </c>
      <c r="AU622" s="236" t="s">
        <v>84</v>
      </c>
      <c r="AY622" s="17" t="s">
        <v>142</v>
      </c>
      <c r="BE622" s="237">
        <f>IF(N622="základní",J622,0)</f>
        <v>0</v>
      </c>
      <c r="BF622" s="237">
        <f>IF(N622="snížená",J622,0)</f>
        <v>0</v>
      </c>
      <c r="BG622" s="237">
        <f>IF(N622="zákl. přenesená",J622,0)</f>
        <v>0</v>
      </c>
      <c r="BH622" s="237">
        <f>IF(N622="sníž. přenesená",J622,0)</f>
        <v>0</v>
      </c>
      <c r="BI622" s="237">
        <f>IF(N622="nulová",J622,0)</f>
        <v>0</v>
      </c>
      <c r="BJ622" s="17" t="s">
        <v>84</v>
      </c>
      <c r="BK622" s="237">
        <f>ROUND(I622*H622,2)</f>
        <v>0</v>
      </c>
      <c r="BL622" s="17" t="s">
        <v>84</v>
      </c>
      <c r="BM622" s="236" t="s">
        <v>2127</v>
      </c>
    </row>
    <row r="623" s="2" customFormat="1" ht="24" customHeight="1">
      <c r="A623" s="39"/>
      <c r="B623" s="40"/>
      <c r="C623" s="225" t="s">
        <v>2128</v>
      </c>
      <c r="D623" s="225" t="s">
        <v>143</v>
      </c>
      <c r="E623" s="226" t="s">
        <v>2129</v>
      </c>
      <c r="F623" s="227" t="s">
        <v>2130</v>
      </c>
      <c r="G623" s="228" t="s">
        <v>146</v>
      </c>
      <c r="H623" s="229">
        <v>22</v>
      </c>
      <c r="I623" s="230"/>
      <c r="J623" s="231">
        <f>ROUND(I623*H623,2)</f>
        <v>0</v>
      </c>
      <c r="K623" s="227" t="s">
        <v>147</v>
      </c>
      <c r="L623" s="45"/>
      <c r="M623" s="232" t="s">
        <v>32</v>
      </c>
      <c r="N623" s="233" t="s">
        <v>48</v>
      </c>
      <c r="O623" s="85"/>
      <c r="P623" s="234">
        <f>O623*H623</f>
        <v>0</v>
      </c>
      <c r="Q623" s="234">
        <v>0</v>
      </c>
      <c r="R623" s="234">
        <f>Q623*H623</f>
        <v>0</v>
      </c>
      <c r="S623" s="234">
        <v>0</v>
      </c>
      <c r="T623" s="235">
        <f>S623*H623</f>
        <v>0</v>
      </c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R623" s="236" t="s">
        <v>84</v>
      </c>
      <c r="AT623" s="236" t="s">
        <v>143</v>
      </c>
      <c r="AU623" s="236" t="s">
        <v>84</v>
      </c>
      <c r="AY623" s="17" t="s">
        <v>142</v>
      </c>
      <c r="BE623" s="237">
        <f>IF(N623="základní",J623,0)</f>
        <v>0</v>
      </c>
      <c r="BF623" s="237">
        <f>IF(N623="snížená",J623,0)</f>
        <v>0</v>
      </c>
      <c r="BG623" s="237">
        <f>IF(N623="zákl. přenesená",J623,0)</f>
        <v>0</v>
      </c>
      <c r="BH623" s="237">
        <f>IF(N623="sníž. přenesená",J623,0)</f>
        <v>0</v>
      </c>
      <c r="BI623" s="237">
        <f>IF(N623="nulová",J623,0)</f>
        <v>0</v>
      </c>
      <c r="BJ623" s="17" t="s">
        <v>84</v>
      </c>
      <c r="BK623" s="237">
        <f>ROUND(I623*H623,2)</f>
        <v>0</v>
      </c>
      <c r="BL623" s="17" t="s">
        <v>84</v>
      </c>
      <c r="BM623" s="236" t="s">
        <v>2131</v>
      </c>
    </row>
    <row r="624" s="2" customFormat="1" ht="24" customHeight="1">
      <c r="A624" s="39"/>
      <c r="B624" s="40"/>
      <c r="C624" s="225" t="s">
        <v>2132</v>
      </c>
      <c r="D624" s="225" t="s">
        <v>143</v>
      </c>
      <c r="E624" s="226" t="s">
        <v>2133</v>
      </c>
      <c r="F624" s="227" t="s">
        <v>2134</v>
      </c>
      <c r="G624" s="228" t="s">
        <v>146</v>
      </c>
      <c r="H624" s="229">
        <v>40</v>
      </c>
      <c r="I624" s="230"/>
      <c r="J624" s="231">
        <f>ROUND(I624*H624,2)</f>
        <v>0</v>
      </c>
      <c r="K624" s="227" t="s">
        <v>147</v>
      </c>
      <c r="L624" s="45"/>
      <c r="M624" s="232" t="s">
        <v>32</v>
      </c>
      <c r="N624" s="233" t="s">
        <v>48</v>
      </c>
      <c r="O624" s="85"/>
      <c r="P624" s="234">
        <f>O624*H624</f>
        <v>0</v>
      </c>
      <c r="Q624" s="234">
        <v>0</v>
      </c>
      <c r="R624" s="234">
        <f>Q624*H624</f>
        <v>0</v>
      </c>
      <c r="S624" s="234">
        <v>0</v>
      </c>
      <c r="T624" s="235">
        <f>S624*H624</f>
        <v>0</v>
      </c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R624" s="236" t="s">
        <v>158</v>
      </c>
      <c r="AT624" s="236" t="s">
        <v>143</v>
      </c>
      <c r="AU624" s="236" t="s">
        <v>84</v>
      </c>
      <c r="AY624" s="17" t="s">
        <v>142</v>
      </c>
      <c r="BE624" s="237">
        <f>IF(N624="základní",J624,0)</f>
        <v>0</v>
      </c>
      <c r="BF624" s="237">
        <f>IF(N624="snížená",J624,0)</f>
        <v>0</v>
      </c>
      <c r="BG624" s="237">
        <f>IF(N624="zákl. přenesená",J624,0)</f>
        <v>0</v>
      </c>
      <c r="BH624" s="237">
        <f>IF(N624="sníž. přenesená",J624,0)</f>
        <v>0</v>
      </c>
      <c r="BI624" s="237">
        <f>IF(N624="nulová",J624,0)</f>
        <v>0</v>
      </c>
      <c r="BJ624" s="17" t="s">
        <v>84</v>
      </c>
      <c r="BK624" s="237">
        <f>ROUND(I624*H624,2)</f>
        <v>0</v>
      </c>
      <c r="BL624" s="17" t="s">
        <v>158</v>
      </c>
      <c r="BM624" s="236" t="s">
        <v>2135</v>
      </c>
    </row>
    <row r="625" s="2" customFormat="1" ht="24" customHeight="1">
      <c r="A625" s="39"/>
      <c r="B625" s="40"/>
      <c r="C625" s="225" t="s">
        <v>2136</v>
      </c>
      <c r="D625" s="225" t="s">
        <v>143</v>
      </c>
      <c r="E625" s="226" t="s">
        <v>2137</v>
      </c>
      <c r="F625" s="227" t="s">
        <v>2138</v>
      </c>
      <c r="G625" s="228" t="s">
        <v>146</v>
      </c>
      <c r="H625" s="229">
        <v>40</v>
      </c>
      <c r="I625" s="230"/>
      <c r="J625" s="231">
        <f>ROUND(I625*H625,2)</f>
        <v>0</v>
      </c>
      <c r="K625" s="227" t="s">
        <v>147</v>
      </c>
      <c r="L625" s="45"/>
      <c r="M625" s="232" t="s">
        <v>32</v>
      </c>
      <c r="N625" s="233" t="s">
        <v>48</v>
      </c>
      <c r="O625" s="85"/>
      <c r="P625" s="234">
        <f>O625*H625</f>
        <v>0</v>
      </c>
      <c r="Q625" s="234">
        <v>0</v>
      </c>
      <c r="R625" s="234">
        <f>Q625*H625</f>
        <v>0</v>
      </c>
      <c r="S625" s="234">
        <v>0</v>
      </c>
      <c r="T625" s="235">
        <f>S625*H625</f>
        <v>0</v>
      </c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R625" s="236" t="s">
        <v>158</v>
      </c>
      <c r="AT625" s="236" t="s">
        <v>143</v>
      </c>
      <c r="AU625" s="236" t="s">
        <v>84</v>
      </c>
      <c r="AY625" s="17" t="s">
        <v>142</v>
      </c>
      <c r="BE625" s="237">
        <f>IF(N625="základní",J625,0)</f>
        <v>0</v>
      </c>
      <c r="BF625" s="237">
        <f>IF(N625="snížená",J625,0)</f>
        <v>0</v>
      </c>
      <c r="BG625" s="237">
        <f>IF(N625="zákl. přenesená",J625,0)</f>
        <v>0</v>
      </c>
      <c r="BH625" s="237">
        <f>IF(N625="sníž. přenesená",J625,0)</f>
        <v>0</v>
      </c>
      <c r="BI625" s="237">
        <f>IF(N625="nulová",J625,0)</f>
        <v>0</v>
      </c>
      <c r="BJ625" s="17" t="s">
        <v>84</v>
      </c>
      <c r="BK625" s="237">
        <f>ROUND(I625*H625,2)</f>
        <v>0</v>
      </c>
      <c r="BL625" s="17" t="s">
        <v>158</v>
      </c>
      <c r="BM625" s="236" t="s">
        <v>2139</v>
      </c>
    </row>
    <row r="626" s="2" customFormat="1" ht="24" customHeight="1">
      <c r="A626" s="39"/>
      <c r="B626" s="40"/>
      <c r="C626" s="242" t="s">
        <v>2140</v>
      </c>
      <c r="D626" s="242" t="s">
        <v>214</v>
      </c>
      <c r="E626" s="243" t="s">
        <v>2141</v>
      </c>
      <c r="F626" s="244" t="s">
        <v>2142</v>
      </c>
      <c r="G626" s="245" t="s">
        <v>146</v>
      </c>
      <c r="H626" s="246">
        <v>2</v>
      </c>
      <c r="I626" s="247"/>
      <c r="J626" s="248">
        <f>ROUND(I626*H626,2)</f>
        <v>0</v>
      </c>
      <c r="K626" s="244" t="s">
        <v>147</v>
      </c>
      <c r="L626" s="249"/>
      <c r="M626" s="250" t="s">
        <v>32</v>
      </c>
      <c r="N626" s="251" t="s">
        <v>48</v>
      </c>
      <c r="O626" s="85"/>
      <c r="P626" s="234">
        <f>O626*H626</f>
        <v>0</v>
      </c>
      <c r="Q626" s="234">
        <v>0</v>
      </c>
      <c r="R626" s="234">
        <f>Q626*H626</f>
        <v>0</v>
      </c>
      <c r="S626" s="234">
        <v>0</v>
      </c>
      <c r="T626" s="235">
        <f>S626*H626</f>
        <v>0</v>
      </c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R626" s="236" t="s">
        <v>230</v>
      </c>
      <c r="AT626" s="236" t="s">
        <v>214</v>
      </c>
      <c r="AU626" s="236" t="s">
        <v>84</v>
      </c>
      <c r="AY626" s="17" t="s">
        <v>142</v>
      </c>
      <c r="BE626" s="237">
        <f>IF(N626="základní",J626,0)</f>
        <v>0</v>
      </c>
      <c r="BF626" s="237">
        <f>IF(N626="snížená",J626,0)</f>
        <v>0</v>
      </c>
      <c r="BG626" s="237">
        <f>IF(N626="zákl. přenesená",J626,0)</f>
        <v>0</v>
      </c>
      <c r="BH626" s="237">
        <f>IF(N626="sníž. přenesená",J626,0)</f>
        <v>0</v>
      </c>
      <c r="BI626" s="237">
        <f>IF(N626="nulová",J626,0)</f>
        <v>0</v>
      </c>
      <c r="BJ626" s="17" t="s">
        <v>84</v>
      </c>
      <c r="BK626" s="237">
        <f>ROUND(I626*H626,2)</f>
        <v>0</v>
      </c>
      <c r="BL626" s="17" t="s">
        <v>230</v>
      </c>
      <c r="BM626" s="236" t="s">
        <v>2143</v>
      </c>
    </row>
    <row r="627" s="2" customFormat="1" ht="24" customHeight="1">
      <c r="A627" s="39"/>
      <c r="B627" s="40"/>
      <c r="C627" s="225" t="s">
        <v>2144</v>
      </c>
      <c r="D627" s="225" t="s">
        <v>143</v>
      </c>
      <c r="E627" s="226" t="s">
        <v>2145</v>
      </c>
      <c r="F627" s="227" t="s">
        <v>2146</v>
      </c>
      <c r="G627" s="228" t="s">
        <v>146</v>
      </c>
      <c r="H627" s="229">
        <v>10</v>
      </c>
      <c r="I627" s="230"/>
      <c r="J627" s="231">
        <f>ROUND(I627*H627,2)</f>
        <v>0</v>
      </c>
      <c r="K627" s="227" t="s">
        <v>147</v>
      </c>
      <c r="L627" s="45"/>
      <c r="M627" s="232" t="s">
        <v>32</v>
      </c>
      <c r="N627" s="233" t="s">
        <v>48</v>
      </c>
      <c r="O627" s="85"/>
      <c r="P627" s="234">
        <f>O627*H627</f>
        <v>0</v>
      </c>
      <c r="Q627" s="234">
        <v>0</v>
      </c>
      <c r="R627" s="234">
        <f>Q627*H627</f>
        <v>0</v>
      </c>
      <c r="S627" s="234">
        <v>0</v>
      </c>
      <c r="T627" s="235">
        <f>S627*H627</f>
        <v>0</v>
      </c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R627" s="236" t="s">
        <v>158</v>
      </c>
      <c r="AT627" s="236" t="s">
        <v>143</v>
      </c>
      <c r="AU627" s="236" t="s">
        <v>84</v>
      </c>
      <c r="AY627" s="17" t="s">
        <v>142</v>
      </c>
      <c r="BE627" s="237">
        <f>IF(N627="základní",J627,0)</f>
        <v>0</v>
      </c>
      <c r="BF627" s="237">
        <f>IF(N627="snížená",J627,0)</f>
        <v>0</v>
      </c>
      <c r="BG627" s="237">
        <f>IF(N627="zákl. přenesená",J627,0)</f>
        <v>0</v>
      </c>
      <c r="BH627" s="237">
        <f>IF(N627="sníž. přenesená",J627,0)</f>
        <v>0</v>
      </c>
      <c r="BI627" s="237">
        <f>IF(N627="nulová",J627,0)</f>
        <v>0</v>
      </c>
      <c r="BJ627" s="17" t="s">
        <v>84</v>
      </c>
      <c r="BK627" s="237">
        <f>ROUND(I627*H627,2)</f>
        <v>0</v>
      </c>
      <c r="BL627" s="17" t="s">
        <v>158</v>
      </c>
      <c r="BM627" s="236" t="s">
        <v>2147</v>
      </c>
    </row>
    <row r="628" s="2" customFormat="1" ht="24" customHeight="1">
      <c r="A628" s="39"/>
      <c r="B628" s="40"/>
      <c r="C628" s="242" t="s">
        <v>2148</v>
      </c>
      <c r="D628" s="242" t="s">
        <v>214</v>
      </c>
      <c r="E628" s="243" t="s">
        <v>2149</v>
      </c>
      <c r="F628" s="244" t="s">
        <v>2150</v>
      </c>
      <c r="G628" s="245" t="s">
        <v>146</v>
      </c>
      <c r="H628" s="246">
        <v>60</v>
      </c>
      <c r="I628" s="247"/>
      <c r="J628" s="248">
        <f>ROUND(I628*H628,2)</f>
        <v>0</v>
      </c>
      <c r="K628" s="244" t="s">
        <v>147</v>
      </c>
      <c r="L628" s="249"/>
      <c r="M628" s="250" t="s">
        <v>32</v>
      </c>
      <c r="N628" s="251" t="s">
        <v>48</v>
      </c>
      <c r="O628" s="85"/>
      <c r="P628" s="234">
        <f>O628*H628</f>
        <v>0</v>
      </c>
      <c r="Q628" s="234">
        <v>0</v>
      </c>
      <c r="R628" s="234">
        <f>Q628*H628</f>
        <v>0</v>
      </c>
      <c r="S628" s="234">
        <v>0</v>
      </c>
      <c r="T628" s="235">
        <f>S628*H628</f>
        <v>0</v>
      </c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R628" s="236" t="s">
        <v>217</v>
      </c>
      <c r="AT628" s="236" t="s">
        <v>214</v>
      </c>
      <c r="AU628" s="236" t="s">
        <v>84</v>
      </c>
      <c r="AY628" s="17" t="s">
        <v>142</v>
      </c>
      <c r="BE628" s="237">
        <f>IF(N628="základní",J628,0)</f>
        <v>0</v>
      </c>
      <c r="BF628" s="237">
        <f>IF(N628="snížená",J628,0)</f>
        <v>0</v>
      </c>
      <c r="BG628" s="237">
        <f>IF(N628="zákl. přenesená",J628,0)</f>
        <v>0</v>
      </c>
      <c r="BH628" s="237">
        <f>IF(N628="sníž. přenesená",J628,0)</f>
        <v>0</v>
      </c>
      <c r="BI628" s="237">
        <f>IF(N628="nulová",J628,0)</f>
        <v>0</v>
      </c>
      <c r="BJ628" s="17" t="s">
        <v>84</v>
      </c>
      <c r="BK628" s="237">
        <f>ROUND(I628*H628,2)</f>
        <v>0</v>
      </c>
      <c r="BL628" s="17" t="s">
        <v>218</v>
      </c>
      <c r="BM628" s="236" t="s">
        <v>2151</v>
      </c>
    </row>
    <row r="629" s="2" customFormat="1" ht="24" customHeight="1">
      <c r="A629" s="39"/>
      <c r="B629" s="40"/>
      <c r="C629" s="242" t="s">
        <v>2152</v>
      </c>
      <c r="D629" s="242" t="s">
        <v>214</v>
      </c>
      <c r="E629" s="243" t="s">
        <v>2153</v>
      </c>
      <c r="F629" s="244" t="s">
        <v>2154</v>
      </c>
      <c r="G629" s="245" t="s">
        <v>146</v>
      </c>
      <c r="H629" s="246">
        <v>2</v>
      </c>
      <c r="I629" s="247"/>
      <c r="J629" s="248">
        <f>ROUND(I629*H629,2)</f>
        <v>0</v>
      </c>
      <c r="K629" s="244" t="s">
        <v>147</v>
      </c>
      <c r="L629" s="249"/>
      <c r="M629" s="250" t="s">
        <v>32</v>
      </c>
      <c r="N629" s="251" t="s">
        <v>48</v>
      </c>
      <c r="O629" s="85"/>
      <c r="P629" s="234">
        <f>O629*H629</f>
        <v>0</v>
      </c>
      <c r="Q629" s="234">
        <v>0</v>
      </c>
      <c r="R629" s="234">
        <f>Q629*H629</f>
        <v>0</v>
      </c>
      <c r="S629" s="234">
        <v>0</v>
      </c>
      <c r="T629" s="235">
        <f>S629*H629</f>
        <v>0</v>
      </c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R629" s="236" t="s">
        <v>217</v>
      </c>
      <c r="AT629" s="236" t="s">
        <v>214</v>
      </c>
      <c r="AU629" s="236" t="s">
        <v>84</v>
      </c>
      <c r="AY629" s="17" t="s">
        <v>142</v>
      </c>
      <c r="BE629" s="237">
        <f>IF(N629="základní",J629,0)</f>
        <v>0</v>
      </c>
      <c r="BF629" s="237">
        <f>IF(N629="snížená",J629,0)</f>
        <v>0</v>
      </c>
      <c r="BG629" s="237">
        <f>IF(N629="zákl. přenesená",J629,0)</f>
        <v>0</v>
      </c>
      <c r="BH629" s="237">
        <f>IF(N629="sníž. přenesená",J629,0)</f>
        <v>0</v>
      </c>
      <c r="BI629" s="237">
        <f>IF(N629="nulová",J629,0)</f>
        <v>0</v>
      </c>
      <c r="BJ629" s="17" t="s">
        <v>84</v>
      </c>
      <c r="BK629" s="237">
        <f>ROUND(I629*H629,2)</f>
        <v>0</v>
      </c>
      <c r="BL629" s="17" t="s">
        <v>218</v>
      </c>
      <c r="BM629" s="236" t="s">
        <v>2155</v>
      </c>
    </row>
    <row r="630" s="2" customFormat="1" ht="24" customHeight="1">
      <c r="A630" s="39"/>
      <c r="B630" s="40"/>
      <c r="C630" s="225" t="s">
        <v>2156</v>
      </c>
      <c r="D630" s="225" t="s">
        <v>143</v>
      </c>
      <c r="E630" s="226" t="s">
        <v>2157</v>
      </c>
      <c r="F630" s="227" t="s">
        <v>2158</v>
      </c>
      <c r="G630" s="228" t="s">
        <v>146</v>
      </c>
      <c r="H630" s="229">
        <v>12</v>
      </c>
      <c r="I630" s="230"/>
      <c r="J630" s="231">
        <f>ROUND(I630*H630,2)</f>
        <v>0</v>
      </c>
      <c r="K630" s="227" t="s">
        <v>147</v>
      </c>
      <c r="L630" s="45"/>
      <c r="M630" s="232" t="s">
        <v>32</v>
      </c>
      <c r="N630" s="233" t="s">
        <v>48</v>
      </c>
      <c r="O630" s="85"/>
      <c r="P630" s="234">
        <f>O630*H630</f>
        <v>0</v>
      </c>
      <c r="Q630" s="234">
        <v>0</v>
      </c>
      <c r="R630" s="234">
        <f>Q630*H630</f>
        <v>0</v>
      </c>
      <c r="S630" s="234">
        <v>0</v>
      </c>
      <c r="T630" s="235">
        <f>S630*H630</f>
        <v>0</v>
      </c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R630" s="236" t="s">
        <v>634</v>
      </c>
      <c r="AT630" s="236" t="s">
        <v>143</v>
      </c>
      <c r="AU630" s="236" t="s">
        <v>84</v>
      </c>
      <c r="AY630" s="17" t="s">
        <v>142</v>
      </c>
      <c r="BE630" s="237">
        <f>IF(N630="základní",J630,0)</f>
        <v>0</v>
      </c>
      <c r="BF630" s="237">
        <f>IF(N630="snížená",J630,0)</f>
        <v>0</v>
      </c>
      <c r="BG630" s="237">
        <f>IF(N630="zákl. přenesená",J630,0)</f>
        <v>0</v>
      </c>
      <c r="BH630" s="237">
        <f>IF(N630="sníž. přenesená",J630,0)</f>
        <v>0</v>
      </c>
      <c r="BI630" s="237">
        <f>IF(N630="nulová",J630,0)</f>
        <v>0</v>
      </c>
      <c r="BJ630" s="17" t="s">
        <v>84</v>
      </c>
      <c r="BK630" s="237">
        <f>ROUND(I630*H630,2)</f>
        <v>0</v>
      </c>
      <c r="BL630" s="17" t="s">
        <v>634</v>
      </c>
      <c r="BM630" s="236" t="s">
        <v>2159</v>
      </c>
    </row>
    <row r="631" s="2" customFormat="1" ht="24" customHeight="1">
      <c r="A631" s="39"/>
      <c r="B631" s="40"/>
      <c r="C631" s="225" t="s">
        <v>2160</v>
      </c>
      <c r="D631" s="225" t="s">
        <v>143</v>
      </c>
      <c r="E631" s="226" t="s">
        <v>2161</v>
      </c>
      <c r="F631" s="227" t="s">
        <v>2162</v>
      </c>
      <c r="G631" s="228" t="s">
        <v>146</v>
      </c>
      <c r="H631" s="229">
        <v>1</v>
      </c>
      <c r="I631" s="230"/>
      <c r="J631" s="231">
        <f>ROUND(I631*H631,2)</f>
        <v>0</v>
      </c>
      <c r="K631" s="227" t="s">
        <v>147</v>
      </c>
      <c r="L631" s="45"/>
      <c r="M631" s="232" t="s">
        <v>32</v>
      </c>
      <c r="N631" s="233" t="s">
        <v>48</v>
      </c>
      <c r="O631" s="85"/>
      <c r="P631" s="234">
        <f>O631*H631</f>
        <v>0</v>
      </c>
      <c r="Q631" s="234">
        <v>0</v>
      </c>
      <c r="R631" s="234">
        <f>Q631*H631</f>
        <v>0</v>
      </c>
      <c r="S631" s="234">
        <v>0</v>
      </c>
      <c r="T631" s="235">
        <f>S631*H631</f>
        <v>0</v>
      </c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R631" s="236" t="s">
        <v>84</v>
      </c>
      <c r="AT631" s="236" t="s">
        <v>143</v>
      </c>
      <c r="AU631" s="236" t="s">
        <v>84</v>
      </c>
      <c r="AY631" s="17" t="s">
        <v>142</v>
      </c>
      <c r="BE631" s="237">
        <f>IF(N631="základní",J631,0)</f>
        <v>0</v>
      </c>
      <c r="BF631" s="237">
        <f>IF(N631="snížená",J631,0)</f>
        <v>0</v>
      </c>
      <c r="BG631" s="237">
        <f>IF(N631="zákl. přenesená",J631,0)</f>
        <v>0</v>
      </c>
      <c r="BH631" s="237">
        <f>IF(N631="sníž. přenesená",J631,0)</f>
        <v>0</v>
      </c>
      <c r="BI631" s="237">
        <f>IF(N631="nulová",J631,0)</f>
        <v>0</v>
      </c>
      <c r="BJ631" s="17" t="s">
        <v>84</v>
      </c>
      <c r="BK631" s="237">
        <f>ROUND(I631*H631,2)</f>
        <v>0</v>
      </c>
      <c r="BL631" s="17" t="s">
        <v>84</v>
      </c>
      <c r="BM631" s="236" t="s">
        <v>2163</v>
      </c>
    </row>
    <row r="632" s="2" customFormat="1" ht="24" customHeight="1">
      <c r="A632" s="39"/>
      <c r="B632" s="40"/>
      <c r="C632" s="225" t="s">
        <v>2164</v>
      </c>
      <c r="D632" s="225" t="s">
        <v>143</v>
      </c>
      <c r="E632" s="226" t="s">
        <v>2165</v>
      </c>
      <c r="F632" s="227" t="s">
        <v>2166</v>
      </c>
      <c r="G632" s="228" t="s">
        <v>146</v>
      </c>
      <c r="H632" s="229">
        <v>2</v>
      </c>
      <c r="I632" s="230"/>
      <c r="J632" s="231">
        <f>ROUND(I632*H632,2)</f>
        <v>0</v>
      </c>
      <c r="K632" s="227" t="s">
        <v>147</v>
      </c>
      <c r="L632" s="45"/>
      <c r="M632" s="232" t="s">
        <v>32</v>
      </c>
      <c r="N632" s="233" t="s">
        <v>48</v>
      </c>
      <c r="O632" s="85"/>
      <c r="P632" s="234">
        <f>O632*H632</f>
        <v>0</v>
      </c>
      <c r="Q632" s="234">
        <v>0</v>
      </c>
      <c r="R632" s="234">
        <f>Q632*H632</f>
        <v>0</v>
      </c>
      <c r="S632" s="234">
        <v>0</v>
      </c>
      <c r="T632" s="235">
        <f>S632*H632</f>
        <v>0</v>
      </c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R632" s="236" t="s">
        <v>84</v>
      </c>
      <c r="AT632" s="236" t="s">
        <v>143</v>
      </c>
      <c r="AU632" s="236" t="s">
        <v>84</v>
      </c>
      <c r="AY632" s="17" t="s">
        <v>142</v>
      </c>
      <c r="BE632" s="237">
        <f>IF(N632="základní",J632,0)</f>
        <v>0</v>
      </c>
      <c r="BF632" s="237">
        <f>IF(N632="snížená",J632,0)</f>
        <v>0</v>
      </c>
      <c r="BG632" s="237">
        <f>IF(N632="zákl. přenesená",J632,0)</f>
        <v>0</v>
      </c>
      <c r="BH632" s="237">
        <f>IF(N632="sníž. přenesená",J632,0)</f>
        <v>0</v>
      </c>
      <c r="BI632" s="237">
        <f>IF(N632="nulová",J632,0)</f>
        <v>0</v>
      </c>
      <c r="BJ632" s="17" t="s">
        <v>84</v>
      </c>
      <c r="BK632" s="237">
        <f>ROUND(I632*H632,2)</f>
        <v>0</v>
      </c>
      <c r="BL632" s="17" t="s">
        <v>84</v>
      </c>
      <c r="BM632" s="236" t="s">
        <v>2167</v>
      </c>
    </row>
    <row r="633" s="2" customFormat="1" ht="24" customHeight="1">
      <c r="A633" s="39"/>
      <c r="B633" s="40"/>
      <c r="C633" s="225" t="s">
        <v>2168</v>
      </c>
      <c r="D633" s="225" t="s">
        <v>143</v>
      </c>
      <c r="E633" s="226" t="s">
        <v>2169</v>
      </c>
      <c r="F633" s="227" t="s">
        <v>2170</v>
      </c>
      <c r="G633" s="228" t="s">
        <v>146</v>
      </c>
      <c r="H633" s="229">
        <v>8</v>
      </c>
      <c r="I633" s="230"/>
      <c r="J633" s="231">
        <f>ROUND(I633*H633,2)</f>
        <v>0</v>
      </c>
      <c r="K633" s="227" t="s">
        <v>147</v>
      </c>
      <c r="L633" s="45"/>
      <c r="M633" s="232" t="s">
        <v>32</v>
      </c>
      <c r="N633" s="233" t="s">
        <v>48</v>
      </c>
      <c r="O633" s="85"/>
      <c r="P633" s="234">
        <f>O633*H633</f>
        <v>0</v>
      </c>
      <c r="Q633" s="234">
        <v>0</v>
      </c>
      <c r="R633" s="234">
        <f>Q633*H633</f>
        <v>0</v>
      </c>
      <c r="S633" s="234">
        <v>0</v>
      </c>
      <c r="T633" s="235">
        <f>S633*H633</f>
        <v>0</v>
      </c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R633" s="236" t="s">
        <v>84</v>
      </c>
      <c r="AT633" s="236" t="s">
        <v>143</v>
      </c>
      <c r="AU633" s="236" t="s">
        <v>84</v>
      </c>
      <c r="AY633" s="17" t="s">
        <v>142</v>
      </c>
      <c r="BE633" s="237">
        <f>IF(N633="základní",J633,0)</f>
        <v>0</v>
      </c>
      <c r="BF633" s="237">
        <f>IF(N633="snížená",J633,0)</f>
        <v>0</v>
      </c>
      <c r="BG633" s="237">
        <f>IF(N633="zákl. přenesená",J633,0)</f>
        <v>0</v>
      </c>
      <c r="BH633" s="237">
        <f>IF(N633="sníž. přenesená",J633,0)</f>
        <v>0</v>
      </c>
      <c r="BI633" s="237">
        <f>IF(N633="nulová",J633,0)</f>
        <v>0</v>
      </c>
      <c r="BJ633" s="17" t="s">
        <v>84</v>
      </c>
      <c r="BK633" s="237">
        <f>ROUND(I633*H633,2)</f>
        <v>0</v>
      </c>
      <c r="BL633" s="17" t="s">
        <v>84</v>
      </c>
      <c r="BM633" s="236" t="s">
        <v>2171</v>
      </c>
    </row>
    <row r="634" s="2" customFormat="1" ht="24" customHeight="1">
      <c r="A634" s="39"/>
      <c r="B634" s="40"/>
      <c r="C634" s="225" t="s">
        <v>2172</v>
      </c>
      <c r="D634" s="225" t="s">
        <v>143</v>
      </c>
      <c r="E634" s="226" t="s">
        <v>2173</v>
      </c>
      <c r="F634" s="227" t="s">
        <v>2174</v>
      </c>
      <c r="G634" s="228" t="s">
        <v>146</v>
      </c>
      <c r="H634" s="229">
        <v>12</v>
      </c>
      <c r="I634" s="230"/>
      <c r="J634" s="231">
        <f>ROUND(I634*H634,2)</f>
        <v>0</v>
      </c>
      <c r="K634" s="227" t="s">
        <v>147</v>
      </c>
      <c r="L634" s="45"/>
      <c r="M634" s="232" t="s">
        <v>32</v>
      </c>
      <c r="N634" s="233" t="s">
        <v>48</v>
      </c>
      <c r="O634" s="85"/>
      <c r="P634" s="234">
        <f>O634*H634</f>
        <v>0</v>
      </c>
      <c r="Q634" s="234">
        <v>0</v>
      </c>
      <c r="R634" s="234">
        <f>Q634*H634</f>
        <v>0</v>
      </c>
      <c r="S634" s="234">
        <v>0</v>
      </c>
      <c r="T634" s="235">
        <f>S634*H634</f>
        <v>0</v>
      </c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R634" s="236" t="s">
        <v>634</v>
      </c>
      <c r="AT634" s="236" t="s">
        <v>143</v>
      </c>
      <c r="AU634" s="236" t="s">
        <v>84</v>
      </c>
      <c r="AY634" s="17" t="s">
        <v>142</v>
      </c>
      <c r="BE634" s="237">
        <f>IF(N634="základní",J634,0)</f>
        <v>0</v>
      </c>
      <c r="BF634" s="237">
        <f>IF(N634="snížená",J634,0)</f>
        <v>0</v>
      </c>
      <c r="BG634" s="237">
        <f>IF(N634="zákl. přenesená",J634,0)</f>
        <v>0</v>
      </c>
      <c r="BH634" s="237">
        <f>IF(N634="sníž. přenesená",J634,0)</f>
        <v>0</v>
      </c>
      <c r="BI634" s="237">
        <f>IF(N634="nulová",J634,0)</f>
        <v>0</v>
      </c>
      <c r="BJ634" s="17" t="s">
        <v>84</v>
      </c>
      <c r="BK634" s="237">
        <f>ROUND(I634*H634,2)</f>
        <v>0</v>
      </c>
      <c r="BL634" s="17" t="s">
        <v>634</v>
      </c>
      <c r="BM634" s="236" t="s">
        <v>2175</v>
      </c>
    </row>
    <row r="635" s="2" customFormat="1" ht="24" customHeight="1">
      <c r="A635" s="39"/>
      <c r="B635" s="40"/>
      <c r="C635" s="225" t="s">
        <v>2176</v>
      </c>
      <c r="D635" s="225" t="s">
        <v>143</v>
      </c>
      <c r="E635" s="226" t="s">
        <v>2177</v>
      </c>
      <c r="F635" s="227" t="s">
        <v>2178</v>
      </c>
      <c r="G635" s="228" t="s">
        <v>146</v>
      </c>
      <c r="H635" s="229">
        <v>2</v>
      </c>
      <c r="I635" s="230"/>
      <c r="J635" s="231">
        <f>ROUND(I635*H635,2)</f>
        <v>0</v>
      </c>
      <c r="K635" s="227" t="s">
        <v>147</v>
      </c>
      <c r="L635" s="45"/>
      <c r="M635" s="232" t="s">
        <v>32</v>
      </c>
      <c r="N635" s="233" t="s">
        <v>48</v>
      </c>
      <c r="O635" s="85"/>
      <c r="P635" s="234">
        <f>O635*H635</f>
        <v>0</v>
      </c>
      <c r="Q635" s="234">
        <v>0</v>
      </c>
      <c r="R635" s="234">
        <f>Q635*H635</f>
        <v>0</v>
      </c>
      <c r="S635" s="234">
        <v>0</v>
      </c>
      <c r="T635" s="235">
        <f>S635*H635</f>
        <v>0</v>
      </c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R635" s="236" t="s">
        <v>158</v>
      </c>
      <c r="AT635" s="236" t="s">
        <v>143</v>
      </c>
      <c r="AU635" s="236" t="s">
        <v>84</v>
      </c>
      <c r="AY635" s="17" t="s">
        <v>142</v>
      </c>
      <c r="BE635" s="237">
        <f>IF(N635="základní",J635,0)</f>
        <v>0</v>
      </c>
      <c r="BF635" s="237">
        <f>IF(N635="snížená",J635,0)</f>
        <v>0</v>
      </c>
      <c r="BG635" s="237">
        <f>IF(N635="zákl. přenesená",J635,0)</f>
        <v>0</v>
      </c>
      <c r="BH635" s="237">
        <f>IF(N635="sníž. přenesená",J635,0)</f>
        <v>0</v>
      </c>
      <c r="BI635" s="237">
        <f>IF(N635="nulová",J635,0)</f>
        <v>0</v>
      </c>
      <c r="BJ635" s="17" t="s">
        <v>84</v>
      </c>
      <c r="BK635" s="237">
        <f>ROUND(I635*H635,2)</f>
        <v>0</v>
      </c>
      <c r="BL635" s="17" t="s">
        <v>158</v>
      </c>
      <c r="BM635" s="236" t="s">
        <v>2179</v>
      </c>
    </row>
    <row r="636" s="2" customFormat="1" ht="24" customHeight="1">
      <c r="A636" s="39"/>
      <c r="B636" s="40"/>
      <c r="C636" s="225" t="s">
        <v>2180</v>
      </c>
      <c r="D636" s="225" t="s">
        <v>143</v>
      </c>
      <c r="E636" s="226" t="s">
        <v>2181</v>
      </c>
      <c r="F636" s="227" t="s">
        <v>2182</v>
      </c>
      <c r="G636" s="228" t="s">
        <v>146</v>
      </c>
      <c r="H636" s="229">
        <v>1</v>
      </c>
      <c r="I636" s="230"/>
      <c r="J636" s="231">
        <f>ROUND(I636*H636,2)</f>
        <v>0</v>
      </c>
      <c r="K636" s="227" t="s">
        <v>147</v>
      </c>
      <c r="L636" s="45"/>
      <c r="M636" s="232" t="s">
        <v>32</v>
      </c>
      <c r="N636" s="233" t="s">
        <v>48</v>
      </c>
      <c r="O636" s="85"/>
      <c r="P636" s="234">
        <f>O636*H636</f>
        <v>0</v>
      </c>
      <c r="Q636" s="234">
        <v>0</v>
      </c>
      <c r="R636" s="234">
        <f>Q636*H636</f>
        <v>0</v>
      </c>
      <c r="S636" s="234">
        <v>0</v>
      </c>
      <c r="T636" s="235">
        <f>S636*H636</f>
        <v>0</v>
      </c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R636" s="236" t="s">
        <v>158</v>
      </c>
      <c r="AT636" s="236" t="s">
        <v>143</v>
      </c>
      <c r="AU636" s="236" t="s">
        <v>84</v>
      </c>
      <c r="AY636" s="17" t="s">
        <v>142</v>
      </c>
      <c r="BE636" s="237">
        <f>IF(N636="základní",J636,0)</f>
        <v>0</v>
      </c>
      <c r="BF636" s="237">
        <f>IF(N636="snížená",J636,0)</f>
        <v>0</v>
      </c>
      <c r="BG636" s="237">
        <f>IF(N636="zákl. přenesená",J636,0)</f>
        <v>0</v>
      </c>
      <c r="BH636" s="237">
        <f>IF(N636="sníž. přenesená",J636,0)</f>
        <v>0</v>
      </c>
      <c r="BI636" s="237">
        <f>IF(N636="nulová",J636,0)</f>
        <v>0</v>
      </c>
      <c r="BJ636" s="17" t="s">
        <v>84</v>
      </c>
      <c r="BK636" s="237">
        <f>ROUND(I636*H636,2)</f>
        <v>0</v>
      </c>
      <c r="BL636" s="17" t="s">
        <v>158</v>
      </c>
      <c r="BM636" s="236" t="s">
        <v>2183</v>
      </c>
    </row>
    <row r="637" s="2" customFormat="1" ht="24" customHeight="1">
      <c r="A637" s="39"/>
      <c r="B637" s="40"/>
      <c r="C637" s="225" t="s">
        <v>2184</v>
      </c>
      <c r="D637" s="225" t="s">
        <v>143</v>
      </c>
      <c r="E637" s="226" t="s">
        <v>2185</v>
      </c>
      <c r="F637" s="227" t="s">
        <v>2186</v>
      </c>
      <c r="G637" s="228" t="s">
        <v>146</v>
      </c>
      <c r="H637" s="229">
        <v>5</v>
      </c>
      <c r="I637" s="230"/>
      <c r="J637" s="231">
        <f>ROUND(I637*H637,2)</f>
        <v>0</v>
      </c>
      <c r="K637" s="227" t="s">
        <v>147</v>
      </c>
      <c r="L637" s="45"/>
      <c r="M637" s="232" t="s">
        <v>32</v>
      </c>
      <c r="N637" s="233" t="s">
        <v>48</v>
      </c>
      <c r="O637" s="85"/>
      <c r="P637" s="234">
        <f>O637*H637</f>
        <v>0</v>
      </c>
      <c r="Q637" s="234">
        <v>0</v>
      </c>
      <c r="R637" s="234">
        <f>Q637*H637</f>
        <v>0</v>
      </c>
      <c r="S637" s="234">
        <v>0</v>
      </c>
      <c r="T637" s="235">
        <f>S637*H637</f>
        <v>0</v>
      </c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R637" s="236" t="s">
        <v>158</v>
      </c>
      <c r="AT637" s="236" t="s">
        <v>143</v>
      </c>
      <c r="AU637" s="236" t="s">
        <v>84</v>
      </c>
      <c r="AY637" s="17" t="s">
        <v>142</v>
      </c>
      <c r="BE637" s="237">
        <f>IF(N637="základní",J637,0)</f>
        <v>0</v>
      </c>
      <c r="BF637" s="237">
        <f>IF(N637="snížená",J637,0)</f>
        <v>0</v>
      </c>
      <c r="BG637" s="237">
        <f>IF(N637="zákl. přenesená",J637,0)</f>
        <v>0</v>
      </c>
      <c r="BH637" s="237">
        <f>IF(N637="sníž. přenesená",J637,0)</f>
        <v>0</v>
      </c>
      <c r="BI637" s="237">
        <f>IF(N637="nulová",J637,0)</f>
        <v>0</v>
      </c>
      <c r="BJ637" s="17" t="s">
        <v>84</v>
      </c>
      <c r="BK637" s="237">
        <f>ROUND(I637*H637,2)</f>
        <v>0</v>
      </c>
      <c r="BL637" s="17" t="s">
        <v>158</v>
      </c>
      <c r="BM637" s="236" t="s">
        <v>2187</v>
      </c>
    </row>
    <row r="638" s="2" customFormat="1" ht="24" customHeight="1">
      <c r="A638" s="39"/>
      <c r="B638" s="40"/>
      <c r="C638" s="225" t="s">
        <v>2188</v>
      </c>
      <c r="D638" s="225" t="s">
        <v>143</v>
      </c>
      <c r="E638" s="226" t="s">
        <v>2189</v>
      </c>
      <c r="F638" s="227" t="s">
        <v>2190</v>
      </c>
      <c r="G638" s="228" t="s">
        <v>146</v>
      </c>
      <c r="H638" s="229">
        <v>5</v>
      </c>
      <c r="I638" s="230"/>
      <c r="J638" s="231">
        <f>ROUND(I638*H638,2)</f>
        <v>0</v>
      </c>
      <c r="K638" s="227" t="s">
        <v>147</v>
      </c>
      <c r="L638" s="45"/>
      <c r="M638" s="232" t="s">
        <v>32</v>
      </c>
      <c r="N638" s="233" t="s">
        <v>48</v>
      </c>
      <c r="O638" s="85"/>
      <c r="P638" s="234">
        <f>O638*H638</f>
        <v>0</v>
      </c>
      <c r="Q638" s="234">
        <v>0</v>
      </c>
      <c r="R638" s="234">
        <f>Q638*H638</f>
        <v>0</v>
      </c>
      <c r="S638" s="234">
        <v>0</v>
      </c>
      <c r="T638" s="235">
        <f>S638*H638</f>
        <v>0</v>
      </c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R638" s="236" t="s">
        <v>158</v>
      </c>
      <c r="AT638" s="236" t="s">
        <v>143</v>
      </c>
      <c r="AU638" s="236" t="s">
        <v>84</v>
      </c>
      <c r="AY638" s="17" t="s">
        <v>142</v>
      </c>
      <c r="BE638" s="237">
        <f>IF(N638="základní",J638,0)</f>
        <v>0</v>
      </c>
      <c r="BF638" s="237">
        <f>IF(N638="snížená",J638,0)</f>
        <v>0</v>
      </c>
      <c r="BG638" s="237">
        <f>IF(N638="zákl. přenesená",J638,0)</f>
        <v>0</v>
      </c>
      <c r="BH638" s="237">
        <f>IF(N638="sníž. přenesená",J638,0)</f>
        <v>0</v>
      </c>
      <c r="BI638" s="237">
        <f>IF(N638="nulová",J638,0)</f>
        <v>0</v>
      </c>
      <c r="BJ638" s="17" t="s">
        <v>84</v>
      </c>
      <c r="BK638" s="237">
        <f>ROUND(I638*H638,2)</f>
        <v>0</v>
      </c>
      <c r="BL638" s="17" t="s">
        <v>158</v>
      </c>
      <c r="BM638" s="236" t="s">
        <v>2191</v>
      </c>
    </row>
    <row r="639" s="2" customFormat="1" ht="24" customHeight="1">
      <c r="A639" s="39"/>
      <c r="B639" s="40"/>
      <c r="C639" s="242" t="s">
        <v>2192</v>
      </c>
      <c r="D639" s="242" t="s">
        <v>214</v>
      </c>
      <c r="E639" s="243" t="s">
        <v>2193</v>
      </c>
      <c r="F639" s="244" t="s">
        <v>2194</v>
      </c>
      <c r="G639" s="245" t="s">
        <v>2195</v>
      </c>
      <c r="H639" s="246">
        <v>2</v>
      </c>
      <c r="I639" s="247"/>
      <c r="J639" s="248">
        <f>ROUND(I639*H639,2)</f>
        <v>0</v>
      </c>
      <c r="K639" s="244" t="s">
        <v>147</v>
      </c>
      <c r="L639" s="249"/>
      <c r="M639" s="250" t="s">
        <v>32</v>
      </c>
      <c r="N639" s="251" t="s">
        <v>48</v>
      </c>
      <c r="O639" s="85"/>
      <c r="P639" s="234">
        <f>O639*H639</f>
        <v>0</v>
      </c>
      <c r="Q639" s="234">
        <v>0</v>
      </c>
      <c r="R639" s="234">
        <f>Q639*H639</f>
        <v>0</v>
      </c>
      <c r="S639" s="234">
        <v>0</v>
      </c>
      <c r="T639" s="235">
        <f>S639*H639</f>
        <v>0</v>
      </c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R639" s="236" t="s">
        <v>217</v>
      </c>
      <c r="AT639" s="236" t="s">
        <v>214</v>
      </c>
      <c r="AU639" s="236" t="s">
        <v>84</v>
      </c>
      <c r="AY639" s="17" t="s">
        <v>142</v>
      </c>
      <c r="BE639" s="237">
        <f>IF(N639="základní",J639,0)</f>
        <v>0</v>
      </c>
      <c r="BF639" s="237">
        <f>IF(N639="snížená",J639,0)</f>
        <v>0</v>
      </c>
      <c r="BG639" s="237">
        <f>IF(N639="zákl. přenesená",J639,0)</f>
        <v>0</v>
      </c>
      <c r="BH639" s="237">
        <f>IF(N639="sníž. přenesená",J639,0)</f>
        <v>0</v>
      </c>
      <c r="BI639" s="237">
        <f>IF(N639="nulová",J639,0)</f>
        <v>0</v>
      </c>
      <c r="BJ639" s="17" t="s">
        <v>84</v>
      </c>
      <c r="BK639" s="237">
        <f>ROUND(I639*H639,2)</f>
        <v>0</v>
      </c>
      <c r="BL639" s="17" t="s">
        <v>218</v>
      </c>
      <c r="BM639" s="236" t="s">
        <v>2196</v>
      </c>
    </row>
    <row r="640" s="2" customFormat="1" ht="24" customHeight="1">
      <c r="A640" s="39"/>
      <c r="B640" s="40"/>
      <c r="C640" s="242" t="s">
        <v>2197</v>
      </c>
      <c r="D640" s="242" t="s">
        <v>214</v>
      </c>
      <c r="E640" s="243" t="s">
        <v>2198</v>
      </c>
      <c r="F640" s="244" t="s">
        <v>2199</v>
      </c>
      <c r="G640" s="245" t="s">
        <v>324</v>
      </c>
      <c r="H640" s="246">
        <v>3</v>
      </c>
      <c r="I640" s="247"/>
      <c r="J640" s="248">
        <f>ROUND(I640*H640,2)</f>
        <v>0</v>
      </c>
      <c r="K640" s="244" t="s">
        <v>147</v>
      </c>
      <c r="L640" s="249"/>
      <c r="M640" s="250" t="s">
        <v>32</v>
      </c>
      <c r="N640" s="251" t="s">
        <v>48</v>
      </c>
      <c r="O640" s="85"/>
      <c r="P640" s="234">
        <f>O640*H640</f>
        <v>0</v>
      </c>
      <c r="Q640" s="234">
        <v>0</v>
      </c>
      <c r="R640" s="234">
        <f>Q640*H640</f>
        <v>0</v>
      </c>
      <c r="S640" s="234">
        <v>0</v>
      </c>
      <c r="T640" s="235">
        <f>S640*H640</f>
        <v>0</v>
      </c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R640" s="236" t="s">
        <v>217</v>
      </c>
      <c r="AT640" s="236" t="s">
        <v>214</v>
      </c>
      <c r="AU640" s="236" t="s">
        <v>84</v>
      </c>
      <c r="AY640" s="17" t="s">
        <v>142</v>
      </c>
      <c r="BE640" s="237">
        <f>IF(N640="základní",J640,0)</f>
        <v>0</v>
      </c>
      <c r="BF640" s="237">
        <f>IF(N640="snížená",J640,0)</f>
        <v>0</v>
      </c>
      <c r="BG640" s="237">
        <f>IF(N640="zákl. přenesená",J640,0)</f>
        <v>0</v>
      </c>
      <c r="BH640" s="237">
        <f>IF(N640="sníž. přenesená",J640,0)</f>
        <v>0</v>
      </c>
      <c r="BI640" s="237">
        <f>IF(N640="nulová",J640,0)</f>
        <v>0</v>
      </c>
      <c r="BJ640" s="17" t="s">
        <v>84</v>
      </c>
      <c r="BK640" s="237">
        <f>ROUND(I640*H640,2)</f>
        <v>0</v>
      </c>
      <c r="BL640" s="17" t="s">
        <v>218</v>
      </c>
      <c r="BM640" s="236" t="s">
        <v>2200</v>
      </c>
    </row>
    <row r="641" s="2" customFormat="1" ht="24" customHeight="1">
      <c r="A641" s="39"/>
      <c r="B641" s="40"/>
      <c r="C641" s="242" t="s">
        <v>2201</v>
      </c>
      <c r="D641" s="242" t="s">
        <v>214</v>
      </c>
      <c r="E641" s="243" t="s">
        <v>2202</v>
      </c>
      <c r="F641" s="244" t="s">
        <v>2203</v>
      </c>
      <c r="G641" s="245" t="s">
        <v>146</v>
      </c>
      <c r="H641" s="246">
        <v>5</v>
      </c>
      <c r="I641" s="247"/>
      <c r="J641" s="248">
        <f>ROUND(I641*H641,2)</f>
        <v>0</v>
      </c>
      <c r="K641" s="244" t="s">
        <v>147</v>
      </c>
      <c r="L641" s="249"/>
      <c r="M641" s="250" t="s">
        <v>32</v>
      </c>
      <c r="N641" s="251" t="s">
        <v>48</v>
      </c>
      <c r="O641" s="85"/>
      <c r="P641" s="234">
        <f>O641*H641</f>
        <v>0</v>
      </c>
      <c r="Q641" s="234">
        <v>0</v>
      </c>
      <c r="R641" s="234">
        <f>Q641*H641</f>
        <v>0</v>
      </c>
      <c r="S641" s="234">
        <v>0</v>
      </c>
      <c r="T641" s="235">
        <f>S641*H641</f>
        <v>0</v>
      </c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R641" s="236" t="s">
        <v>217</v>
      </c>
      <c r="AT641" s="236" t="s">
        <v>214</v>
      </c>
      <c r="AU641" s="236" t="s">
        <v>84</v>
      </c>
      <c r="AY641" s="17" t="s">
        <v>142</v>
      </c>
      <c r="BE641" s="237">
        <f>IF(N641="základní",J641,0)</f>
        <v>0</v>
      </c>
      <c r="BF641" s="237">
        <f>IF(N641="snížená",J641,0)</f>
        <v>0</v>
      </c>
      <c r="BG641" s="237">
        <f>IF(N641="zákl. přenesená",J641,0)</f>
        <v>0</v>
      </c>
      <c r="BH641" s="237">
        <f>IF(N641="sníž. přenesená",J641,0)</f>
        <v>0</v>
      </c>
      <c r="BI641" s="237">
        <f>IF(N641="nulová",J641,0)</f>
        <v>0</v>
      </c>
      <c r="BJ641" s="17" t="s">
        <v>84</v>
      </c>
      <c r="BK641" s="237">
        <f>ROUND(I641*H641,2)</f>
        <v>0</v>
      </c>
      <c r="BL641" s="17" t="s">
        <v>218</v>
      </c>
      <c r="BM641" s="236" t="s">
        <v>2204</v>
      </c>
    </row>
    <row r="642" s="2" customFormat="1" ht="24" customHeight="1">
      <c r="A642" s="39"/>
      <c r="B642" s="40"/>
      <c r="C642" s="242" t="s">
        <v>2205</v>
      </c>
      <c r="D642" s="242" t="s">
        <v>214</v>
      </c>
      <c r="E642" s="243" t="s">
        <v>2206</v>
      </c>
      <c r="F642" s="244" t="s">
        <v>2207</v>
      </c>
      <c r="G642" s="245" t="s">
        <v>275</v>
      </c>
      <c r="H642" s="246">
        <v>50</v>
      </c>
      <c r="I642" s="247"/>
      <c r="J642" s="248">
        <f>ROUND(I642*H642,2)</f>
        <v>0</v>
      </c>
      <c r="K642" s="244" t="s">
        <v>147</v>
      </c>
      <c r="L642" s="249"/>
      <c r="M642" s="250" t="s">
        <v>32</v>
      </c>
      <c r="N642" s="251" t="s">
        <v>48</v>
      </c>
      <c r="O642" s="85"/>
      <c r="P642" s="234">
        <f>O642*H642</f>
        <v>0</v>
      </c>
      <c r="Q642" s="234">
        <v>0</v>
      </c>
      <c r="R642" s="234">
        <f>Q642*H642</f>
        <v>0</v>
      </c>
      <c r="S642" s="234">
        <v>0</v>
      </c>
      <c r="T642" s="235">
        <f>S642*H642</f>
        <v>0</v>
      </c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R642" s="236" t="s">
        <v>217</v>
      </c>
      <c r="AT642" s="236" t="s">
        <v>214</v>
      </c>
      <c r="AU642" s="236" t="s">
        <v>84</v>
      </c>
      <c r="AY642" s="17" t="s">
        <v>142</v>
      </c>
      <c r="BE642" s="237">
        <f>IF(N642="základní",J642,0)</f>
        <v>0</v>
      </c>
      <c r="BF642" s="237">
        <f>IF(N642="snížená",J642,0)</f>
        <v>0</v>
      </c>
      <c r="BG642" s="237">
        <f>IF(N642="zákl. přenesená",J642,0)</f>
        <v>0</v>
      </c>
      <c r="BH642" s="237">
        <f>IF(N642="sníž. přenesená",J642,0)</f>
        <v>0</v>
      </c>
      <c r="BI642" s="237">
        <f>IF(N642="nulová",J642,0)</f>
        <v>0</v>
      </c>
      <c r="BJ642" s="17" t="s">
        <v>84</v>
      </c>
      <c r="BK642" s="237">
        <f>ROUND(I642*H642,2)</f>
        <v>0</v>
      </c>
      <c r="BL642" s="17" t="s">
        <v>218</v>
      </c>
      <c r="BM642" s="236" t="s">
        <v>2208</v>
      </c>
    </row>
    <row r="643" s="2" customFormat="1" ht="24" customHeight="1">
      <c r="A643" s="39"/>
      <c r="B643" s="40"/>
      <c r="C643" s="242" t="s">
        <v>2209</v>
      </c>
      <c r="D643" s="242" t="s">
        <v>214</v>
      </c>
      <c r="E643" s="243" t="s">
        <v>2210</v>
      </c>
      <c r="F643" s="244" t="s">
        <v>2211</v>
      </c>
      <c r="G643" s="245" t="s">
        <v>275</v>
      </c>
      <c r="H643" s="246">
        <v>50</v>
      </c>
      <c r="I643" s="247"/>
      <c r="J643" s="248">
        <f>ROUND(I643*H643,2)</f>
        <v>0</v>
      </c>
      <c r="K643" s="244" t="s">
        <v>147</v>
      </c>
      <c r="L643" s="249"/>
      <c r="M643" s="250" t="s">
        <v>32</v>
      </c>
      <c r="N643" s="251" t="s">
        <v>48</v>
      </c>
      <c r="O643" s="85"/>
      <c r="P643" s="234">
        <f>O643*H643</f>
        <v>0</v>
      </c>
      <c r="Q643" s="234">
        <v>0</v>
      </c>
      <c r="R643" s="234">
        <f>Q643*H643</f>
        <v>0</v>
      </c>
      <c r="S643" s="234">
        <v>0</v>
      </c>
      <c r="T643" s="235">
        <f>S643*H643</f>
        <v>0</v>
      </c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R643" s="236" t="s">
        <v>217</v>
      </c>
      <c r="AT643" s="236" t="s">
        <v>214</v>
      </c>
      <c r="AU643" s="236" t="s">
        <v>84</v>
      </c>
      <c r="AY643" s="17" t="s">
        <v>142</v>
      </c>
      <c r="BE643" s="237">
        <f>IF(N643="základní",J643,0)</f>
        <v>0</v>
      </c>
      <c r="BF643" s="237">
        <f>IF(N643="snížená",J643,0)</f>
        <v>0</v>
      </c>
      <c r="BG643" s="237">
        <f>IF(N643="zákl. přenesená",J643,0)</f>
        <v>0</v>
      </c>
      <c r="BH643" s="237">
        <f>IF(N643="sníž. přenesená",J643,0)</f>
        <v>0</v>
      </c>
      <c r="BI643" s="237">
        <f>IF(N643="nulová",J643,0)</f>
        <v>0</v>
      </c>
      <c r="BJ643" s="17" t="s">
        <v>84</v>
      </c>
      <c r="BK643" s="237">
        <f>ROUND(I643*H643,2)</f>
        <v>0</v>
      </c>
      <c r="BL643" s="17" t="s">
        <v>218</v>
      </c>
      <c r="BM643" s="236" t="s">
        <v>2212</v>
      </c>
    </row>
    <row r="644" s="2" customFormat="1" ht="24" customHeight="1">
      <c r="A644" s="39"/>
      <c r="B644" s="40"/>
      <c r="C644" s="225" t="s">
        <v>2213</v>
      </c>
      <c r="D644" s="225" t="s">
        <v>143</v>
      </c>
      <c r="E644" s="226" t="s">
        <v>2214</v>
      </c>
      <c r="F644" s="227" t="s">
        <v>2215</v>
      </c>
      <c r="G644" s="228" t="s">
        <v>146</v>
      </c>
      <c r="H644" s="229">
        <v>1</v>
      </c>
      <c r="I644" s="230"/>
      <c r="J644" s="231">
        <f>ROUND(I644*H644,2)</f>
        <v>0</v>
      </c>
      <c r="K644" s="227" t="s">
        <v>147</v>
      </c>
      <c r="L644" s="45"/>
      <c r="M644" s="232" t="s">
        <v>32</v>
      </c>
      <c r="N644" s="233" t="s">
        <v>48</v>
      </c>
      <c r="O644" s="85"/>
      <c r="P644" s="234">
        <f>O644*H644</f>
        <v>0</v>
      </c>
      <c r="Q644" s="234">
        <v>0</v>
      </c>
      <c r="R644" s="234">
        <f>Q644*H644</f>
        <v>0</v>
      </c>
      <c r="S644" s="234">
        <v>0</v>
      </c>
      <c r="T644" s="235">
        <f>S644*H644</f>
        <v>0</v>
      </c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R644" s="236" t="s">
        <v>158</v>
      </c>
      <c r="AT644" s="236" t="s">
        <v>143</v>
      </c>
      <c r="AU644" s="236" t="s">
        <v>84</v>
      </c>
      <c r="AY644" s="17" t="s">
        <v>142</v>
      </c>
      <c r="BE644" s="237">
        <f>IF(N644="základní",J644,0)</f>
        <v>0</v>
      </c>
      <c r="BF644" s="237">
        <f>IF(N644="snížená",J644,0)</f>
        <v>0</v>
      </c>
      <c r="BG644" s="237">
        <f>IF(N644="zákl. přenesená",J644,0)</f>
        <v>0</v>
      </c>
      <c r="BH644" s="237">
        <f>IF(N644="sníž. přenesená",J644,0)</f>
        <v>0</v>
      </c>
      <c r="BI644" s="237">
        <f>IF(N644="nulová",J644,0)</f>
        <v>0</v>
      </c>
      <c r="BJ644" s="17" t="s">
        <v>84</v>
      </c>
      <c r="BK644" s="237">
        <f>ROUND(I644*H644,2)</f>
        <v>0</v>
      </c>
      <c r="BL644" s="17" t="s">
        <v>158</v>
      </c>
      <c r="BM644" s="236" t="s">
        <v>2216</v>
      </c>
    </row>
    <row r="645" s="2" customFormat="1" ht="24" customHeight="1">
      <c r="A645" s="39"/>
      <c r="B645" s="40"/>
      <c r="C645" s="225" t="s">
        <v>2217</v>
      </c>
      <c r="D645" s="225" t="s">
        <v>143</v>
      </c>
      <c r="E645" s="226" t="s">
        <v>2218</v>
      </c>
      <c r="F645" s="227" t="s">
        <v>2219</v>
      </c>
      <c r="G645" s="228" t="s">
        <v>146</v>
      </c>
      <c r="H645" s="229">
        <v>1</v>
      </c>
      <c r="I645" s="230"/>
      <c r="J645" s="231">
        <f>ROUND(I645*H645,2)</f>
        <v>0</v>
      </c>
      <c r="K645" s="227" t="s">
        <v>147</v>
      </c>
      <c r="L645" s="45"/>
      <c r="M645" s="232" t="s">
        <v>32</v>
      </c>
      <c r="N645" s="233" t="s">
        <v>48</v>
      </c>
      <c r="O645" s="85"/>
      <c r="P645" s="234">
        <f>O645*H645</f>
        <v>0</v>
      </c>
      <c r="Q645" s="234">
        <v>0</v>
      </c>
      <c r="R645" s="234">
        <f>Q645*H645</f>
        <v>0</v>
      </c>
      <c r="S645" s="234">
        <v>0</v>
      </c>
      <c r="T645" s="235">
        <f>S645*H645</f>
        <v>0</v>
      </c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R645" s="236" t="s">
        <v>158</v>
      </c>
      <c r="AT645" s="236" t="s">
        <v>143</v>
      </c>
      <c r="AU645" s="236" t="s">
        <v>84</v>
      </c>
      <c r="AY645" s="17" t="s">
        <v>142</v>
      </c>
      <c r="BE645" s="237">
        <f>IF(N645="základní",J645,0)</f>
        <v>0</v>
      </c>
      <c r="BF645" s="237">
        <f>IF(N645="snížená",J645,0)</f>
        <v>0</v>
      </c>
      <c r="BG645" s="237">
        <f>IF(N645="zákl. přenesená",J645,0)</f>
        <v>0</v>
      </c>
      <c r="BH645" s="237">
        <f>IF(N645="sníž. přenesená",J645,0)</f>
        <v>0</v>
      </c>
      <c r="BI645" s="237">
        <f>IF(N645="nulová",J645,0)</f>
        <v>0</v>
      </c>
      <c r="BJ645" s="17" t="s">
        <v>84</v>
      </c>
      <c r="BK645" s="237">
        <f>ROUND(I645*H645,2)</f>
        <v>0</v>
      </c>
      <c r="BL645" s="17" t="s">
        <v>158</v>
      </c>
      <c r="BM645" s="236" t="s">
        <v>2220</v>
      </c>
    </row>
    <row r="646" s="2" customFormat="1" ht="24" customHeight="1">
      <c r="A646" s="39"/>
      <c r="B646" s="40"/>
      <c r="C646" s="225" t="s">
        <v>2221</v>
      </c>
      <c r="D646" s="225" t="s">
        <v>143</v>
      </c>
      <c r="E646" s="226" t="s">
        <v>2222</v>
      </c>
      <c r="F646" s="227" t="s">
        <v>2223</v>
      </c>
      <c r="G646" s="228" t="s">
        <v>146</v>
      </c>
      <c r="H646" s="229">
        <v>1</v>
      </c>
      <c r="I646" s="230"/>
      <c r="J646" s="231">
        <f>ROUND(I646*H646,2)</f>
        <v>0</v>
      </c>
      <c r="K646" s="227" t="s">
        <v>147</v>
      </c>
      <c r="L646" s="45"/>
      <c r="M646" s="232" t="s">
        <v>32</v>
      </c>
      <c r="N646" s="233" t="s">
        <v>48</v>
      </c>
      <c r="O646" s="85"/>
      <c r="P646" s="234">
        <f>O646*H646</f>
        <v>0</v>
      </c>
      <c r="Q646" s="234">
        <v>0</v>
      </c>
      <c r="R646" s="234">
        <f>Q646*H646</f>
        <v>0</v>
      </c>
      <c r="S646" s="234">
        <v>0</v>
      </c>
      <c r="T646" s="235">
        <f>S646*H646</f>
        <v>0</v>
      </c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R646" s="236" t="s">
        <v>158</v>
      </c>
      <c r="AT646" s="236" t="s">
        <v>143</v>
      </c>
      <c r="AU646" s="236" t="s">
        <v>84</v>
      </c>
      <c r="AY646" s="17" t="s">
        <v>142</v>
      </c>
      <c r="BE646" s="237">
        <f>IF(N646="základní",J646,0)</f>
        <v>0</v>
      </c>
      <c r="BF646" s="237">
        <f>IF(N646="snížená",J646,0)</f>
        <v>0</v>
      </c>
      <c r="BG646" s="237">
        <f>IF(N646="zákl. přenesená",J646,0)</f>
        <v>0</v>
      </c>
      <c r="BH646" s="237">
        <f>IF(N646="sníž. přenesená",J646,0)</f>
        <v>0</v>
      </c>
      <c r="BI646" s="237">
        <f>IF(N646="nulová",J646,0)</f>
        <v>0</v>
      </c>
      <c r="BJ646" s="17" t="s">
        <v>84</v>
      </c>
      <c r="BK646" s="237">
        <f>ROUND(I646*H646,2)</f>
        <v>0</v>
      </c>
      <c r="BL646" s="17" t="s">
        <v>158</v>
      </c>
      <c r="BM646" s="236" t="s">
        <v>2224</v>
      </c>
    </row>
    <row r="647" s="2" customFormat="1" ht="24" customHeight="1">
      <c r="A647" s="39"/>
      <c r="B647" s="40"/>
      <c r="C647" s="225" t="s">
        <v>2225</v>
      </c>
      <c r="D647" s="225" t="s">
        <v>143</v>
      </c>
      <c r="E647" s="226" t="s">
        <v>2226</v>
      </c>
      <c r="F647" s="227" t="s">
        <v>2227</v>
      </c>
      <c r="G647" s="228" t="s">
        <v>146</v>
      </c>
      <c r="H647" s="229">
        <v>2</v>
      </c>
      <c r="I647" s="230"/>
      <c r="J647" s="231">
        <f>ROUND(I647*H647,2)</f>
        <v>0</v>
      </c>
      <c r="K647" s="227" t="s">
        <v>147</v>
      </c>
      <c r="L647" s="45"/>
      <c r="M647" s="232" t="s">
        <v>32</v>
      </c>
      <c r="N647" s="233" t="s">
        <v>48</v>
      </c>
      <c r="O647" s="85"/>
      <c r="P647" s="234">
        <f>O647*H647</f>
        <v>0</v>
      </c>
      <c r="Q647" s="234">
        <v>0</v>
      </c>
      <c r="R647" s="234">
        <f>Q647*H647</f>
        <v>0</v>
      </c>
      <c r="S647" s="234">
        <v>0</v>
      </c>
      <c r="T647" s="235">
        <f>S647*H647</f>
        <v>0</v>
      </c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R647" s="236" t="s">
        <v>158</v>
      </c>
      <c r="AT647" s="236" t="s">
        <v>143</v>
      </c>
      <c r="AU647" s="236" t="s">
        <v>84</v>
      </c>
      <c r="AY647" s="17" t="s">
        <v>142</v>
      </c>
      <c r="BE647" s="237">
        <f>IF(N647="základní",J647,0)</f>
        <v>0</v>
      </c>
      <c r="BF647" s="237">
        <f>IF(N647="snížená",J647,0)</f>
        <v>0</v>
      </c>
      <c r="BG647" s="237">
        <f>IF(N647="zákl. přenesená",J647,0)</f>
        <v>0</v>
      </c>
      <c r="BH647" s="237">
        <f>IF(N647="sníž. přenesená",J647,0)</f>
        <v>0</v>
      </c>
      <c r="BI647" s="237">
        <f>IF(N647="nulová",J647,0)</f>
        <v>0</v>
      </c>
      <c r="BJ647" s="17" t="s">
        <v>84</v>
      </c>
      <c r="BK647" s="237">
        <f>ROUND(I647*H647,2)</f>
        <v>0</v>
      </c>
      <c r="BL647" s="17" t="s">
        <v>158</v>
      </c>
      <c r="BM647" s="236" t="s">
        <v>2228</v>
      </c>
    </row>
    <row r="648" s="2" customFormat="1" ht="24" customHeight="1">
      <c r="A648" s="39"/>
      <c r="B648" s="40"/>
      <c r="C648" s="225" t="s">
        <v>2229</v>
      </c>
      <c r="D648" s="225" t="s">
        <v>143</v>
      </c>
      <c r="E648" s="226" t="s">
        <v>2230</v>
      </c>
      <c r="F648" s="227" t="s">
        <v>2231</v>
      </c>
      <c r="G648" s="228" t="s">
        <v>146</v>
      </c>
      <c r="H648" s="229">
        <v>2000</v>
      </c>
      <c r="I648" s="230"/>
      <c r="J648" s="231">
        <f>ROUND(I648*H648,2)</f>
        <v>0</v>
      </c>
      <c r="K648" s="227" t="s">
        <v>147</v>
      </c>
      <c r="L648" s="45"/>
      <c r="M648" s="232" t="s">
        <v>32</v>
      </c>
      <c r="N648" s="233" t="s">
        <v>48</v>
      </c>
      <c r="O648" s="85"/>
      <c r="P648" s="234">
        <f>O648*H648</f>
        <v>0</v>
      </c>
      <c r="Q648" s="234">
        <v>0</v>
      </c>
      <c r="R648" s="234">
        <f>Q648*H648</f>
        <v>0</v>
      </c>
      <c r="S648" s="234">
        <v>0</v>
      </c>
      <c r="T648" s="235">
        <f>S648*H648</f>
        <v>0</v>
      </c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R648" s="236" t="s">
        <v>205</v>
      </c>
      <c r="AT648" s="236" t="s">
        <v>143</v>
      </c>
      <c r="AU648" s="236" t="s">
        <v>84</v>
      </c>
      <c r="AY648" s="17" t="s">
        <v>142</v>
      </c>
      <c r="BE648" s="237">
        <f>IF(N648="základní",J648,0)</f>
        <v>0</v>
      </c>
      <c r="BF648" s="237">
        <f>IF(N648="snížená",J648,0)</f>
        <v>0</v>
      </c>
      <c r="BG648" s="237">
        <f>IF(N648="zákl. přenesená",J648,0)</f>
        <v>0</v>
      </c>
      <c r="BH648" s="237">
        <f>IF(N648="sníž. přenesená",J648,0)</f>
        <v>0</v>
      </c>
      <c r="BI648" s="237">
        <f>IF(N648="nulová",J648,0)</f>
        <v>0</v>
      </c>
      <c r="BJ648" s="17" t="s">
        <v>84</v>
      </c>
      <c r="BK648" s="237">
        <f>ROUND(I648*H648,2)</f>
        <v>0</v>
      </c>
      <c r="BL648" s="17" t="s">
        <v>205</v>
      </c>
      <c r="BM648" s="236" t="s">
        <v>2232</v>
      </c>
    </row>
    <row r="649" s="2" customFormat="1" ht="24" customHeight="1">
      <c r="A649" s="39"/>
      <c r="B649" s="40"/>
      <c r="C649" s="242" t="s">
        <v>2233</v>
      </c>
      <c r="D649" s="242" t="s">
        <v>214</v>
      </c>
      <c r="E649" s="243" t="s">
        <v>2234</v>
      </c>
      <c r="F649" s="244" t="s">
        <v>2235</v>
      </c>
      <c r="G649" s="245" t="s">
        <v>146</v>
      </c>
      <c r="H649" s="246">
        <v>104</v>
      </c>
      <c r="I649" s="247"/>
      <c r="J649" s="248">
        <f>ROUND(I649*H649,2)</f>
        <v>0</v>
      </c>
      <c r="K649" s="244" t="s">
        <v>147</v>
      </c>
      <c r="L649" s="249"/>
      <c r="M649" s="250" t="s">
        <v>32</v>
      </c>
      <c r="N649" s="251" t="s">
        <v>48</v>
      </c>
      <c r="O649" s="85"/>
      <c r="P649" s="234">
        <f>O649*H649</f>
        <v>0</v>
      </c>
      <c r="Q649" s="234">
        <v>0</v>
      </c>
      <c r="R649" s="234">
        <f>Q649*H649</f>
        <v>0</v>
      </c>
      <c r="S649" s="234">
        <v>0</v>
      </c>
      <c r="T649" s="235">
        <f>S649*H649</f>
        <v>0</v>
      </c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R649" s="236" t="s">
        <v>217</v>
      </c>
      <c r="AT649" s="236" t="s">
        <v>214</v>
      </c>
      <c r="AU649" s="236" t="s">
        <v>84</v>
      </c>
      <c r="AY649" s="17" t="s">
        <v>142</v>
      </c>
      <c r="BE649" s="237">
        <f>IF(N649="základní",J649,0)</f>
        <v>0</v>
      </c>
      <c r="BF649" s="237">
        <f>IF(N649="snížená",J649,0)</f>
        <v>0</v>
      </c>
      <c r="BG649" s="237">
        <f>IF(N649="zákl. přenesená",J649,0)</f>
        <v>0</v>
      </c>
      <c r="BH649" s="237">
        <f>IF(N649="sníž. přenesená",J649,0)</f>
        <v>0</v>
      </c>
      <c r="BI649" s="237">
        <f>IF(N649="nulová",J649,0)</f>
        <v>0</v>
      </c>
      <c r="BJ649" s="17" t="s">
        <v>84</v>
      </c>
      <c r="BK649" s="237">
        <f>ROUND(I649*H649,2)</f>
        <v>0</v>
      </c>
      <c r="BL649" s="17" t="s">
        <v>218</v>
      </c>
      <c r="BM649" s="236" t="s">
        <v>2236</v>
      </c>
    </row>
    <row r="650" s="2" customFormat="1" ht="24" customHeight="1">
      <c r="A650" s="39"/>
      <c r="B650" s="40"/>
      <c r="C650" s="225" t="s">
        <v>2237</v>
      </c>
      <c r="D650" s="225" t="s">
        <v>143</v>
      </c>
      <c r="E650" s="226" t="s">
        <v>2238</v>
      </c>
      <c r="F650" s="227" t="s">
        <v>2239</v>
      </c>
      <c r="G650" s="228" t="s">
        <v>146</v>
      </c>
      <c r="H650" s="229">
        <v>3</v>
      </c>
      <c r="I650" s="230"/>
      <c r="J650" s="231">
        <f>ROUND(I650*H650,2)</f>
        <v>0</v>
      </c>
      <c r="K650" s="227" t="s">
        <v>147</v>
      </c>
      <c r="L650" s="45"/>
      <c r="M650" s="232" t="s">
        <v>32</v>
      </c>
      <c r="N650" s="233" t="s">
        <v>48</v>
      </c>
      <c r="O650" s="85"/>
      <c r="P650" s="234">
        <f>O650*H650</f>
        <v>0</v>
      </c>
      <c r="Q650" s="234">
        <v>0</v>
      </c>
      <c r="R650" s="234">
        <f>Q650*H650</f>
        <v>0</v>
      </c>
      <c r="S650" s="234">
        <v>0</v>
      </c>
      <c r="T650" s="235">
        <f>S650*H650</f>
        <v>0</v>
      </c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R650" s="236" t="s">
        <v>158</v>
      </c>
      <c r="AT650" s="236" t="s">
        <v>143</v>
      </c>
      <c r="AU650" s="236" t="s">
        <v>84</v>
      </c>
      <c r="AY650" s="17" t="s">
        <v>142</v>
      </c>
      <c r="BE650" s="237">
        <f>IF(N650="základní",J650,0)</f>
        <v>0</v>
      </c>
      <c r="BF650" s="237">
        <f>IF(N650="snížená",J650,0)</f>
        <v>0</v>
      </c>
      <c r="BG650" s="237">
        <f>IF(N650="zákl. přenesená",J650,0)</f>
        <v>0</v>
      </c>
      <c r="BH650" s="237">
        <f>IF(N650="sníž. přenesená",J650,0)</f>
        <v>0</v>
      </c>
      <c r="BI650" s="237">
        <f>IF(N650="nulová",J650,0)</f>
        <v>0</v>
      </c>
      <c r="BJ650" s="17" t="s">
        <v>84</v>
      </c>
      <c r="BK650" s="237">
        <f>ROUND(I650*H650,2)</f>
        <v>0</v>
      </c>
      <c r="BL650" s="17" t="s">
        <v>158</v>
      </c>
      <c r="BM650" s="236" t="s">
        <v>2240</v>
      </c>
    </row>
    <row r="651" s="2" customFormat="1" ht="24" customHeight="1">
      <c r="A651" s="39"/>
      <c r="B651" s="40"/>
      <c r="C651" s="242" t="s">
        <v>634</v>
      </c>
      <c r="D651" s="242" t="s">
        <v>214</v>
      </c>
      <c r="E651" s="243" t="s">
        <v>2241</v>
      </c>
      <c r="F651" s="244" t="s">
        <v>2242</v>
      </c>
      <c r="G651" s="245" t="s">
        <v>146</v>
      </c>
      <c r="H651" s="246">
        <v>3</v>
      </c>
      <c r="I651" s="247"/>
      <c r="J651" s="248">
        <f>ROUND(I651*H651,2)</f>
        <v>0</v>
      </c>
      <c r="K651" s="244" t="s">
        <v>147</v>
      </c>
      <c r="L651" s="249"/>
      <c r="M651" s="250" t="s">
        <v>32</v>
      </c>
      <c r="N651" s="251" t="s">
        <v>48</v>
      </c>
      <c r="O651" s="85"/>
      <c r="P651" s="234">
        <f>O651*H651</f>
        <v>0</v>
      </c>
      <c r="Q651" s="234">
        <v>0</v>
      </c>
      <c r="R651" s="234">
        <f>Q651*H651</f>
        <v>0</v>
      </c>
      <c r="S651" s="234">
        <v>0</v>
      </c>
      <c r="T651" s="235">
        <f>S651*H651</f>
        <v>0</v>
      </c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R651" s="236" t="s">
        <v>217</v>
      </c>
      <c r="AT651" s="236" t="s">
        <v>214</v>
      </c>
      <c r="AU651" s="236" t="s">
        <v>84</v>
      </c>
      <c r="AY651" s="17" t="s">
        <v>142</v>
      </c>
      <c r="BE651" s="237">
        <f>IF(N651="základní",J651,0)</f>
        <v>0</v>
      </c>
      <c r="BF651" s="237">
        <f>IF(N651="snížená",J651,0)</f>
        <v>0</v>
      </c>
      <c r="BG651" s="237">
        <f>IF(N651="zákl. přenesená",J651,0)</f>
        <v>0</v>
      </c>
      <c r="BH651" s="237">
        <f>IF(N651="sníž. přenesená",J651,0)</f>
        <v>0</v>
      </c>
      <c r="BI651" s="237">
        <f>IF(N651="nulová",J651,0)</f>
        <v>0</v>
      </c>
      <c r="BJ651" s="17" t="s">
        <v>84</v>
      </c>
      <c r="BK651" s="237">
        <f>ROUND(I651*H651,2)</f>
        <v>0</v>
      </c>
      <c r="BL651" s="17" t="s">
        <v>218</v>
      </c>
      <c r="BM651" s="236" t="s">
        <v>2243</v>
      </c>
    </row>
    <row r="652" s="2" customFormat="1" ht="24" customHeight="1">
      <c r="A652" s="39"/>
      <c r="B652" s="40"/>
      <c r="C652" s="225" t="s">
        <v>2244</v>
      </c>
      <c r="D652" s="225" t="s">
        <v>143</v>
      </c>
      <c r="E652" s="226" t="s">
        <v>2245</v>
      </c>
      <c r="F652" s="227" t="s">
        <v>2246</v>
      </c>
      <c r="G652" s="228" t="s">
        <v>146</v>
      </c>
      <c r="H652" s="229">
        <v>125</v>
      </c>
      <c r="I652" s="230"/>
      <c r="J652" s="231">
        <f>ROUND(I652*H652,2)</f>
        <v>0</v>
      </c>
      <c r="K652" s="227" t="s">
        <v>147</v>
      </c>
      <c r="L652" s="45"/>
      <c r="M652" s="232" t="s">
        <v>32</v>
      </c>
      <c r="N652" s="233" t="s">
        <v>48</v>
      </c>
      <c r="O652" s="85"/>
      <c r="P652" s="234">
        <f>O652*H652</f>
        <v>0</v>
      </c>
      <c r="Q652" s="234">
        <v>0</v>
      </c>
      <c r="R652" s="234">
        <f>Q652*H652</f>
        <v>0</v>
      </c>
      <c r="S652" s="234">
        <v>0</v>
      </c>
      <c r="T652" s="235">
        <f>S652*H652</f>
        <v>0</v>
      </c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R652" s="236" t="s">
        <v>84</v>
      </c>
      <c r="AT652" s="236" t="s">
        <v>143</v>
      </c>
      <c r="AU652" s="236" t="s">
        <v>84</v>
      </c>
      <c r="AY652" s="17" t="s">
        <v>142</v>
      </c>
      <c r="BE652" s="237">
        <f>IF(N652="základní",J652,0)</f>
        <v>0</v>
      </c>
      <c r="BF652" s="237">
        <f>IF(N652="snížená",J652,0)</f>
        <v>0</v>
      </c>
      <c r="BG652" s="237">
        <f>IF(N652="zákl. přenesená",J652,0)</f>
        <v>0</v>
      </c>
      <c r="BH652" s="237">
        <f>IF(N652="sníž. přenesená",J652,0)</f>
        <v>0</v>
      </c>
      <c r="BI652" s="237">
        <f>IF(N652="nulová",J652,0)</f>
        <v>0</v>
      </c>
      <c r="BJ652" s="17" t="s">
        <v>84</v>
      </c>
      <c r="BK652" s="237">
        <f>ROUND(I652*H652,2)</f>
        <v>0</v>
      </c>
      <c r="BL652" s="17" t="s">
        <v>84</v>
      </c>
      <c r="BM652" s="236" t="s">
        <v>2247</v>
      </c>
    </row>
    <row r="653" s="2" customFormat="1" ht="24" customHeight="1">
      <c r="A653" s="39"/>
      <c r="B653" s="40"/>
      <c r="C653" s="225" t="s">
        <v>2248</v>
      </c>
      <c r="D653" s="225" t="s">
        <v>143</v>
      </c>
      <c r="E653" s="226" t="s">
        <v>2249</v>
      </c>
      <c r="F653" s="227" t="s">
        <v>2250</v>
      </c>
      <c r="G653" s="228" t="s">
        <v>146</v>
      </c>
      <c r="H653" s="229">
        <v>1</v>
      </c>
      <c r="I653" s="230"/>
      <c r="J653" s="231">
        <f>ROUND(I653*H653,2)</f>
        <v>0</v>
      </c>
      <c r="K653" s="227" t="s">
        <v>147</v>
      </c>
      <c r="L653" s="45"/>
      <c r="M653" s="232" t="s">
        <v>32</v>
      </c>
      <c r="N653" s="233" t="s">
        <v>48</v>
      </c>
      <c r="O653" s="85"/>
      <c r="P653" s="234">
        <f>O653*H653</f>
        <v>0</v>
      </c>
      <c r="Q653" s="234">
        <v>0</v>
      </c>
      <c r="R653" s="234">
        <f>Q653*H653</f>
        <v>0</v>
      </c>
      <c r="S653" s="234">
        <v>0</v>
      </c>
      <c r="T653" s="235">
        <f>S653*H653</f>
        <v>0</v>
      </c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R653" s="236" t="s">
        <v>84</v>
      </c>
      <c r="AT653" s="236" t="s">
        <v>143</v>
      </c>
      <c r="AU653" s="236" t="s">
        <v>84</v>
      </c>
      <c r="AY653" s="17" t="s">
        <v>142</v>
      </c>
      <c r="BE653" s="237">
        <f>IF(N653="základní",J653,0)</f>
        <v>0</v>
      </c>
      <c r="BF653" s="237">
        <f>IF(N653="snížená",J653,0)</f>
        <v>0</v>
      </c>
      <c r="BG653" s="237">
        <f>IF(N653="zákl. přenesená",J653,0)</f>
        <v>0</v>
      </c>
      <c r="BH653" s="237">
        <f>IF(N653="sníž. přenesená",J653,0)</f>
        <v>0</v>
      </c>
      <c r="BI653" s="237">
        <f>IF(N653="nulová",J653,0)</f>
        <v>0</v>
      </c>
      <c r="BJ653" s="17" t="s">
        <v>84</v>
      </c>
      <c r="BK653" s="237">
        <f>ROUND(I653*H653,2)</f>
        <v>0</v>
      </c>
      <c r="BL653" s="17" t="s">
        <v>84</v>
      </c>
      <c r="BM653" s="236" t="s">
        <v>2251</v>
      </c>
    </row>
    <row r="654" s="2" customFormat="1" ht="24" customHeight="1">
      <c r="A654" s="39"/>
      <c r="B654" s="40"/>
      <c r="C654" s="225" t="s">
        <v>2252</v>
      </c>
      <c r="D654" s="225" t="s">
        <v>143</v>
      </c>
      <c r="E654" s="226" t="s">
        <v>2253</v>
      </c>
      <c r="F654" s="227" t="s">
        <v>2254</v>
      </c>
      <c r="G654" s="228" t="s">
        <v>146</v>
      </c>
      <c r="H654" s="229">
        <v>1</v>
      </c>
      <c r="I654" s="230"/>
      <c r="J654" s="231">
        <f>ROUND(I654*H654,2)</f>
        <v>0</v>
      </c>
      <c r="K654" s="227" t="s">
        <v>147</v>
      </c>
      <c r="L654" s="45"/>
      <c r="M654" s="232" t="s">
        <v>32</v>
      </c>
      <c r="N654" s="233" t="s">
        <v>48</v>
      </c>
      <c r="O654" s="85"/>
      <c r="P654" s="234">
        <f>O654*H654</f>
        <v>0</v>
      </c>
      <c r="Q654" s="234">
        <v>0</v>
      </c>
      <c r="R654" s="234">
        <f>Q654*H654</f>
        <v>0</v>
      </c>
      <c r="S654" s="234">
        <v>0</v>
      </c>
      <c r="T654" s="235">
        <f>S654*H654</f>
        <v>0</v>
      </c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R654" s="236" t="s">
        <v>84</v>
      </c>
      <c r="AT654" s="236" t="s">
        <v>143</v>
      </c>
      <c r="AU654" s="236" t="s">
        <v>84</v>
      </c>
      <c r="AY654" s="17" t="s">
        <v>142</v>
      </c>
      <c r="BE654" s="237">
        <f>IF(N654="základní",J654,0)</f>
        <v>0</v>
      </c>
      <c r="BF654" s="237">
        <f>IF(N654="snížená",J654,0)</f>
        <v>0</v>
      </c>
      <c r="BG654" s="237">
        <f>IF(N654="zákl. přenesená",J654,0)</f>
        <v>0</v>
      </c>
      <c r="BH654" s="237">
        <f>IF(N654="sníž. přenesená",J654,0)</f>
        <v>0</v>
      </c>
      <c r="BI654" s="237">
        <f>IF(N654="nulová",J654,0)</f>
        <v>0</v>
      </c>
      <c r="BJ654" s="17" t="s">
        <v>84</v>
      </c>
      <c r="BK654" s="237">
        <f>ROUND(I654*H654,2)</f>
        <v>0</v>
      </c>
      <c r="BL654" s="17" t="s">
        <v>84</v>
      </c>
      <c r="BM654" s="236" t="s">
        <v>2255</v>
      </c>
    </row>
    <row r="655" s="2" customFormat="1" ht="24" customHeight="1">
      <c r="A655" s="39"/>
      <c r="B655" s="40"/>
      <c r="C655" s="225" t="s">
        <v>2256</v>
      </c>
      <c r="D655" s="225" t="s">
        <v>143</v>
      </c>
      <c r="E655" s="226" t="s">
        <v>2257</v>
      </c>
      <c r="F655" s="227" t="s">
        <v>2258</v>
      </c>
      <c r="G655" s="228" t="s">
        <v>146</v>
      </c>
      <c r="H655" s="229">
        <v>1</v>
      </c>
      <c r="I655" s="230"/>
      <c r="J655" s="231">
        <f>ROUND(I655*H655,2)</f>
        <v>0</v>
      </c>
      <c r="K655" s="227" t="s">
        <v>147</v>
      </c>
      <c r="L655" s="45"/>
      <c r="M655" s="232" t="s">
        <v>32</v>
      </c>
      <c r="N655" s="233" t="s">
        <v>48</v>
      </c>
      <c r="O655" s="85"/>
      <c r="P655" s="234">
        <f>O655*H655</f>
        <v>0</v>
      </c>
      <c r="Q655" s="234">
        <v>0</v>
      </c>
      <c r="R655" s="234">
        <f>Q655*H655</f>
        <v>0</v>
      </c>
      <c r="S655" s="234">
        <v>0</v>
      </c>
      <c r="T655" s="235">
        <f>S655*H655</f>
        <v>0</v>
      </c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R655" s="236" t="s">
        <v>84</v>
      </c>
      <c r="AT655" s="236" t="s">
        <v>143</v>
      </c>
      <c r="AU655" s="236" t="s">
        <v>84</v>
      </c>
      <c r="AY655" s="17" t="s">
        <v>142</v>
      </c>
      <c r="BE655" s="237">
        <f>IF(N655="základní",J655,0)</f>
        <v>0</v>
      </c>
      <c r="BF655" s="237">
        <f>IF(N655="snížená",J655,0)</f>
        <v>0</v>
      </c>
      <c r="BG655" s="237">
        <f>IF(N655="zákl. přenesená",J655,0)</f>
        <v>0</v>
      </c>
      <c r="BH655" s="237">
        <f>IF(N655="sníž. přenesená",J655,0)</f>
        <v>0</v>
      </c>
      <c r="BI655" s="237">
        <f>IF(N655="nulová",J655,0)</f>
        <v>0</v>
      </c>
      <c r="BJ655" s="17" t="s">
        <v>84</v>
      </c>
      <c r="BK655" s="237">
        <f>ROUND(I655*H655,2)</f>
        <v>0</v>
      </c>
      <c r="BL655" s="17" t="s">
        <v>84</v>
      </c>
      <c r="BM655" s="236" t="s">
        <v>2259</v>
      </c>
    </row>
    <row r="656" s="2" customFormat="1" ht="24" customHeight="1">
      <c r="A656" s="39"/>
      <c r="B656" s="40"/>
      <c r="C656" s="225" t="s">
        <v>2260</v>
      </c>
      <c r="D656" s="225" t="s">
        <v>143</v>
      </c>
      <c r="E656" s="226" t="s">
        <v>2261</v>
      </c>
      <c r="F656" s="227" t="s">
        <v>2262</v>
      </c>
      <c r="G656" s="228" t="s">
        <v>146</v>
      </c>
      <c r="H656" s="229">
        <v>4</v>
      </c>
      <c r="I656" s="230"/>
      <c r="J656" s="231">
        <f>ROUND(I656*H656,2)</f>
        <v>0</v>
      </c>
      <c r="K656" s="227" t="s">
        <v>147</v>
      </c>
      <c r="L656" s="45"/>
      <c r="M656" s="232" t="s">
        <v>32</v>
      </c>
      <c r="N656" s="233" t="s">
        <v>48</v>
      </c>
      <c r="O656" s="85"/>
      <c r="P656" s="234">
        <f>O656*H656</f>
        <v>0</v>
      </c>
      <c r="Q656" s="234">
        <v>0</v>
      </c>
      <c r="R656" s="234">
        <f>Q656*H656</f>
        <v>0</v>
      </c>
      <c r="S656" s="234">
        <v>0</v>
      </c>
      <c r="T656" s="235">
        <f>S656*H656</f>
        <v>0</v>
      </c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R656" s="236" t="s">
        <v>158</v>
      </c>
      <c r="AT656" s="236" t="s">
        <v>143</v>
      </c>
      <c r="AU656" s="236" t="s">
        <v>84</v>
      </c>
      <c r="AY656" s="17" t="s">
        <v>142</v>
      </c>
      <c r="BE656" s="237">
        <f>IF(N656="základní",J656,0)</f>
        <v>0</v>
      </c>
      <c r="BF656" s="237">
        <f>IF(N656="snížená",J656,0)</f>
        <v>0</v>
      </c>
      <c r="BG656" s="237">
        <f>IF(N656="zákl. přenesená",J656,0)</f>
        <v>0</v>
      </c>
      <c r="BH656" s="237">
        <f>IF(N656="sníž. přenesená",J656,0)</f>
        <v>0</v>
      </c>
      <c r="BI656" s="237">
        <f>IF(N656="nulová",J656,0)</f>
        <v>0</v>
      </c>
      <c r="BJ656" s="17" t="s">
        <v>84</v>
      </c>
      <c r="BK656" s="237">
        <f>ROUND(I656*H656,2)</f>
        <v>0</v>
      </c>
      <c r="BL656" s="17" t="s">
        <v>158</v>
      </c>
      <c r="BM656" s="236" t="s">
        <v>2263</v>
      </c>
    </row>
    <row r="657" s="2" customFormat="1" ht="24" customHeight="1">
      <c r="A657" s="39"/>
      <c r="B657" s="40"/>
      <c r="C657" s="242" t="s">
        <v>2264</v>
      </c>
      <c r="D657" s="242" t="s">
        <v>214</v>
      </c>
      <c r="E657" s="243" t="s">
        <v>2265</v>
      </c>
      <c r="F657" s="244" t="s">
        <v>2266</v>
      </c>
      <c r="G657" s="245" t="s">
        <v>146</v>
      </c>
      <c r="H657" s="246">
        <v>6</v>
      </c>
      <c r="I657" s="247"/>
      <c r="J657" s="248">
        <f>ROUND(I657*H657,2)</f>
        <v>0</v>
      </c>
      <c r="K657" s="244" t="s">
        <v>147</v>
      </c>
      <c r="L657" s="249"/>
      <c r="M657" s="250" t="s">
        <v>32</v>
      </c>
      <c r="N657" s="251" t="s">
        <v>48</v>
      </c>
      <c r="O657" s="85"/>
      <c r="P657" s="234">
        <f>O657*H657</f>
        <v>0</v>
      </c>
      <c r="Q657" s="234">
        <v>0</v>
      </c>
      <c r="R657" s="234">
        <f>Q657*H657</f>
        <v>0</v>
      </c>
      <c r="S657" s="234">
        <v>0</v>
      </c>
      <c r="T657" s="235">
        <f>S657*H657</f>
        <v>0</v>
      </c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R657" s="236" t="s">
        <v>217</v>
      </c>
      <c r="AT657" s="236" t="s">
        <v>214</v>
      </c>
      <c r="AU657" s="236" t="s">
        <v>84</v>
      </c>
      <c r="AY657" s="17" t="s">
        <v>142</v>
      </c>
      <c r="BE657" s="237">
        <f>IF(N657="základní",J657,0)</f>
        <v>0</v>
      </c>
      <c r="BF657" s="237">
        <f>IF(N657="snížená",J657,0)</f>
        <v>0</v>
      </c>
      <c r="BG657" s="237">
        <f>IF(N657="zákl. přenesená",J657,0)</f>
        <v>0</v>
      </c>
      <c r="BH657" s="237">
        <f>IF(N657="sníž. přenesená",J657,0)</f>
        <v>0</v>
      </c>
      <c r="BI657" s="237">
        <f>IF(N657="nulová",J657,0)</f>
        <v>0</v>
      </c>
      <c r="BJ657" s="17" t="s">
        <v>84</v>
      </c>
      <c r="BK657" s="237">
        <f>ROUND(I657*H657,2)</f>
        <v>0</v>
      </c>
      <c r="BL657" s="17" t="s">
        <v>218</v>
      </c>
      <c r="BM657" s="236" t="s">
        <v>2267</v>
      </c>
    </row>
    <row r="658" s="2" customFormat="1" ht="24" customHeight="1">
      <c r="A658" s="39"/>
      <c r="B658" s="40"/>
      <c r="C658" s="242" t="s">
        <v>2268</v>
      </c>
      <c r="D658" s="242" t="s">
        <v>214</v>
      </c>
      <c r="E658" s="243" t="s">
        <v>2269</v>
      </c>
      <c r="F658" s="244" t="s">
        <v>2270</v>
      </c>
      <c r="G658" s="245" t="s">
        <v>146</v>
      </c>
      <c r="H658" s="246">
        <v>6</v>
      </c>
      <c r="I658" s="247"/>
      <c r="J658" s="248">
        <f>ROUND(I658*H658,2)</f>
        <v>0</v>
      </c>
      <c r="K658" s="244" t="s">
        <v>147</v>
      </c>
      <c r="L658" s="249"/>
      <c r="M658" s="250" t="s">
        <v>32</v>
      </c>
      <c r="N658" s="251" t="s">
        <v>48</v>
      </c>
      <c r="O658" s="85"/>
      <c r="P658" s="234">
        <f>O658*H658</f>
        <v>0</v>
      </c>
      <c r="Q658" s="234">
        <v>0</v>
      </c>
      <c r="R658" s="234">
        <f>Q658*H658</f>
        <v>0</v>
      </c>
      <c r="S658" s="234">
        <v>0</v>
      </c>
      <c r="T658" s="235">
        <f>S658*H658</f>
        <v>0</v>
      </c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R658" s="236" t="s">
        <v>217</v>
      </c>
      <c r="AT658" s="236" t="s">
        <v>214</v>
      </c>
      <c r="AU658" s="236" t="s">
        <v>84</v>
      </c>
      <c r="AY658" s="17" t="s">
        <v>142</v>
      </c>
      <c r="BE658" s="237">
        <f>IF(N658="základní",J658,0)</f>
        <v>0</v>
      </c>
      <c r="BF658" s="237">
        <f>IF(N658="snížená",J658,0)</f>
        <v>0</v>
      </c>
      <c r="BG658" s="237">
        <f>IF(N658="zákl. přenesená",J658,0)</f>
        <v>0</v>
      </c>
      <c r="BH658" s="237">
        <f>IF(N658="sníž. přenesená",J658,0)</f>
        <v>0</v>
      </c>
      <c r="BI658" s="237">
        <f>IF(N658="nulová",J658,0)</f>
        <v>0</v>
      </c>
      <c r="BJ658" s="17" t="s">
        <v>84</v>
      </c>
      <c r="BK658" s="237">
        <f>ROUND(I658*H658,2)</f>
        <v>0</v>
      </c>
      <c r="BL658" s="17" t="s">
        <v>218</v>
      </c>
      <c r="BM658" s="236" t="s">
        <v>2271</v>
      </c>
    </row>
    <row r="659" s="2" customFormat="1" ht="24" customHeight="1">
      <c r="A659" s="39"/>
      <c r="B659" s="40"/>
      <c r="C659" s="242" t="s">
        <v>2272</v>
      </c>
      <c r="D659" s="242" t="s">
        <v>214</v>
      </c>
      <c r="E659" s="243" t="s">
        <v>2273</v>
      </c>
      <c r="F659" s="244" t="s">
        <v>2274</v>
      </c>
      <c r="G659" s="245" t="s">
        <v>146</v>
      </c>
      <c r="H659" s="246">
        <v>2</v>
      </c>
      <c r="I659" s="247"/>
      <c r="J659" s="248">
        <f>ROUND(I659*H659,2)</f>
        <v>0</v>
      </c>
      <c r="K659" s="244" t="s">
        <v>147</v>
      </c>
      <c r="L659" s="249"/>
      <c r="M659" s="250" t="s">
        <v>32</v>
      </c>
      <c r="N659" s="251" t="s">
        <v>48</v>
      </c>
      <c r="O659" s="85"/>
      <c r="P659" s="234">
        <f>O659*H659</f>
        <v>0</v>
      </c>
      <c r="Q659" s="234">
        <v>0</v>
      </c>
      <c r="R659" s="234">
        <f>Q659*H659</f>
        <v>0</v>
      </c>
      <c r="S659" s="234">
        <v>0</v>
      </c>
      <c r="T659" s="235">
        <f>S659*H659</f>
        <v>0</v>
      </c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R659" s="236" t="s">
        <v>217</v>
      </c>
      <c r="AT659" s="236" t="s">
        <v>214</v>
      </c>
      <c r="AU659" s="236" t="s">
        <v>84</v>
      </c>
      <c r="AY659" s="17" t="s">
        <v>142</v>
      </c>
      <c r="BE659" s="237">
        <f>IF(N659="základní",J659,0)</f>
        <v>0</v>
      </c>
      <c r="BF659" s="237">
        <f>IF(N659="snížená",J659,0)</f>
        <v>0</v>
      </c>
      <c r="BG659" s="237">
        <f>IF(N659="zákl. přenesená",J659,0)</f>
        <v>0</v>
      </c>
      <c r="BH659" s="237">
        <f>IF(N659="sníž. přenesená",J659,0)</f>
        <v>0</v>
      </c>
      <c r="BI659" s="237">
        <f>IF(N659="nulová",J659,0)</f>
        <v>0</v>
      </c>
      <c r="BJ659" s="17" t="s">
        <v>84</v>
      </c>
      <c r="BK659" s="237">
        <f>ROUND(I659*H659,2)</f>
        <v>0</v>
      </c>
      <c r="BL659" s="17" t="s">
        <v>218</v>
      </c>
      <c r="BM659" s="236" t="s">
        <v>2275</v>
      </c>
    </row>
    <row r="660" s="2" customFormat="1" ht="24" customHeight="1">
      <c r="A660" s="39"/>
      <c r="B660" s="40"/>
      <c r="C660" s="242" t="s">
        <v>2276</v>
      </c>
      <c r="D660" s="242" t="s">
        <v>214</v>
      </c>
      <c r="E660" s="243" t="s">
        <v>2277</v>
      </c>
      <c r="F660" s="244" t="s">
        <v>2278</v>
      </c>
      <c r="G660" s="245" t="s">
        <v>146</v>
      </c>
      <c r="H660" s="246">
        <v>2</v>
      </c>
      <c r="I660" s="247"/>
      <c r="J660" s="248">
        <f>ROUND(I660*H660,2)</f>
        <v>0</v>
      </c>
      <c r="K660" s="244" t="s">
        <v>147</v>
      </c>
      <c r="L660" s="249"/>
      <c r="M660" s="250" t="s">
        <v>32</v>
      </c>
      <c r="N660" s="251" t="s">
        <v>48</v>
      </c>
      <c r="O660" s="85"/>
      <c r="P660" s="234">
        <f>O660*H660</f>
        <v>0</v>
      </c>
      <c r="Q660" s="234">
        <v>0</v>
      </c>
      <c r="R660" s="234">
        <f>Q660*H660</f>
        <v>0</v>
      </c>
      <c r="S660" s="234">
        <v>0</v>
      </c>
      <c r="T660" s="235">
        <f>S660*H660</f>
        <v>0</v>
      </c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R660" s="236" t="s">
        <v>217</v>
      </c>
      <c r="AT660" s="236" t="s">
        <v>214</v>
      </c>
      <c r="AU660" s="236" t="s">
        <v>84</v>
      </c>
      <c r="AY660" s="17" t="s">
        <v>142</v>
      </c>
      <c r="BE660" s="237">
        <f>IF(N660="základní",J660,0)</f>
        <v>0</v>
      </c>
      <c r="BF660" s="237">
        <f>IF(N660="snížená",J660,0)</f>
        <v>0</v>
      </c>
      <c r="BG660" s="237">
        <f>IF(N660="zákl. přenesená",J660,0)</f>
        <v>0</v>
      </c>
      <c r="BH660" s="237">
        <f>IF(N660="sníž. přenesená",J660,0)</f>
        <v>0</v>
      </c>
      <c r="BI660" s="237">
        <f>IF(N660="nulová",J660,0)</f>
        <v>0</v>
      </c>
      <c r="BJ660" s="17" t="s">
        <v>84</v>
      </c>
      <c r="BK660" s="237">
        <f>ROUND(I660*H660,2)</f>
        <v>0</v>
      </c>
      <c r="BL660" s="17" t="s">
        <v>218</v>
      </c>
      <c r="BM660" s="236" t="s">
        <v>2279</v>
      </c>
    </row>
    <row r="661" s="2" customFormat="1" ht="24" customHeight="1">
      <c r="A661" s="39"/>
      <c r="B661" s="40"/>
      <c r="C661" s="242" t="s">
        <v>2280</v>
      </c>
      <c r="D661" s="242" t="s">
        <v>214</v>
      </c>
      <c r="E661" s="243" t="s">
        <v>2281</v>
      </c>
      <c r="F661" s="244" t="s">
        <v>2282</v>
      </c>
      <c r="G661" s="245" t="s">
        <v>146</v>
      </c>
      <c r="H661" s="246">
        <v>10</v>
      </c>
      <c r="I661" s="247"/>
      <c r="J661" s="248">
        <f>ROUND(I661*H661,2)</f>
        <v>0</v>
      </c>
      <c r="K661" s="244" t="s">
        <v>147</v>
      </c>
      <c r="L661" s="249"/>
      <c r="M661" s="250" t="s">
        <v>32</v>
      </c>
      <c r="N661" s="251" t="s">
        <v>48</v>
      </c>
      <c r="O661" s="85"/>
      <c r="P661" s="234">
        <f>O661*H661</f>
        <v>0</v>
      </c>
      <c r="Q661" s="234">
        <v>0</v>
      </c>
      <c r="R661" s="234">
        <f>Q661*H661</f>
        <v>0</v>
      </c>
      <c r="S661" s="234">
        <v>0</v>
      </c>
      <c r="T661" s="235">
        <f>S661*H661</f>
        <v>0</v>
      </c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R661" s="236" t="s">
        <v>217</v>
      </c>
      <c r="AT661" s="236" t="s">
        <v>214</v>
      </c>
      <c r="AU661" s="236" t="s">
        <v>84</v>
      </c>
      <c r="AY661" s="17" t="s">
        <v>142</v>
      </c>
      <c r="BE661" s="237">
        <f>IF(N661="základní",J661,0)</f>
        <v>0</v>
      </c>
      <c r="BF661" s="237">
        <f>IF(N661="snížená",J661,0)</f>
        <v>0</v>
      </c>
      <c r="BG661" s="237">
        <f>IF(N661="zákl. přenesená",J661,0)</f>
        <v>0</v>
      </c>
      <c r="BH661" s="237">
        <f>IF(N661="sníž. přenesená",J661,0)</f>
        <v>0</v>
      </c>
      <c r="BI661" s="237">
        <f>IF(N661="nulová",J661,0)</f>
        <v>0</v>
      </c>
      <c r="BJ661" s="17" t="s">
        <v>84</v>
      </c>
      <c r="BK661" s="237">
        <f>ROUND(I661*H661,2)</f>
        <v>0</v>
      </c>
      <c r="BL661" s="17" t="s">
        <v>218</v>
      </c>
      <c r="BM661" s="236" t="s">
        <v>2283</v>
      </c>
    </row>
    <row r="662" s="2" customFormat="1" ht="24" customHeight="1">
      <c r="A662" s="39"/>
      <c r="B662" s="40"/>
      <c r="C662" s="242" t="s">
        <v>2284</v>
      </c>
      <c r="D662" s="242" t="s">
        <v>214</v>
      </c>
      <c r="E662" s="243" t="s">
        <v>2285</v>
      </c>
      <c r="F662" s="244" t="s">
        <v>2286</v>
      </c>
      <c r="G662" s="245" t="s">
        <v>146</v>
      </c>
      <c r="H662" s="246">
        <v>10</v>
      </c>
      <c r="I662" s="247"/>
      <c r="J662" s="248">
        <f>ROUND(I662*H662,2)</f>
        <v>0</v>
      </c>
      <c r="K662" s="244" t="s">
        <v>147</v>
      </c>
      <c r="L662" s="249"/>
      <c r="M662" s="250" t="s">
        <v>32</v>
      </c>
      <c r="N662" s="251" t="s">
        <v>48</v>
      </c>
      <c r="O662" s="85"/>
      <c r="P662" s="234">
        <f>O662*H662</f>
        <v>0</v>
      </c>
      <c r="Q662" s="234">
        <v>0</v>
      </c>
      <c r="R662" s="234">
        <f>Q662*H662</f>
        <v>0</v>
      </c>
      <c r="S662" s="234">
        <v>0</v>
      </c>
      <c r="T662" s="235">
        <f>S662*H662</f>
        <v>0</v>
      </c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R662" s="236" t="s">
        <v>217</v>
      </c>
      <c r="AT662" s="236" t="s">
        <v>214</v>
      </c>
      <c r="AU662" s="236" t="s">
        <v>84</v>
      </c>
      <c r="AY662" s="17" t="s">
        <v>142</v>
      </c>
      <c r="BE662" s="237">
        <f>IF(N662="základní",J662,0)</f>
        <v>0</v>
      </c>
      <c r="BF662" s="237">
        <f>IF(N662="snížená",J662,0)</f>
        <v>0</v>
      </c>
      <c r="BG662" s="237">
        <f>IF(N662="zákl. přenesená",J662,0)</f>
        <v>0</v>
      </c>
      <c r="BH662" s="237">
        <f>IF(N662="sníž. přenesená",J662,0)</f>
        <v>0</v>
      </c>
      <c r="BI662" s="237">
        <f>IF(N662="nulová",J662,0)</f>
        <v>0</v>
      </c>
      <c r="BJ662" s="17" t="s">
        <v>84</v>
      </c>
      <c r="BK662" s="237">
        <f>ROUND(I662*H662,2)</f>
        <v>0</v>
      </c>
      <c r="BL662" s="17" t="s">
        <v>218</v>
      </c>
      <c r="BM662" s="236" t="s">
        <v>2287</v>
      </c>
    </row>
    <row r="663" s="2" customFormat="1" ht="24" customHeight="1">
      <c r="A663" s="39"/>
      <c r="B663" s="40"/>
      <c r="C663" s="242" t="s">
        <v>2288</v>
      </c>
      <c r="D663" s="242" t="s">
        <v>214</v>
      </c>
      <c r="E663" s="243" t="s">
        <v>2289</v>
      </c>
      <c r="F663" s="244" t="s">
        <v>2290</v>
      </c>
      <c r="G663" s="245" t="s">
        <v>146</v>
      </c>
      <c r="H663" s="246">
        <v>2</v>
      </c>
      <c r="I663" s="247"/>
      <c r="J663" s="248">
        <f>ROUND(I663*H663,2)</f>
        <v>0</v>
      </c>
      <c r="K663" s="244" t="s">
        <v>147</v>
      </c>
      <c r="L663" s="249"/>
      <c r="M663" s="250" t="s">
        <v>32</v>
      </c>
      <c r="N663" s="251" t="s">
        <v>48</v>
      </c>
      <c r="O663" s="85"/>
      <c r="P663" s="234">
        <f>O663*H663</f>
        <v>0</v>
      </c>
      <c r="Q663" s="234">
        <v>0</v>
      </c>
      <c r="R663" s="234">
        <f>Q663*H663</f>
        <v>0</v>
      </c>
      <c r="S663" s="234">
        <v>0</v>
      </c>
      <c r="T663" s="235">
        <f>S663*H663</f>
        <v>0</v>
      </c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R663" s="236" t="s">
        <v>217</v>
      </c>
      <c r="AT663" s="236" t="s">
        <v>214</v>
      </c>
      <c r="AU663" s="236" t="s">
        <v>84</v>
      </c>
      <c r="AY663" s="17" t="s">
        <v>142</v>
      </c>
      <c r="BE663" s="237">
        <f>IF(N663="základní",J663,0)</f>
        <v>0</v>
      </c>
      <c r="BF663" s="237">
        <f>IF(N663="snížená",J663,0)</f>
        <v>0</v>
      </c>
      <c r="BG663" s="237">
        <f>IF(N663="zákl. přenesená",J663,0)</f>
        <v>0</v>
      </c>
      <c r="BH663" s="237">
        <f>IF(N663="sníž. přenesená",J663,0)</f>
        <v>0</v>
      </c>
      <c r="BI663" s="237">
        <f>IF(N663="nulová",J663,0)</f>
        <v>0</v>
      </c>
      <c r="BJ663" s="17" t="s">
        <v>84</v>
      </c>
      <c r="BK663" s="237">
        <f>ROUND(I663*H663,2)</f>
        <v>0</v>
      </c>
      <c r="BL663" s="17" t="s">
        <v>218</v>
      </c>
      <c r="BM663" s="236" t="s">
        <v>2291</v>
      </c>
    </row>
    <row r="664" s="2" customFormat="1" ht="24" customHeight="1">
      <c r="A664" s="39"/>
      <c r="B664" s="40"/>
      <c r="C664" s="242" t="s">
        <v>2292</v>
      </c>
      <c r="D664" s="242" t="s">
        <v>214</v>
      </c>
      <c r="E664" s="243" t="s">
        <v>2293</v>
      </c>
      <c r="F664" s="244" t="s">
        <v>2294</v>
      </c>
      <c r="G664" s="245" t="s">
        <v>146</v>
      </c>
      <c r="H664" s="246">
        <v>8</v>
      </c>
      <c r="I664" s="247"/>
      <c r="J664" s="248">
        <f>ROUND(I664*H664,2)</f>
        <v>0</v>
      </c>
      <c r="K664" s="244" t="s">
        <v>147</v>
      </c>
      <c r="L664" s="249"/>
      <c r="M664" s="250" t="s">
        <v>32</v>
      </c>
      <c r="N664" s="251" t="s">
        <v>48</v>
      </c>
      <c r="O664" s="85"/>
      <c r="P664" s="234">
        <f>O664*H664</f>
        <v>0</v>
      </c>
      <c r="Q664" s="234">
        <v>0</v>
      </c>
      <c r="R664" s="234">
        <f>Q664*H664</f>
        <v>0</v>
      </c>
      <c r="S664" s="234">
        <v>0</v>
      </c>
      <c r="T664" s="235">
        <f>S664*H664</f>
        <v>0</v>
      </c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R664" s="236" t="s">
        <v>217</v>
      </c>
      <c r="AT664" s="236" t="s">
        <v>214</v>
      </c>
      <c r="AU664" s="236" t="s">
        <v>84</v>
      </c>
      <c r="AY664" s="17" t="s">
        <v>142</v>
      </c>
      <c r="BE664" s="237">
        <f>IF(N664="základní",J664,0)</f>
        <v>0</v>
      </c>
      <c r="BF664" s="237">
        <f>IF(N664="snížená",J664,0)</f>
        <v>0</v>
      </c>
      <c r="BG664" s="237">
        <f>IF(N664="zákl. přenesená",J664,0)</f>
        <v>0</v>
      </c>
      <c r="BH664" s="237">
        <f>IF(N664="sníž. přenesená",J664,0)</f>
        <v>0</v>
      </c>
      <c r="BI664" s="237">
        <f>IF(N664="nulová",J664,0)</f>
        <v>0</v>
      </c>
      <c r="BJ664" s="17" t="s">
        <v>84</v>
      </c>
      <c r="BK664" s="237">
        <f>ROUND(I664*H664,2)</f>
        <v>0</v>
      </c>
      <c r="BL664" s="17" t="s">
        <v>218</v>
      </c>
      <c r="BM664" s="236" t="s">
        <v>2295</v>
      </c>
    </row>
    <row r="665" s="2" customFormat="1" ht="24" customHeight="1">
      <c r="A665" s="39"/>
      <c r="B665" s="40"/>
      <c r="C665" s="242" t="s">
        <v>2296</v>
      </c>
      <c r="D665" s="242" t="s">
        <v>214</v>
      </c>
      <c r="E665" s="243" t="s">
        <v>2297</v>
      </c>
      <c r="F665" s="244" t="s">
        <v>2298</v>
      </c>
      <c r="G665" s="245" t="s">
        <v>146</v>
      </c>
      <c r="H665" s="246">
        <v>17</v>
      </c>
      <c r="I665" s="247"/>
      <c r="J665" s="248">
        <f>ROUND(I665*H665,2)</f>
        <v>0</v>
      </c>
      <c r="K665" s="244" t="s">
        <v>147</v>
      </c>
      <c r="L665" s="249"/>
      <c r="M665" s="250" t="s">
        <v>32</v>
      </c>
      <c r="N665" s="251" t="s">
        <v>48</v>
      </c>
      <c r="O665" s="85"/>
      <c r="P665" s="234">
        <f>O665*H665</f>
        <v>0</v>
      </c>
      <c r="Q665" s="234">
        <v>0</v>
      </c>
      <c r="R665" s="234">
        <f>Q665*H665</f>
        <v>0</v>
      </c>
      <c r="S665" s="234">
        <v>0</v>
      </c>
      <c r="T665" s="235">
        <f>S665*H665</f>
        <v>0</v>
      </c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R665" s="236" t="s">
        <v>217</v>
      </c>
      <c r="AT665" s="236" t="s">
        <v>214</v>
      </c>
      <c r="AU665" s="236" t="s">
        <v>84</v>
      </c>
      <c r="AY665" s="17" t="s">
        <v>142</v>
      </c>
      <c r="BE665" s="237">
        <f>IF(N665="základní",J665,0)</f>
        <v>0</v>
      </c>
      <c r="BF665" s="237">
        <f>IF(N665="snížená",J665,0)</f>
        <v>0</v>
      </c>
      <c r="BG665" s="237">
        <f>IF(N665="zákl. přenesená",J665,0)</f>
        <v>0</v>
      </c>
      <c r="BH665" s="237">
        <f>IF(N665="sníž. přenesená",J665,0)</f>
        <v>0</v>
      </c>
      <c r="BI665" s="237">
        <f>IF(N665="nulová",J665,0)</f>
        <v>0</v>
      </c>
      <c r="BJ665" s="17" t="s">
        <v>84</v>
      </c>
      <c r="BK665" s="237">
        <f>ROUND(I665*H665,2)</f>
        <v>0</v>
      </c>
      <c r="BL665" s="17" t="s">
        <v>218</v>
      </c>
      <c r="BM665" s="236" t="s">
        <v>2299</v>
      </c>
    </row>
    <row r="666" s="2" customFormat="1" ht="24" customHeight="1">
      <c r="A666" s="39"/>
      <c r="B666" s="40"/>
      <c r="C666" s="242" t="s">
        <v>2300</v>
      </c>
      <c r="D666" s="242" t="s">
        <v>214</v>
      </c>
      <c r="E666" s="243" t="s">
        <v>2301</v>
      </c>
      <c r="F666" s="244" t="s">
        <v>2302</v>
      </c>
      <c r="G666" s="245" t="s">
        <v>146</v>
      </c>
      <c r="H666" s="246">
        <v>13</v>
      </c>
      <c r="I666" s="247"/>
      <c r="J666" s="248">
        <f>ROUND(I666*H666,2)</f>
        <v>0</v>
      </c>
      <c r="K666" s="244" t="s">
        <v>147</v>
      </c>
      <c r="L666" s="249"/>
      <c r="M666" s="250" t="s">
        <v>32</v>
      </c>
      <c r="N666" s="251" t="s">
        <v>48</v>
      </c>
      <c r="O666" s="85"/>
      <c r="P666" s="234">
        <f>O666*H666</f>
        <v>0</v>
      </c>
      <c r="Q666" s="234">
        <v>0</v>
      </c>
      <c r="R666" s="234">
        <f>Q666*H666</f>
        <v>0</v>
      </c>
      <c r="S666" s="234">
        <v>0</v>
      </c>
      <c r="T666" s="235">
        <f>S666*H666</f>
        <v>0</v>
      </c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R666" s="236" t="s">
        <v>217</v>
      </c>
      <c r="AT666" s="236" t="s">
        <v>214</v>
      </c>
      <c r="AU666" s="236" t="s">
        <v>84</v>
      </c>
      <c r="AY666" s="17" t="s">
        <v>142</v>
      </c>
      <c r="BE666" s="237">
        <f>IF(N666="základní",J666,0)</f>
        <v>0</v>
      </c>
      <c r="BF666" s="237">
        <f>IF(N666="snížená",J666,0)</f>
        <v>0</v>
      </c>
      <c r="BG666" s="237">
        <f>IF(N666="zákl. přenesená",J666,0)</f>
        <v>0</v>
      </c>
      <c r="BH666" s="237">
        <f>IF(N666="sníž. přenesená",J666,0)</f>
        <v>0</v>
      </c>
      <c r="BI666" s="237">
        <f>IF(N666="nulová",J666,0)</f>
        <v>0</v>
      </c>
      <c r="BJ666" s="17" t="s">
        <v>84</v>
      </c>
      <c r="BK666" s="237">
        <f>ROUND(I666*H666,2)</f>
        <v>0</v>
      </c>
      <c r="BL666" s="17" t="s">
        <v>218</v>
      </c>
      <c r="BM666" s="236" t="s">
        <v>2303</v>
      </c>
    </row>
    <row r="667" s="2" customFormat="1" ht="24" customHeight="1">
      <c r="A667" s="39"/>
      <c r="B667" s="40"/>
      <c r="C667" s="242" t="s">
        <v>2304</v>
      </c>
      <c r="D667" s="242" t="s">
        <v>214</v>
      </c>
      <c r="E667" s="243" t="s">
        <v>2305</v>
      </c>
      <c r="F667" s="244" t="s">
        <v>2306</v>
      </c>
      <c r="G667" s="245" t="s">
        <v>146</v>
      </c>
      <c r="H667" s="246">
        <v>2</v>
      </c>
      <c r="I667" s="247"/>
      <c r="J667" s="248">
        <f>ROUND(I667*H667,2)</f>
        <v>0</v>
      </c>
      <c r="K667" s="244" t="s">
        <v>147</v>
      </c>
      <c r="L667" s="249"/>
      <c r="M667" s="250" t="s">
        <v>32</v>
      </c>
      <c r="N667" s="251" t="s">
        <v>48</v>
      </c>
      <c r="O667" s="85"/>
      <c r="P667" s="234">
        <f>O667*H667</f>
        <v>0</v>
      </c>
      <c r="Q667" s="234">
        <v>0</v>
      </c>
      <c r="R667" s="234">
        <f>Q667*H667</f>
        <v>0</v>
      </c>
      <c r="S667" s="234">
        <v>0</v>
      </c>
      <c r="T667" s="235">
        <f>S667*H667</f>
        <v>0</v>
      </c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R667" s="236" t="s">
        <v>217</v>
      </c>
      <c r="AT667" s="236" t="s">
        <v>214</v>
      </c>
      <c r="AU667" s="236" t="s">
        <v>84</v>
      </c>
      <c r="AY667" s="17" t="s">
        <v>142</v>
      </c>
      <c r="BE667" s="237">
        <f>IF(N667="základní",J667,0)</f>
        <v>0</v>
      </c>
      <c r="BF667" s="237">
        <f>IF(N667="snížená",J667,0)</f>
        <v>0</v>
      </c>
      <c r="BG667" s="237">
        <f>IF(N667="zákl. přenesená",J667,0)</f>
        <v>0</v>
      </c>
      <c r="BH667" s="237">
        <f>IF(N667="sníž. přenesená",J667,0)</f>
        <v>0</v>
      </c>
      <c r="BI667" s="237">
        <f>IF(N667="nulová",J667,0)</f>
        <v>0</v>
      </c>
      <c r="BJ667" s="17" t="s">
        <v>84</v>
      </c>
      <c r="BK667" s="237">
        <f>ROUND(I667*H667,2)</f>
        <v>0</v>
      </c>
      <c r="BL667" s="17" t="s">
        <v>218</v>
      </c>
      <c r="BM667" s="236" t="s">
        <v>2307</v>
      </c>
    </row>
    <row r="668" s="2" customFormat="1" ht="24" customHeight="1">
      <c r="A668" s="39"/>
      <c r="B668" s="40"/>
      <c r="C668" s="242" t="s">
        <v>2308</v>
      </c>
      <c r="D668" s="242" t="s">
        <v>214</v>
      </c>
      <c r="E668" s="243" t="s">
        <v>2309</v>
      </c>
      <c r="F668" s="244" t="s">
        <v>2310</v>
      </c>
      <c r="G668" s="245" t="s">
        <v>146</v>
      </c>
      <c r="H668" s="246">
        <v>6</v>
      </c>
      <c r="I668" s="247"/>
      <c r="J668" s="248">
        <f>ROUND(I668*H668,2)</f>
        <v>0</v>
      </c>
      <c r="K668" s="244" t="s">
        <v>147</v>
      </c>
      <c r="L668" s="249"/>
      <c r="M668" s="250" t="s">
        <v>32</v>
      </c>
      <c r="N668" s="251" t="s">
        <v>48</v>
      </c>
      <c r="O668" s="85"/>
      <c r="P668" s="234">
        <f>O668*H668</f>
        <v>0</v>
      </c>
      <c r="Q668" s="234">
        <v>0</v>
      </c>
      <c r="R668" s="234">
        <f>Q668*H668</f>
        <v>0</v>
      </c>
      <c r="S668" s="234">
        <v>0</v>
      </c>
      <c r="T668" s="235">
        <f>S668*H668</f>
        <v>0</v>
      </c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R668" s="236" t="s">
        <v>217</v>
      </c>
      <c r="AT668" s="236" t="s">
        <v>214</v>
      </c>
      <c r="AU668" s="236" t="s">
        <v>84</v>
      </c>
      <c r="AY668" s="17" t="s">
        <v>142</v>
      </c>
      <c r="BE668" s="237">
        <f>IF(N668="základní",J668,0)</f>
        <v>0</v>
      </c>
      <c r="BF668" s="237">
        <f>IF(N668="snížená",J668,0)</f>
        <v>0</v>
      </c>
      <c r="BG668" s="237">
        <f>IF(N668="zákl. přenesená",J668,0)</f>
        <v>0</v>
      </c>
      <c r="BH668" s="237">
        <f>IF(N668="sníž. přenesená",J668,0)</f>
        <v>0</v>
      </c>
      <c r="BI668" s="237">
        <f>IF(N668="nulová",J668,0)</f>
        <v>0</v>
      </c>
      <c r="BJ668" s="17" t="s">
        <v>84</v>
      </c>
      <c r="BK668" s="237">
        <f>ROUND(I668*H668,2)</f>
        <v>0</v>
      </c>
      <c r="BL668" s="17" t="s">
        <v>218</v>
      </c>
      <c r="BM668" s="236" t="s">
        <v>2311</v>
      </c>
    </row>
    <row r="669" s="2" customFormat="1" ht="24" customHeight="1">
      <c r="A669" s="39"/>
      <c r="B669" s="40"/>
      <c r="C669" s="242" t="s">
        <v>2312</v>
      </c>
      <c r="D669" s="242" t="s">
        <v>214</v>
      </c>
      <c r="E669" s="243" t="s">
        <v>2313</v>
      </c>
      <c r="F669" s="244" t="s">
        <v>2314</v>
      </c>
      <c r="G669" s="245" t="s">
        <v>146</v>
      </c>
      <c r="H669" s="246">
        <v>11</v>
      </c>
      <c r="I669" s="247"/>
      <c r="J669" s="248">
        <f>ROUND(I669*H669,2)</f>
        <v>0</v>
      </c>
      <c r="K669" s="244" t="s">
        <v>147</v>
      </c>
      <c r="L669" s="249"/>
      <c r="M669" s="250" t="s">
        <v>32</v>
      </c>
      <c r="N669" s="251" t="s">
        <v>48</v>
      </c>
      <c r="O669" s="85"/>
      <c r="P669" s="234">
        <f>O669*H669</f>
        <v>0</v>
      </c>
      <c r="Q669" s="234">
        <v>0</v>
      </c>
      <c r="R669" s="234">
        <f>Q669*H669</f>
        <v>0</v>
      </c>
      <c r="S669" s="234">
        <v>0</v>
      </c>
      <c r="T669" s="235">
        <f>S669*H669</f>
        <v>0</v>
      </c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R669" s="236" t="s">
        <v>217</v>
      </c>
      <c r="AT669" s="236" t="s">
        <v>214</v>
      </c>
      <c r="AU669" s="236" t="s">
        <v>84</v>
      </c>
      <c r="AY669" s="17" t="s">
        <v>142</v>
      </c>
      <c r="BE669" s="237">
        <f>IF(N669="základní",J669,0)</f>
        <v>0</v>
      </c>
      <c r="BF669" s="237">
        <f>IF(N669="snížená",J669,0)</f>
        <v>0</v>
      </c>
      <c r="BG669" s="237">
        <f>IF(N669="zákl. přenesená",J669,0)</f>
        <v>0</v>
      </c>
      <c r="BH669" s="237">
        <f>IF(N669="sníž. přenesená",J669,0)</f>
        <v>0</v>
      </c>
      <c r="BI669" s="237">
        <f>IF(N669="nulová",J669,0)</f>
        <v>0</v>
      </c>
      <c r="BJ669" s="17" t="s">
        <v>84</v>
      </c>
      <c r="BK669" s="237">
        <f>ROUND(I669*H669,2)</f>
        <v>0</v>
      </c>
      <c r="BL669" s="17" t="s">
        <v>218</v>
      </c>
      <c r="BM669" s="236" t="s">
        <v>2315</v>
      </c>
    </row>
    <row r="670" s="2" customFormat="1" ht="24" customHeight="1">
      <c r="A670" s="39"/>
      <c r="B670" s="40"/>
      <c r="C670" s="242" t="s">
        <v>2316</v>
      </c>
      <c r="D670" s="242" t="s">
        <v>214</v>
      </c>
      <c r="E670" s="243" t="s">
        <v>2317</v>
      </c>
      <c r="F670" s="244" t="s">
        <v>2318</v>
      </c>
      <c r="G670" s="245" t="s">
        <v>146</v>
      </c>
      <c r="H670" s="246">
        <v>4</v>
      </c>
      <c r="I670" s="247"/>
      <c r="J670" s="248">
        <f>ROUND(I670*H670,2)</f>
        <v>0</v>
      </c>
      <c r="K670" s="244" t="s">
        <v>147</v>
      </c>
      <c r="L670" s="249"/>
      <c r="M670" s="250" t="s">
        <v>32</v>
      </c>
      <c r="N670" s="251" t="s">
        <v>48</v>
      </c>
      <c r="O670" s="85"/>
      <c r="P670" s="234">
        <f>O670*H670</f>
        <v>0</v>
      </c>
      <c r="Q670" s="234">
        <v>0</v>
      </c>
      <c r="R670" s="234">
        <f>Q670*H670</f>
        <v>0</v>
      </c>
      <c r="S670" s="234">
        <v>0</v>
      </c>
      <c r="T670" s="235">
        <f>S670*H670</f>
        <v>0</v>
      </c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R670" s="236" t="s">
        <v>217</v>
      </c>
      <c r="AT670" s="236" t="s">
        <v>214</v>
      </c>
      <c r="AU670" s="236" t="s">
        <v>84</v>
      </c>
      <c r="AY670" s="17" t="s">
        <v>142</v>
      </c>
      <c r="BE670" s="237">
        <f>IF(N670="základní",J670,0)</f>
        <v>0</v>
      </c>
      <c r="BF670" s="237">
        <f>IF(N670="snížená",J670,0)</f>
        <v>0</v>
      </c>
      <c r="BG670" s="237">
        <f>IF(N670="zákl. přenesená",J670,0)</f>
        <v>0</v>
      </c>
      <c r="BH670" s="237">
        <f>IF(N670="sníž. přenesená",J670,0)</f>
        <v>0</v>
      </c>
      <c r="BI670" s="237">
        <f>IF(N670="nulová",J670,0)</f>
        <v>0</v>
      </c>
      <c r="BJ670" s="17" t="s">
        <v>84</v>
      </c>
      <c r="BK670" s="237">
        <f>ROUND(I670*H670,2)</f>
        <v>0</v>
      </c>
      <c r="BL670" s="17" t="s">
        <v>218</v>
      </c>
      <c r="BM670" s="236" t="s">
        <v>2319</v>
      </c>
    </row>
    <row r="671" s="2" customFormat="1" ht="24" customHeight="1">
      <c r="A671" s="39"/>
      <c r="B671" s="40"/>
      <c r="C671" s="242" t="s">
        <v>2320</v>
      </c>
      <c r="D671" s="242" t="s">
        <v>214</v>
      </c>
      <c r="E671" s="243" t="s">
        <v>2321</v>
      </c>
      <c r="F671" s="244" t="s">
        <v>2322</v>
      </c>
      <c r="G671" s="245" t="s">
        <v>146</v>
      </c>
      <c r="H671" s="246">
        <v>4</v>
      </c>
      <c r="I671" s="247"/>
      <c r="J671" s="248">
        <f>ROUND(I671*H671,2)</f>
        <v>0</v>
      </c>
      <c r="K671" s="244" t="s">
        <v>147</v>
      </c>
      <c r="L671" s="249"/>
      <c r="M671" s="250" t="s">
        <v>32</v>
      </c>
      <c r="N671" s="251" t="s">
        <v>48</v>
      </c>
      <c r="O671" s="85"/>
      <c r="P671" s="234">
        <f>O671*H671</f>
        <v>0</v>
      </c>
      <c r="Q671" s="234">
        <v>0</v>
      </c>
      <c r="R671" s="234">
        <f>Q671*H671</f>
        <v>0</v>
      </c>
      <c r="S671" s="234">
        <v>0</v>
      </c>
      <c r="T671" s="235">
        <f>S671*H671</f>
        <v>0</v>
      </c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R671" s="236" t="s">
        <v>217</v>
      </c>
      <c r="AT671" s="236" t="s">
        <v>214</v>
      </c>
      <c r="AU671" s="236" t="s">
        <v>84</v>
      </c>
      <c r="AY671" s="17" t="s">
        <v>142</v>
      </c>
      <c r="BE671" s="237">
        <f>IF(N671="základní",J671,0)</f>
        <v>0</v>
      </c>
      <c r="BF671" s="237">
        <f>IF(N671="snížená",J671,0)</f>
        <v>0</v>
      </c>
      <c r="BG671" s="237">
        <f>IF(N671="zákl. přenesená",J671,0)</f>
        <v>0</v>
      </c>
      <c r="BH671" s="237">
        <f>IF(N671="sníž. přenesená",J671,0)</f>
        <v>0</v>
      </c>
      <c r="BI671" s="237">
        <f>IF(N671="nulová",J671,0)</f>
        <v>0</v>
      </c>
      <c r="BJ671" s="17" t="s">
        <v>84</v>
      </c>
      <c r="BK671" s="237">
        <f>ROUND(I671*H671,2)</f>
        <v>0</v>
      </c>
      <c r="BL671" s="17" t="s">
        <v>218</v>
      </c>
      <c r="BM671" s="236" t="s">
        <v>2323</v>
      </c>
    </row>
    <row r="672" s="2" customFormat="1" ht="24" customHeight="1">
      <c r="A672" s="39"/>
      <c r="B672" s="40"/>
      <c r="C672" s="225" t="s">
        <v>2324</v>
      </c>
      <c r="D672" s="225" t="s">
        <v>143</v>
      </c>
      <c r="E672" s="226" t="s">
        <v>2325</v>
      </c>
      <c r="F672" s="227" t="s">
        <v>2326</v>
      </c>
      <c r="G672" s="228" t="s">
        <v>146</v>
      </c>
      <c r="H672" s="229">
        <v>70</v>
      </c>
      <c r="I672" s="230"/>
      <c r="J672" s="231">
        <f>ROUND(I672*H672,2)</f>
        <v>0</v>
      </c>
      <c r="K672" s="227" t="s">
        <v>147</v>
      </c>
      <c r="L672" s="45"/>
      <c r="M672" s="232" t="s">
        <v>32</v>
      </c>
      <c r="N672" s="233" t="s">
        <v>48</v>
      </c>
      <c r="O672" s="85"/>
      <c r="P672" s="234">
        <f>O672*H672</f>
        <v>0</v>
      </c>
      <c r="Q672" s="234">
        <v>0</v>
      </c>
      <c r="R672" s="234">
        <f>Q672*H672</f>
        <v>0</v>
      </c>
      <c r="S672" s="234">
        <v>0</v>
      </c>
      <c r="T672" s="235">
        <f>S672*H672</f>
        <v>0</v>
      </c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R672" s="236" t="s">
        <v>158</v>
      </c>
      <c r="AT672" s="236" t="s">
        <v>143</v>
      </c>
      <c r="AU672" s="236" t="s">
        <v>84</v>
      </c>
      <c r="AY672" s="17" t="s">
        <v>142</v>
      </c>
      <c r="BE672" s="237">
        <f>IF(N672="základní",J672,0)</f>
        <v>0</v>
      </c>
      <c r="BF672" s="237">
        <f>IF(N672="snížená",J672,0)</f>
        <v>0</v>
      </c>
      <c r="BG672" s="237">
        <f>IF(N672="zákl. přenesená",J672,0)</f>
        <v>0</v>
      </c>
      <c r="BH672" s="237">
        <f>IF(N672="sníž. přenesená",J672,0)</f>
        <v>0</v>
      </c>
      <c r="BI672" s="237">
        <f>IF(N672="nulová",J672,0)</f>
        <v>0</v>
      </c>
      <c r="BJ672" s="17" t="s">
        <v>84</v>
      </c>
      <c r="BK672" s="237">
        <f>ROUND(I672*H672,2)</f>
        <v>0</v>
      </c>
      <c r="BL672" s="17" t="s">
        <v>158</v>
      </c>
      <c r="BM672" s="236" t="s">
        <v>2327</v>
      </c>
    </row>
    <row r="673" s="2" customFormat="1" ht="24" customHeight="1">
      <c r="A673" s="39"/>
      <c r="B673" s="40"/>
      <c r="C673" s="225" t="s">
        <v>2328</v>
      </c>
      <c r="D673" s="225" t="s">
        <v>143</v>
      </c>
      <c r="E673" s="226" t="s">
        <v>2329</v>
      </c>
      <c r="F673" s="227" t="s">
        <v>2330</v>
      </c>
      <c r="G673" s="228" t="s">
        <v>146</v>
      </c>
      <c r="H673" s="229">
        <v>7</v>
      </c>
      <c r="I673" s="230"/>
      <c r="J673" s="231">
        <f>ROUND(I673*H673,2)</f>
        <v>0</v>
      </c>
      <c r="K673" s="227" t="s">
        <v>147</v>
      </c>
      <c r="L673" s="45"/>
      <c r="M673" s="232" t="s">
        <v>32</v>
      </c>
      <c r="N673" s="233" t="s">
        <v>48</v>
      </c>
      <c r="O673" s="85"/>
      <c r="P673" s="234">
        <f>O673*H673</f>
        <v>0</v>
      </c>
      <c r="Q673" s="234">
        <v>0</v>
      </c>
      <c r="R673" s="234">
        <f>Q673*H673</f>
        <v>0</v>
      </c>
      <c r="S673" s="234">
        <v>0</v>
      </c>
      <c r="T673" s="235">
        <f>S673*H673</f>
        <v>0</v>
      </c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R673" s="236" t="s">
        <v>158</v>
      </c>
      <c r="AT673" s="236" t="s">
        <v>143</v>
      </c>
      <c r="AU673" s="236" t="s">
        <v>84</v>
      </c>
      <c r="AY673" s="17" t="s">
        <v>142</v>
      </c>
      <c r="BE673" s="237">
        <f>IF(N673="základní",J673,0)</f>
        <v>0</v>
      </c>
      <c r="BF673" s="237">
        <f>IF(N673="snížená",J673,0)</f>
        <v>0</v>
      </c>
      <c r="BG673" s="237">
        <f>IF(N673="zákl. přenesená",J673,0)</f>
        <v>0</v>
      </c>
      <c r="BH673" s="237">
        <f>IF(N673="sníž. přenesená",J673,0)</f>
        <v>0</v>
      </c>
      <c r="BI673" s="237">
        <f>IF(N673="nulová",J673,0)</f>
        <v>0</v>
      </c>
      <c r="BJ673" s="17" t="s">
        <v>84</v>
      </c>
      <c r="BK673" s="237">
        <f>ROUND(I673*H673,2)</f>
        <v>0</v>
      </c>
      <c r="BL673" s="17" t="s">
        <v>158</v>
      </c>
      <c r="BM673" s="236" t="s">
        <v>2331</v>
      </c>
    </row>
    <row r="674" s="2" customFormat="1" ht="24" customHeight="1">
      <c r="A674" s="39"/>
      <c r="B674" s="40"/>
      <c r="C674" s="242" t="s">
        <v>2332</v>
      </c>
      <c r="D674" s="242" t="s">
        <v>214</v>
      </c>
      <c r="E674" s="243" t="s">
        <v>2333</v>
      </c>
      <c r="F674" s="244" t="s">
        <v>2334</v>
      </c>
      <c r="G674" s="245" t="s">
        <v>146</v>
      </c>
      <c r="H674" s="246">
        <v>5</v>
      </c>
      <c r="I674" s="247"/>
      <c r="J674" s="248">
        <f>ROUND(I674*H674,2)</f>
        <v>0</v>
      </c>
      <c r="K674" s="244" t="s">
        <v>147</v>
      </c>
      <c r="L674" s="249"/>
      <c r="M674" s="250" t="s">
        <v>32</v>
      </c>
      <c r="N674" s="251" t="s">
        <v>48</v>
      </c>
      <c r="O674" s="85"/>
      <c r="P674" s="234">
        <f>O674*H674</f>
        <v>0</v>
      </c>
      <c r="Q674" s="234">
        <v>0</v>
      </c>
      <c r="R674" s="234">
        <f>Q674*H674</f>
        <v>0</v>
      </c>
      <c r="S674" s="234">
        <v>0</v>
      </c>
      <c r="T674" s="235">
        <f>S674*H674</f>
        <v>0</v>
      </c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R674" s="236" t="s">
        <v>217</v>
      </c>
      <c r="AT674" s="236" t="s">
        <v>214</v>
      </c>
      <c r="AU674" s="236" t="s">
        <v>84</v>
      </c>
      <c r="AY674" s="17" t="s">
        <v>142</v>
      </c>
      <c r="BE674" s="237">
        <f>IF(N674="základní",J674,0)</f>
        <v>0</v>
      </c>
      <c r="BF674" s="237">
        <f>IF(N674="snížená",J674,0)</f>
        <v>0</v>
      </c>
      <c r="BG674" s="237">
        <f>IF(N674="zákl. přenesená",J674,0)</f>
        <v>0</v>
      </c>
      <c r="BH674" s="237">
        <f>IF(N674="sníž. přenesená",J674,0)</f>
        <v>0</v>
      </c>
      <c r="BI674" s="237">
        <f>IF(N674="nulová",J674,0)</f>
        <v>0</v>
      </c>
      <c r="BJ674" s="17" t="s">
        <v>84</v>
      </c>
      <c r="BK674" s="237">
        <f>ROUND(I674*H674,2)</f>
        <v>0</v>
      </c>
      <c r="BL674" s="17" t="s">
        <v>218</v>
      </c>
      <c r="BM674" s="236" t="s">
        <v>2335</v>
      </c>
    </row>
    <row r="675" s="2" customFormat="1" ht="24" customHeight="1">
      <c r="A675" s="39"/>
      <c r="B675" s="40"/>
      <c r="C675" s="242" t="s">
        <v>2336</v>
      </c>
      <c r="D675" s="242" t="s">
        <v>214</v>
      </c>
      <c r="E675" s="243" t="s">
        <v>2337</v>
      </c>
      <c r="F675" s="244" t="s">
        <v>2338</v>
      </c>
      <c r="G675" s="245" t="s">
        <v>146</v>
      </c>
      <c r="H675" s="246">
        <v>1</v>
      </c>
      <c r="I675" s="247"/>
      <c r="J675" s="248">
        <f>ROUND(I675*H675,2)</f>
        <v>0</v>
      </c>
      <c r="K675" s="244" t="s">
        <v>147</v>
      </c>
      <c r="L675" s="249"/>
      <c r="M675" s="250" t="s">
        <v>32</v>
      </c>
      <c r="N675" s="251" t="s">
        <v>48</v>
      </c>
      <c r="O675" s="85"/>
      <c r="P675" s="234">
        <f>O675*H675</f>
        <v>0</v>
      </c>
      <c r="Q675" s="234">
        <v>0</v>
      </c>
      <c r="R675" s="234">
        <f>Q675*H675</f>
        <v>0</v>
      </c>
      <c r="S675" s="234">
        <v>0</v>
      </c>
      <c r="T675" s="235">
        <f>S675*H675</f>
        <v>0</v>
      </c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R675" s="236" t="s">
        <v>217</v>
      </c>
      <c r="AT675" s="236" t="s">
        <v>214</v>
      </c>
      <c r="AU675" s="236" t="s">
        <v>84</v>
      </c>
      <c r="AY675" s="17" t="s">
        <v>142</v>
      </c>
      <c r="BE675" s="237">
        <f>IF(N675="základní",J675,0)</f>
        <v>0</v>
      </c>
      <c r="BF675" s="237">
        <f>IF(N675="snížená",J675,0)</f>
        <v>0</v>
      </c>
      <c r="BG675" s="237">
        <f>IF(N675="zákl. přenesená",J675,0)</f>
        <v>0</v>
      </c>
      <c r="BH675" s="237">
        <f>IF(N675="sníž. přenesená",J675,0)</f>
        <v>0</v>
      </c>
      <c r="BI675" s="237">
        <f>IF(N675="nulová",J675,0)</f>
        <v>0</v>
      </c>
      <c r="BJ675" s="17" t="s">
        <v>84</v>
      </c>
      <c r="BK675" s="237">
        <f>ROUND(I675*H675,2)</f>
        <v>0</v>
      </c>
      <c r="BL675" s="17" t="s">
        <v>218</v>
      </c>
      <c r="BM675" s="236" t="s">
        <v>2339</v>
      </c>
    </row>
    <row r="676" s="2" customFormat="1" ht="24" customHeight="1">
      <c r="A676" s="39"/>
      <c r="B676" s="40"/>
      <c r="C676" s="225" t="s">
        <v>2340</v>
      </c>
      <c r="D676" s="225" t="s">
        <v>143</v>
      </c>
      <c r="E676" s="226" t="s">
        <v>2341</v>
      </c>
      <c r="F676" s="227" t="s">
        <v>2342</v>
      </c>
      <c r="G676" s="228" t="s">
        <v>146</v>
      </c>
      <c r="H676" s="229">
        <v>9</v>
      </c>
      <c r="I676" s="230"/>
      <c r="J676" s="231">
        <f>ROUND(I676*H676,2)</f>
        <v>0</v>
      </c>
      <c r="K676" s="227" t="s">
        <v>147</v>
      </c>
      <c r="L676" s="45"/>
      <c r="M676" s="232" t="s">
        <v>32</v>
      </c>
      <c r="N676" s="233" t="s">
        <v>48</v>
      </c>
      <c r="O676" s="85"/>
      <c r="P676" s="234">
        <f>O676*H676</f>
        <v>0</v>
      </c>
      <c r="Q676" s="234">
        <v>0</v>
      </c>
      <c r="R676" s="234">
        <f>Q676*H676</f>
        <v>0</v>
      </c>
      <c r="S676" s="234">
        <v>0</v>
      </c>
      <c r="T676" s="235">
        <f>S676*H676</f>
        <v>0</v>
      </c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R676" s="236" t="s">
        <v>158</v>
      </c>
      <c r="AT676" s="236" t="s">
        <v>143</v>
      </c>
      <c r="AU676" s="236" t="s">
        <v>84</v>
      </c>
      <c r="AY676" s="17" t="s">
        <v>142</v>
      </c>
      <c r="BE676" s="237">
        <f>IF(N676="základní",J676,0)</f>
        <v>0</v>
      </c>
      <c r="BF676" s="237">
        <f>IF(N676="snížená",J676,0)</f>
        <v>0</v>
      </c>
      <c r="BG676" s="237">
        <f>IF(N676="zákl. přenesená",J676,0)</f>
        <v>0</v>
      </c>
      <c r="BH676" s="237">
        <f>IF(N676="sníž. přenesená",J676,0)</f>
        <v>0</v>
      </c>
      <c r="BI676" s="237">
        <f>IF(N676="nulová",J676,0)</f>
        <v>0</v>
      </c>
      <c r="BJ676" s="17" t="s">
        <v>84</v>
      </c>
      <c r="BK676" s="237">
        <f>ROUND(I676*H676,2)</f>
        <v>0</v>
      </c>
      <c r="BL676" s="17" t="s">
        <v>158</v>
      </c>
      <c r="BM676" s="236" t="s">
        <v>2343</v>
      </c>
    </row>
    <row r="677" s="2" customFormat="1" ht="24" customHeight="1">
      <c r="A677" s="39"/>
      <c r="B677" s="40"/>
      <c r="C677" s="225" t="s">
        <v>2344</v>
      </c>
      <c r="D677" s="225" t="s">
        <v>143</v>
      </c>
      <c r="E677" s="226" t="s">
        <v>2345</v>
      </c>
      <c r="F677" s="227" t="s">
        <v>2346</v>
      </c>
      <c r="G677" s="228" t="s">
        <v>146</v>
      </c>
      <c r="H677" s="229">
        <v>2</v>
      </c>
      <c r="I677" s="230"/>
      <c r="J677" s="231">
        <f>ROUND(I677*H677,2)</f>
        <v>0</v>
      </c>
      <c r="K677" s="227" t="s">
        <v>147</v>
      </c>
      <c r="L677" s="45"/>
      <c r="M677" s="232" t="s">
        <v>32</v>
      </c>
      <c r="N677" s="233" t="s">
        <v>48</v>
      </c>
      <c r="O677" s="85"/>
      <c r="P677" s="234">
        <f>O677*H677</f>
        <v>0</v>
      </c>
      <c r="Q677" s="234">
        <v>0</v>
      </c>
      <c r="R677" s="234">
        <f>Q677*H677</f>
        <v>0</v>
      </c>
      <c r="S677" s="234">
        <v>0</v>
      </c>
      <c r="T677" s="235">
        <f>S677*H677</f>
        <v>0</v>
      </c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R677" s="236" t="s">
        <v>158</v>
      </c>
      <c r="AT677" s="236" t="s">
        <v>143</v>
      </c>
      <c r="AU677" s="236" t="s">
        <v>84</v>
      </c>
      <c r="AY677" s="17" t="s">
        <v>142</v>
      </c>
      <c r="BE677" s="237">
        <f>IF(N677="základní",J677,0)</f>
        <v>0</v>
      </c>
      <c r="BF677" s="237">
        <f>IF(N677="snížená",J677,0)</f>
        <v>0</v>
      </c>
      <c r="BG677" s="237">
        <f>IF(N677="zákl. přenesená",J677,0)</f>
        <v>0</v>
      </c>
      <c r="BH677" s="237">
        <f>IF(N677="sníž. přenesená",J677,0)</f>
        <v>0</v>
      </c>
      <c r="BI677" s="237">
        <f>IF(N677="nulová",J677,0)</f>
        <v>0</v>
      </c>
      <c r="BJ677" s="17" t="s">
        <v>84</v>
      </c>
      <c r="BK677" s="237">
        <f>ROUND(I677*H677,2)</f>
        <v>0</v>
      </c>
      <c r="BL677" s="17" t="s">
        <v>158</v>
      </c>
      <c r="BM677" s="236" t="s">
        <v>2347</v>
      </c>
    </row>
    <row r="678" s="2" customFormat="1" ht="24" customHeight="1">
      <c r="A678" s="39"/>
      <c r="B678" s="40"/>
      <c r="C678" s="225" t="s">
        <v>2348</v>
      </c>
      <c r="D678" s="225" t="s">
        <v>143</v>
      </c>
      <c r="E678" s="226" t="s">
        <v>2349</v>
      </c>
      <c r="F678" s="227" t="s">
        <v>2350</v>
      </c>
      <c r="G678" s="228" t="s">
        <v>146</v>
      </c>
      <c r="H678" s="229">
        <v>3</v>
      </c>
      <c r="I678" s="230"/>
      <c r="J678" s="231">
        <f>ROUND(I678*H678,2)</f>
        <v>0</v>
      </c>
      <c r="K678" s="227" t="s">
        <v>147</v>
      </c>
      <c r="L678" s="45"/>
      <c r="M678" s="232" t="s">
        <v>32</v>
      </c>
      <c r="N678" s="233" t="s">
        <v>48</v>
      </c>
      <c r="O678" s="85"/>
      <c r="P678" s="234">
        <f>O678*H678</f>
        <v>0</v>
      </c>
      <c r="Q678" s="234">
        <v>0</v>
      </c>
      <c r="R678" s="234">
        <f>Q678*H678</f>
        <v>0</v>
      </c>
      <c r="S678" s="234">
        <v>0</v>
      </c>
      <c r="T678" s="235">
        <f>S678*H678</f>
        <v>0</v>
      </c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R678" s="236" t="s">
        <v>158</v>
      </c>
      <c r="AT678" s="236" t="s">
        <v>143</v>
      </c>
      <c r="AU678" s="236" t="s">
        <v>84</v>
      </c>
      <c r="AY678" s="17" t="s">
        <v>142</v>
      </c>
      <c r="BE678" s="237">
        <f>IF(N678="základní",J678,0)</f>
        <v>0</v>
      </c>
      <c r="BF678" s="237">
        <f>IF(N678="snížená",J678,0)</f>
        <v>0</v>
      </c>
      <c r="BG678" s="237">
        <f>IF(N678="zákl. přenesená",J678,0)</f>
        <v>0</v>
      </c>
      <c r="BH678" s="237">
        <f>IF(N678="sníž. přenesená",J678,0)</f>
        <v>0</v>
      </c>
      <c r="BI678" s="237">
        <f>IF(N678="nulová",J678,0)</f>
        <v>0</v>
      </c>
      <c r="BJ678" s="17" t="s">
        <v>84</v>
      </c>
      <c r="BK678" s="237">
        <f>ROUND(I678*H678,2)</f>
        <v>0</v>
      </c>
      <c r="BL678" s="17" t="s">
        <v>158</v>
      </c>
      <c r="BM678" s="236" t="s">
        <v>2351</v>
      </c>
    </row>
    <row r="679" s="2" customFormat="1" ht="24" customHeight="1">
      <c r="A679" s="39"/>
      <c r="B679" s="40"/>
      <c r="C679" s="225" t="s">
        <v>2352</v>
      </c>
      <c r="D679" s="225" t="s">
        <v>143</v>
      </c>
      <c r="E679" s="226" t="s">
        <v>2353</v>
      </c>
      <c r="F679" s="227" t="s">
        <v>2354</v>
      </c>
      <c r="G679" s="228" t="s">
        <v>146</v>
      </c>
      <c r="H679" s="229">
        <v>6</v>
      </c>
      <c r="I679" s="230"/>
      <c r="J679" s="231">
        <f>ROUND(I679*H679,2)</f>
        <v>0</v>
      </c>
      <c r="K679" s="227" t="s">
        <v>147</v>
      </c>
      <c r="L679" s="45"/>
      <c r="M679" s="232" t="s">
        <v>32</v>
      </c>
      <c r="N679" s="233" t="s">
        <v>48</v>
      </c>
      <c r="O679" s="85"/>
      <c r="P679" s="234">
        <f>O679*H679</f>
        <v>0</v>
      </c>
      <c r="Q679" s="234">
        <v>0</v>
      </c>
      <c r="R679" s="234">
        <f>Q679*H679</f>
        <v>0</v>
      </c>
      <c r="S679" s="234">
        <v>0</v>
      </c>
      <c r="T679" s="235">
        <f>S679*H679</f>
        <v>0</v>
      </c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R679" s="236" t="s">
        <v>158</v>
      </c>
      <c r="AT679" s="236" t="s">
        <v>143</v>
      </c>
      <c r="AU679" s="236" t="s">
        <v>84</v>
      </c>
      <c r="AY679" s="17" t="s">
        <v>142</v>
      </c>
      <c r="BE679" s="237">
        <f>IF(N679="základní",J679,0)</f>
        <v>0</v>
      </c>
      <c r="BF679" s="237">
        <f>IF(N679="snížená",J679,0)</f>
        <v>0</v>
      </c>
      <c r="BG679" s="237">
        <f>IF(N679="zákl. přenesená",J679,0)</f>
        <v>0</v>
      </c>
      <c r="BH679" s="237">
        <f>IF(N679="sníž. přenesená",J679,0)</f>
        <v>0</v>
      </c>
      <c r="BI679" s="237">
        <f>IF(N679="nulová",J679,0)</f>
        <v>0</v>
      </c>
      <c r="BJ679" s="17" t="s">
        <v>84</v>
      </c>
      <c r="BK679" s="237">
        <f>ROUND(I679*H679,2)</f>
        <v>0</v>
      </c>
      <c r="BL679" s="17" t="s">
        <v>158</v>
      </c>
      <c r="BM679" s="236" t="s">
        <v>2355</v>
      </c>
    </row>
    <row r="680" s="2" customFormat="1" ht="24" customHeight="1">
      <c r="A680" s="39"/>
      <c r="B680" s="40"/>
      <c r="C680" s="225" t="s">
        <v>2356</v>
      </c>
      <c r="D680" s="225" t="s">
        <v>143</v>
      </c>
      <c r="E680" s="226" t="s">
        <v>2357</v>
      </c>
      <c r="F680" s="227" t="s">
        <v>2358</v>
      </c>
      <c r="G680" s="228" t="s">
        <v>146</v>
      </c>
      <c r="H680" s="229">
        <v>1</v>
      </c>
      <c r="I680" s="230"/>
      <c r="J680" s="231">
        <f>ROUND(I680*H680,2)</f>
        <v>0</v>
      </c>
      <c r="K680" s="227" t="s">
        <v>147</v>
      </c>
      <c r="L680" s="45"/>
      <c r="M680" s="232" t="s">
        <v>32</v>
      </c>
      <c r="N680" s="233" t="s">
        <v>48</v>
      </c>
      <c r="O680" s="85"/>
      <c r="P680" s="234">
        <f>O680*H680</f>
        <v>0</v>
      </c>
      <c r="Q680" s="234">
        <v>0</v>
      </c>
      <c r="R680" s="234">
        <f>Q680*H680</f>
        <v>0</v>
      </c>
      <c r="S680" s="234">
        <v>0</v>
      </c>
      <c r="T680" s="235">
        <f>S680*H680</f>
        <v>0</v>
      </c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R680" s="236" t="s">
        <v>84</v>
      </c>
      <c r="AT680" s="236" t="s">
        <v>143</v>
      </c>
      <c r="AU680" s="236" t="s">
        <v>84</v>
      </c>
      <c r="AY680" s="17" t="s">
        <v>142</v>
      </c>
      <c r="BE680" s="237">
        <f>IF(N680="základní",J680,0)</f>
        <v>0</v>
      </c>
      <c r="BF680" s="237">
        <f>IF(N680="snížená",J680,0)</f>
        <v>0</v>
      </c>
      <c r="BG680" s="237">
        <f>IF(N680="zákl. přenesená",J680,0)</f>
        <v>0</v>
      </c>
      <c r="BH680" s="237">
        <f>IF(N680="sníž. přenesená",J680,0)</f>
        <v>0</v>
      </c>
      <c r="BI680" s="237">
        <f>IF(N680="nulová",J680,0)</f>
        <v>0</v>
      </c>
      <c r="BJ680" s="17" t="s">
        <v>84</v>
      </c>
      <c r="BK680" s="237">
        <f>ROUND(I680*H680,2)</f>
        <v>0</v>
      </c>
      <c r="BL680" s="17" t="s">
        <v>84</v>
      </c>
      <c r="BM680" s="236" t="s">
        <v>2359</v>
      </c>
    </row>
    <row r="681" s="2" customFormat="1" ht="24" customHeight="1">
      <c r="A681" s="39"/>
      <c r="B681" s="40"/>
      <c r="C681" s="225" t="s">
        <v>2360</v>
      </c>
      <c r="D681" s="225" t="s">
        <v>143</v>
      </c>
      <c r="E681" s="226" t="s">
        <v>2361</v>
      </c>
      <c r="F681" s="227" t="s">
        <v>2362</v>
      </c>
      <c r="G681" s="228" t="s">
        <v>146</v>
      </c>
      <c r="H681" s="229">
        <v>2</v>
      </c>
      <c r="I681" s="230"/>
      <c r="J681" s="231">
        <f>ROUND(I681*H681,2)</f>
        <v>0</v>
      </c>
      <c r="K681" s="227" t="s">
        <v>147</v>
      </c>
      <c r="L681" s="45"/>
      <c r="M681" s="232" t="s">
        <v>32</v>
      </c>
      <c r="N681" s="233" t="s">
        <v>48</v>
      </c>
      <c r="O681" s="85"/>
      <c r="P681" s="234">
        <f>O681*H681</f>
        <v>0</v>
      </c>
      <c r="Q681" s="234">
        <v>0</v>
      </c>
      <c r="R681" s="234">
        <f>Q681*H681</f>
        <v>0</v>
      </c>
      <c r="S681" s="234">
        <v>0</v>
      </c>
      <c r="T681" s="235">
        <f>S681*H681</f>
        <v>0</v>
      </c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R681" s="236" t="s">
        <v>84</v>
      </c>
      <c r="AT681" s="236" t="s">
        <v>143</v>
      </c>
      <c r="AU681" s="236" t="s">
        <v>84</v>
      </c>
      <c r="AY681" s="17" t="s">
        <v>142</v>
      </c>
      <c r="BE681" s="237">
        <f>IF(N681="základní",J681,0)</f>
        <v>0</v>
      </c>
      <c r="BF681" s="237">
        <f>IF(N681="snížená",J681,0)</f>
        <v>0</v>
      </c>
      <c r="BG681" s="237">
        <f>IF(N681="zákl. přenesená",J681,0)</f>
        <v>0</v>
      </c>
      <c r="BH681" s="237">
        <f>IF(N681="sníž. přenesená",J681,0)</f>
        <v>0</v>
      </c>
      <c r="BI681" s="237">
        <f>IF(N681="nulová",J681,0)</f>
        <v>0</v>
      </c>
      <c r="BJ681" s="17" t="s">
        <v>84</v>
      </c>
      <c r="BK681" s="237">
        <f>ROUND(I681*H681,2)</f>
        <v>0</v>
      </c>
      <c r="BL681" s="17" t="s">
        <v>84</v>
      </c>
      <c r="BM681" s="236" t="s">
        <v>2363</v>
      </c>
    </row>
    <row r="682" s="2" customFormat="1" ht="24" customHeight="1">
      <c r="A682" s="39"/>
      <c r="B682" s="40"/>
      <c r="C682" s="225" t="s">
        <v>2364</v>
      </c>
      <c r="D682" s="225" t="s">
        <v>143</v>
      </c>
      <c r="E682" s="226" t="s">
        <v>2365</v>
      </c>
      <c r="F682" s="227" t="s">
        <v>2366</v>
      </c>
      <c r="G682" s="228" t="s">
        <v>146</v>
      </c>
      <c r="H682" s="229">
        <v>1</v>
      </c>
      <c r="I682" s="230"/>
      <c r="J682" s="231">
        <f>ROUND(I682*H682,2)</f>
        <v>0</v>
      </c>
      <c r="K682" s="227" t="s">
        <v>147</v>
      </c>
      <c r="L682" s="45"/>
      <c r="M682" s="232" t="s">
        <v>32</v>
      </c>
      <c r="N682" s="233" t="s">
        <v>48</v>
      </c>
      <c r="O682" s="85"/>
      <c r="P682" s="234">
        <f>O682*H682</f>
        <v>0</v>
      </c>
      <c r="Q682" s="234">
        <v>0</v>
      </c>
      <c r="R682" s="234">
        <f>Q682*H682</f>
        <v>0</v>
      </c>
      <c r="S682" s="234">
        <v>0</v>
      </c>
      <c r="T682" s="235">
        <f>S682*H682</f>
        <v>0</v>
      </c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R682" s="236" t="s">
        <v>84</v>
      </c>
      <c r="AT682" s="236" t="s">
        <v>143</v>
      </c>
      <c r="AU682" s="236" t="s">
        <v>84</v>
      </c>
      <c r="AY682" s="17" t="s">
        <v>142</v>
      </c>
      <c r="BE682" s="237">
        <f>IF(N682="základní",J682,0)</f>
        <v>0</v>
      </c>
      <c r="BF682" s="237">
        <f>IF(N682="snížená",J682,0)</f>
        <v>0</v>
      </c>
      <c r="BG682" s="237">
        <f>IF(N682="zákl. přenesená",J682,0)</f>
        <v>0</v>
      </c>
      <c r="BH682" s="237">
        <f>IF(N682="sníž. přenesená",J682,0)</f>
        <v>0</v>
      </c>
      <c r="BI682" s="237">
        <f>IF(N682="nulová",J682,0)</f>
        <v>0</v>
      </c>
      <c r="BJ682" s="17" t="s">
        <v>84</v>
      </c>
      <c r="BK682" s="237">
        <f>ROUND(I682*H682,2)</f>
        <v>0</v>
      </c>
      <c r="BL682" s="17" t="s">
        <v>84</v>
      </c>
      <c r="BM682" s="236" t="s">
        <v>2367</v>
      </c>
    </row>
    <row r="683" s="2" customFormat="1" ht="24" customHeight="1">
      <c r="A683" s="39"/>
      <c r="B683" s="40"/>
      <c r="C683" s="225" t="s">
        <v>2368</v>
      </c>
      <c r="D683" s="225" t="s">
        <v>143</v>
      </c>
      <c r="E683" s="226" t="s">
        <v>2369</v>
      </c>
      <c r="F683" s="227" t="s">
        <v>2370</v>
      </c>
      <c r="G683" s="228" t="s">
        <v>146</v>
      </c>
      <c r="H683" s="229">
        <v>6</v>
      </c>
      <c r="I683" s="230"/>
      <c r="J683" s="231">
        <f>ROUND(I683*H683,2)</f>
        <v>0</v>
      </c>
      <c r="K683" s="227" t="s">
        <v>147</v>
      </c>
      <c r="L683" s="45"/>
      <c r="M683" s="232" t="s">
        <v>32</v>
      </c>
      <c r="N683" s="233" t="s">
        <v>48</v>
      </c>
      <c r="O683" s="85"/>
      <c r="P683" s="234">
        <f>O683*H683</f>
        <v>0</v>
      </c>
      <c r="Q683" s="234">
        <v>0</v>
      </c>
      <c r="R683" s="234">
        <f>Q683*H683</f>
        <v>0</v>
      </c>
      <c r="S683" s="234">
        <v>0</v>
      </c>
      <c r="T683" s="235">
        <f>S683*H683</f>
        <v>0</v>
      </c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R683" s="236" t="s">
        <v>84</v>
      </c>
      <c r="AT683" s="236" t="s">
        <v>143</v>
      </c>
      <c r="AU683" s="236" t="s">
        <v>84</v>
      </c>
      <c r="AY683" s="17" t="s">
        <v>142</v>
      </c>
      <c r="BE683" s="237">
        <f>IF(N683="základní",J683,0)</f>
        <v>0</v>
      </c>
      <c r="BF683" s="237">
        <f>IF(N683="snížená",J683,0)</f>
        <v>0</v>
      </c>
      <c r="BG683" s="237">
        <f>IF(N683="zákl. přenesená",J683,0)</f>
        <v>0</v>
      </c>
      <c r="BH683" s="237">
        <f>IF(N683="sníž. přenesená",J683,0)</f>
        <v>0</v>
      </c>
      <c r="BI683" s="237">
        <f>IF(N683="nulová",J683,0)</f>
        <v>0</v>
      </c>
      <c r="BJ683" s="17" t="s">
        <v>84</v>
      </c>
      <c r="BK683" s="237">
        <f>ROUND(I683*H683,2)</f>
        <v>0</v>
      </c>
      <c r="BL683" s="17" t="s">
        <v>84</v>
      </c>
      <c r="BM683" s="236" t="s">
        <v>2371</v>
      </c>
    </row>
    <row r="684" s="2" customFormat="1" ht="24" customHeight="1">
      <c r="A684" s="39"/>
      <c r="B684" s="40"/>
      <c r="C684" s="225" t="s">
        <v>2372</v>
      </c>
      <c r="D684" s="225" t="s">
        <v>143</v>
      </c>
      <c r="E684" s="226" t="s">
        <v>2373</v>
      </c>
      <c r="F684" s="227" t="s">
        <v>2374</v>
      </c>
      <c r="G684" s="228" t="s">
        <v>146</v>
      </c>
      <c r="H684" s="229">
        <v>2</v>
      </c>
      <c r="I684" s="230"/>
      <c r="J684" s="231">
        <f>ROUND(I684*H684,2)</f>
        <v>0</v>
      </c>
      <c r="K684" s="227" t="s">
        <v>147</v>
      </c>
      <c r="L684" s="45"/>
      <c r="M684" s="232" t="s">
        <v>32</v>
      </c>
      <c r="N684" s="233" t="s">
        <v>48</v>
      </c>
      <c r="O684" s="85"/>
      <c r="P684" s="234">
        <f>O684*H684</f>
        <v>0</v>
      </c>
      <c r="Q684" s="234">
        <v>0</v>
      </c>
      <c r="R684" s="234">
        <f>Q684*H684</f>
        <v>0</v>
      </c>
      <c r="S684" s="234">
        <v>0</v>
      </c>
      <c r="T684" s="235">
        <f>S684*H684</f>
        <v>0</v>
      </c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R684" s="236" t="s">
        <v>84</v>
      </c>
      <c r="AT684" s="236" t="s">
        <v>143</v>
      </c>
      <c r="AU684" s="236" t="s">
        <v>84</v>
      </c>
      <c r="AY684" s="17" t="s">
        <v>142</v>
      </c>
      <c r="BE684" s="237">
        <f>IF(N684="základní",J684,0)</f>
        <v>0</v>
      </c>
      <c r="BF684" s="237">
        <f>IF(N684="snížená",J684,0)</f>
        <v>0</v>
      </c>
      <c r="BG684" s="237">
        <f>IF(N684="zákl. přenesená",J684,0)</f>
        <v>0</v>
      </c>
      <c r="BH684" s="237">
        <f>IF(N684="sníž. přenesená",J684,0)</f>
        <v>0</v>
      </c>
      <c r="BI684" s="237">
        <f>IF(N684="nulová",J684,0)</f>
        <v>0</v>
      </c>
      <c r="BJ684" s="17" t="s">
        <v>84</v>
      </c>
      <c r="BK684" s="237">
        <f>ROUND(I684*H684,2)</f>
        <v>0</v>
      </c>
      <c r="BL684" s="17" t="s">
        <v>84</v>
      </c>
      <c r="BM684" s="236" t="s">
        <v>2375</v>
      </c>
    </row>
    <row r="685" s="2" customFormat="1" ht="24" customHeight="1">
      <c r="A685" s="39"/>
      <c r="B685" s="40"/>
      <c r="C685" s="225" t="s">
        <v>2376</v>
      </c>
      <c r="D685" s="225" t="s">
        <v>143</v>
      </c>
      <c r="E685" s="226" t="s">
        <v>2377</v>
      </c>
      <c r="F685" s="227" t="s">
        <v>2378</v>
      </c>
      <c r="G685" s="228" t="s">
        <v>146</v>
      </c>
      <c r="H685" s="229">
        <v>181</v>
      </c>
      <c r="I685" s="230"/>
      <c r="J685" s="231">
        <f>ROUND(I685*H685,2)</f>
        <v>0</v>
      </c>
      <c r="K685" s="227" t="s">
        <v>147</v>
      </c>
      <c r="L685" s="45"/>
      <c r="M685" s="232" t="s">
        <v>32</v>
      </c>
      <c r="N685" s="233" t="s">
        <v>48</v>
      </c>
      <c r="O685" s="85"/>
      <c r="P685" s="234">
        <f>O685*H685</f>
        <v>0</v>
      </c>
      <c r="Q685" s="234">
        <v>0</v>
      </c>
      <c r="R685" s="234">
        <f>Q685*H685</f>
        <v>0</v>
      </c>
      <c r="S685" s="234">
        <v>0</v>
      </c>
      <c r="T685" s="235">
        <f>S685*H685</f>
        <v>0</v>
      </c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R685" s="236" t="s">
        <v>205</v>
      </c>
      <c r="AT685" s="236" t="s">
        <v>143</v>
      </c>
      <c r="AU685" s="236" t="s">
        <v>84</v>
      </c>
      <c r="AY685" s="17" t="s">
        <v>142</v>
      </c>
      <c r="BE685" s="237">
        <f>IF(N685="základní",J685,0)</f>
        <v>0</v>
      </c>
      <c r="BF685" s="237">
        <f>IF(N685="snížená",J685,0)</f>
        <v>0</v>
      </c>
      <c r="BG685" s="237">
        <f>IF(N685="zákl. přenesená",J685,0)</f>
        <v>0</v>
      </c>
      <c r="BH685" s="237">
        <f>IF(N685="sníž. přenesená",J685,0)</f>
        <v>0</v>
      </c>
      <c r="BI685" s="237">
        <f>IF(N685="nulová",J685,0)</f>
        <v>0</v>
      </c>
      <c r="BJ685" s="17" t="s">
        <v>84</v>
      </c>
      <c r="BK685" s="237">
        <f>ROUND(I685*H685,2)</f>
        <v>0</v>
      </c>
      <c r="BL685" s="17" t="s">
        <v>205</v>
      </c>
      <c r="BM685" s="236" t="s">
        <v>2379</v>
      </c>
    </row>
    <row r="686" s="2" customFormat="1" ht="24" customHeight="1">
      <c r="A686" s="39"/>
      <c r="B686" s="40"/>
      <c r="C686" s="242" t="s">
        <v>2380</v>
      </c>
      <c r="D686" s="242" t="s">
        <v>214</v>
      </c>
      <c r="E686" s="243" t="s">
        <v>2381</v>
      </c>
      <c r="F686" s="244" t="s">
        <v>2382</v>
      </c>
      <c r="G686" s="245" t="s">
        <v>146</v>
      </c>
      <c r="H686" s="246">
        <v>2</v>
      </c>
      <c r="I686" s="247"/>
      <c r="J686" s="248">
        <f>ROUND(I686*H686,2)</f>
        <v>0</v>
      </c>
      <c r="K686" s="244" t="s">
        <v>147</v>
      </c>
      <c r="L686" s="249"/>
      <c r="M686" s="250" t="s">
        <v>32</v>
      </c>
      <c r="N686" s="251" t="s">
        <v>48</v>
      </c>
      <c r="O686" s="85"/>
      <c r="P686" s="234">
        <f>O686*H686</f>
        <v>0</v>
      </c>
      <c r="Q686" s="234">
        <v>0</v>
      </c>
      <c r="R686" s="234">
        <f>Q686*H686</f>
        <v>0</v>
      </c>
      <c r="S686" s="234">
        <v>0</v>
      </c>
      <c r="T686" s="235">
        <f>S686*H686</f>
        <v>0</v>
      </c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R686" s="236" t="s">
        <v>217</v>
      </c>
      <c r="AT686" s="236" t="s">
        <v>214</v>
      </c>
      <c r="AU686" s="236" t="s">
        <v>84</v>
      </c>
      <c r="AY686" s="17" t="s">
        <v>142</v>
      </c>
      <c r="BE686" s="237">
        <f>IF(N686="základní",J686,0)</f>
        <v>0</v>
      </c>
      <c r="BF686" s="237">
        <f>IF(N686="snížená",J686,0)</f>
        <v>0</v>
      </c>
      <c r="BG686" s="237">
        <f>IF(N686="zákl. přenesená",J686,0)</f>
        <v>0</v>
      </c>
      <c r="BH686" s="237">
        <f>IF(N686="sníž. přenesená",J686,0)</f>
        <v>0</v>
      </c>
      <c r="BI686" s="237">
        <f>IF(N686="nulová",J686,0)</f>
        <v>0</v>
      </c>
      <c r="BJ686" s="17" t="s">
        <v>84</v>
      </c>
      <c r="BK686" s="237">
        <f>ROUND(I686*H686,2)</f>
        <v>0</v>
      </c>
      <c r="BL686" s="17" t="s">
        <v>218</v>
      </c>
      <c r="BM686" s="236" t="s">
        <v>2383</v>
      </c>
    </row>
    <row r="687" s="2" customFormat="1" ht="24" customHeight="1">
      <c r="A687" s="39"/>
      <c r="B687" s="40"/>
      <c r="C687" s="242" t="s">
        <v>2384</v>
      </c>
      <c r="D687" s="242" t="s">
        <v>214</v>
      </c>
      <c r="E687" s="243" t="s">
        <v>2385</v>
      </c>
      <c r="F687" s="244" t="s">
        <v>2386</v>
      </c>
      <c r="G687" s="245" t="s">
        <v>146</v>
      </c>
      <c r="H687" s="246">
        <v>144</v>
      </c>
      <c r="I687" s="247"/>
      <c r="J687" s="248">
        <f>ROUND(I687*H687,2)</f>
        <v>0</v>
      </c>
      <c r="K687" s="244" t="s">
        <v>147</v>
      </c>
      <c r="L687" s="249"/>
      <c r="M687" s="250" t="s">
        <v>32</v>
      </c>
      <c r="N687" s="251" t="s">
        <v>48</v>
      </c>
      <c r="O687" s="85"/>
      <c r="P687" s="234">
        <f>O687*H687</f>
        <v>0</v>
      </c>
      <c r="Q687" s="234">
        <v>0</v>
      </c>
      <c r="R687" s="234">
        <f>Q687*H687</f>
        <v>0</v>
      </c>
      <c r="S687" s="234">
        <v>0</v>
      </c>
      <c r="T687" s="235">
        <f>S687*H687</f>
        <v>0</v>
      </c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R687" s="236" t="s">
        <v>217</v>
      </c>
      <c r="AT687" s="236" t="s">
        <v>214</v>
      </c>
      <c r="AU687" s="236" t="s">
        <v>84</v>
      </c>
      <c r="AY687" s="17" t="s">
        <v>142</v>
      </c>
      <c r="BE687" s="237">
        <f>IF(N687="základní",J687,0)</f>
        <v>0</v>
      </c>
      <c r="BF687" s="237">
        <f>IF(N687="snížená",J687,0)</f>
        <v>0</v>
      </c>
      <c r="BG687" s="237">
        <f>IF(N687="zákl. přenesená",J687,0)</f>
        <v>0</v>
      </c>
      <c r="BH687" s="237">
        <f>IF(N687="sníž. přenesená",J687,0)</f>
        <v>0</v>
      </c>
      <c r="BI687" s="237">
        <f>IF(N687="nulová",J687,0)</f>
        <v>0</v>
      </c>
      <c r="BJ687" s="17" t="s">
        <v>84</v>
      </c>
      <c r="BK687" s="237">
        <f>ROUND(I687*H687,2)</f>
        <v>0</v>
      </c>
      <c r="BL687" s="17" t="s">
        <v>218</v>
      </c>
      <c r="BM687" s="236" t="s">
        <v>2387</v>
      </c>
    </row>
    <row r="688" s="2" customFormat="1" ht="24" customHeight="1">
      <c r="A688" s="39"/>
      <c r="B688" s="40"/>
      <c r="C688" s="225" t="s">
        <v>2388</v>
      </c>
      <c r="D688" s="225" t="s">
        <v>143</v>
      </c>
      <c r="E688" s="226" t="s">
        <v>2389</v>
      </c>
      <c r="F688" s="227" t="s">
        <v>2390</v>
      </c>
      <c r="G688" s="228" t="s">
        <v>146</v>
      </c>
      <c r="H688" s="229">
        <v>65</v>
      </c>
      <c r="I688" s="230"/>
      <c r="J688" s="231">
        <f>ROUND(I688*H688,2)</f>
        <v>0</v>
      </c>
      <c r="K688" s="227" t="s">
        <v>147</v>
      </c>
      <c r="L688" s="45"/>
      <c r="M688" s="232" t="s">
        <v>32</v>
      </c>
      <c r="N688" s="233" t="s">
        <v>48</v>
      </c>
      <c r="O688" s="85"/>
      <c r="P688" s="234">
        <f>O688*H688</f>
        <v>0</v>
      </c>
      <c r="Q688" s="234">
        <v>0</v>
      </c>
      <c r="R688" s="234">
        <f>Q688*H688</f>
        <v>0</v>
      </c>
      <c r="S688" s="234">
        <v>0</v>
      </c>
      <c r="T688" s="235">
        <f>S688*H688</f>
        <v>0</v>
      </c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R688" s="236" t="s">
        <v>158</v>
      </c>
      <c r="AT688" s="236" t="s">
        <v>143</v>
      </c>
      <c r="AU688" s="236" t="s">
        <v>84</v>
      </c>
      <c r="AY688" s="17" t="s">
        <v>142</v>
      </c>
      <c r="BE688" s="237">
        <f>IF(N688="základní",J688,0)</f>
        <v>0</v>
      </c>
      <c r="BF688" s="237">
        <f>IF(N688="snížená",J688,0)</f>
        <v>0</v>
      </c>
      <c r="BG688" s="237">
        <f>IF(N688="zákl. přenesená",J688,0)</f>
        <v>0</v>
      </c>
      <c r="BH688" s="237">
        <f>IF(N688="sníž. přenesená",J688,0)</f>
        <v>0</v>
      </c>
      <c r="BI688" s="237">
        <f>IF(N688="nulová",J688,0)</f>
        <v>0</v>
      </c>
      <c r="BJ688" s="17" t="s">
        <v>84</v>
      </c>
      <c r="BK688" s="237">
        <f>ROUND(I688*H688,2)</f>
        <v>0</v>
      </c>
      <c r="BL688" s="17" t="s">
        <v>158</v>
      </c>
      <c r="BM688" s="236" t="s">
        <v>2391</v>
      </c>
    </row>
    <row r="689" s="2" customFormat="1" ht="24" customHeight="1">
      <c r="A689" s="39"/>
      <c r="B689" s="40"/>
      <c r="C689" s="225" t="s">
        <v>2392</v>
      </c>
      <c r="D689" s="225" t="s">
        <v>143</v>
      </c>
      <c r="E689" s="226" t="s">
        <v>2393</v>
      </c>
      <c r="F689" s="227" t="s">
        <v>2394</v>
      </c>
      <c r="G689" s="228" t="s">
        <v>146</v>
      </c>
      <c r="H689" s="229">
        <v>2</v>
      </c>
      <c r="I689" s="230"/>
      <c r="J689" s="231">
        <f>ROUND(I689*H689,2)</f>
        <v>0</v>
      </c>
      <c r="K689" s="227" t="s">
        <v>147</v>
      </c>
      <c r="L689" s="45"/>
      <c r="M689" s="232" t="s">
        <v>32</v>
      </c>
      <c r="N689" s="233" t="s">
        <v>48</v>
      </c>
      <c r="O689" s="85"/>
      <c r="P689" s="234">
        <f>O689*H689</f>
        <v>0</v>
      </c>
      <c r="Q689" s="234">
        <v>0</v>
      </c>
      <c r="R689" s="234">
        <f>Q689*H689</f>
        <v>0</v>
      </c>
      <c r="S689" s="234">
        <v>0</v>
      </c>
      <c r="T689" s="235">
        <f>S689*H689</f>
        <v>0</v>
      </c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R689" s="236" t="s">
        <v>158</v>
      </c>
      <c r="AT689" s="236" t="s">
        <v>143</v>
      </c>
      <c r="AU689" s="236" t="s">
        <v>84</v>
      </c>
      <c r="AY689" s="17" t="s">
        <v>142</v>
      </c>
      <c r="BE689" s="237">
        <f>IF(N689="základní",J689,0)</f>
        <v>0</v>
      </c>
      <c r="BF689" s="237">
        <f>IF(N689="snížená",J689,0)</f>
        <v>0</v>
      </c>
      <c r="BG689" s="237">
        <f>IF(N689="zákl. přenesená",J689,0)</f>
        <v>0</v>
      </c>
      <c r="BH689" s="237">
        <f>IF(N689="sníž. přenesená",J689,0)</f>
        <v>0</v>
      </c>
      <c r="BI689" s="237">
        <f>IF(N689="nulová",J689,0)</f>
        <v>0</v>
      </c>
      <c r="BJ689" s="17" t="s">
        <v>84</v>
      </c>
      <c r="BK689" s="237">
        <f>ROUND(I689*H689,2)</f>
        <v>0</v>
      </c>
      <c r="BL689" s="17" t="s">
        <v>158</v>
      </c>
      <c r="BM689" s="236" t="s">
        <v>2395</v>
      </c>
    </row>
    <row r="690" s="2" customFormat="1" ht="24" customHeight="1">
      <c r="A690" s="39"/>
      <c r="B690" s="40"/>
      <c r="C690" s="225" t="s">
        <v>2396</v>
      </c>
      <c r="D690" s="225" t="s">
        <v>143</v>
      </c>
      <c r="E690" s="226" t="s">
        <v>2397</v>
      </c>
      <c r="F690" s="227" t="s">
        <v>2398</v>
      </c>
      <c r="G690" s="228" t="s">
        <v>146</v>
      </c>
      <c r="H690" s="229">
        <v>3</v>
      </c>
      <c r="I690" s="230"/>
      <c r="J690" s="231">
        <f>ROUND(I690*H690,2)</f>
        <v>0</v>
      </c>
      <c r="K690" s="227" t="s">
        <v>147</v>
      </c>
      <c r="L690" s="45"/>
      <c r="M690" s="232" t="s">
        <v>32</v>
      </c>
      <c r="N690" s="233" t="s">
        <v>48</v>
      </c>
      <c r="O690" s="85"/>
      <c r="P690" s="234">
        <f>O690*H690</f>
        <v>0</v>
      </c>
      <c r="Q690" s="234">
        <v>0</v>
      </c>
      <c r="R690" s="234">
        <f>Q690*H690</f>
        <v>0</v>
      </c>
      <c r="S690" s="234">
        <v>0</v>
      </c>
      <c r="T690" s="235">
        <f>S690*H690</f>
        <v>0</v>
      </c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R690" s="236" t="s">
        <v>158</v>
      </c>
      <c r="AT690" s="236" t="s">
        <v>143</v>
      </c>
      <c r="AU690" s="236" t="s">
        <v>84</v>
      </c>
      <c r="AY690" s="17" t="s">
        <v>142</v>
      </c>
      <c r="BE690" s="237">
        <f>IF(N690="základní",J690,0)</f>
        <v>0</v>
      </c>
      <c r="BF690" s="237">
        <f>IF(N690="snížená",J690,0)</f>
        <v>0</v>
      </c>
      <c r="BG690" s="237">
        <f>IF(N690="zákl. přenesená",J690,0)</f>
        <v>0</v>
      </c>
      <c r="BH690" s="237">
        <f>IF(N690="sníž. přenesená",J690,0)</f>
        <v>0</v>
      </c>
      <c r="BI690" s="237">
        <f>IF(N690="nulová",J690,0)</f>
        <v>0</v>
      </c>
      <c r="BJ690" s="17" t="s">
        <v>84</v>
      </c>
      <c r="BK690" s="237">
        <f>ROUND(I690*H690,2)</f>
        <v>0</v>
      </c>
      <c r="BL690" s="17" t="s">
        <v>158</v>
      </c>
      <c r="BM690" s="236" t="s">
        <v>2399</v>
      </c>
    </row>
    <row r="691" s="2" customFormat="1" ht="24" customHeight="1">
      <c r="A691" s="39"/>
      <c r="B691" s="40"/>
      <c r="C691" s="225" t="s">
        <v>2400</v>
      </c>
      <c r="D691" s="225" t="s">
        <v>143</v>
      </c>
      <c r="E691" s="226" t="s">
        <v>2401</v>
      </c>
      <c r="F691" s="227" t="s">
        <v>2402</v>
      </c>
      <c r="G691" s="228" t="s">
        <v>146</v>
      </c>
      <c r="H691" s="229">
        <v>2</v>
      </c>
      <c r="I691" s="230"/>
      <c r="J691" s="231">
        <f>ROUND(I691*H691,2)</f>
        <v>0</v>
      </c>
      <c r="K691" s="227" t="s">
        <v>147</v>
      </c>
      <c r="L691" s="45"/>
      <c r="M691" s="232" t="s">
        <v>32</v>
      </c>
      <c r="N691" s="233" t="s">
        <v>48</v>
      </c>
      <c r="O691" s="85"/>
      <c r="P691" s="234">
        <f>O691*H691</f>
        <v>0</v>
      </c>
      <c r="Q691" s="234">
        <v>0</v>
      </c>
      <c r="R691" s="234">
        <f>Q691*H691</f>
        <v>0</v>
      </c>
      <c r="S691" s="234">
        <v>0</v>
      </c>
      <c r="T691" s="235">
        <f>S691*H691</f>
        <v>0</v>
      </c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R691" s="236" t="s">
        <v>158</v>
      </c>
      <c r="AT691" s="236" t="s">
        <v>143</v>
      </c>
      <c r="AU691" s="236" t="s">
        <v>84</v>
      </c>
      <c r="AY691" s="17" t="s">
        <v>142</v>
      </c>
      <c r="BE691" s="237">
        <f>IF(N691="základní",J691,0)</f>
        <v>0</v>
      </c>
      <c r="BF691" s="237">
        <f>IF(N691="snížená",J691,0)</f>
        <v>0</v>
      </c>
      <c r="BG691" s="237">
        <f>IF(N691="zákl. přenesená",J691,0)</f>
        <v>0</v>
      </c>
      <c r="BH691" s="237">
        <f>IF(N691="sníž. přenesená",J691,0)</f>
        <v>0</v>
      </c>
      <c r="BI691" s="237">
        <f>IF(N691="nulová",J691,0)</f>
        <v>0</v>
      </c>
      <c r="BJ691" s="17" t="s">
        <v>84</v>
      </c>
      <c r="BK691" s="237">
        <f>ROUND(I691*H691,2)</f>
        <v>0</v>
      </c>
      <c r="BL691" s="17" t="s">
        <v>158</v>
      </c>
      <c r="BM691" s="236" t="s">
        <v>2403</v>
      </c>
    </row>
    <row r="692" s="2" customFormat="1" ht="24" customHeight="1">
      <c r="A692" s="39"/>
      <c r="B692" s="40"/>
      <c r="C692" s="225" t="s">
        <v>2404</v>
      </c>
      <c r="D692" s="225" t="s">
        <v>143</v>
      </c>
      <c r="E692" s="226" t="s">
        <v>2405</v>
      </c>
      <c r="F692" s="227" t="s">
        <v>2406</v>
      </c>
      <c r="G692" s="228" t="s">
        <v>146</v>
      </c>
      <c r="H692" s="229">
        <v>8</v>
      </c>
      <c r="I692" s="230"/>
      <c r="J692" s="231">
        <f>ROUND(I692*H692,2)</f>
        <v>0</v>
      </c>
      <c r="K692" s="227" t="s">
        <v>147</v>
      </c>
      <c r="L692" s="45"/>
      <c r="M692" s="232" t="s">
        <v>32</v>
      </c>
      <c r="N692" s="233" t="s">
        <v>48</v>
      </c>
      <c r="O692" s="85"/>
      <c r="P692" s="234">
        <f>O692*H692</f>
        <v>0</v>
      </c>
      <c r="Q692" s="234">
        <v>0</v>
      </c>
      <c r="R692" s="234">
        <f>Q692*H692</f>
        <v>0</v>
      </c>
      <c r="S692" s="234">
        <v>0</v>
      </c>
      <c r="T692" s="235">
        <f>S692*H692</f>
        <v>0</v>
      </c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R692" s="236" t="s">
        <v>158</v>
      </c>
      <c r="AT692" s="236" t="s">
        <v>143</v>
      </c>
      <c r="AU692" s="236" t="s">
        <v>84</v>
      </c>
      <c r="AY692" s="17" t="s">
        <v>142</v>
      </c>
      <c r="BE692" s="237">
        <f>IF(N692="základní",J692,0)</f>
        <v>0</v>
      </c>
      <c r="BF692" s="237">
        <f>IF(N692="snížená",J692,0)</f>
        <v>0</v>
      </c>
      <c r="BG692" s="237">
        <f>IF(N692="zákl. přenesená",J692,0)</f>
        <v>0</v>
      </c>
      <c r="BH692" s="237">
        <f>IF(N692="sníž. přenesená",J692,0)</f>
        <v>0</v>
      </c>
      <c r="BI692" s="237">
        <f>IF(N692="nulová",J692,0)</f>
        <v>0</v>
      </c>
      <c r="BJ692" s="17" t="s">
        <v>84</v>
      </c>
      <c r="BK692" s="237">
        <f>ROUND(I692*H692,2)</f>
        <v>0</v>
      </c>
      <c r="BL692" s="17" t="s">
        <v>158</v>
      </c>
      <c r="BM692" s="236" t="s">
        <v>2407</v>
      </c>
    </row>
    <row r="693" s="2" customFormat="1" ht="24" customHeight="1">
      <c r="A693" s="39"/>
      <c r="B693" s="40"/>
      <c r="C693" s="225" t="s">
        <v>2408</v>
      </c>
      <c r="D693" s="225" t="s">
        <v>143</v>
      </c>
      <c r="E693" s="226" t="s">
        <v>2409</v>
      </c>
      <c r="F693" s="227" t="s">
        <v>2410</v>
      </c>
      <c r="G693" s="228" t="s">
        <v>146</v>
      </c>
      <c r="H693" s="229">
        <v>102</v>
      </c>
      <c r="I693" s="230"/>
      <c r="J693" s="231">
        <f>ROUND(I693*H693,2)</f>
        <v>0</v>
      </c>
      <c r="K693" s="227" t="s">
        <v>147</v>
      </c>
      <c r="L693" s="45"/>
      <c r="M693" s="232" t="s">
        <v>32</v>
      </c>
      <c r="N693" s="233" t="s">
        <v>48</v>
      </c>
      <c r="O693" s="85"/>
      <c r="P693" s="234">
        <f>O693*H693</f>
        <v>0</v>
      </c>
      <c r="Q693" s="234">
        <v>0</v>
      </c>
      <c r="R693" s="234">
        <f>Q693*H693</f>
        <v>0</v>
      </c>
      <c r="S693" s="234">
        <v>0</v>
      </c>
      <c r="T693" s="235">
        <f>S693*H693</f>
        <v>0</v>
      </c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R693" s="236" t="s">
        <v>84</v>
      </c>
      <c r="AT693" s="236" t="s">
        <v>143</v>
      </c>
      <c r="AU693" s="236" t="s">
        <v>84</v>
      </c>
      <c r="AY693" s="17" t="s">
        <v>142</v>
      </c>
      <c r="BE693" s="237">
        <f>IF(N693="základní",J693,0)</f>
        <v>0</v>
      </c>
      <c r="BF693" s="237">
        <f>IF(N693="snížená",J693,0)</f>
        <v>0</v>
      </c>
      <c r="BG693" s="237">
        <f>IF(N693="zákl. přenesená",J693,0)</f>
        <v>0</v>
      </c>
      <c r="BH693" s="237">
        <f>IF(N693="sníž. přenesená",J693,0)</f>
        <v>0</v>
      </c>
      <c r="BI693" s="237">
        <f>IF(N693="nulová",J693,0)</f>
        <v>0</v>
      </c>
      <c r="BJ693" s="17" t="s">
        <v>84</v>
      </c>
      <c r="BK693" s="237">
        <f>ROUND(I693*H693,2)</f>
        <v>0</v>
      </c>
      <c r="BL693" s="17" t="s">
        <v>84</v>
      </c>
      <c r="BM693" s="236" t="s">
        <v>2411</v>
      </c>
    </row>
    <row r="694" s="2" customFormat="1" ht="24" customHeight="1">
      <c r="A694" s="39"/>
      <c r="B694" s="40"/>
      <c r="C694" s="225" t="s">
        <v>2412</v>
      </c>
      <c r="D694" s="225" t="s">
        <v>143</v>
      </c>
      <c r="E694" s="226" t="s">
        <v>2413</v>
      </c>
      <c r="F694" s="227" t="s">
        <v>2414</v>
      </c>
      <c r="G694" s="228" t="s">
        <v>146</v>
      </c>
      <c r="H694" s="229">
        <v>6</v>
      </c>
      <c r="I694" s="230"/>
      <c r="J694" s="231">
        <f>ROUND(I694*H694,2)</f>
        <v>0</v>
      </c>
      <c r="K694" s="227" t="s">
        <v>147</v>
      </c>
      <c r="L694" s="45"/>
      <c r="M694" s="232" t="s">
        <v>32</v>
      </c>
      <c r="N694" s="233" t="s">
        <v>48</v>
      </c>
      <c r="O694" s="85"/>
      <c r="P694" s="234">
        <f>O694*H694</f>
        <v>0</v>
      </c>
      <c r="Q694" s="234">
        <v>0</v>
      </c>
      <c r="R694" s="234">
        <f>Q694*H694</f>
        <v>0</v>
      </c>
      <c r="S694" s="234">
        <v>0</v>
      </c>
      <c r="T694" s="235">
        <f>S694*H694</f>
        <v>0</v>
      </c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R694" s="236" t="s">
        <v>634</v>
      </c>
      <c r="AT694" s="236" t="s">
        <v>143</v>
      </c>
      <c r="AU694" s="236" t="s">
        <v>84</v>
      </c>
      <c r="AY694" s="17" t="s">
        <v>142</v>
      </c>
      <c r="BE694" s="237">
        <f>IF(N694="základní",J694,0)</f>
        <v>0</v>
      </c>
      <c r="BF694" s="237">
        <f>IF(N694="snížená",J694,0)</f>
        <v>0</v>
      </c>
      <c r="BG694" s="237">
        <f>IF(N694="zákl. přenesená",J694,0)</f>
        <v>0</v>
      </c>
      <c r="BH694" s="237">
        <f>IF(N694="sníž. přenesená",J694,0)</f>
        <v>0</v>
      </c>
      <c r="BI694" s="237">
        <f>IF(N694="nulová",J694,0)</f>
        <v>0</v>
      </c>
      <c r="BJ694" s="17" t="s">
        <v>84</v>
      </c>
      <c r="BK694" s="237">
        <f>ROUND(I694*H694,2)</f>
        <v>0</v>
      </c>
      <c r="BL694" s="17" t="s">
        <v>634</v>
      </c>
      <c r="BM694" s="236" t="s">
        <v>2415</v>
      </c>
    </row>
    <row r="695" s="2" customFormat="1">
      <c r="A695" s="39"/>
      <c r="B695" s="40"/>
      <c r="C695" s="41"/>
      <c r="D695" s="238" t="s">
        <v>420</v>
      </c>
      <c r="E695" s="41"/>
      <c r="F695" s="239" t="s">
        <v>2416</v>
      </c>
      <c r="G695" s="41"/>
      <c r="H695" s="41"/>
      <c r="I695" s="147"/>
      <c r="J695" s="41"/>
      <c r="K695" s="41"/>
      <c r="L695" s="45"/>
      <c r="M695" s="240"/>
      <c r="N695" s="241"/>
      <c r="O695" s="85"/>
      <c r="P695" s="85"/>
      <c r="Q695" s="85"/>
      <c r="R695" s="85"/>
      <c r="S695" s="85"/>
      <c r="T695" s="86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T695" s="17" t="s">
        <v>420</v>
      </c>
      <c r="AU695" s="17" t="s">
        <v>84</v>
      </c>
    </row>
    <row r="696" s="2" customFormat="1" ht="24" customHeight="1">
      <c r="A696" s="39"/>
      <c r="B696" s="40"/>
      <c r="C696" s="242" t="s">
        <v>2417</v>
      </c>
      <c r="D696" s="242" t="s">
        <v>214</v>
      </c>
      <c r="E696" s="243" t="s">
        <v>2418</v>
      </c>
      <c r="F696" s="244" t="s">
        <v>2419</v>
      </c>
      <c r="G696" s="245" t="s">
        <v>146</v>
      </c>
      <c r="H696" s="246">
        <v>2</v>
      </c>
      <c r="I696" s="247"/>
      <c r="J696" s="248">
        <f>ROUND(I696*H696,2)</f>
        <v>0</v>
      </c>
      <c r="K696" s="244" t="s">
        <v>147</v>
      </c>
      <c r="L696" s="249"/>
      <c r="M696" s="250" t="s">
        <v>32</v>
      </c>
      <c r="N696" s="251" t="s">
        <v>48</v>
      </c>
      <c r="O696" s="85"/>
      <c r="P696" s="234">
        <f>O696*H696</f>
        <v>0</v>
      </c>
      <c r="Q696" s="234">
        <v>0</v>
      </c>
      <c r="R696" s="234">
        <f>Q696*H696</f>
        <v>0</v>
      </c>
      <c r="S696" s="234">
        <v>0</v>
      </c>
      <c r="T696" s="235">
        <f>S696*H696</f>
        <v>0</v>
      </c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R696" s="236" t="s">
        <v>230</v>
      </c>
      <c r="AT696" s="236" t="s">
        <v>214</v>
      </c>
      <c r="AU696" s="236" t="s">
        <v>84</v>
      </c>
      <c r="AY696" s="17" t="s">
        <v>142</v>
      </c>
      <c r="BE696" s="237">
        <f>IF(N696="základní",J696,0)</f>
        <v>0</v>
      </c>
      <c r="BF696" s="237">
        <f>IF(N696="snížená",J696,0)</f>
        <v>0</v>
      </c>
      <c r="BG696" s="237">
        <f>IF(N696="zákl. přenesená",J696,0)</f>
        <v>0</v>
      </c>
      <c r="BH696" s="237">
        <f>IF(N696="sníž. přenesená",J696,0)</f>
        <v>0</v>
      </c>
      <c r="BI696" s="237">
        <f>IF(N696="nulová",J696,0)</f>
        <v>0</v>
      </c>
      <c r="BJ696" s="17" t="s">
        <v>84</v>
      </c>
      <c r="BK696" s="237">
        <f>ROUND(I696*H696,2)</f>
        <v>0</v>
      </c>
      <c r="BL696" s="17" t="s">
        <v>230</v>
      </c>
      <c r="BM696" s="236" t="s">
        <v>2420</v>
      </c>
    </row>
    <row r="697" s="2" customFormat="1" ht="24" customHeight="1">
      <c r="A697" s="39"/>
      <c r="B697" s="40"/>
      <c r="C697" s="225" t="s">
        <v>2421</v>
      </c>
      <c r="D697" s="225" t="s">
        <v>143</v>
      </c>
      <c r="E697" s="226" t="s">
        <v>2422</v>
      </c>
      <c r="F697" s="227" t="s">
        <v>2423</v>
      </c>
      <c r="G697" s="228" t="s">
        <v>146</v>
      </c>
      <c r="H697" s="229">
        <v>2</v>
      </c>
      <c r="I697" s="230"/>
      <c r="J697" s="231">
        <f>ROUND(I697*H697,2)</f>
        <v>0</v>
      </c>
      <c r="K697" s="227" t="s">
        <v>147</v>
      </c>
      <c r="L697" s="45"/>
      <c r="M697" s="232" t="s">
        <v>32</v>
      </c>
      <c r="N697" s="233" t="s">
        <v>48</v>
      </c>
      <c r="O697" s="85"/>
      <c r="P697" s="234">
        <f>O697*H697</f>
        <v>0</v>
      </c>
      <c r="Q697" s="234">
        <v>0</v>
      </c>
      <c r="R697" s="234">
        <f>Q697*H697</f>
        <v>0</v>
      </c>
      <c r="S697" s="234">
        <v>0</v>
      </c>
      <c r="T697" s="235">
        <f>S697*H697</f>
        <v>0</v>
      </c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R697" s="236" t="s">
        <v>84</v>
      </c>
      <c r="AT697" s="236" t="s">
        <v>143</v>
      </c>
      <c r="AU697" s="236" t="s">
        <v>84</v>
      </c>
      <c r="AY697" s="17" t="s">
        <v>142</v>
      </c>
      <c r="BE697" s="237">
        <f>IF(N697="základní",J697,0)</f>
        <v>0</v>
      </c>
      <c r="BF697" s="237">
        <f>IF(N697="snížená",J697,0)</f>
        <v>0</v>
      </c>
      <c r="BG697" s="237">
        <f>IF(N697="zákl. přenesená",J697,0)</f>
        <v>0</v>
      </c>
      <c r="BH697" s="237">
        <f>IF(N697="sníž. přenesená",J697,0)</f>
        <v>0</v>
      </c>
      <c r="BI697" s="237">
        <f>IF(N697="nulová",J697,0)</f>
        <v>0</v>
      </c>
      <c r="BJ697" s="17" t="s">
        <v>84</v>
      </c>
      <c r="BK697" s="237">
        <f>ROUND(I697*H697,2)</f>
        <v>0</v>
      </c>
      <c r="BL697" s="17" t="s">
        <v>84</v>
      </c>
      <c r="BM697" s="236" t="s">
        <v>2424</v>
      </c>
    </row>
    <row r="698" s="2" customFormat="1" ht="24" customHeight="1">
      <c r="A698" s="39"/>
      <c r="B698" s="40"/>
      <c r="C698" s="225" t="s">
        <v>2425</v>
      </c>
      <c r="D698" s="225" t="s">
        <v>143</v>
      </c>
      <c r="E698" s="226" t="s">
        <v>2426</v>
      </c>
      <c r="F698" s="227" t="s">
        <v>2427</v>
      </c>
      <c r="G698" s="228" t="s">
        <v>146</v>
      </c>
      <c r="H698" s="229">
        <v>5</v>
      </c>
      <c r="I698" s="230"/>
      <c r="J698" s="231">
        <f>ROUND(I698*H698,2)</f>
        <v>0</v>
      </c>
      <c r="K698" s="227" t="s">
        <v>147</v>
      </c>
      <c r="L698" s="45"/>
      <c r="M698" s="232" t="s">
        <v>32</v>
      </c>
      <c r="N698" s="233" t="s">
        <v>48</v>
      </c>
      <c r="O698" s="85"/>
      <c r="P698" s="234">
        <f>O698*H698</f>
        <v>0</v>
      </c>
      <c r="Q698" s="234">
        <v>0</v>
      </c>
      <c r="R698" s="234">
        <f>Q698*H698</f>
        <v>0</v>
      </c>
      <c r="S698" s="234">
        <v>0</v>
      </c>
      <c r="T698" s="235">
        <f>S698*H698</f>
        <v>0</v>
      </c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R698" s="236" t="s">
        <v>158</v>
      </c>
      <c r="AT698" s="236" t="s">
        <v>143</v>
      </c>
      <c r="AU698" s="236" t="s">
        <v>84</v>
      </c>
      <c r="AY698" s="17" t="s">
        <v>142</v>
      </c>
      <c r="BE698" s="237">
        <f>IF(N698="základní",J698,0)</f>
        <v>0</v>
      </c>
      <c r="BF698" s="237">
        <f>IF(N698="snížená",J698,0)</f>
        <v>0</v>
      </c>
      <c r="BG698" s="237">
        <f>IF(N698="zákl. přenesená",J698,0)</f>
        <v>0</v>
      </c>
      <c r="BH698" s="237">
        <f>IF(N698="sníž. přenesená",J698,0)</f>
        <v>0</v>
      </c>
      <c r="BI698" s="237">
        <f>IF(N698="nulová",J698,0)</f>
        <v>0</v>
      </c>
      <c r="BJ698" s="17" t="s">
        <v>84</v>
      </c>
      <c r="BK698" s="237">
        <f>ROUND(I698*H698,2)</f>
        <v>0</v>
      </c>
      <c r="BL698" s="17" t="s">
        <v>158</v>
      </c>
      <c r="BM698" s="236" t="s">
        <v>2428</v>
      </c>
    </row>
    <row r="699" s="2" customFormat="1" ht="24" customHeight="1">
      <c r="A699" s="39"/>
      <c r="B699" s="40"/>
      <c r="C699" s="225" t="s">
        <v>2429</v>
      </c>
      <c r="D699" s="225" t="s">
        <v>143</v>
      </c>
      <c r="E699" s="226" t="s">
        <v>2430</v>
      </c>
      <c r="F699" s="227" t="s">
        <v>2431</v>
      </c>
      <c r="G699" s="228" t="s">
        <v>275</v>
      </c>
      <c r="H699" s="229">
        <v>300</v>
      </c>
      <c r="I699" s="230"/>
      <c r="J699" s="231">
        <f>ROUND(I699*H699,2)</f>
        <v>0</v>
      </c>
      <c r="K699" s="227" t="s">
        <v>147</v>
      </c>
      <c r="L699" s="45"/>
      <c r="M699" s="232" t="s">
        <v>32</v>
      </c>
      <c r="N699" s="233" t="s">
        <v>48</v>
      </c>
      <c r="O699" s="85"/>
      <c r="P699" s="234">
        <f>O699*H699</f>
        <v>0</v>
      </c>
      <c r="Q699" s="234">
        <v>0</v>
      </c>
      <c r="R699" s="234">
        <f>Q699*H699</f>
        <v>0</v>
      </c>
      <c r="S699" s="234">
        <v>0</v>
      </c>
      <c r="T699" s="235">
        <f>S699*H699</f>
        <v>0</v>
      </c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R699" s="236" t="s">
        <v>158</v>
      </c>
      <c r="AT699" s="236" t="s">
        <v>143</v>
      </c>
      <c r="AU699" s="236" t="s">
        <v>84</v>
      </c>
      <c r="AY699" s="17" t="s">
        <v>142</v>
      </c>
      <c r="BE699" s="237">
        <f>IF(N699="základní",J699,0)</f>
        <v>0</v>
      </c>
      <c r="BF699" s="237">
        <f>IF(N699="snížená",J699,0)</f>
        <v>0</v>
      </c>
      <c r="BG699" s="237">
        <f>IF(N699="zákl. přenesená",J699,0)</f>
        <v>0</v>
      </c>
      <c r="BH699" s="237">
        <f>IF(N699="sníž. přenesená",J699,0)</f>
        <v>0</v>
      </c>
      <c r="BI699" s="237">
        <f>IF(N699="nulová",J699,0)</f>
        <v>0</v>
      </c>
      <c r="BJ699" s="17" t="s">
        <v>84</v>
      </c>
      <c r="BK699" s="237">
        <f>ROUND(I699*H699,2)</f>
        <v>0</v>
      </c>
      <c r="BL699" s="17" t="s">
        <v>158</v>
      </c>
      <c r="BM699" s="236" t="s">
        <v>2432</v>
      </c>
    </row>
    <row r="700" s="2" customFormat="1" ht="24" customHeight="1">
      <c r="A700" s="39"/>
      <c r="B700" s="40"/>
      <c r="C700" s="225" t="s">
        <v>2433</v>
      </c>
      <c r="D700" s="225" t="s">
        <v>143</v>
      </c>
      <c r="E700" s="226" t="s">
        <v>2434</v>
      </c>
      <c r="F700" s="227" t="s">
        <v>2435</v>
      </c>
      <c r="G700" s="228" t="s">
        <v>275</v>
      </c>
      <c r="H700" s="229">
        <v>200</v>
      </c>
      <c r="I700" s="230"/>
      <c r="J700" s="231">
        <f>ROUND(I700*H700,2)</f>
        <v>0</v>
      </c>
      <c r="K700" s="227" t="s">
        <v>147</v>
      </c>
      <c r="L700" s="45"/>
      <c r="M700" s="232" t="s">
        <v>32</v>
      </c>
      <c r="N700" s="233" t="s">
        <v>48</v>
      </c>
      <c r="O700" s="85"/>
      <c r="P700" s="234">
        <f>O700*H700</f>
        <v>0</v>
      </c>
      <c r="Q700" s="234">
        <v>0</v>
      </c>
      <c r="R700" s="234">
        <f>Q700*H700</f>
        <v>0</v>
      </c>
      <c r="S700" s="234">
        <v>0</v>
      </c>
      <c r="T700" s="235">
        <f>S700*H700</f>
        <v>0</v>
      </c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R700" s="236" t="s">
        <v>158</v>
      </c>
      <c r="AT700" s="236" t="s">
        <v>143</v>
      </c>
      <c r="AU700" s="236" t="s">
        <v>84</v>
      </c>
      <c r="AY700" s="17" t="s">
        <v>142</v>
      </c>
      <c r="BE700" s="237">
        <f>IF(N700="základní",J700,0)</f>
        <v>0</v>
      </c>
      <c r="BF700" s="237">
        <f>IF(N700="snížená",J700,0)</f>
        <v>0</v>
      </c>
      <c r="BG700" s="237">
        <f>IF(N700="zákl. přenesená",J700,0)</f>
        <v>0</v>
      </c>
      <c r="BH700" s="237">
        <f>IF(N700="sníž. přenesená",J700,0)</f>
        <v>0</v>
      </c>
      <c r="BI700" s="237">
        <f>IF(N700="nulová",J700,0)</f>
        <v>0</v>
      </c>
      <c r="BJ700" s="17" t="s">
        <v>84</v>
      </c>
      <c r="BK700" s="237">
        <f>ROUND(I700*H700,2)</f>
        <v>0</v>
      </c>
      <c r="BL700" s="17" t="s">
        <v>158</v>
      </c>
      <c r="BM700" s="236" t="s">
        <v>2436</v>
      </c>
    </row>
    <row r="701" s="2" customFormat="1" ht="24" customHeight="1">
      <c r="A701" s="39"/>
      <c r="B701" s="40"/>
      <c r="C701" s="242" t="s">
        <v>2437</v>
      </c>
      <c r="D701" s="242" t="s">
        <v>214</v>
      </c>
      <c r="E701" s="243" t="s">
        <v>2438</v>
      </c>
      <c r="F701" s="244" t="s">
        <v>2439</v>
      </c>
      <c r="G701" s="245" t="s">
        <v>146</v>
      </c>
      <c r="H701" s="246">
        <v>3</v>
      </c>
      <c r="I701" s="247"/>
      <c r="J701" s="248">
        <f>ROUND(I701*H701,2)</f>
        <v>0</v>
      </c>
      <c r="K701" s="244" t="s">
        <v>147</v>
      </c>
      <c r="L701" s="249"/>
      <c r="M701" s="250" t="s">
        <v>32</v>
      </c>
      <c r="N701" s="251" t="s">
        <v>48</v>
      </c>
      <c r="O701" s="85"/>
      <c r="P701" s="234">
        <f>O701*H701</f>
        <v>0</v>
      </c>
      <c r="Q701" s="234">
        <v>0</v>
      </c>
      <c r="R701" s="234">
        <f>Q701*H701</f>
        <v>0</v>
      </c>
      <c r="S701" s="234">
        <v>0</v>
      </c>
      <c r="T701" s="235">
        <f>S701*H701</f>
        <v>0</v>
      </c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R701" s="236" t="s">
        <v>230</v>
      </c>
      <c r="AT701" s="236" t="s">
        <v>214</v>
      </c>
      <c r="AU701" s="236" t="s">
        <v>84</v>
      </c>
      <c r="AY701" s="17" t="s">
        <v>142</v>
      </c>
      <c r="BE701" s="237">
        <f>IF(N701="základní",J701,0)</f>
        <v>0</v>
      </c>
      <c r="BF701" s="237">
        <f>IF(N701="snížená",J701,0)</f>
        <v>0</v>
      </c>
      <c r="BG701" s="237">
        <f>IF(N701="zákl. přenesená",J701,0)</f>
        <v>0</v>
      </c>
      <c r="BH701" s="237">
        <f>IF(N701="sníž. přenesená",J701,0)</f>
        <v>0</v>
      </c>
      <c r="BI701" s="237">
        <f>IF(N701="nulová",J701,0)</f>
        <v>0</v>
      </c>
      <c r="BJ701" s="17" t="s">
        <v>84</v>
      </c>
      <c r="BK701" s="237">
        <f>ROUND(I701*H701,2)</f>
        <v>0</v>
      </c>
      <c r="BL701" s="17" t="s">
        <v>230</v>
      </c>
      <c r="BM701" s="236" t="s">
        <v>2440</v>
      </c>
    </row>
    <row r="702" s="2" customFormat="1" ht="24" customHeight="1">
      <c r="A702" s="39"/>
      <c r="B702" s="40"/>
      <c r="C702" s="242" t="s">
        <v>2441</v>
      </c>
      <c r="D702" s="242" t="s">
        <v>214</v>
      </c>
      <c r="E702" s="243" t="s">
        <v>2442</v>
      </c>
      <c r="F702" s="244" t="s">
        <v>2443</v>
      </c>
      <c r="G702" s="245" t="s">
        <v>146</v>
      </c>
      <c r="H702" s="246">
        <v>4</v>
      </c>
      <c r="I702" s="247"/>
      <c r="J702" s="248">
        <f>ROUND(I702*H702,2)</f>
        <v>0</v>
      </c>
      <c r="K702" s="244" t="s">
        <v>147</v>
      </c>
      <c r="L702" s="249"/>
      <c r="M702" s="250" t="s">
        <v>32</v>
      </c>
      <c r="N702" s="251" t="s">
        <v>48</v>
      </c>
      <c r="O702" s="85"/>
      <c r="P702" s="234">
        <f>O702*H702</f>
        <v>0</v>
      </c>
      <c r="Q702" s="234">
        <v>0</v>
      </c>
      <c r="R702" s="234">
        <f>Q702*H702</f>
        <v>0</v>
      </c>
      <c r="S702" s="234">
        <v>0</v>
      </c>
      <c r="T702" s="235">
        <f>S702*H702</f>
        <v>0</v>
      </c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R702" s="236" t="s">
        <v>217</v>
      </c>
      <c r="AT702" s="236" t="s">
        <v>214</v>
      </c>
      <c r="AU702" s="236" t="s">
        <v>84</v>
      </c>
      <c r="AY702" s="17" t="s">
        <v>142</v>
      </c>
      <c r="BE702" s="237">
        <f>IF(N702="základní",J702,0)</f>
        <v>0</v>
      </c>
      <c r="BF702" s="237">
        <f>IF(N702="snížená",J702,0)</f>
        <v>0</v>
      </c>
      <c r="BG702" s="237">
        <f>IF(N702="zákl. přenesená",J702,0)</f>
        <v>0</v>
      </c>
      <c r="BH702" s="237">
        <f>IF(N702="sníž. přenesená",J702,0)</f>
        <v>0</v>
      </c>
      <c r="BI702" s="237">
        <f>IF(N702="nulová",J702,0)</f>
        <v>0</v>
      </c>
      <c r="BJ702" s="17" t="s">
        <v>84</v>
      </c>
      <c r="BK702" s="237">
        <f>ROUND(I702*H702,2)</f>
        <v>0</v>
      </c>
      <c r="BL702" s="17" t="s">
        <v>218</v>
      </c>
      <c r="BM702" s="236" t="s">
        <v>2444</v>
      </c>
    </row>
    <row r="703" s="2" customFormat="1" ht="24" customHeight="1">
      <c r="A703" s="39"/>
      <c r="B703" s="40"/>
      <c r="C703" s="242" t="s">
        <v>2445</v>
      </c>
      <c r="D703" s="242" t="s">
        <v>214</v>
      </c>
      <c r="E703" s="243" t="s">
        <v>2446</v>
      </c>
      <c r="F703" s="244" t="s">
        <v>2447</v>
      </c>
      <c r="G703" s="245" t="s">
        <v>146</v>
      </c>
      <c r="H703" s="246">
        <v>4</v>
      </c>
      <c r="I703" s="247"/>
      <c r="J703" s="248">
        <f>ROUND(I703*H703,2)</f>
        <v>0</v>
      </c>
      <c r="K703" s="244" t="s">
        <v>147</v>
      </c>
      <c r="L703" s="249"/>
      <c r="M703" s="250" t="s">
        <v>32</v>
      </c>
      <c r="N703" s="251" t="s">
        <v>48</v>
      </c>
      <c r="O703" s="85"/>
      <c r="P703" s="234">
        <f>O703*H703</f>
        <v>0</v>
      </c>
      <c r="Q703" s="234">
        <v>0</v>
      </c>
      <c r="R703" s="234">
        <f>Q703*H703</f>
        <v>0</v>
      </c>
      <c r="S703" s="234">
        <v>0</v>
      </c>
      <c r="T703" s="235">
        <f>S703*H703</f>
        <v>0</v>
      </c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R703" s="236" t="s">
        <v>230</v>
      </c>
      <c r="AT703" s="236" t="s">
        <v>214</v>
      </c>
      <c r="AU703" s="236" t="s">
        <v>84</v>
      </c>
      <c r="AY703" s="17" t="s">
        <v>142</v>
      </c>
      <c r="BE703" s="237">
        <f>IF(N703="základní",J703,0)</f>
        <v>0</v>
      </c>
      <c r="BF703" s="237">
        <f>IF(N703="snížená",J703,0)</f>
        <v>0</v>
      </c>
      <c r="BG703" s="237">
        <f>IF(N703="zákl. přenesená",J703,0)</f>
        <v>0</v>
      </c>
      <c r="BH703" s="237">
        <f>IF(N703="sníž. přenesená",J703,0)</f>
        <v>0</v>
      </c>
      <c r="BI703" s="237">
        <f>IF(N703="nulová",J703,0)</f>
        <v>0</v>
      </c>
      <c r="BJ703" s="17" t="s">
        <v>84</v>
      </c>
      <c r="BK703" s="237">
        <f>ROUND(I703*H703,2)</f>
        <v>0</v>
      </c>
      <c r="BL703" s="17" t="s">
        <v>230</v>
      </c>
      <c r="BM703" s="236" t="s">
        <v>2448</v>
      </c>
    </row>
    <row r="704" s="2" customFormat="1" ht="24" customHeight="1">
      <c r="A704" s="39"/>
      <c r="B704" s="40"/>
      <c r="C704" s="242" t="s">
        <v>2449</v>
      </c>
      <c r="D704" s="242" t="s">
        <v>214</v>
      </c>
      <c r="E704" s="243" t="s">
        <v>2450</v>
      </c>
      <c r="F704" s="244" t="s">
        <v>2451</v>
      </c>
      <c r="G704" s="245" t="s">
        <v>146</v>
      </c>
      <c r="H704" s="246">
        <v>6</v>
      </c>
      <c r="I704" s="247"/>
      <c r="J704" s="248">
        <f>ROUND(I704*H704,2)</f>
        <v>0</v>
      </c>
      <c r="K704" s="244" t="s">
        <v>147</v>
      </c>
      <c r="L704" s="249"/>
      <c r="M704" s="250" t="s">
        <v>32</v>
      </c>
      <c r="N704" s="251" t="s">
        <v>48</v>
      </c>
      <c r="O704" s="85"/>
      <c r="P704" s="234">
        <f>O704*H704</f>
        <v>0</v>
      </c>
      <c r="Q704" s="234">
        <v>0</v>
      </c>
      <c r="R704" s="234">
        <f>Q704*H704</f>
        <v>0</v>
      </c>
      <c r="S704" s="234">
        <v>0</v>
      </c>
      <c r="T704" s="235">
        <f>S704*H704</f>
        <v>0</v>
      </c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R704" s="236" t="s">
        <v>230</v>
      </c>
      <c r="AT704" s="236" t="s">
        <v>214</v>
      </c>
      <c r="AU704" s="236" t="s">
        <v>84</v>
      </c>
      <c r="AY704" s="17" t="s">
        <v>142</v>
      </c>
      <c r="BE704" s="237">
        <f>IF(N704="základní",J704,0)</f>
        <v>0</v>
      </c>
      <c r="BF704" s="237">
        <f>IF(N704="snížená",J704,0)</f>
        <v>0</v>
      </c>
      <c r="BG704" s="237">
        <f>IF(N704="zákl. přenesená",J704,0)</f>
        <v>0</v>
      </c>
      <c r="BH704" s="237">
        <f>IF(N704="sníž. přenesená",J704,0)</f>
        <v>0</v>
      </c>
      <c r="BI704" s="237">
        <f>IF(N704="nulová",J704,0)</f>
        <v>0</v>
      </c>
      <c r="BJ704" s="17" t="s">
        <v>84</v>
      </c>
      <c r="BK704" s="237">
        <f>ROUND(I704*H704,2)</f>
        <v>0</v>
      </c>
      <c r="BL704" s="17" t="s">
        <v>230</v>
      </c>
      <c r="BM704" s="236" t="s">
        <v>2452</v>
      </c>
    </row>
    <row r="705" s="2" customFormat="1" ht="24" customHeight="1">
      <c r="A705" s="39"/>
      <c r="B705" s="40"/>
      <c r="C705" s="242" t="s">
        <v>2453</v>
      </c>
      <c r="D705" s="242" t="s">
        <v>214</v>
      </c>
      <c r="E705" s="243" t="s">
        <v>2454</v>
      </c>
      <c r="F705" s="244" t="s">
        <v>2455</v>
      </c>
      <c r="G705" s="245" t="s">
        <v>146</v>
      </c>
      <c r="H705" s="246">
        <v>9</v>
      </c>
      <c r="I705" s="247"/>
      <c r="J705" s="248">
        <f>ROUND(I705*H705,2)</f>
        <v>0</v>
      </c>
      <c r="K705" s="244" t="s">
        <v>147</v>
      </c>
      <c r="L705" s="249"/>
      <c r="M705" s="250" t="s">
        <v>32</v>
      </c>
      <c r="N705" s="251" t="s">
        <v>48</v>
      </c>
      <c r="O705" s="85"/>
      <c r="P705" s="234">
        <f>O705*H705</f>
        <v>0</v>
      </c>
      <c r="Q705" s="234">
        <v>0</v>
      </c>
      <c r="R705" s="234">
        <f>Q705*H705</f>
        <v>0</v>
      </c>
      <c r="S705" s="234">
        <v>0</v>
      </c>
      <c r="T705" s="235">
        <f>S705*H705</f>
        <v>0</v>
      </c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R705" s="236" t="s">
        <v>230</v>
      </c>
      <c r="AT705" s="236" t="s">
        <v>214</v>
      </c>
      <c r="AU705" s="236" t="s">
        <v>84</v>
      </c>
      <c r="AY705" s="17" t="s">
        <v>142</v>
      </c>
      <c r="BE705" s="237">
        <f>IF(N705="základní",J705,0)</f>
        <v>0</v>
      </c>
      <c r="BF705" s="237">
        <f>IF(N705="snížená",J705,0)</f>
        <v>0</v>
      </c>
      <c r="BG705" s="237">
        <f>IF(N705="zákl. přenesená",J705,0)</f>
        <v>0</v>
      </c>
      <c r="BH705" s="237">
        <f>IF(N705="sníž. přenesená",J705,0)</f>
        <v>0</v>
      </c>
      <c r="BI705" s="237">
        <f>IF(N705="nulová",J705,0)</f>
        <v>0</v>
      </c>
      <c r="BJ705" s="17" t="s">
        <v>84</v>
      </c>
      <c r="BK705" s="237">
        <f>ROUND(I705*H705,2)</f>
        <v>0</v>
      </c>
      <c r="BL705" s="17" t="s">
        <v>230</v>
      </c>
      <c r="BM705" s="236" t="s">
        <v>2456</v>
      </c>
    </row>
    <row r="706" s="2" customFormat="1" ht="24" customHeight="1">
      <c r="A706" s="39"/>
      <c r="B706" s="40"/>
      <c r="C706" s="225" t="s">
        <v>2457</v>
      </c>
      <c r="D706" s="225" t="s">
        <v>143</v>
      </c>
      <c r="E706" s="226" t="s">
        <v>2458</v>
      </c>
      <c r="F706" s="227" t="s">
        <v>2459</v>
      </c>
      <c r="G706" s="228" t="s">
        <v>275</v>
      </c>
      <c r="H706" s="229">
        <v>80</v>
      </c>
      <c r="I706" s="230"/>
      <c r="J706" s="231">
        <f>ROUND(I706*H706,2)</f>
        <v>0</v>
      </c>
      <c r="K706" s="227" t="s">
        <v>147</v>
      </c>
      <c r="L706" s="45"/>
      <c r="M706" s="232" t="s">
        <v>32</v>
      </c>
      <c r="N706" s="233" t="s">
        <v>48</v>
      </c>
      <c r="O706" s="85"/>
      <c r="P706" s="234">
        <f>O706*H706</f>
        <v>0</v>
      </c>
      <c r="Q706" s="234">
        <v>0</v>
      </c>
      <c r="R706" s="234">
        <f>Q706*H706</f>
        <v>0</v>
      </c>
      <c r="S706" s="234">
        <v>0</v>
      </c>
      <c r="T706" s="235">
        <f>S706*H706</f>
        <v>0</v>
      </c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R706" s="236" t="s">
        <v>158</v>
      </c>
      <c r="AT706" s="236" t="s">
        <v>143</v>
      </c>
      <c r="AU706" s="236" t="s">
        <v>84</v>
      </c>
      <c r="AY706" s="17" t="s">
        <v>142</v>
      </c>
      <c r="BE706" s="237">
        <f>IF(N706="základní",J706,0)</f>
        <v>0</v>
      </c>
      <c r="BF706" s="237">
        <f>IF(N706="snížená",J706,0)</f>
        <v>0</v>
      </c>
      <c r="BG706" s="237">
        <f>IF(N706="zákl. přenesená",J706,0)</f>
        <v>0</v>
      </c>
      <c r="BH706" s="237">
        <f>IF(N706="sníž. přenesená",J706,0)</f>
        <v>0</v>
      </c>
      <c r="BI706" s="237">
        <f>IF(N706="nulová",J706,0)</f>
        <v>0</v>
      </c>
      <c r="BJ706" s="17" t="s">
        <v>84</v>
      </c>
      <c r="BK706" s="237">
        <f>ROUND(I706*H706,2)</f>
        <v>0</v>
      </c>
      <c r="BL706" s="17" t="s">
        <v>158</v>
      </c>
      <c r="BM706" s="236" t="s">
        <v>2460</v>
      </c>
    </row>
    <row r="707" s="2" customFormat="1" ht="24" customHeight="1">
      <c r="A707" s="39"/>
      <c r="B707" s="40"/>
      <c r="C707" s="225" t="s">
        <v>2461</v>
      </c>
      <c r="D707" s="225" t="s">
        <v>143</v>
      </c>
      <c r="E707" s="226" t="s">
        <v>2462</v>
      </c>
      <c r="F707" s="227" t="s">
        <v>2463</v>
      </c>
      <c r="G707" s="228" t="s">
        <v>275</v>
      </c>
      <c r="H707" s="229">
        <v>240</v>
      </c>
      <c r="I707" s="230"/>
      <c r="J707" s="231">
        <f>ROUND(I707*H707,2)</f>
        <v>0</v>
      </c>
      <c r="K707" s="227" t="s">
        <v>147</v>
      </c>
      <c r="L707" s="45"/>
      <c r="M707" s="232" t="s">
        <v>32</v>
      </c>
      <c r="N707" s="233" t="s">
        <v>48</v>
      </c>
      <c r="O707" s="85"/>
      <c r="P707" s="234">
        <f>O707*H707</f>
        <v>0</v>
      </c>
      <c r="Q707" s="234">
        <v>0</v>
      </c>
      <c r="R707" s="234">
        <f>Q707*H707</f>
        <v>0</v>
      </c>
      <c r="S707" s="234">
        <v>0</v>
      </c>
      <c r="T707" s="235">
        <f>S707*H707</f>
        <v>0</v>
      </c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R707" s="236" t="s">
        <v>158</v>
      </c>
      <c r="AT707" s="236" t="s">
        <v>143</v>
      </c>
      <c r="AU707" s="236" t="s">
        <v>84</v>
      </c>
      <c r="AY707" s="17" t="s">
        <v>142</v>
      </c>
      <c r="BE707" s="237">
        <f>IF(N707="základní",J707,0)</f>
        <v>0</v>
      </c>
      <c r="BF707" s="237">
        <f>IF(N707="snížená",J707,0)</f>
        <v>0</v>
      </c>
      <c r="BG707" s="237">
        <f>IF(N707="zákl. přenesená",J707,0)</f>
        <v>0</v>
      </c>
      <c r="BH707" s="237">
        <f>IF(N707="sníž. přenesená",J707,0)</f>
        <v>0</v>
      </c>
      <c r="BI707" s="237">
        <f>IF(N707="nulová",J707,0)</f>
        <v>0</v>
      </c>
      <c r="BJ707" s="17" t="s">
        <v>84</v>
      </c>
      <c r="BK707" s="237">
        <f>ROUND(I707*H707,2)</f>
        <v>0</v>
      </c>
      <c r="BL707" s="17" t="s">
        <v>158</v>
      </c>
      <c r="BM707" s="236" t="s">
        <v>2464</v>
      </c>
    </row>
    <row r="708" s="2" customFormat="1" ht="24" customHeight="1">
      <c r="A708" s="39"/>
      <c r="B708" s="40"/>
      <c r="C708" s="225" t="s">
        <v>2465</v>
      </c>
      <c r="D708" s="225" t="s">
        <v>143</v>
      </c>
      <c r="E708" s="226" t="s">
        <v>2466</v>
      </c>
      <c r="F708" s="227" t="s">
        <v>2467</v>
      </c>
      <c r="G708" s="228" t="s">
        <v>146</v>
      </c>
      <c r="H708" s="229">
        <v>28</v>
      </c>
      <c r="I708" s="230"/>
      <c r="J708" s="231">
        <f>ROUND(I708*H708,2)</f>
        <v>0</v>
      </c>
      <c r="K708" s="227" t="s">
        <v>147</v>
      </c>
      <c r="L708" s="45"/>
      <c r="M708" s="232" t="s">
        <v>32</v>
      </c>
      <c r="N708" s="233" t="s">
        <v>48</v>
      </c>
      <c r="O708" s="85"/>
      <c r="P708" s="234">
        <f>O708*H708</f>
        <v>0</v>
      </c>
      <c r="Q708" s="234">
        <v>0</v>
      </c>
      <c r="R708" s="234">
        <f>Q708*H708</f>
        <v>0</v>
      </c>
      <c r="S708" s="234">
        <v>0</v>
      </c>
      <c r="T708" s="235">
        <f>S708*H708</f>
        <v>0</v>
      </c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R708" s="236" t="s">
        <v>158</v>
      </c>
      <c r="AT708" s="236" t="s">
        <v>143</v>
      </c>
      <c r="AU708" s="236" t="s">
        <v>84</v>
      </c>
      <c r="AY708" s="17" t="s">
        <v>142</v>
      </c>
      <c r="BE708" s="237">
        <f>IF(N708="základní",J708,0)</f>
        <v>0</v>
      </c>
      <c r="BF708" s="237">
        <f>IF(N708="snížená",J708,0)</f>
        <v>0</v>
      </c>
      <c r="BG708" s="237">
        <f>IF(N708="zákl. přenesená",J708,0)</f>
        <v>0</v>
      </c>
      <c r="BH708" s="237">
        <f>IF(N708="sníž. přenesená",J708,0)</f>
        <v>0</v>
      </c>
      <c r="BI708" s="237">
        <f>IF(N708="nulová",J708,0)</f>
        <v>0</v>
      </c>
      <c r="BJ708" s="17" t="s">
        <v>84</v>
      </c>
      <c r="BK708" s="237">
        <f>ROUND(I708*H708,2)</f>
        <v>0</v>
      </c>
      <c r="BL708" s="17" t="s">
        <v>158</v>
      </c>
      <c r="BM708" s="236" t="s">
        <v>2468</v>
      </c>
    </row>
    <row r="709" s="2" customFormat="1" ht="24" customHeight="1">
      <c r="A709" s="39"/>
      <c r="B709" s="40"/>
      <c r="C709" s="225" t="s">
        <v>2469</v>
      </c>
      <c r="D709" s="225" t="s">
        <v>143</v>
      </c>
      <c r="E709" s="226" t="s">
        <v>2470</v>
      </c>
      <c r="F709" s="227" t="s">
        <v>2471</v>
      </c>
      <c r="G709" s="228" t="s">
        <v>146</v>
      </c>
      <c r="H709" s="229">
        <v>240</v>
      </c>
      <c r="I709" s="230"/>
      <c r="J709" s="231">
        <f>ROUND(I709*H709,2)</f>
        <v>0</v>
      </c>
      <c r="K709" s="227" t="s">
        <v>147</v>
      </c>
      <c r="L709" s="45"/>
      <c r="M709" s="232" t="s">
        <v>32</v>
      </c>
      <c r="N709" s="233" t="s">
        <v>48</v>
      </c>
      <c r="O709" s="85"/>
      <c r="P709" s="234">
        <f>O709*H709</f>
        <v>0</v>
      </c>
      <c r="Q709" s="234">
        <v>0</v>
      </c>
      <c r="R709" s="234">
        <f>Q709*H709</f>
        <v>0</v>
      </c>
      <c r="S709" s="234">
        <v>0</v>
      </c>
      <c r="T709" s="235">
        <f>S709*H709</f>
        <v>0</v>
      </c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R709" s="236" t="s">
        <v>158</v>
      </c>
      <c r="AT709" s="236" t="s">
        <v>143</v>
      </c>
      <c r="AU709" s="236" t="s">
        <v>84</v>
      </c>
      <c r="AY709" s="17" t="s">
        <v>142</v>
      </c>
      <c r="BE709" s="237">
        <f>IF(N709="základní",J709,0)</f>
        <v>0</v>
      </c>
      <c r="BF709" s="237">
        <f>IF(N709="snížená",J709,0)</f>
        <v>0</v>
      </c>
      <c r="BG709" s="237">
        <f>IF(N709="zákl. přenesená",J709,0)</f>
        <v>0</v>
      </c>
      <c r="BH709" s="237">
        <f>IF(N709="sníž. přenesená",J709,0)</f>
        <v>0</v>
      </c>
      <c r="BI709" s="237">
        <f>IF(N709="nulová",J709,0)</f>
        <v>0</v>
      </c>
      <c r="BJ709" s="17" t="s">
        <v>84</v>
      </c>
      <c r="BK709" s="237">
        <f>ROUND(I709*H709,2)</f>
        <v>0</v>
      </c>
      <c r="BL709" s="17" t="s">
        <v>158</v>
      </c>
      <c r="BM709" s="236" t="s">
        <v>2472</v>
      </c>
    </row>
    <row r="710" s="2" customFormat="1" ht="24" customHeight="1">
      <c r="A710" s="39"/>
      <c r="B710" s="40"/>
      <c r="C710" s="225" t="s">
        <v>2473</v>
      </c>
      <c r="D710" s="225" t="s">
        <v>143</v>
      </c>
      <c r="E710" s="226" t="s">
        <v>2474</v>
      </c>
      <c r="F710" s="227" t="s">
        <v>2475</v>
      </c>
      <c r="G710" s="228" t="s">
        <v>146</v>
      </c>
      <c r="H710" s="229">
        <v>120</v>
      </c>
      <c r="I710" s="230"/>
      <c r="J710" s="231">
        <f>ROUND(I710*H710,2)</f>
        <v>0</v>
      </c>
      <c r="K710" s="227" t="s">
        <v>147</v>
      </c>
      <c r="L710" s="45"/>
      <c r="M710" s="232" t="s">
        <v>32</v>
      </c>
      <c r="N710" s="233" t="s">
        <v>48</v>
      </c>
      <c r="O710" s="85"/>
      <c r="P710" s="234">
        <f>O710*H710</f>
        <v>0</v>
      </c>
      <c r="Q710" s="234">
        <v>0</v>
      </c>
      <c r="R710" s="234">
        <f>Q710*H710</f>
        <v>0</v>
      </c>
      <c r="S710" s="234">
        <v>0</v>
      </c>
      <c r="T710" s="235">
        <f>S710*H710</f>
        <v>0</v>
      </c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R710" s="236" t="s">
        <v>158</v>
      </c>
      <c r="AT710" s="236" t="s">
        <v>143</v>
      </c>
      <c r="AU710" s="236" t="s">
        <v>84</v>
      </c>
      <c r="AY710" s="17" t="s">
        <v>142</v>
      </c>
      <c r="BE710" s="237">
        <f>IF(N710="základní",J710,0)</f>
        <v>0</v>
      </c>
      <c r="BF710" s="237">
        <f>IF(N710="snížená",J710,0)</f>
        <v>0</v>
      </c>
      <c r="BG710" s="237">
        <f>IF(N710="zákl. přenesená",J710,0)</f>
        <v>0</v>
      </c>
      <c r="BH710" s="237">
        <f>IF(N710="sníž. přenesená",J710,0)</f>
        <v>0</v>
      </c>
      <c r="BI710" s="237">
        <f>IF(N710="nulová",J710,0)</f>
        <v>0</v>
      </c>
      <c r="BJ710" s="17" t="s">
        <v>84</v>
      </c>
      <c r="BK710" s="237">
        <f>ROUND(I710*H710,2)</f>
        <v>0</v>
      </c>
      <c r="BL710" s="17" t="s">
        <v>158</v>
      </c>
      <c r="BM710" s="236" t="s">
        <v>2476</v>
      </c>
    </row>
    <row r="711" s="2" customFormat="1" ht="24" customHeight="1">
      <c r="A711" s="39"/>
      <c r="B711" s="40"/>
      <c r="C711" s="225" t="s">
        <v>2477</v>
      </c>
      <c r="D711" s="225" t="s">
        <v>143</v>
      </c>
      <c r="E711" s="226" t="s">
        <v>2478</v>
      </c>
      <c r="F711" s="227" t="s">
        <v>2479</v>
      </c>
      <c r="G711" s="228" t="s">
        <v>146</v>
      </c>
      <c r="H711" s="229">
        <v>3</v>
      </c>
      <c r="I711" s="230"/>
      <c r="J711" s="231">
        <f>ROUND(I711*H711,2)</f>
        <v>0</v>
      </c>
      <c r="K711" s="227" t="s">
        <v>147</v>
      </c>
      <c r="L711" s="45"/>
      <c r="M711" s="232" t="s">
        <v>32</v>
      </c>
      <c r="N711" s="233" t="s">
        <v>48</v>
      </c>
      <c r="O711" s="85"/>
      <c r="P711" s="234">
        <f>O711*H711</f>
        <v>0</v>
      </c>
      <c r="Q711" s="234">
        <v>0</v>
      </c>
      <c r="R711" s="234">
        <f>Q711*H711</f>
        <v>0</v>
      </c>
      <c r="S711" s="234">
        <v>0</v>
      </c>
      <c r="T711" s="235">
        <f>S711*H711</f>
        <v>0</v>
      </c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R711" s="236" t="s">
        <v>158</v>
      </c>
      <c r="AT711" s="236" t="s">
        <v>143</v>
      </c>
      <c r="AU711" s="236" t="s">
        <v>84</v>
      </c>
      <c r="AY711" s="17" t="s">
        <v>142</v>
      </c>
      <c r="BE711" s="237">
        <f>IF(N711="základní",J711,0)</f>
        <v>0</v>
      </c>
      <c r="BF711" s="237">
        <f>IF(N711="snížená",J711,0)</f>
        <v>0</v>
      </c>
      <c r="BG711" s="237">
        <f>IF(N711="zákl. přenesená",J711,0)</f>
        <v>0</v>
      </c>
      <c r="BH711" s="237">
        <f>IF(N711="sníž. přenesená",J711,0)</f>
        <v>0</v>
      </c>
      <c r="BI711" s="237">
        <f>IF(N711="nulová",J711,0)</f>
        <v>0</v>
      </c>
      <c r="BJ711" s="17" t="s">
        <v>84</v>
      </c>
      <c r="BK711" s="237">
        <f>ROUND(I711*H711,2)</f>
        <v>0</v>
      </c>
      <c r="BL711" s="17" t="s">
        <v>158</v>
      </c>
      <c r="BM711" s="236" t="s">
        <v>2480</v>
      </c>
    </row>
    <row r="712" s="2" customFormat="1" ht="24" customHeight="1">
      <c r="A712" s="39"/>
      <c r="B712" s="40"/>
      <c r="C712" s="242" t="s">
        <v>2481</v>
      </c>
      <c r="D712" s="242" t="s">
        <v>214</v>
      </c>
      <c r="E712" s="243" t="s">
        <v>2482</v>
      </c>
      <c r="F712" s="244" t="s">
        <v>2483</v>
      </c>
      <c r="G712" s="245" t="s">
        <v>146</v>
      </c>
      <c r="H712" s="246">
        <v>3</v>
      </c>
      <c r="I712" s="247"/>
      <c r="J712" s="248">
        <f>ROUND(I712*H712,2)</f>
        <v>0</v>
      </c>
      <c r="K712" s="244" t="s">
        <v>147</v>
      </c>
      <c r="L712" s="249"/>
      <c r="M712" s="250" t="s">
        <v>32</v>
      </c>
      <c r="N712" s="251" t="s">
        <v>48</v>
      </c>
      <c r="O712" s="85"/>
      <c r="P712" s="234">
        <f>O712*H712</f>
        <v>0</v>
      </c>
      <c r="Q712" s="234">
        <v>0</v>
      </c>
      <c r="R712" s="234">
        <f>Q712*H712</f>
        <v>0</v>
      </c>
      <c r="S712" s="234">
        <v>0</v>
      </c>
      <c r="T712" s="235">
        <f>S712*H712</f>
        <v>0</v>
      </c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R712" s="236" t="s">
        <v>217</v>
      </c>
      <c r="AT712" s="236" t="s">
        <v>214</v>
      </c>
      <c r="AU712" s="236" t="s">
        <v>84</v>
      </c>
      <c r="AY712" s="17" t="s">
        <v>142</v>
      </c>
      <c r="BE712" s="237">
        <f>IF(N712="základní",J712,0)</f>
        <v>0</v>
      </c>
      <c r="BF712" s="237">
        <f>IF(N712="snížená",J712,0)</f>
        <v>0</v>
      </c>
      <c r="BG712" s="237">
        <f>IF(N712="zákl. přenesená",J712,0)</f>
        <v>0</v>
      </c>
      <c r="BH712" s="237">
        <f>IF(N712="sníž. přenesená",J712,0)</f>
        <v>0</v>
      </c>
      <c r="BI712" s="237">
        <f>IF(N712="nulová",J712,0)</f>
        <v>0</v>
      </c>
      <c r="BJ712" s="17" t="s">
        <v>84</v>
      </c>
      <c r="BK712" s="237">
        <f>ROUND(I712*H712,2)</f>
        <v>0</v>
      </c>
      <c r="BL712" s="17" t="s">
        <v>218</v>
      </c>
      <c r="BM712" s="236" t="s">
        <v>2484</v>
      </c>
    </row>
    <row r="713" s="2" customFormat="1" ht="24" customHeight="1">
      <c r="A713" s="39"/>
      <c r="B713" s="40"/>
      <c r="C713" s="225" t="s">
        <v>2485</v>
      </c>
      <c r="D713" s="225" t="s">
        <v>143</v>
      </c>
      <c r="E713" s="226" t="s">
        <v>2486</v>
      </c>
      <c r="F713" s="227" t="s">
        <v>2487</v>
      </c>
      <c r="G713" s="228" t="s">
        <v>146</v>
      </c>
      <c r="H713" s="229">
        <v>1</v>
      </c>
      <c r="I713" s="230"/>
      <c r="J713" s="231">
        <f>ROUND(I713*H713,2)</f>
        <v>0</v>
      </c>
      <c r="K713" s="227" t="s">
        <v>147</v>
      </c>
      <c r="L713" s="45"/>
      <c r="M713" s="232" t="s">
        <v>32</v>
      </c>
      <c r="N713" s="233" t="s">
        <v>48</v>
      </c>
      <c r="O713" s="85"/>
      <c r="P713" s="234">
        <f>O713*H713</f>
        <v>0</v>
      </c>
      <c r="Q713" s="234">
        <v>0</v>
      </c>
      <c r="R713" s="234">
        <f>Q713*H713</f>
        <v>0</v>
      </c>
      <c r="S713" s="234">
        <v>0</v>
      </c>
      <c r="T713" s="235">
        <f>S713*H713</f>
        <v>0</v>
      </c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R713" s="236" t="s">
        <v>158</v>
      </c>
      <c r="AT713" s="236" t="s">
        <v>143</v>
      </c>
      <c r="AU713" s="236" t="s">
        <v>84</v>
      </c>
      <c r="AY713" s="17" t="s">
        <v>142</v>
      </c>
      <c r="BE713" s="237">
        <f>IF(N713="základní",J713,0)</f>
        <v>0</v>
      </c>
      <c r="BF713" s="237">
        <f>IF(N713="snížená",J713,0)</f>
        <v>0</v>
      </c>
      <c r="BG713" s="237">
        <f>IF(N713="zákl. přenesená",J713,0)</f>
        <v>0</v>
      </c>
      <c r="BH713" s="237">
        <f>IF(N713="sníž. přenesená",J713,0)</f>
        <v>0</v>
      </c>
      <c r="BI713" s="237">
        <f>IF(N713="nulová",J713,0)</f>
        <v>0</v>
      </c>
      <c r="BJ713" s="17" t="s">
        <v>84</v>
      </c>
      <c r="BK713" s="237">
        <f>ROUND(I713*H713,2)</f>
        <v>0</v>
      </c>
      <c r="BL713" s="17" t="s">
        <v>158</v>
      </c>
      <c r="BM713" s="236" t="s">
        <v>2488</v>
      </c>
    </row>
    <row r="714" s="2" customFormat="1" ht="24" customHeight="1">
      <c r="A714" s="39"/>
      <c r="B714" s="40"/>
      <c r="C714" s="242" t="s">
        <v>2489</v>
      </c>
      <c r="D714" s="242" t="s">
        <v>214</v>
      </c>
      <c r="E714" s="243" t="s">
        <v>2490</v>
      </c>
      <c r="F714" s="244" t="s">
        <v>2491</v>
      </c>
      <c r="G714" s="245" t="s">
        <v>146</v>
      </c>
      <c r="H714" s="246">
        <v>3</v>
      </c>
      <c r="I714" s="247"/>
      <c r="J714" s="248">
        <f>ROUND(I714*H714,2)</f>
        <v>0</v>
      </c>
      <c r="K714" s="244" t="s">
        <v>147</v>
      </c>
      <c r="L714" s="249"/>
      <c r="M714" s="250" t="s">
        <v>32</v>
      </c>
      <c r="N714" s="251" t="s">
        <v>48</v>
      </c>
      <c r="O714" s="85"/>
      <c r="P714" s="234">
        <f>O714*H714</f>
        <v>0</v>
      </c>
      <c r="Q714" s="234">
        <v>0</v>
      </c>
      <c r="R714" s="234">
        <f>Q714*H714</f>
        <v>0</v>
      </c>
      <c r="S714" s="234">
        <v>0</v>
      </c>
      <c r="T714" s="235">
        <f>S714*H714</f>
        <v>0</v>
      </c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R714" s="236" t="s">
        <v>230</v>
      </c>
      <c r="AT714" s="236" t="s">
        <v>214</v>
      </c>
      <c r="AU714" s="236" t="s">
        <v>84</v>
      </c>
      <c r="AY714" s="17" t="s">
        <v>142</v>
      </c>
      <c r="BE714" s="237">
        <f>IF(N714="základní",J714,0)</f>
        <v>0</v>
      </c>
      <c r="BF714" s="237">
        <f>IF(N714="snížená",J714,0)</f>
        <v>0</v>
      </c>
      <c r="BG714" s="237">
        <f>IF(N714="zákl. přenesená",J714,0)</f>
        <v>0</v>
      </c>
      <c r="BH714" s="237">
        <f>IF(N714="sníž. přenesená",J714,0)</f>
        <v>0</v>
      </c>
      <c r="BI714" s="237">
        <f>IF(N714="nulová",J714,0)</f>
        <v>0</v>
      </c>
      <c r="BJ714" s="17" t="s">
        <v>84</v>
      </c>
      <c r="BK714" s="237">
        <f>ROUND(I714*H714,2)</f>
        <v>0</v>
      </c>
      <c r="BL714" s="17" t="s">
        <v>230</v>
      </c>
      <c r="BM714" s="236" t="s">
        <v>2492</v>
      </c>
    </row>
    <row r="715" s="2" customFormat="1" ht="24" customHeight="1">
      <c r="A715" s="39"/>
      <c r="B715" s="40"/>
      <c r="C715" s="225" t="s">
        <v>2493</v>
      </c>
      <c r="D715" s="225" t="s">
        <v>143</v>
      </c>
      <c r="E715" s="226" t="s">
        <v>2494</v>
      </c>
      <c r="F715" s="227" t="s">
        <v>2495</v>
      </c>
      <c r="G715" s="228" t="s">
        <v>146</v>
      </c>
      <c r="H715" s="229">
        <v>5</v>
      </c>
      <c r="I715" s="230"/>
      <c r="J715" s="231">
        <f>ROUND(I715*H715,2)</f>
        <v>0</v>
      </c>
      <c r="K715" s="227" t="s">
        <v>147</v>
      </c>
      <c r="L715" s="45"/>
      <c r="M715" s="232" t="s">
        <v>32</v>
      </c>
      <c r="N715" s="233" t="s">
        <v>48</v>
      </c>
      <c r="O715" s="85"/>
      <c r="P715" s="234">
        <f>O715*H715</f>
        <v>0</v>
      </c>
      <c r="Q715" s="234">
        <v>0</v>
      </c>
      <c r="R715" s="234">
        <f>Q715*H715</f>
        <v>0</v>
      </c>
      <c r="S715" s="234">
        <v>0</v>
      </c>
      <c r="T715" s="235">
        <f>S715*H715</f>
        <v>0</v>
      </c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R715" s="236" t="s">
        <v>84</v>
      </c>
      <c r="AT715" s="236" t="s">
        <v>143</v>
      </c>
      <c r="AU715" s="236" t="s">
        <v>84</v>
      </c>
      <c r="AY715" s="17" t="s">
        <v>142</v>
      </c>
      <c r="BE715" s="237">
        <f>IF(N715="základní",J715,0)</f>
        <v>0</v>
      </c>
      <c r="BF715" s="237">
        <f>IF(N715="snížená",J715,0)</f>
        <v>0</v>
      </c>
      <c r="BG715" s="237">
        <f>IF(N715="zákl. přenesená",J715,0)</f>
        <v>0</v>
      </c>
      <c r="BH715" s="237">
        <f>IF(N715="sníž. přenesená",J715,0)</f>
        <v>0</v>
      </c>
      <c r="BI715" s="237">
        <f>IF(N715="nulová",J715,0)</f>
        <v>0</v>
      </c>
      <c r="BJ715" s="17" t="s">
        <v>84</v>
      </c>
      <c r="BK715" s="237">
        <f>ROUND(I715*H715,2)</f>
        <v>0</v>
      </c>
      <c r="BL715" s="17" t="s">
        <v>84</v>
      </c>
      <c r="BM715" s="236" t="s">
        <v>2496</v>
      </c>
    </row>
    <row r="716" s="2" customFormat="1" ht="24" customHeight="1">
      <c r="A716" s="39"/>
      <c r="B716" s="40"/>
      <c r="C716" s="225" t="s">
        <v>2497</v>
      </c>
      <c r="D716" s="225" t="s">
        <v>143</v>
      </c>
      <c r="E716" s="226" t="s">
        <v>2498</v>
      </c>
      <c r="F716" s="227" t="s">
        <v>2499</v>
      </c>
      <c r="G716" s="228" t="s">
        <v>275</v>
      </c>
      <c r="H716" s="229">
        <v>480</v>
      </c>
      <c r="I716" s="230"/>
      <c r="J716" s="231">
        <f>ROUND(I716*H716,2)</f>
        <v>0</v>
      </c>
      <c r="K716" s="227" t="s">
        <v>147</v>
      </c>
      <c r="L716" s="45"/>
      <c r="M716" s="232" t="s">
        <v>32</v>
      </c>
      <c r="N716" s="233" t="s">
        <v>48</v>
      </c>
      <c r="O716" s="85"/>
      <c r="P716" s="234">
        <f>O716*H716</f>
        <v>0</v>
      </c>
      <c r="Q716" s="234">
        <v>0</v>
      </c>
      <c r="R716" s="234">
        <f>Q716*H716</f>
        <v>0</v>
      </c>
      <c r="S716" s="234">
        <v>0</v>
      </c>
      <c r="T716" s="235">
        <f>S716*H716</f>
        <v>0</v>
      </c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R716" s="236" t="s">
        <v>84</v>
      </c>
      <c r="AT716" s="236" t="s">
        <v>143</v>
      </c>
      <c r="AU716" s="236" t="s">
        <v>84</v>
      </c>
      <c r="AY716" s="17" t="s">
        <v>142</v>
      </c>
      <c r="BE716" s="237">
        <f>IF(N716="základní",J716,0)</f>
        <v>0</v>
      </c>
      <c r="BF716" s="237">
        <f>IF(N716="snížená",J716,0)</f>
        <v>0</v>
      </c>
      <c r="BG716" s="237">
        <f>IF(N716="zákl. přenesená",J716,0)</f>
        <v>0</v>
      </c>
      <c r="BH716" s="237">
        <f>IF(N716="sníž. přenesená",J716,0)</f>
        <v>0</v>
      </c>
      <c r="BI716" s="237">
        <f>IF(N716="nulová",J716,0)</f>
        <v>0</v>
      </c>
      <c r="BJ716" s="17" t="s">
        <v>84</v>
      </c>
      <c r="BK716" s="237">
        <f>ROUND(I716*H716,2)</f>
        <v>0</v>
      </c>
      <c r="BL716" s="17" t="s">
        <v>84</v>
      </c>
      <c r="BM716" s="236" t="s">
        <v>2500</v>
      </c>
    </row>
    <row r="717" s="2" customFormat="1" ht="24" customHeight="1">
      <c r="A717" s="39"/>
      <c r="B717" s="40"/>
      <c r="C717" s="225" t="s">
        <v>2501</v>
      </c>
      <c r="D717" s="225" t="s">
        <v>143</v>
      </c>
      <c r="E717" s="226" t="s">
        <v>2502</v>
      </c>
      <c r="F717" s="227" t="s">
        <v>2503</v>
      </c>
      <c r="G717" s="228" t="s">
        <v>275</v>
      </c>
      <c r="H717" s="229">
        <v>240</v>
      </c>
      <c r="I717" s="230"/>
      <c r="J717" s="231">
        <f>ROUND(I717*H717,2)</f>
        <v>0</v>
      </c>
      <c r="K717" s="227" t="s">
        <v>147</v>
      </c>
      <c r="L717" s="45"/>
      <c r="M717" s="232" t="s">
        <v>32</v>
      </c>
      <c r="N717" s="233" t="s">
        <v>48</v>
      </c>
      <c r="O717" s="85"/>
      <c r="P717" s="234">
        <f>O717*H717</f>
        <v>0</v>
      </c>
      <c r="Q717" s="234">
        <v>0</v>
      </c>
      <c r="R717" s="234">
        <f>Q717*H717</f>
        <v>0</v>
      </c>
      <c r="S717" s="234">
        <v>0</v>
      </c>
      <c r="T717" s="235">
        <f>S717*H717</f>
        <v>0</v>
      </c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R717" s="236" t="s">
        <v>84</v>
      </c>
      <c r="AT717" s="236" t="s">
        <v>143</v>
      </c>
      <c r="AU717" s="236" t="s">
        <v>84</v>
      </c>
      <c r="AY717" s="17" t="s">
        <v>142</v>
      </c>
      <c r="BE717" s="237">
        <f>IF(N717="základní",J717,0)</f>
        <v>0</v>
      </c>
      <c r="BF717" s="237">
        <f>IF(N717="snížená",J717,0)</f>
        <v>0</v>
      </c>
      <c r="BG717" s="237">
        <f>IF(N717="zákl. přenesená",J717,0)</f>
        <v>0</v>
      </c>
      <c r="BH717" s="237">
        <f>IF(N717="sníž. přenesená",J717,0)</f>
        <v>0</v>
      </c>
      <c r="BI717" s="237">
        <f>IF(N717="nulová",J717,0)</f>
        <v>0</v>
      </c>
      <c r="BJ717" s="17" t="s">
        <v>84</v>
      </c>
      <c r="BK717" s="237">
        <f>ROUND(I717*H717,2)</f>
        <v>0</v>
      </c>
      <c r="BL717" s="17" t="s">
        <v>84</v>
      </c>
      <c r="BM717" s="236" t="s">
        <v>2504</v>
      </c>
    </row>
    <row r="718" s="2" customFormat="1" ht="24" customHeight="1">
      <c r="A718" s="39"/>
      <c r="B718" s="40"/>
      <c r="C718" s="225" t="s">
        <v>2505</v>
      </c>
      <c r="D718" s="225" t="s">
        <v>143</v>
      </c>
      <c r="E718" s="226" t="s">
        <v>2506</v>
      </c>
      <c r="F718" s="227" t="s">
        <v>2507</v>
      </c>
      <c r="G718" s="228" t="s">
        <v>146</v>
      </c>
      <c r="H718" s="229">
        <v>28</v>
      </c>
      <c r="I718" s="230"/>
      <c r="J718" s="231">
        <f>ROUND(I718*H718,2)</f>
        <v>0</v>
      </c>
      <c r="K718" s="227" t="s">
        <v>147</v>
      </c>
      <c r="L718" s="45"/>
      <c r="M718" s="232" t="s">
        <v>32</v>
      </c>
      <c r="N718" s="233" t="s">
        <v>48</v>
      </c>
      <c r="O718" s="85"/>
      <c r="P718" s="234">
        <f>O718*H718</f>
        <v>0</v>
      </c>
      <c r="Q718" s="234">
        <v>0</v>
      </c>
      <c r="R718" s="234">
        <f>Q718*H718</f>
        <v>0</v>
      </c>
      <c r="S718" s="234">
        <v>0</v>
      </c>
      <c r="T718" s="235">
        <f>S718*H718</f>
        <v>0</v>
      </c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R718" s="236" t="s">
        <v>84</v>
      </c>
      <c r="AT718" s="236" t="s">
        <v>143</v>
      </c>
      <c r="AU718" s="236" t="s">
        <v>84</v>
      </c>
      <c r="AY718" s="17" t="s">
        <v>142</v>
      </c>
      <c r="BE718" s="237">
        <f>IF(N718="základní",J718,0)</f>
        <v>0</v>
      </c>
      <c r="BF718" s="237">
        <f>IF(N718="snížená",J718,0)</f>
        <v>0</v>
      </c>
      <c r="BG718" s="237">
        <f>IF(N718="zákl. přenesená",J718,0)</f>
        <v>0</v>
      </c>
      <c r="BH718" s="237">
        <f>IF(N718="sníž. přenesená",J718,0)</f>
        <v>0</v>
      </c>
      <c r="BI718" s="237">
        <f>IF(N718="nulová",J718,0)</f>
        <v>0</v>
      </c>
      <c r="BJ718" s="17" t="s">
        <v>84</v>
      </c>
      <c r="BK718" s="237">
        <f>ROUND(I718*H718,2)</f>
        <v>0</v>
      </c>
      <c r="BL718" s="17" t="s">
        <v>84</v>
      </c>
      <c r="BM718" s="236" t="s">
        <v>2508</v>
      </c>
    </row>
    <row r="719" s="2" customFormat="1" ht="24" customHeight="1">
      <c r="A719" s="39"/>
      <c r="B719" s="40"/>
      <c r="C719" s="225" t="s">
        <v>2509</v>
      </c>
      <c r="D719" s="225" t="s">
        <v>143</v>
      </c>
      <c r="E719" s="226" t="s">
        <v>2510</v>
      </c>
      <c r="F719" s="227" t="s">
        <v>2511</v>
      </c>
      <c r="G719" s="228" t="s">
        <v>146</v>
      </c>
      <c r="H719" s="229">
        <v>240</v>
      </c>
      <c r="I719" s="230"/>
      <c r="J719" s="231">
        <f>ROUND(I719*H719,2)</f>
        <v>0</v>
      </c>
      <c r="K719" s="227" t="s">
        <v>147</v>
      </c>
      <c r="L719" s="45"/>
      <c r="M719" s="232" t="s">
        <v>32</v>
      </c>
      <c r="N719" s="233" t="s">
        <v>48</v>
      </c>
      <c r="O719" s="85"/>
      <c r="P719" s="234">
        <f>O719*H719</f>
        <v>0</v>
      </c>
      <c r="Q719" s="234">
        <v>0</v>
      </c>
      <c r="R719" s="234">
        <f>Q719*H719</f>
        <v>0</v>
      </c>
      <c r="S719" s="234">
        <v>0</v>
      </c>
      <c r="T719" s="235">
        <f>S719*H719</f>
        <v>0</v>
      </c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R719" s="236" t="s">
        <v>84</v>
      </c>
      <c r="AT719" s="236" t="s">
        <v>143</v>
      </c>
      <c r="AU719" s="236" t="s">
        <v>84</v>
      </c>
      <c r="AY719" s="17" t="s">
        <v>142</v>
      </c>
      <c r="BE719" s="237">
        <f>IF(N719="základní",J719,0)</f>
        <v>0</v>
      </c>
      <c r="BF719" s="237">
        <f>IF(N719="snížená",J719,0)</f>
        <v>0</v>
      </c>
      <c r="BG719" s="237">
        <f>IF(N719="zákl. přenesená",J719,0)</f>
        <v>0</v>
      </c>
      <c r="BH719" s="237">
        <f>IF(N719="sníž. přenesená",J719,0)</f>
        <v>0</v>
      </c>
      <c r="BI719" s="237">
        <f>IF(N719="nulová",J719,0)</f>
        <v>0</v>
      </c>
      <c r="BJ719" s="17" t="s">
        <v>84</v>
      </c>
      <c r="BK719" s="237">
        <f>ROUND(I719*H719,2)</f>
        <v>0</v>
      </c>
      <c r="BL719" s="17" t="s">
        <v>84</v>
      </c>
      <c r="BM719" s="236" t="s">
        <v>2512</v>
      </c>
    </row>
    <row r="720" s="2" customFormat="1" ht="24" customHeight="1">
      <c r="A720" s="39"/>
      <c r="B720" s="40"/>
      <c r="C720" s="225" t="s">
        <v>2513</v>
      </c>
      <c r="D720" s="225" t="s">
        <v>143</v>
      </c>
      <c r="E720" s="226" t="s">
        <v>2514</v>
      </c>
      <c r="F720" s="227" t="s">
        <v>2515</v>
      </c>
      <c r="G720" s="228" t="s">
        <v>146</v>
      </c>
      <c r="H720" s="229">
        <v>3</v>
      </c>
      <c r="I720" s="230"/>
      <c r="J720" s="231">
        <f>ROUND(I720*H720,2)</f>
        <v>0</v>
      </c>
      <c r="K720" s="227" t="s">
        <v>147</v>
      </c>
      <c r="L720" s="45"/>
      <c r="M720" s="232" t="s">
        <v>32</v>
      </c>
      <c r="N720" s="233" t="s">
        <v>48</v>
      </c>
      <c r="O720" s="85"/>
      <c r="P720" s="234">
        <f>O720*H720</f>
        <v>0</v>
      </c>
      <c r="Q720" s="234">
        <v>0</v>
      </c>
      <c r="R720" s="234">
        <f>Q720*H720</f>
        <v>0</v>
      </c>
      <c r="S720" s="234">
        <v>0</v>
      </c>
      <c r="T720" s="235">
        <f>S720*H720</f>
        <v>0</v>
      </c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R720" s="236" t="s">
        <v>84</v>
      </c>
      <c r="AT720" s="236" t="s">
        <v>143</v>
      </c>
      <c r="AU720" s="236" t="s">
        <v>84</v>
      </c>
      <c r="AY720" s="17" t="s">
        <v>142</v>
      </c>
      <c r="BE720" s="237">
        <f>IF(N720="základní",J720,0)</f>
        <v>0</v>
      </c>
      <c r="BF720" s="237">
        <f>IF(N720="snížená",J720,0)</f>
        <v>0</v>
      </c>
      <c r="BG720" s="237">
        <f>IF(N720="zákl. přenesená",J720,0)</f>
        <v>0</v>
      </c>
      <c r="BH720" s="237">
        <f>IF(N720="sníž. přenesená",J720,0)</f>
        <v>0</v>
      </c>
      <c r="BI720" s="237">
        <f>IF(N720="nulová",J720,0)</f>
        <v>0</v>
      </c>
      <c r="BJ720" s="17" t="s">
        <v>84</v>
      </c>
      <c r="BK720" s="237">
        <f>ROUND(I720*H720,2)</f>
        <v>0</v>
      </c>
      <c r="BL720" s="17" t="s">
        <v>84</v>
      </c>
      <c r="BM720" s="236" t="s">
        <v>2516</v>
      </c>
    </row>
    <row r="721" s="2" customFormat="1" ht="24" customHeight="1">
      <c r="A721" s="39"/>
      <c r="B721" s="40"/>
      <c r="C721" s="225" t="s">
        <v>2517</v>
      </c>
      <c r="D721" s="225" t="s">
        <v>143</v>
      </c>
      <c r="E721" s="226" t="s">
        <v>2518</v>
      </c>
      <c r="F721" s="227" t="s">
        <v>2519</v>
      </c>
      <c r="G721" s="228" t="s">
        <v>146</v>
      </c>
      <c r="H721" s="229">
        <v>3</v>
      </c>
      <c r="I721" s="230"/>
      <c r="J721" s="231">
        <f>ROUND(I721*H721,2)</f>
        <v>0</v>
      </c>
      <c r="K721" s="227" t="s">
        <v>147</v>
      </c>
      <c r="L721" s="45"/>
      <c r="M721" s="232" t="s">
        <v>32</v>
      </c>
      <c r="N721" s="233" t="s">
        <v>48</v>
      </c>
      <c r="O721" s="85"/>
      <c r="P721" s="234">
        <f>O721*H721</f>
        <v>0</v>
      </c>
      <c r="Q721" s="234">
        <v>0</v>
      </c>
      <c r="R721" s="234">
        <f>Q721*H721</f>
        <v>0</v>
      </c>
      <c r="S721" s="234">
        <v>0</v>
      </c>
      <c r="T721" s="235">
        <f>S721*H721</f>
        <v>0</v>
      </c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R721" s="236" t="s">
        <v>84</v>
      </c>
      <c r="AT721" s="236" t="s">
        <v>143</v>
      </c>
      <c r="AU721" s="236" t="s">
        <v>84</v>
      </c>
      <c r="AY721" s="17" t="s">
        <v>142</v>
      </c>
      <c r="BE721" s="237">
        <f>IF(N721="základní",J721,0)</f>
        <v>0</v>
      </c>
      <c r="BF721" s="237">
        <f>IF(N721="snížená",J721,0)</f>
        <v>0</v>
      </c>
      <c r="BG721" s="237">
        <f>IF(N721="zákl. přenesená",J721,0)</f>
        <v>0</v>
      </c>
      <c r="BH721" s="237">
        <f>IF(N721="sníž. přenesená",J721,0)</f>
        <v>0</v>
      </c>
      <c r="BI721" s="237">
        <f>IF(N721="nulová",J721,0)</f>
        <v>0</v>
      </c>
      <c r="BJ721" s="17" t="s">
        <v>84</v>
      </c>
      <c r="BK721" s="237">
        <f>ROUND(I721*H721,2)</f>
        <v>0</v>
      </c>
      <c r="BL721" s="17" t="s">
        <v>84</v>
      </c>
      <c r="BM721" s="236" t="s">
        <v>2520</v>
      </c>
    </row>
    <row r="722" s="2" customFormat="1" ht="24" customHeight="1">
      <c r="A722" s="39"/>
      <c r="B722" s="40"/>
      <c r="C722" s="225" t="s">
        <v>2521</v>
      </c>
      <c r="D722" s="225" t="s">
        <v>143</v>
      </c>
      <c r="E722" s="226" t="s">
        <v>2522</v>
      </c>
      <c r="F722" s="227" t="s">
        <v>2523</v>
      </c>
      <c r="G722" s="228" t="s">
        <v>146</v>
      </c>
      <c r="H722" s="229">
        <v>2</v>
      </c>
      <c r="I722" s="230"/>
      <c r="J722" s="231">
        <f>ROUND(I722*H722,2)</f>
        <v>0</v>
      </c>
      <c r="K722" s="227" t="s">
        <v>147</v>
      </c>
      <c r="L722" s="45"/>
      <c r="M722" s="232" t="s">
        <v>32</v>
      </c>
      <c r="N722" s="233" t="s">
        <v>48</v>
      </c>
      <c r="O722" s="85"/>
      <c r="P722" s="234">
        <f>O722*H722</f>
        <v>0</v>
      </c>
      <c r="Q722" s="234">
        <v>0</v>
      </c>
      <c r="R722" s="234">
        <f>Q722*H722</f>
        <v>0</v>
      </c>
      <c r="S722" s="234">
        <v>0</v>
      </c>
      <c r="T722" s="235">
        <f>S722*H722</f>
        <v>0</v>
      </c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R722" s="236" t="s">
        <v>158</v>
      </c>
      <c r="AT722" s="236" t="s">
        <v>143</v>
      </c>
      <c r="AU722" s="236" t="s">
        <v>84</v>
      </c>
      <c r="AY722" s="17" t="s">
        <v>142</v>
      </c>
      <c r="BE722" s="237">
        <f>IF(N722="základní",J722,0)</f>
        <v>0</v>
      </c>
      <c r="BF722" s="237">
        <f>IF(N722="snížená",J722,0)</f>
        <v>0</v>
      </c>
      <c r="BG722" s="237">
        <f>IF(N722="zákl. přenesená",J722,0)</f>
        <v>0</v>
      </c>
      <c r="BH722" s="237">
        <f>IF(N722="sníž. přenesená",J722,0)</f>
        <v>0</v>
      </c>
      <c r="BI722" s="237">
        <f>IF(N722="nulová",J722,0)</f>
        <v>0</v>
      </c>
      <c r="BJ722" s="17" t="s">
        <v>84</v>
      </c>
      <c r="BK722" s="237">
        <f>ROUND(I722*H722,2)</f>
        <v>0</v>
      </c>
      <c r="BL722" s="17" t="s">
        <v>158</v>
      </c>
      <c r="BM722" s="236" t="s">
        <v>2524</v>
      </c>
    </row>
    <row r="723" s="2" customFormat="1" ht="24" customHeight="1">
      <c r="A723" s="39"/>
      <c r="B723" s="40"/>
      <c r="C723" s="225" t="s">
        <v>2525</v>
      </c>
      <c r="D723" s="225" t="s">
        <v>143</v>
      </c>
      <c r="E723" s="226" t="s">
        <v>2526</v>
      </c>
      <c r="F723" s="227" t="s">
        <v>2527</v>
      </c>
      <c r="G723" s="228" t="s">
        <v>275</v>
      </c>
      <c r="H723" s="229">
        <v>1500</v>
      </c>
      <c r="I723" s="230"/>
      <c r="J723" s="231">
        <f>ROUND(I723*H723,2)</f>
        <v>0</v>
      </c>
      <c r="K723" s="227" t="s">
        <v>147</v>
      </c>
      <c r="L723" s="45"/>
      <c r="M723" s="232" t="s">
        <v>32</v>
      </c>
      <c r="N723" s="233" t="s">
        <v>48</v>
      </c>
      <c r="O723" s="85"/>
      <c r="P723" s="234">
        <f>O723*H723</f>
        <v>0</v>
      </c>
      <c r="Q723" s="234">
        <v>0</v>
      </c>
      <c r="R723" s="234">
        <f>Q723*H723</f>
        <v>0</v>
      </c>
      <c r="S723" s="234">
        <v>0</v>
      </c>
      <c r="T723" s="235">
        <f>S723*H723</f>
        <v>0</v>
      </c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R723" s="236" t="s">
        <v>205</v>
      </c>
      <c r="AT723" s="236" t="s">
        <v>143</v>
      </c>
      <c r="AU723" s="236" t="s">
        <v>84</v>
      </c>
      <c r="AY723" s="17" t="s">
        <v>142</v>
      </c>
      <c r="BE723" s="237">
        <f>IF(N723="základní",J723,0)</f>
        <v>0</v>
      </c>
      <c r="BF723" s="237">
        <f>IF(N723="snížená",J723,0)</f>
        <v>0</v>
      </c>
      <c r="BG723" s="237">
        <f>IF(N723="zákl. přenesená",J723,0)</f>
        <v>0</v>
      </c>
      <c r="BH723" s="237">
        <f>IF(N723="sníž. přenesená",J723,0)</f>
        <v>0</v>
      </c>
      <c r="BI723" s="237">
        <f>IF(N723="nulová",J723,0)</f>
        <v>0</v>
      </c>
      <c r="BJ723" s="17" t="s">
        <v>84</v>
      </c>
      <c r="BK723" s="237">
        <f>ROUND(I723*H723,2)</f>
        <v>0</v>
      </c>
      <c r="BL723" s="17" t="s">
        <v>205</v>
      </c>
      <c r="BM723" s="236" t="s">
        <v>2528</v>
      </c>
    </row>
    <row r="724" s="2" customFormat="1" ht="24" customHeight="1">
      <c r="A724" s="39"/>
      <c r="B724" s="40"/>
      <c r="C724" s="242" t="s">
        <v>2529</v>
      </c>
      <c r="D724" s="242" t="s">
        <v>214</v>
      </c>
      <c r="E724" s="243" t="s">
        <v>2530</v>
      </c>
      <c r="F724" s="244" t="s">
        <v>2531</v>
      </c>
      <c r="G724" s="245" t="s">
        <v>275</v>
      </c>
      <c r="H724" s="246">
        <v>2000</v>
      </c>
      <c r="I724" s="247"/>
      <c r="J724" s="248">
        <f>ROUND(I724*H724,2)</f>
        <v>0</v>
      </c>
      <c r="K724" s="244" t="s">
        <v>147</v>
      </c>
      <c r="L724" s="249"/>
      <c r="M724" s="250" t="s">
        <v>32</v>
      </c>
      <c r="N724" s="251" t="s">
        <v>48</v>
      </c>
      <c r="O724" s="85"/>
      <c r="P724" s="234">
        <f>O724*H724</f>
        <v>0</v>
      </c>
      <c r="Q724" s="234">
        <v>0</v>
      </c>
      <c r="R724" s="234">
        <f>Q724*H724</f>
        <v>0</v>
      </c>
      <c r="S724" s="234">
        <v>0</v>
      </c>
      <c r="T724" s="235">
        <f>S724*H724</f>
        <v>0</v>
      </c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R724" s="236" t="s">
        <v>217</v>
      </c>
      <c r="AT724" s="236" t="s">
        <v>214</v>
      </c>
      <c r="AU724" s="236" t="s">
        <v>84</v>
      </c>
      <c r="AY724" s="17" t="s">
        <v>142</v>
      </c>
      <c r="BE724" s="237">
        <f>IF(N724="základní",J724,0)</f>
        <v>0</v>
      </c>
      <c r="BF724" s="237">
        <f>IF(N724="snížená",J724,0)</f>
        <v>0</v>
      </c>
      <c r="BG724" s="237">
        <f>IF(N724="zákl. přenesená",J724,0)</f>
        <v>0</v>
      </c>
      <c r="BH724" s="237">
        <f>IF(N724="sníž. přenesená",J724,0)</f>
        <v>0</v>
      </c>
      <c r="BI724" s="237">
        <f>IF(N724="nulová",J724,0)</f>
        <v>0</v>
      </c>
      <c r="BJ724" s="17" t="s">
        <v>84</v>
      </c>
      <c r="BK724" s="237">
        <f>ROUND(I724*H724,2)</f>
        <v>0</v>
      </c>
      <c r="BL724" s="17" t="s">
        <v>218</v>
      </c>
      <c r="BM724" s="236" t="s">
        <v>2532</v>
      </c>
    </row>
    <row r="725" s="2" customFormat="1" ht="24" customHeight="1">
      <c r="A725" s="39"/>
      <c r="B725" s="40"/>
      <c r="C725" s="225" t="s">
        <v>2533</v>
      </c>
      <c r="D725" s="225" t="s">
        <v>143</v>
      </c>
      <c r="E725" s="226" t="s">
        <v>2534</v>
      </c>
      <c r="F725" s="227" t="s">
        <v>2535</v>
      </c>
      <c r="G725" s="228" t="s">
        <v>275</v>
      </c>
      <c r="H725" s="229">
        <v>15</v>
      </c>
      <c r="I725" s="230"/>
      <c r="J725" s="231">
        <f>ROUND(I725*H725,2)</f>
        <v>0</v>
      </c>
      <c r="K725" s="227" t="s">
        <v>147</v>
      </c>
      <c r="L725" s="45"/>
      <c r="M725" s="232" t="s">
        <v>32</v>
      </c>
      <c r="N725" s="233" t="s">
        <v>48</v>
      </c>
      <c r="O725" s="85"/>
      <c r="P725" s="234">
        <f>O725*H725</f>
        <v>0</v>
      </c>
      <c r="Q725" s="234">
        <v>0</v>
      </c>
      <c r="R725" s="234">
        <f>Q725*H725</f>
        <v>0</v>
      </c>
      <c r="S725" s="234">
        <v>0</v>
      </c>
      <c r="T725" s="235">
        <f>S725*H725</f>
        <v>0</v>
      </c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R725" s="236" t="s">
        <v>84</v>
      </c>
      <c r="AT725" s="236" t="s">
        <v>143</v>
      </c>
      <c r="AU725" s="236" t="s">
        <v>84</v>
      </c>
      <c r="AY725" s="17" t="s">
        <v>142</v>
      </c>
      <c r="BE725" s="237">
        <f>IF(N725="základní",J725,0)</f>
        <v>0</v>
      </c>
      <c r="BF725" s="237">
        <f>IF(N725="snížená",J725,0)</f>
        <v>0</v>
      </c>
      <c r="BG725" s="237">
        <f>IF(N725="zákl. přenesená",J725,0)</f>
        <v>0</v>
      </c>
      <c r="BH725" s="237">
        <f>IF(N725="sníž. přenesená",J725,0)</f>
        <v>0</v>
      </c>
      <c r="BI725" s="237">
        <f>IF(N725="nulová",J725,0)</f>
        <v>0</v>
      </c>
      <c r="BJ725" s="17" t="s">
        <v>84</v>
      </c>
      <c r="BK725" s="237">
        <f>ROUND(I725*H725,2)</f>
        <v>0</v>
      </c>
      <c r="BL725" s="17" t="s">
        <v>84</v>
      </c>
      <c r="BM725" s="236" t="s">
        <v>2536</v>
      </c>
    </row>
    <row r="726" s="2" customFormat="1" ht="24" customHeight="1">
      <c r="A726" s="39"/>
      <c r="B726" s="40"/>
      <c r="C726" s="225" t="s">
        <v>2537</v>
      </c>
      <c r="D726" s="225" t="s">
        <v>143</v>
      </c>
      <c r="E726" s="226" t="s">
        <v>2538</v>
      </c>
      <c r="F726" s="227" t="s">
        <v>2539</v>
      </c>
      <c r="G726" s="228" t="s">
        <v>146</v>
      </c>
      <c r="H726" s="229">
        <v>30</v>
      </c>
      <c r="I726" s="230"/>
      <c r="J726" s="231">
        <f>ROUND(I726*H726,2)</f>
        <v>0</v>
      </c>
      <c r="K726" s="227" t="s">
        <v>147</v>
      </c>
      <c r="L726" s="45"/>
      <c r="M726" s="232" t="s">
        <v>32</v>
      </c>
      <c r="N726" s="233" t="s">
        <v>48</v>
      </c>
      <c r="O726" s="85"/>
      <c r="P726" s="234">
        <f>O726*H726</f>
        <v>0</v>
      </c>
      <c r="Q726" s="234">
        <v>0</v>
      </c>
      <c r="R726" s="234">
        <f>Q726*H726</f>
        <v>0</v>
      </c>
      <c r="S726" s="234">
        <v>0</v>
      </c>
      <c r="T726" s="235">
        <f>S726*H726</f>
        <v>0</v>
      </c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R726" s="236" t="s">
        <v>205</v>
      </c>
      <c r="AT726" s="236" t="s">
        <v>143</v>
      </c>
      <c r="AU726" s="236" t="s">
        <v>84</v>
      </c>
      <c r="AY726" s="17" t="s">
        <v>142</v>
      </c>
      <c r="BE726" s="237">
        <f>IF(N726="základní",J726,0)</f>
        <v>0</v>
      </c>
      <c r="BF726" s="237">
        <f>IF(N726="snížená",J726,0)</f>
        <v>0</v>
      </c>
      <c r="BG726" s="237">
        <f>IF(N726="zákl. přenesená",J726,0)</f>
        <v>0</v>
      </c>
      <c r="BH726" s="237">
        <f>IF(N726="sníž. přenesená",J726,0)</f>
        <v>0</v>
      </c>
      <c r="BI726" s="237">
        <f>IF(N726="nulová",J726,0)</f>
        <v>0</v>
      </c>
      <c r="BJ726" s="17" t="s">
        <v>84</v>
      </c>
      <c r="BK726" s="237">
        <f>ROUND(I726*H726,2)</f>
        <v>0</v>
      </c>
      <c r="BL726" s="17" t="s">
        <v>205</v>
      </c>
      <c r="BM726" s="236" t="s">
        <v>2540</v>
      </c>
    </row>
    <row r="727" s="2" customFormat="1" ht="24" customHeight="1">
      <c r="A727" s="39"/>
      <c r="B727" s="40"/>
      <c r="C727" s="225" t="s">
        <v>2541</v>
      </c>
      <c r="D727" s="225" t="s">
        <v>143</v>
      </c>
      <c r="E727" s="226" t="s">
        <v>2542</v>
      </c>
      <c r="F727" s="227" t="s">
        <v>2543</v>
      </c>
      <c r="G727" s="228" t="s">
        <v>275</v>
      </c>
      <c r="H727" s="229">
        <v>15</v>
      </c>
      <c r="I727" s="230"/>
      <c r="J727" s="231">
        <f>ROUND(I727*H727,2)</f>
        <v>0</v>
      </c>
      <c r="K727" s="227" t="s">
        <v>147</v>
      </c>
      <c r="L727" s="45"/>
      <c r="M727" s="232" t="s">
        <v>32</v>
      </c>
      <c r="N727" s="233" t="s">
        <v>48</v>
      </c>
      <c r="O727" s="85"/>
      <c r="P727" s="234">
        <f>O727*H727</f>
        <v>0</v>
      </c>
      <c r="Q727" s="234">
        <v>0</v>
      </c>
      <c r="R727" s="234">
        <f>Q727*H727</f>
        <v>0</v>
      </c>
      <c r="S727" s="234">
        <v>0</v>
      </c>
      <c r="T727" s="235">
        <f>S727*H727</f>
        <v>0</v>
      </c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R727" s="236" t="s">
        <v>84</v>
      </c>
      <c r="AT727" s="236" t="s">
        <v>143</v>
      </c>
      <c r="AU727" s="236" t="s">
        <v>84</v>
      </c>
      <c r="AY727" s="17" t="s">
        <v>142</v>
      </c>
      <c r="BE727" s="237">
        <f>IF(N727="základní",J727,0)</f>
        <v>0</v>
      </c>
      <c r="BF727" s="237">
        <f>IF(N727="snížená",J727,0)</f>
        <v>0</v>
      </c>
      <c r="BG727" s="237">
        <f>IF(N727="zákl. přenesená",J727,0)</f>
        <v>0</v>
      </c>
      <c r="BH727" s="237">
        <f>IF(N727="sníž. přenesená",J727,0)</f>
        <v>0</v>
      </c>
      <c r="BI727" s="237">
        <f>IF(N727="nulová",J727,0)</f>
        <v>0</v>
      </c>
      <c r="BJ727" s="17" t="s">
        <v>84</v>
      </c>
      <c r="BK727" s="237">
        <f>ROUND(I727*H727,2)</f>
        <v>0</v>
      </c>
      <c r="BL727" s="17" t="s">
        <v>84</v>
      </c>
      <c r="BM727" s="236" t="s">
        <v>2544</v>
      </c>
    </row>
    <row r="728" s="2" customFormat="1" ht="24" customHeight="1">
      <c r="A728" s="39"/>
      <c r="B728" s="40"/>
      <c r="C728" s="242" t="s">
        <v>2545</v>
      </c>
      <c r="D728" s="242" t="s">
        <v>214</v>
      </c>
      <c r="E728" s="243" t="s">
        <v>2546</v>
      </c>
      <c r="F728" s="244" t="s">
        <v>2547</v>
      </c>
      <c r="G728" s="245" t="s">
        <v>275</v>
      </c>
      <c r="H728" s="246">
        <v>75</v>
      </c>
      <c r="I728" s="247"/>
      <c r="J728" s="248">
        <f>ROUND(I728*H728,2)</f>
        <v>0</v>
      </c>
      <c r="K728" s="244" t="s">
        <v>147</v>
      </c>
      <c r="L728" s="249"/>
      <c r="M728" s="250" t="s">
        <v>32</v>
      </c>
      <c r="N728" s="251" t="s">
        <v>48</v>
      </c>
      <c r="O728" s="85"/>
      <c r="P728" s="234">
        <f>O728*H728</f>
        <v>0</v>
      </c>
      <c r="Q728" s="234">
        <v>0</v>
      </c>
      <c r="R728" s="234">
        <f>Q728*H728</f>
        <v>0</v>
      </c>
      <c r="S728" s="234">
        <v>0</v>
      </c>
      <c r="T728" s="235">
        <f>S728*H728</f>
        <v>0</v>
      </c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R728" s="236" t="s">
        <v>217</v>
      </c>
      <c r="AT728" s="236" t="s">
        <v>214</v>
      </c>
      <c r="AU728" s="236" t="s">
        <v>84</v>
      </c>
      <c r="AY728" s="17" t="s">
        <v>142</v>
      </c>
      <c r="BE728" s="237">
        <f>IF(N728="základní",J728,0)</f>
        <v>0</v>
      </c>
      <c r="BF728" s="237">
        <f>IF(N728="snížená",J728,0)</f>
        <v>0</v>
      </c>
      <c r="BG728" s="237">
        <f>IF(N728="zákl. přenesená",J728,0)</f>
        <v>0</v>
      </c>
      <c r="BH728" s="237">
        <f>IF(N728="sníž. přenesená",J728,0)</f>
        <v>0</v>
      </c>
      <c r="BI728" s="237">
        <f>IF(N728="nulová",J728,0)</f>
        <v>0</v>
      </c>
      <c r="BJ728" s="17" t="s">
        <v>84</v>
      </c>
      <c r="BK728" s="237">
        <f>ROUND(I728*H728,2)</f>
        <v>0</v>
      </c>
      <c r="BL728" s="17" t="s">
        <v>218</v>
      </c>
      <c r="BM728" s="236" t="s">
        <v>2548</v>
      </c>
    </row>
    <row r="729" s="2" customFormat="1" ht="24" customHeight="1">
      <c r="A729" s="39"/>
      <c r="B729" s="40"/>
      <c r="C729" s="242" t="s">
        <v>2549</v>
      </c>
      <c r="D729" s="242" t="s">
        <v>214</v>
      </c>
      <c r="E729" s="243" t="s">
        <v>2550</v>
      </c>
      <c r="F729" s="244" t="s">
        <v>2551</v>
      </c>
      <c r="G729" s="245" t="s">
        <v>146</v>
      </c>
      <c r="H729" s="246">
        <v>1</v>
      </c>
      <c r="I729" s="247"/>
      <c r="J729" s="248">
        <f>ROUND(I729*H729,2)</f>
        <v>0</v>
      </c>
      <c r="K729" s="244" t="s">
        <v>147</v>
      </c>
      <c r="L729" s="249"/>
      <c r="M729" s="250" t="s">
        <v>32</v>
      </c>
      <c r="N729" s="251" t="s">
        <v>48</v>
      </c>
      <c r="O729" s="85"/>
      <c r="P729" s="234">
        <f>O729*H729</f>
        <v>0</v>
      </c>
      <c r="Q729" s="234">
        <v>0</v>
      </c>
      <c r="R729" s="234">
        <f>Q729*H729</f>
        <v>0</v>
      </c>
      <c r="S729" s="234">
        <v>0</v>
      </c>
      <c r="T729" s="235">
        <f>S729*H729</f>
        <v>0</v>
      </c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R729" s="236" t="s">
        <v>217</v>
      </c>
      <c r="AT729" s="236" t="s">
        <v>214</v>
      </c>
      <c r="AU729" s="236" t="s">
        <v>84</v>
      </c>
      <c r="AY729" s="17" t="s">
        <v>142</v>
      </c>
      <c r="BE729" s="237">
        <f>IF(N729="základní",J729,0)</f>
        <v>0</v>
      </c>
      <c r="BF729" s="237">
        <f>IF(N729="snížená",J729,0)</f>
        <v>0</v>
      </c>
      <c r="BG729" s="237">
        <f>IF(N729="zákl. přenesená",J729,0)</f>
        <v>0</v>
      </c>
      <c r="BH729" s="237">
        <f>IF(N729="sníž. přenesená",J729,0)</f>
        <v>0</v>
      </c>
      <c r="BI729" s="237">
        <f>IF(N729="nulová",J729,0)</f>
        <v>0</v>
      </c>
      <c r="BJ729" s="17" t="s">
        <v>84</v>
      </c>
      <c r="BK729" s="237">
        <f>ROUND(I729*H729,2)</f>
        <v>0</v>
      </c>
      <c r="BL729" s="17" t="s">
        <v>218</v>
      </c>
      <c r="BM729" s="236" t="s">
        <v>2552</v>
      </c>
    </row>
    <row r="730" s="2" customFormat="1" ht="24" customHeight="1">
      <c r="A730" s="39"/>
      <c r="B730" s="40"/>
      <c r="C730" s="225" t="s">
        <v>2553</v>
      </c>
      <c r="D730" s="225" t="s">
        <v>143</v>
      </c>
      <c r="E730" s="226" t="s">
        <v>2554</v>
      </c>
      <c r="F730" s="227" t="s">
        <v>2555</v>
      </c>
      <c r="G730" s="228" t="s">
        <v>146</v>
      </c>
      <c r="H730" s="229">
        <v>35</v>
      </c>
      <c r="I730" s="230"/>
      <c r="J730" s="231">
        <f>ROUND(I730*H730,2)</f>
        <v>0</v>
      </c>
      <c r="K730" s="227" t="s">
        <v>147</v>
      </c>
      <c r="L730" s="45"/>
      <c r="M730" s="232" t="s">
        <v>32</v>
      </c>
      <c r="N730" s="233" t="s">
        <v>48</v>
      </c>
      <c r="O730" s="85"/>
      <c r="P730" s="234">
        <f>O730*H730</f>
        <v>0</v>
      </c>
      <c r="Q730" s="234">
        <v>0</v>
      </c>
      <c r="R730" s="234">
        <f>Q730*H730</f>
        <v>0</v>
      </c>
      <c r="S730" s="234">
        <v>0</v>
      </c>
      <c r="T730" s="235">
        <f>S730*H730</f>
        <v>0</v>
      </c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R730" s="236" t="s">
        <v>84</v>
      </c>
      <c r="AT730" s="236" t="s">
        <v>143</v>
      </c>
      <c r="AU730" s="236" t="s">
        <v>84</v>
      </c>
      <c r="AY730" s="17" t="s">
        <v>142</v>
      </c>
      <c r="BE730" s="237">
        <f>IF(N730="základní",J730,0)</f>
        <v>0</v>
      </c>
      <c r="BF730" s="237">
        <f>IF(N730="snížená",J730,0)</f>
        <v>0</v>
      </c>
      <c r="BG730" s="237">
        <f>IF(N730="zákl. přenesená",J730,0)</f>
        <v>0</v>
      </c>
      <c r="BH730" s="237">
        <f>IF(N730="sníž. přenesená",J730,0)</f>
        <v>0</v>
      </c>
      <c r="BI730" s="237">
        <f>IF(N730="nulová",J730,0)</f>
        <v>0</v>
      </c>
      <c r="BJ730" s="17" t="s">
        <v>84</v>
      </c>
      <c r="BK730" s="237">
        <f>ROUND(I730*H730,2)</f>
        <v>0</v>
      </c>
      <c r="BL730" s="17" t="s">
        <v>84</v>
      </c>
      <c r="BM730" s="236" t="s">
        <v>2556</v>
      </c>
    </row>
    <row r="731" s="2" customFormat="1" ht="24" customHeight="1">
      <c r="A731" s="39"/>
      <c r="B731" s="40"/>
      <c r="C731" s="225" t="s">
        <v>2557</v>
      </c>
      <c r="D731" s="225" t="s">
        <v>143</v>
      </c>
      <c r="E731" s="226" t="s">
        <v>2558</v>
      </c>
      <c r="F731" s="227" t="s">
        <v>2559</v>
      </c>
      <c r="G731" s="228" t="s">
        <v>275</v>
      </c>
      <c r="H731" s="229">
        <v>75</v>
      </c>
      <c r="I731" s="230"/>
      <c r="J731" s="231">
        <f>ROUND(I731*H731,2)</f>
        <v>0</v>
      </c>
      <c r="K731" s="227" t="s">
        <v>147</v>
      </c>
      <c r="L731" s="45"/>
      <c r="M731" s="232" t="s">
        <v>32</v>
      </c>
      <c r="N731" s="233" t="s">
        <v>48</v>
      </c>
      <c r="O731" s="85"/>
      <c r="P731" s="234">
        <f>O731*H731</f>
        <v>0</v>
      </c>
      <c r="Q731" s="234">
        <v>0</v>
      </c>
      <c r="R731" s="234">
        <f>Q731*H731</f>
        <v>0</v>
      </c>
      <c r="S731" s="234">
        <v>0</v>
      </c>
      <c r="T731" s="235">
        <f>S731*H731</f>
        <v>0</v>
      </c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R731" s="236" t="s">
        <v>205</v>
      </c>
      <c r="AT731" s="236" t="s">
        <v>143</v>
      </c>
      <c r="AU731" s="236" t="s">
        <v>84</v>
      </c>
      <c r="AY731" s="17" t="s">
        <v>142</v>
      </c>
      <c r="BE731" s="237">
        <f>IF(N731="základní",J731,0)</f>
        <v>0</v>
      </c>
      <c r="BF731" s="237">
        <f>IF(N731="snížená",J731,0)</f>
        <v>0</v>
      </c>
      <c r="BG731" s="237">
        <f>IF(N731="zákl. přenesená",J731,0)</f>
        <v>0</v>
      </c>
      <c r="BH731" s="237">
        <f>IF(N731="sníž. přenesená",J731,0)</f>
        <v>0</v>
      </c>
      <c r="BI731" s="237">
        <f>IF(N731="nulová",J731,0)</f>
        <v>0</v>
      </c>
      <c r="BJ731" s="17" t="s">
        <v>84</v>
      </c>
      <c r="BK731" s="237">
        <f>ROUND(I731*H731,2)</f>
        <v>0</v>
      </c>
      <c r="BL731" s="17" t="s">
        <v>205</v>
      </c>
      <c r="BM731" s="236" t="s">
        <v>2560</v>
      </c>
    </row>
    <row r="732" s="2" customFormat="1" ht="24" customHeight="1">
      <c r="A732" s="39"/>
      <c r="B732" s="40"/>
      <c r="C732" s="225" t="s">
        <v>2561</v>
      </c>
      <c r="D732" s="225" t="s">
        <v>143</v>
      </c>
      <c r="E732" s="226" t="s">
        <v>2562</v>
      </c>
      <c r="F732" s="227" t="s">
        <v>2563</v>
      </c>
      <c r="G732" s="228" t="s">
        <v>146</v>
      </c>
      <c r="H732" s="229">
        <v>2</v>
      </c>
      <c r="I732" s="230"/>
      <c r="J732" s="231">
        <f>ROUND(I732*H732,2)</f>
        <v>0</v>
      </c>
      <c r="K732" s="227" t="s">
        <v>147</v>
      </c>
      <c r="L732" s="45"/>
      <c r="M732" s="232" t="s">
        <v>32</v>
      </c>
      <c r="N732" s="233" t="s">
        <v>48</v>
      </c>
      <c r="O732" s="85"/>
      <c r="P732" s="234">
        <f>O732*H732</f>
        <v>0</v>
      </c>
      <c r="Q732" s="234">
        <v>0</v>
      </c>
      <c r="R732" s="234">
        <f>Q732*H732</f>
        <v>0</v>
      </c>
      <c r="S732" s="234">
        <v>0</v>
      </c>
      <c r="T732" s="235">
        <f>S732*H732</f>
        <v>0</v>
      </c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R732" s="236" t="s">
        <v>84</v>
      </c>
      <c r="AT732" s="236" t="s">
        <v>143</v>
      </c>
      <c r="AU732" s="236" t="s">
        <v>84</v>
      </c>
      <c r="AY732" s="17" t="s">
        <v>142</v>
      </c>
      <c r="BE732" s="237">
        <f>IF(N732="základní",J732,0)</f>
        <v>0</v>
      </c>
      <c r="BF732" s="237">
        <f>IF(N732="snížená",J732,0)</f>
        <v>0</v>
      </c>
      <c r="BG732" s="237">
        <f>IF(N732="zákl. přenesená",J732,0)</f>
        <v>0</v>
      </c>
      <c r="BH732" s="237">
        <f>IF(N732="sníž. přenesená",J732,0)</f>
        <v>0</v>
      </c>
      <c r="BI732" s="237">
        <f>IF(N732="nulová",J732,0)</f>
        <v>0</v>
      </c>
      <c r="BJ732" s="17" t="s">
        <v>84</v>
      </c>
      <c r="BK732" s="237">
        <f>ROUND(I732*H732,2)</f>
        <v>0</v>
      </c>
      <c r="BL732" s="17" t="s">
        <v>84</v>
      </c>
      <c r="BM732" s="236" t="s">
        <v>2564</v>
      </c>
    </row>
    <row r="733" s="2" customFormat="1" ht="24" customHeight="1">
      <c r="A733" s="39"/>
      <c r="B733" s="40"/>
      <c r="C733" s="225" t="s">
        <v>2565</v>
      </c>
      <c r="D733" s="225" t="s">
        <v>143</v>
      </c>
      <c r="E733" s="226" t="s">
        <v>2566</v>
      </c>
      <c r="F733" s="227" t="s">
        <v>2567</v>
      </c>
      <c r="G733" s="228" t="s">
        <v>146</v>
      </c>
      <c r="H733" s="229">
        <v>2</v>
      </c>
      <c r="I733" s="230"/>
      <c r="J733" s="231">
        <f>ROUND(I733*H733,2)</f>
        <v>0</v>
      </c>
      <c r="K733" s="227" t="s">
        <v>147</v>
      </c>
      <c r="L733" s="45"/>
      <c r="M733" s="232" t="s">
        <v>32</v>
      </c>
      <c r="N733" s="233" t="s">
        <v>48</v>
      </c>
      <c r="O733" s="85"/>
      <c r="P733" s="234">
        <f>O733*H733</f>
        <v>0</v>
      </c>
      <c r="Q733" s="234">
        <v>0</v>
      </c>
      <c r="R733" s="234">
        <f>Q733*H733</f>
        <v>0</v>
      </c>
      <c r="S733" s="234">
        <v>0</v>
      </c>
      <c r="T733" s="235">
        <f>S733*H733</f>
        <v>0</v>
      </c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R733" s="236" t="s">
        <v>634</v>
      </c>
      <c r="AT733" s="236" t="s">
        <v>143</v>
      </c>
      <c r="AU733" s="236" t="s">
        <v>84</v>
      </c>
      <c r="AY733" s="17" t="s">
        <v>142</v>
      </c>
      <c r="BE733" s="237">
        <f>IF(N733="základní",J733,0)</f>
        <v>0</v>
      </c>
      <c r="BF733" s="237">
        <f>IF(N733="snížená",J733,0)</f>
        <v>0</v>
      </c>
      <c r="BG733" s="237">
        <f>IF(N733="zákl. přenesená",J733,0)</f>
        <v>0</v>
      </c>
      <c r="BH733" s="237">
        <f>IF(N733="sníž. přenesená",J733,0)</f>
        <v>0</v>
      </c>
      <c r="BI733" s="237">
        <f>IF(N733="nulová",J733,0)</f>
        <v>0</v>
      </c>
      <c r="BJ733" s="17" t="s">
        <v>84</v>
      </c>
      <c r="BK733" s="237">
        <f>ROUND(I733*H733,2)</f>
        <v>0</v>
      </c>
      <c r="BL733" s="17" t="s">
        <v>634</v>
      </c>
      <c r="BM733" s="236" t="s">
        <v>2568</v>
      </c>
    </row>
    <row r="734" s="2" customFormat="1" ht="24" customHeight="1">
      <c r="A734" s="39"/>
      <c r="B734" s="40"/>
      <c r="C734" s="225" t="s">
        <v>2569</v>
      </c>
      <c r="D734" s="225" t="s">
        <v>143</v>
      </c>
      <c r="E734" s="226" t="s">
        <v>2570</v>
      </c>
      <c r="F734" s="227" t="s">
        <v>2571</v>
      </c>
      <c r="G734" s="228" t="s">
        <v>146</v>
      </c>
      <c r="H734" s="229">
        <v>4</v>
      </c>
      <c r="I734" s="230"/>
      <c r="J734" s="231">
        <f>ROUND(I734*H734,2)</f>
        <v>0</v>
      </c>
      <c r="K734" s="227" t="s">
        <v>147</v>
      </c>
      <c r="L734" s="45"/>
      <c r="M734" s="232" t="s">
        <v>32</v>
      </c>
      <c r="N734" s="233" t="s">
        <v>48</v>
      </c>
      <c r="O734" s="85"/>
      <c r="P734" s="234">
        <f>O734*H734</f>
        <v>0</v>
      </c>
      <c r="Q734" s="234">
        <v>0</v>
      </c>
      <c r="R734" s="234">
        <f>Q734*H734</f>
        <v>0</v>
      </c>
      <c r="S734" s="234">
        <v>0</v>
      </c>
      <c r="T734" s="235">
        <f>S734*H734</f>
        <v>0</v>
      </c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R734" s="236" t="s">
        <v>205</v>
      </c>
      <c r="AT734" s="236" t="s">
        <v>143</v>
      </c>
      <c r="AU734" s="236" t="s">
        <v>84</v>
      </c>
      <c r="AY734" s="17" t="s">
        <v>142</v>
      </c>
      <c r="BE734" s="237">
        <f>IF(N734="základní",J734,0)</f>
        <v>0</v>
      </c>
      <c r="BF734" s="237">
        <f>IF(N734="snížená",J734,0)</f>
        <v>0</v>
      </c>
      <c r="BG734" s="237">
        <f>IF(N734="zákl. přenesená",J734,0)</f>
        <v>0</v>
      </c>
      <c r="BH734" s="237">
        <f>IF(N734="sníž. přenesená",J734,0)</f>
        <v>0</v>
      </c>
      <c r="BI734" s="237">
        <f>IF(N734="nulová",J734,0)</f>
        <v>0</v>
      </c>
      <c r="BJ734" s="17" t="s">
        <v>84</v>
      </c>
      <c r="BK734" s="237">
        <f>ROUND(I734*H734,2)</f>
        <v>0</v>
      </c>
      <c r="BL734" s="17" t="s">
        <v>205</v>
      </c>
      <c r="BM734" s="236" t="s">
        <v>2572</v>
      </c>
    </row>
    <row r="735" s="2" customFormat="1" ht="24" customHeight="1">
      <c r="A735" s="39"/>
      <c r="B735" s="40"/>
      <c r="C735" s="242" t="s">
        <v>2573</v>
      </c>
      <c r="D735" s="242" t="s">
        <v>214</v>
      </c>
      <c r="E735" s="243" t="s">
        <v>2574</v>
      </c>
      <c r="F735" s="244" t="s">
        <v>2575</v>
      </c>
      <c r="G735" s="245" t="s">
        <v>146</v>
      </c>
      <c r="H735" s="246">
        <v>11</v>
      </c>
      <c r="I735" s="247"/>
      <c r="J735" s="248">
        <f>ROUND(I735*H735,2)</f>
        <v>0</v>
      </c>
      <c r="K735" s="244" t="s">
        <v>147</v>
      </c>
      <c r="L735" s="249"/>
      <c r="M735" s="250" t="s">
        <v>32</v>
      </c>
      <c r="N735" s="251" t="s">
        <v>48</v>
      </c>
      <c r="O735" s="85"/>
      <c r="P735" s="234">
        <f>O735*H735</f>
        <v>0</v>
      </c>
      <c r="Q735" s="234">
        <v>0</v>
      </c>
      <c r="R735" s="234">
        <f>Q735*H735</f>
        <v>0</v>
      </c>
      <c r="S735" s="234">
        <v>0</v>
      </c>
      <c r="T735" s="235">
        <f>S735*H735</f>
        <v>0</v>
      </c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R735" s="236" t="s">
        <v>230</v>
      </c>
      <c r="AT735" s="236" t="s">
        <v>214</v>
      </c>
      <c r="AU735" s="236" t="s">
        <v>84</v>
      </c>
      <c r="AY735" s="17" t="s">
        <v>142</v>
      </c>
      <c r="BE735" s="237">
        <f>IF(N735="základní",J735,0)</f>
        <v>0</v>
      </c>
      <c r="BF735" s="237">
        <f>IF(N735="snížená",J735,0)</f>
        <v>0</v>
      </c>
      <c r="BG735" s="237">
        <f>IF(N735="zákl. přenesená",J735,0)</f>
        <v>0</v>
      </c>
      <c r="BH735" s="237">
        <f>IF(N735="sníž. přenesená",J735,0)</f>
        <v>0</v>
      </c>
      <c r="BI735" s="237">
        <f>IF(N735="nulová",J735,0)</f>
        <v>0</v>
      </c>
      <c r="BJ735" s="17" t="s">
        <v>84</v>
      </c>
      <c r="BK735" s="237">
        <f>ROUND(I735*H735,2)</f>
        <v>0</v>
      </c>
      <c r="BL735" s="17" t="s">
        <v>230</v>
      </c>
      <c r="BM735" s="236" t="s">
        <v>2576</v>
      </c>
    </row>
    <row r="736" s="2" customFormat="1" ht="24" customHeight="1">
      <c r="A736" s="39"/>
      <c r="B736" s="40"/>
      <c r="C736" s="225" t="s">
        <v>2577</v>
      </c>
      <c r="D736" s="225" t="s">
        <v>143</v>
      </c>
      <c r="E736" s="226" t="s">
        <v>2578</v>
      </c>
      <c r="F736" s="227" t="s">
        <v>2579</v>
      </c>
      <c r="G736" s="228" t="s">
        <v>146</v>
      </c>
      <c r="H736" s="229">
        <v>7</v>
      </c>
      <c r="I736" s="230"/>
      <c r="J736" s="231">
        <f>ROUND(I736*H736,2)</f>
        <v>0</v>
      </c>
      <c r="K736" s="227" t="s">
        <v>147</v>
      </c>
      <c r="L736" s="45"/>
      <c r="M736" s="232" t="s">
        <v>32</v>
      </c>
      <c r="N736" s="233" t="s">
        <v>48</v>
      </c>
      <c r="O736" s="85"/>
      <c r="P736" s="234">
        <f>O736*H736</f>
        <v>0</v>
      </c>
      <c r="Q736" s="234">
        <v>0</v>
      </c>
      <c r="R736" s="234">
        <f>Q736*H736</f>
        <v>0</v>
      </c>
      <c r="S736" s="234">
        <v>0</v>
      </c>
      <c r="T736" s="235">
        <f>S736*H736</f>
        <v>0</v>
      </c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R736" s="236" t="s">
        <v>205</v>
      </c>
      <c r="AT736" s="236" t="s">
        <v>143</v>
      </c>
      <c r="AU736" s="236" t="s">
        <v>84</v>
      </c>
      <c r="AY736" s="17" t="s">
        <v>142</v>
      </c>
      <c r="BE736" s="237">
        <f>IF(N736="základní",J736,0)</f>
        <v>0</v>
      </c>
      <c r="BF736" s="237">
        <f>IF(N736="snížená",J736,0)</f>
        <v>0</v>
      </c>
      <c r="BG736" s="237">
        <f>IF(N736="zákl. přenesená",J736,0)</f>
        <v>0</v>
      </c>
      <c r="BH736" s="237">
        <f>IF(N736="sníž. přenesená",J736,0)</f>
        <v>0</v>
      </c>
      <c r="BI736" s="237">
        <f>IF(N736="nulová",J736,0)</f>
        <v>0</v>
      </c>
      <c r="BJ736" s="17" t="s">
        <v>84</v>
      </c>
      <c r="BK736" s="237">
        <f>ROUND(I736*H736,2)</f>
        <v>0</v>
      </c>
      <c r="BL736" s="17" t="s">
        <v>205</v>
      </c>
      <c r="BM736" s="236" t="s">
        <v>2580</v>
      </c>
    </row>
    <row r="737" s="2" customFormat="1" ht="24" customHeight="1">
      <c r="A737" s="39"/>
      <c r="B737" s="40"/>
      <c r="C737" s="225" t="s">
        <v>2581</v>
      </c>
      <c r="D737" s="225" t="s">
        <v>143</v>
      </c>
      <c r="E737" s="226" t="s">
        <v>2582</v>
      </c>
      <c r="F737" s="227" t="s">
        <v>2583</v>
      </c>
      <c r="G737" s="228" t="s">
        <v>146</v>
      </c>
      <c r="H737" s="229">
        <v>4</v>
      </c>
      <c r="I737" s="230"/>
      <c r="J737" s="231">
        <f>ROUND(I737*H737,2)</f>
        <v>0</v>
      </c>
      <c r="K737" s="227" t="s">
        <v>147</v>
      </c>
      <c r="L737" s="45"/>
      <c r="M737" s="232" t="s">
        <v>32</v>
      </c>
      <c r="N737" s="233" t="s">
        <v>48</v>
      </c>
      <c r="O737" s="85"/>
      <c r="P737" s="234">
        <f>O737*H737</f>
        <v>0</v>
      </c>
      <c r="Q737" s="234">
        <v>0</v>
      </c>
      <c r="R737" s="234">
        <f>Q737*H737</f>
        <v>0</v>
      </c>
      <c r="S737" s="234">
        <v>0</v>
      </c>
      <c r="T737" s="235">
        <f>S737*H737</f>
        <v>0</v>
      </c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R737" s="236" t="s">
        <v>84</v>
      </c>
      <c r="AT737" s="236" t="s">
        <v>143</v>
      </c>
      <c r="AU737" s="236" t="s">
        <v>84</v>
      </c>
      <c r="AY737" s="17" t="s">
        <v>142</v>
      </c>
      <c r="BE737" s="237">
        <f>IF(N737="základní",J737,0)</f>
        <v>0</v>
      </c>
      <c r="BF737" s="237">
        <f>IF(N737="snížená",J737,0)</f>
        <v>0</v>
      </c>
      <c r="BG737" s="237">
        <f>IF(N737="zákl. přenesená",J737,0)</f>
        <v>0</v>
      </c>
      <c r="BH737" s="237">
        <f>IF(N737="sníž. přenesená",J737,0)</f>
        <v>0</v>
      </c>
      <c r="BI737" s="237">
        <f>IF(N737="nulová",J737,0)</f>
        <v>0</v>
      </c>
      <c r="BJ737" s="17" t="s">
        <v>84</v>
      </c>
      <c r="BK737" s="237">
        <f>ROUND(I737*H737,2)</f>
        <v>0</v>
      </c>
      <c r="BL737" s="17" t="s">
        <v>84</v>
      </c>
      <c r="BM737" s="236" t="s">
        <v>2584</v>
      </c>
    </row>
    <row r="738" s="2" customFormat="1" ht="60" customHeight="1">
      <c r="A738" s="39"/>
      <c r="B738" s="40"/>
      <c r="C738" s="225" t="s">
        <v>2585</v>
      </c>
      <c r="D738" s="225" t="s">
        <v>143</v>
      </c>
      <c r="E738" s="226" t="s">
        <v>2586</v>
      </c>
      <c r="F738" s="227" t="s">
        <v>2587</v>
      </c>
      <c r="G738" s="228" t="s">
        <v>146</v>
      </c>
      <c r="H738" s="229">
        <v>2</v>
      </c>
      <c r="I738" s="230"/>
      <c r="J738" s="231">
        <f>ROUND(I738*H738,2)</f>
        <v>0</v>
      </c>
      <c r="K738" s="227" t="s">
        <v>147</v>
      </c>
      <c r="L738" s="45"/>
      <c r="M738" s="232" t="s">
        <v>32</v>
      </c>
      <c r="N738" s="233" t="s">
        <v>48</v>
      </c>
      <c r="O738" s="85"/>
      <c r="P738" s="234">
        <f>O738*H738</f>
        <v>0</v>
      </c>
      <c r="Q738" s="234">
        <v>0</v>
      </c>
      <c r="R738" s="234">
        <f>Q738*H738</f>
        <v>0</v>
      </c>
      <c r="S738" s="234">
        <v>0</v>
      </c>
      <c r="T738" s="235">
        <f>S738*H738</f>
        <v>0</v>
      </c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R738" s="236" t="s">
        <v>158</v>
      </c>
      <c r="AT738" s="236" t="s">
        <v>143</v>
      </c>
      <c r="AU738" s="236" t="s">
        <v>84</v>
      </c>
      <c r="AY738" s="17" t="s">
        <v>142</v>
      </c>
      <c r="BE738" s="237">
        <f>IF(N738="základní",J738,0)</f>
        <v>0</v>
      </c>
      <c r="BF738" s="237">
        <f>IF(N738="snížená",J738,0)</f>
        <v>0</v>
      </c>
      <c r="BG738" s="237">
        <f>IF(N738="zákl. přenesená",J738,0)</f>
        <v>0</v>
      </c>
      <c r="BH738" s="237">
        <f>IF(N738="sníž. přenesená",J738,0)</f>
        <v>0</v>
      </c>
      <c r="BI738" s="237">
        <f>IF(N738="nulová",J738,0)</f>
        <v>0</v>
      </c>
      <c r="BJ738" s="17" t="s">
        <v>84</v>
      </c>
      <c r="BK738" s="237">
        <f>ROUND(I738*H738,2)</f>
        <v>0</v>
      </c>
      <c r="BL738" s="17" t="s">
        <v>158</v>
      </c>
      <c r="BM738" s="236" t="s">
        <v>2588</v>
      </c>
    </row>
    <row r="739" s="2" customFormat="1" ht="24" customHeight="1">
      <c r="A739" s="39"/>
      <c r="B739" s="40"/>
      <c r="C739" s="225" t="s">
        <v>2589</v>
      </c>
      <c r="D739" s="225" t="s">
        <v>143</v>
      </c>
      <c r="E739" s="226" t="s">
        <v>2590</v>
      </c>
      <c r="F739" s="227" t="s">
        <v>2591</v>
      </c>
      <c r="G739" s="228" t="s">
        <v>146</v>
      </c>
      <c r="H739" s="229">
        <v>6</v>
      </c>
      <c r="I739" s="230"/>
      <c r="J739" s="231">
        <f>ROUND(I739*H739,2)</f>
        <v>0</v>
      </c>
      <c r="K739" s="227" t="s">
        <v>147</v>
      </c>
      <c r="L739" s="45"/>
      <c r="M739" s="232" t="s">
        <v>32</v>
      </c>
      <c r="N739" s="233" t="s">
        <v>48</v>
      </c>
      <c r="O739" s="85"/>
      <c r="P739" s="234">
        <f>O739*H739</f>
        <v>0</v>
      </c>
      <c r="Q739" s="234">
        <v>0</v>
      </c>
      <c r="R739" s="234">
        <f>Q739*H739</f>
        <v>0</v>
      </c>
      <c r="S739" s="234">
        <v>0</v>
      </c>
      <c r="T739" s="235">
        <f>S739*H739</f>
        <v>0</v>
      </c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R739" s="236" t="s">
        <v>84</v>
      </c>
      <c r="AT739" s="236" t="s">
        <v>143</v>
      </c>
      <c r="AU739" s="236" t="s">
        <v>84</v>
      </c>
      <c r="AY739" s="17" t="s">
        <v>142</v>
      </c>
      <c r="BE739" s="237">
        <f>IF(N739="základní",J739,0)</f>
        <v>0</v>
      </c>
      <c r="BF739" s="237">
        <f>IF(N739="snížená",J739,0)</f>
        <v>0</v>
      </c>
      <c r="BG739" s="237">
        <f>IF(N739="zákl. přenesená",J739,0)</f>
        <v>0</v>
      </c>
      <c r="BH739" s="237">
        <f>IF(N739="sníž. přenesená",J739,0)</f>
        <v>0</v>
      </c>
      <c r="BI739" s="237">
        <f>IF(N739="nulová",J739,0)</f>
        <v>0</v>
      </c>
      <c r="BJ739" s="17" t="s">
        <v>84</v>
      </c>
      <c r="BK739" s="237">
        <f>ROUND(I739*H739,2)</f>
        <v>0</v>
      </c>
      <c r="BL739" s="17" t="s">
        <v>84</v>
      </c>
      <c r="BM739" s="236" t="s">
        <v>2592</v>
      </c>
    </row>
    <row r="740" s="2" customFormat="1" ht="24" customHeight="1">
      <c r="A740" s="39"/>
      <c r="B740" s="40"/>
      <c r="C740" s="242" t="s">
        <v>2593</v>
      </c>
      <c r="D740" s="242" t="s">
        <v>214</v>
      </c>
      <c r="E740" s="243" t="s">
        <v>2594</v>
      </c>
      <c r="F740" s="244" t="s">
        <v>2595</v>
      </c>
      <c r="G740" s="245" t="s">
        <v>146</v>
      </c>
      <c r="H740" s="246">
        <v>2</v>
      </c>
      <c r="I740" s="247"/>
      <c r="J740" s="248">
        <f>ROUND(I740*H740,2)</f>
        <v>0</v>
      </c>
      <c r="K740" s="244" t="s">
        <v>147</v>
      </c>
      <c r="L740" s="249"/>
      <c r="M740" s="250" t="s">
        <v>32</v>
      </c>
      <c r="N740" s="251" t="s">
        <v>48</v>
      </c>
      <c r="O740" s="85"/>
      <c r="P740" s="234">
        <f>O740*H740</f>
        <v>0</v>
      </c>
      <c r="Q740" s="234">
        <v>0</v>
      </c>
      <c r="R740" s="234">
        <f>Q740*H740</f>
        <v>0</v>
      </c>
      <c r="S740" s="234">
        <v>0</v>
      </c>
      <c r="T740" s="235">
        <f>S740*H740</f>
        <v>0</v>
      </c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R740" s="236" t="s">
        <v>230</v>
      </c>
      <c r="AT740" s="236" t="s">
        <v>214</v>
      </c>
      <c r="AU740" s="236" t="s">
        <v>84</v>
      </c>
      <c r="AY740" s="17" t="s">
        <v>142</v>
      </c>
      <c r="BE740" s="237">
        <f>IF(N740="základní",J740,0)</f>
        <v>0</v>
      </c>
      <c r="BF740" s="237">
        <f>IF(N740="snížená",J740,0)</f>
        <v>0</v>
      </c>
      <c r="BG740" s="237">
        <f>IF(N740="zákl. přenesená",J740,0)</f>
        <v>0</v>
      </c>
      <c r="BH740" s="237">
        <f>IF(N740="sníž. přenesená",J740,0)</f>
        <v>0</v>
      </c>
      <c r="BI740" s="237">
        <f>IF(N740="nulová",J740,0)</f>
        <v>0</v>
      </c>
      <c r="BJ740" s="17" t="s">
        <v>84</v>
      </c>
      <c r="BK740" s="237">
        <f>ROUND(I740*H740,2)</f>
        <v>0</v>
      </c>
      <c r="BL740" s="17" t="s">
        <v>230</v>
      </c>
      <c r="BM740" s="236" t="s">
        <v>2596</v>
      </c>
    </row>
    <row r="741" s="2" customFormat="1" ht="24" customHeight="1">
      <c r="A741" s="39"/>
      <c r="B741" s="40"/>
      <c r="C741" s="242" t="s">
        <v>2597</v>
      </c>
      <c r="D741" s="242" t="s">
        <v>214</v>
      </c>
      <c r="E741" s="243" t="s">
        <v>2598</v>
      </c>
      <c r="F741" s="244" t="s">
        <v>2599</v>
      </c>
      <c r="G741" s="245" t="s">
        <v>146</v>
      </c>
      <c r="H741" s="246">
        <v>2</v>
      </c>
      <c r="I741" s="247"/>
      <c r="J741" s="248">
        <f>ROUND(I741*H741,2)</f>
        <v>0</v>
      </c>
      <c r="K741" s="244" t="s">
        <v>147</v>
      </c>
      <c r="L741" s="249"/>
      <c r="M741" s="250" t="s">
        <v>32</v>
      </c>
      <c r="N741" s="251" t="s">
        <v>48</v>
      </c>
      <c r="O741" s="85"/>
      <c r="P741" s="234">
        <f>O741*H741</f>
        <v>0</v>
      </c>
      <c r="Q741" s="234">
        <v>0</v>
      </c>
      <c r="R741" s="234">
        <f>Q741*H741</f>
        <v>0</v>
      </c>
      <c r="S741" s="234">
        <v>0</v>
      </c>
      <c r="T741" s="235">
        <f>S741*H741</f>
        <v>0</v>
      </c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R741" s="236" t="s">
        <v>217</v>
      </c>
      <c r="AT741" s="236" t="s">
        <v>214</v>
      </c>
      <c r="AU741" s="236" t="s">
        <v>84</v>
      </c>
      <c r="AY741" s="17" t="s">
        <v>142</v>
      </c>
      <c r="BE741" s="237">
        <f>IF(N741="základní",J741,0)</f>
        <v>0</v>
      </c>
      <c r="BF741" s="237">
        <f>IF(N741="snížená",J741,0)</f>
        <v>0</v>
      </c>
      <c r="BG741" s="237">
        <f>IF(N741="zákl. přenesená",J741,0)</f>
        <v>0</v>
      </c>
      <c r="BH741" s="237">
        <f>IF(N741="sníž. přenesená",J741,0)</f>
        <v>0</v>
      </c>
      <c r="BI741" s="237">
        <f>IF(N741="nulová",J741,0)</f>
        <v>0</v>
      </c>
      <c r="BJ741" s="17" t="s">
        <v>84</v>
      </c>
      <c r="BK741" s="237">
        <f>ROUND(I741*H741,2)</f>
        <v>0</v>
      </c>
      <c r="BL741" s="17" t="s">
        <v>218</v>
      </c>
      <c r="BM741" s="236" t="s">
        <v>2600</v>
      </c>
    </row>
    <row r="742" s="2" customFormat="1" ht="24" customHeight="1">
      <c r="A742" s="39"/>
      <c r="B742" s="40"/>
      <c r="C742" s="225" t="s">
        <v>2601</v>
      </c>
      <c r="D742" s="225" t="s">
        <v>143</v>
      </c>
      <c r="E742" s="226" t="s">
        <v>2602</v>
      </c>
      <c r="F742" s="227" t="s">
        <v>2603</v>
      </c>
      <c r="G742" s="228" t="s">
        <v>146</v>
      </c>
      <c r="H742" s="229">
        <v>8</v>
      </c>
      <c r="I742" s="230"/>
      <c r="J742" s="231">
        <f>ROUND(I742*H742,2)</f>
        <v>0</v>
      </c>
      <c r="K742" s="227" t="s">
        <v>147</v>
      </c>
      <c r="L742" s="45"/>
      <c r="M742" s="232" t="s">
        <v>32</v>
      </c>
      <c r="N742" s="233" t="s">
        <v>48</v>
      </c>
      <c r="O742" s="85"/>
      <c r="P742" s="234">
        <f>O742*H742</f>
        <v>0</v>
      </c>
      <c r="Q742" s="234">
        <v>0</v>
      </c>
      <c r="R742" s="234">
        <f>Q742*H742</f>
        <v>0</v>
      </c>
      <c r="S742" s="234">
        <v>0</v>
      </c>
      <c r="T742" s="235">
        <f>S742*H742</f>
        <v>0</v>
      </c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R742" s="236" t="s">
        <v>84</v>
      </c>
      <c r="AT742" s="236" t="s">
        <v>143</v>
      </c>
      <c r="AU742" s="236" t="s">
        <v>84</v>
      </c>
      <c r="AY742" s="17" t="s">
        <v>142</v>
      </c>
      <c r="BE742" s="237">
        <f>IF(N742="základní",J742,0)</f>
        <v>0</v>
      </c>
      <c r="BF742" s="237">
        <f>IF(N742="snížená",J742,0)</f>
        <v>0</v>
      </c>
      <c r="BG742" s="237">
        <f>IF(N742="zákl. přenesená",J742,0)</f>
        <v>0</v>
      </c>
      <c r="BH742" s="237">
        <f>IF(N742="sníž. přenesená",J742,0)</f>
        <v>0</v>
      </c>
      <c r="BI742" s="237">
        <f>IF(N742="nulová",J742,0)</f>
        <v>0</v>
      </c>
      <c r="BJ742" s="17" t="s">
        <v>84</v>
      </c>
      <c r="BK742" s="237">
        <f>ROUND(I742*H742,2)</f>
        <v>0</v>
      </c>
      <c r="BL742" s="17" t="s">
        <v>84</v>
      </c>
      <c r="BM742" s="236" t="s">
        <v>2604</v>
      </c>
    </row>
    <row r="743" s="2" customFormat="1" ht="24" customHeight="1">
      <c r="A743" s="39"/>
      <c r="B743" s="40"/>
      <c r="C743" s="225" t="s">
        <v>2605</v>
      </c>
      <c r="D743" s="225" t="s">
        <v>143</v>
      </c>
      <c r="E743" s="226" t="s">
        <v>2606</v>
      </c>
      <c r="F743" s="227" t="s">
        <v>2607</v>
      </c>
      <c r="G743" s="228" t="s">
        <v>146</v>
      </c>
      <c r="H743" s="229">
        <v>7</v>
      </c>
      <c r="I743" s="230"/>
      <c r="J743" s="231">
        <f>ROUND(I743*H743,2)</f>
        <v>0</v>
      </c>
      <c r="K743" s="227" t="s">
        <v>147</v>
      </c>
      <c r="L743" s="45"/>
      <c r="M743" s="232" t="s">
        <v>32</v>
      </c>
      <c r="N743" s="233" t="s">
        <v>48</v>
      </c>
      <c r="O743" s="85"/>
      <c r="P743" s="234">
        <f>O743*H743</f>
        <v>0</v>
      </c>
      <c r="Q743" s="234">
        <v>0</v>
      </c>
      <c r="R743" s="234">
        <f>Q743*H743</f>
        <v>0</v>
      </c>
      <c r="S743" s="234">
        <v>0</v>
      </c>
      <c r="T743" s="235">
        <f>S743*H743</f>
        <v>0</v>
      </c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R743" s="236" t="s">
        <v>84</v>
      </c>
      <c r="AT743" s="236" t="s">
        <v>143</v>
      </c>
      <c r="AU743" s="236" t="s">
        <v>84</v>
      </c>
      <c r="AY743" s="17" t="s">
        <v>142</v>
      </c>
      <c r="BE743" s="237">
        <f>IF(N743="základní",J743,0)</f>
        <v>0</v>
      </c>
      <c r="BF743" s="237">
        <f>IF(N743="snížená",J743,0)</f>
        <v>0</v>
      </c>
      <c r="BG743" s="237">
        <f>IF(N743="zákl. přenesená",J743,0)</f>
        <v>0</v>
      </c>
      <c r="BH743" s="237">
        <f>IF(N743="sníž. přenesená",J743,0)</f>
        <v>0</v>
      </c>
      <c r="BI743" s="237">
        <f>IF(N743="nulová",J743,0)</f>
        <v>0</v>
      </c>
      <c r="BJ743" s="17" t="s">
        <v>84</v>
      </c>
      <c r="BK743" s="237">
        <f>ROUND(I743*H743,2)</f>
        <v>0</v>
      </c>
      <c r="BL743" s="17" t="s">
        <v>84</v>
      </c>
      <c r="BM743" s="236" t="s">
        <v>2608</v>
      </c>
    </row>
    <row r="744" s="2" customFormat="1" ht="24" customHeight="1">
      <c r="A744" s="39"/>
      <c r="B744" s="40"/>
      <c r="C744" s="225" t="s">
        <v>2609</v>
      </c>
      <c r="D744" s="225" t="s">
        <v>143</v>
      </c>
      <c r="E744" s="226" t="s">
        <v>2610</v>
      </c>
      <c r="F744" s="227" t="s">
        <v>2611</v>
      </c>
      <c r="G744" s="228" t="s">
        <v>146</v>
      </c>
      <c r="H744" s="229">
        <v>9</v>
      </c>
      <c r="I744" s="230"/>
      <c r="J744" s="231">
        <f>ROUND(I744*H744,2)</f>
        <v>0</v>
      </c>
      <c r="K744" s="227" t="s">
        <v>147</v>
      </c>
      <c r="L744" s="45"/>
      <c r="M744" s="232" t="s">
        <v>32</v>
      </c>
      <c r="N744" s="233" t="s">
        <v>48</v>
      </c>
      <c r="O744" s="85"/>
      <c r="P744" s="234">
        <f>O744*H744</f>
        <v>0</v>
      </c>
      <c r="Q744" s="234">
        <v>0</v>
      </c>
      <c r="R744" s="234">
        <f>Q744*H744</f>
        <v>0</v>
      </c>
      <c r="S744" s="234">
        <v>0</v>
      </c>
      <c r="T744" s="235">
        <f>S744*H744</f>
        <v>0</v>
      </c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R744" s="236" t="s">
        <v>158</v>
      </c>
      <c r="AT744" s="236" t="s">
        <v>143</v>
      </c>
      <c r="AU744" s="236" t="s">
        <v>84</v>
      </c>
      <c r="AY744" s="17" t="s">
        <v>142</v>
      </c>
      <c r="BE744" s="237">
        <f>IF(N744="základní",J744,0)</f>
        <v>0</v>
      </c>
      <c r="BF744" s="237">
        <f>IF(N744="snížená",J744,0)</f>
        <v>0</v>
      </c>
      <c r="BG744" s="237">
        <f>IF(N744="zákl. přenesená",J744,0)</f>
        <v>0</v>
      </c>
      <c r="BH744" s="237">
        <f>IF(N744="sníž. přenesená",J744,0)</f>
        <v>0</v>
      </c>
      <c r="BI744" s="237">
        <f>IF(N744="nulová",J744,0)</f>
        <v>0</v>
      </c>
      <c r="BJ744" s="17" t="s">
        <v>84</v>
      </c>
      <c r="BK744" s="237">
        <f>ROUND(I744*H744,2)</f>
        <v>0</v>
      </c>
      <c r="BL744" s="17" t="s">
        <v>158</v>
      </c>
      <c r="BM744" s="236" t="s">
        <v>2612</v>
      </c>
    </row>
    <row r="745" s="2" customFormat="1" ht="24" customHeight="1">
      <c r="A745" s="39"/>
      <c r="B745" s="40"/>
      <c r="C745" s="225" t="s">
        <v>2613</v>
      </c>
      <c r="D745" s="225" t="s">
        <v>143</v>
      </c>
      <c r="E745" s="226" t="s">
        <v>2614</v>
      </c>
      <c r="F745" s="227" t="s">
        <v>2615</v>
      </c>
      <c r="G745" s="228" t="s">
        <v>146</v>
      </c>
      <c r="H745" s="229">
        <v>19</v>
      </c>
      <c r="I745" s="230"/>
      <c r="J745" s="231">
        <f>ROUND(I745*H745,2)</f>
        <v>0</v>
      </c>
      <c r="K745" s="227" t="s">
        <v>147</v>
      </c>
      <c r="L745" s="45"/>
      <c r="M745" s="232" t="s">
        <v>32</v>
      </c>
      <c r="N745" s="233" t="s">
        <v>48</v>
      </c>
      <c r="O745" s="85"/>
      <c r="P745" s="234">
        <f>O745*H745</f>
        <v>0</v>
      </c>
      <c r="Q745" s="234">
        <v>0</v>
      </c>
      <c r="R745" s="234">
        <f>Q745*H745</f>
        <v>0</v>
      </c>
      <c r="S745" s="234">
        <v>0</v>
      </c>
      <c r="T745" s="235">
        <f>S745*H745</f>
        <v>0</v>
      </c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R745" s="236" t="s">
        <v>158</v>
      </c>
      <c r="AT745" s="236" t="s">
        <v>143</v>
      </c>
      <c r="AU745" s="236" t="s">
        <v>84</v>
      </c>
      <c r="AY745" s="17" t="s">
        <v>142</v>
      </c>
      <c r="BE745" s="237">
        <f>IF(N745="základní",J745,0)</f>
        <v>0</v>
      </c>
      <c r="BF745" s="237">
        <f>IF(N745="snížená",J745,0)</f>
        <v>0</v>
      </c>
      <c r="BG745" s="237">
        <f>IF(N745="zákl. přenesená",J745,0)</f>
        <v>0</v>
      </c>
      <c r="BH745" s="237">
        <f>IF(N745="sníž. přenesená",J745,0)</f>
        <v>0</v>
      </c>
      <c r="BI745" s="237">
        <f>IF(N745="nulová",J745,0)</f>
        <v>0</v>
      </c>
      <c r="BJ745" s="17" t="s">
        <v>84</v>
      </c>
      <c r="BK745" s="237">
        <f>ROUND(I745*H745,2)</f>
        <v>0</v>
      </c>
      <c r="BL745" s="17" t="s">
        <v>158</v>
      </c>
      <c r="BM745" s="236" t="s">
        <v>2616</v>
      </c>
    </row>
    <row r="746" s="2" customFormat="1" ht="24" customHeight="1">
      <c r="A746" s="39"/>
      <c r="B746" s="40"/>
      <c r="C746" s="225" t="s">
        <v>2617</v>
      </c>
      <c r="D746" s="225" t="s">
        <v>143</v>
      </c>
      <c r="E746" s="226" t="s">
        <v>2618</v>
      </c>
      <c r="F746" s="227" t="s">
        <v>2619</v>
      </c>
      <c r="G746" s="228" t="s">
        <v>146</v>
      </c>
      <c r="H746" s="229">
        <v>19</v>
      </c>
      <c r="I746" s="230"/>
      <c r="J746" s="231">
        <f>ROUND(I746*H746,2)</f>
        <v>0</v>
      </c>
      <c r="K746" s="227" t="s">
        <v>147</v>
      </c>
      <c r="L746" s="45"/>
      <c r="M746" s="232" t="s">
        <v>32</v>
      </c>
      <c r="N746" s="233" t="s">
        <v>48</v>
      </c>
      <c r="O746" s="85"/>
      <c r="P746" s="234">
        <f>O746*H746</f>
        <v>0</v>
      </c>
      <c r="Q746" s="234">
        <v>0</v>
      </c>
      <c r="R746" s="234">
        <f>Q746*H746</f>
        <v>0</v>
      </c>
      <c r="S746" s="234">
        <v>0</v>
      </c>
      <c r="T746" s="235">
        <f>S746*H746</f>
        <v>0</v>
      </c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R746" s="236" t="s">
        <v>158</v>
      </c>
      <c r="AT746" s="236" t="s">
        <v>143</v>
      </c>
      <c r="AU746" s="236" t="s">
        <v>84</v>
      </c>
      <c r="AY746" s="17" t="s">
        <v>142</v>
      </c>
      <c r="BE746" s="237">
        <f>IF(N746="základní",J746,0)</f>
        <v>0</v>
      </c>
      <c r="BF746" s="237">
        <f>IF(N746="snížená",J746,0)</f>
        <v>0</v>
      </c>
      <c r="BG746" s="237">
        <f>IF(N746="zákl. přenesená",J746,0)</f>
        <v>0</v>
      </c>
      <c r="BH746" s="237">
        <f>IF(N746="sníž. přenesená",J746,0)</f>
        <v>0</v>
      </c>
      <c r="BI746" s="237">
        <f>IF(N746="nulová",J746,0)</f>
        <v>0</v>
      </c>
      <c r="BJ746" s="17" t="s">
        <v>84</v>
      </c>
      <c r="BK746" s="237">
        <f>ROUND(I746*H746,2)</f>
        <v>0</v>
      </c>
      <c r="BL746" s="17" t="s">
        <v>158</v>
      </c>
      <c r="BM746" s="236" t="s">
        <v>2620</v>
      </c>
    </row>
    <row r="747" s="2" customFormat="1" ht="24" customHeight="1">
      <c r="A747" s="39"/>
      <c r="B747" s="40"/>
      <c r="C747" s="225" t="s">
        <v>2621</v>
      </c>
      <c r="D747" s="225" t="s">
        <v>143</v>
      </c>
      <c r="E747" s="226" t="s">
        <v>2622</v>
      </c>
      <c r="F747" s="227" t="s">
        <v>2623</v>
      </c>
      <c r="G747" s="228" t="s">
        <v>146</v>
      </c>
      <c r="H747" s="229">
        <v>19</v>
      </c>
      <c r="I747" s="230"/>
      <c r="J747" s="231">
        <f>ROUND(I747*H747,2)</f>
        <v>0</v>
      </c>
      <c r="K747" s="227" t="s">
        <v>147</v>
      </c>
      <c r="L747" s="45"/>
      <c r="M747" s="232" t="s">
        <v>32</v>
      </c>
      <c r="N747" s="233" t="s">
        <v>48</v>
      </c>
      <c r="O747" s="85"/>
      <c r="P747" s="234">
        <f>O747*H747</f>
        <v>0</v>
      </c>
      <c r="Q747" s="234">
        <v>0</v>
      </c>
      <c r="R747" s="234">
        <f>Q747*H747</f>
        <v>0</v>
      </c>
      <c r="S747" s="234">
        <v>0</v>
      </c>
      <c r="T747" s="235">
        <f>S747*H747</f>
        <v>0</v>
      </c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R747" s="236" t="s">
        <v>158</v>
      </c>
      <c r="AT747" s="236" t="s">
        <v>143</v>
      </c>
      <c r="AU747" s="236" t="s">
        <v>84</v>
      </c>
      <c r="AY747" s="17" t="s">
        <v>142</v>
      </c>
      <c r="BE747" s="237">
        <f>IF(N747="základní",J747,0)</f>
        <v>0</v>
      </c>
      <c r="BF747" s="237">
        <f>IF(N747="snížená",J747,0)</f>
        <v>0</v>
      </c>
      <c r="BG747" s="237">
        <f>IF(N747="zákl. přenesená",J747,0)</f>
        <v>0</v>
      </c>
      <c r="BH747" s="237">
        <f>IF(N747="sníž. přenesená",J747,0)</f>
        <v>0</v>
      </c>
      <c r="BI747" s="237">
        <f>IF(N747="nulová",J747,0)</f>
        <v>0</v>
      </c>
      <c r="BJ747" s="17" t="s">
        <v>84</v>
      </c>
      <c r="BK747" s="237">
        <f>ROUND(I747*H747,2)</f>
        <v>0</v>
      </c>
      <c r="BL747" s="17" t="s">
        <v>158</v>
      </c>
      <c r="BM747" s="236" t="s">
        <v>2624</v>
      </c>
    </row>
    <row r="748" s="2" customFormat="1" ht="24" customHeight="1">
      <c r="A748" s="39"/>
      <c r="B748" s="40"/>
      <c r="C748" s="225" t="s">
        <v>2625</v>
      </c>
      <c r="D748" s="225" t="s">
        <v>143</v>
      </c>
      <c r="E748" s="226" t="s">
        <v>2626</v>
      </c>
      <c r="F748" s="227" t="s">
        <v>2627</v>
      </c>
      <c r="G748" s="228" t="s">
        <v>146</v>
      </c>
      <c r="H748" s="229">
        <v>19</v>
      </c>
      <c r="I748" s="230"/>
      <c r="J748" s="231">
        <f>ROUND(I748*H748,2)</f>
        <v>0</v>
      </c>
      <c r="K748" s="227" t="s">
        <v>147</v>
      </c>
      <c r="L748" s="45"/>
      <c r="M748" s="232" t="s">
        <v>32</v>
      </c>
      <c r="N748" s="233" t="s">
        <v>48</v>
      </c>
      <c r="O748" s="85"/>
      <c r="P748" s="234">
        <f>O748*H748</f>
        <v>0</v>
      </c>
      <c r="Q748" s="234">
        <v>0</v>
      </c>
      <c r="R748" s="234">
        <f>Q748*H748</f>
        <v>0</v>
      </c>
      <c r="S748" s="234">
        <v>0</v>
      </c>
      <c r="T748" s="235">
        <f>S748*H748</f>
        <v>0</v>
      </c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R748" s="236" t="s">
        <v>158</v>
      </c>
      <c r="AT748" s="236" t="s">
        <v>143</v>
      </c>
      <c r="AU748" s="236" t="s">
        <v>84</v>
      </c>
      <c r="AY748" s="17" t="s">
        <v>142</v>
      </c>
      <c r="BE748" s="237">
        <f>IF(N748="základní",J748,0)</f>
        <v>0</v>
      </c>
      <c r="BF748" s="237">
        <f>IF(N748="snížená",J748,0)</f>
        <v>0</v>
      </c>
      <c r="BG748" s="237">
        <f>IF(N748="zákl. přenesená",J748,0)</f>
        <v>0</v>
      </c>
      <c r="BH748" s="237">
        <f>IF(N748="sníž. přenesená",J748,0)</f>
        <v>0</v>
      </c>
      <c r="BI748" s="237">
        <f>IF(N748="nulová",J748,0)</f>
        <v>0</v>
      </c>
      <c r="BJ748" s="17" t="s">
        <v>84</v>
      </c>
      <c r="BK748" s="237">
        <f>ROUND(I748*H748,2)</f>
        <v>0</v>
      </c>
      <c r="BL748" s="17" t="s">
        <v>158</v>
      </c>
      <c r="BM748" s="236" t="s">
        <v>2628</v>
      </c>
    </row>
    <row r="749" s="2" customFormat="1" ht="24" customHeight="1">
      <c r="A749" s="39"/>
      <c r="B749" s="40"/>
      <c r="C749" s="242" t="s">
        <v>2629</v>
      </c>
      <c r="D749" s="242" t="s">
        <v>214</v>
      </c>
      <c r="E749" s="243" t="s">
        <v>2630</v>
      </c>
      <c r="F749" s="244" t="s">
        <v>2631</v>
      </c>
      <c r="G749" s="245" t="s">
        <v>146</v>
      </c>
      <c r="H749" s="246">
        <v>15</v>
      </c>
      <c r="I749" s="247"/>
      <c r="J749" s="248">
        <f>ROUND(I749*H749,2)</f>
        <v>0</v>
      </c>
      <c r="K749" s="244" t="s">
        <v>147</v>
      </c>
      <c r="L749" s="249"/>
      <c r="M749" s="250" t="s">
        <v>32</v>
      </c>
      <c r="N749" s="251" t="s">
        <v>48</v>
      </c>
      <c r="O749" s="85"/>
      <c r="P749" s="234">
        <f>O749*H749</f>
        <v>0</v>
      </c>
      <c r="Q749" s="234">
        <v>0</v>
      </c>
      <c r="R749" s="234">
        <f>Q749*H749</f>
        <v>0</v>
      </c>
      <c r="S749" s="234">
        <v>0</v>
      </c>
      <c r="T749" s="235">
        <f>S749*H749</f>
        <v>0</v>
      </c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R749" s="236" t="s">
        <v>230</v>
      </c>
      <c r="AT749" s="236" t="s">
        <v>214</v>
      </c>
      <c r="AU749" s="236" t="s">
        <v>84</v>
      </c>
      <c r="AY749" s="17" t="s">
        <v>142</v>
      </c>
      <c r="BE749" s="237">
        <f>IF(N749="základní",J749,0)</f>
        <v>0</v>
      </c>
      <c r="BF749" s="237">
        <f>IF(N749="snížená",J749,0)</f>
        <v>0</v>
      </c>
      <c r="BG749" s="237">
        <f>IF(N749="zákl. přenesená",J749,0)</f>
        <v>0</v>
      </c>
      <c r="BH749" s="237">
        <f>IF(N749="sníž. přenesená",J749,0)</f>
        <v>0</v>
      </c>
      <c r="BI749" s="237">
        <f>IF(N749="nulová",J749,0)</f>
        <v>0</v>
      </c>
      <c r="BJ749" s="17" t="s">
        <v>84</v>
      </c>
      <c r="BK749" s="237">
        <f>ROUND(I749*H749,2)</f>
        <v>0</v>
      </c>
      <c r="BL749" s="17" t="s">
        <v>230</v>
      </c>
      <c r="BM749" s="236" t="s">
        <v>2632</v>
      </c>
    </row>
    <row r="750" s="2" customFormat="1" ht="24" customHeight="1">
      <c r="A750" s="39"/>
      <c r="B750" s="40"/>
      <c r="C750" s="225" t="s">
        <v>2633</v>
      </c>
      <c r="D750" s="225" t="s">
        <v>143</v>
      </c>
      <c r="E750" s="226" t="s">
        <v>2634</v>
      </c>
      <c r="F750" s="227" t="s">
        <v>2627</v>
      </c>
      <c r="G750" s="228" t="s">
        <v>146</v>
      </c>
      <c r="H750" s="229">
        <v>16</v>
      </c>
      <c r="I750" s="230"/>
      <c r="J750" s="231">
        <f>ROUND(I750*H750,2)</f>
        <v>0</v>
      </c>
      <c r="K750" s="227" t="s">
        <v>147</v>
      </c>
      <c r="L750" s="45"/>
      <c r="M750" s="232" t="s">
        <v>32</v>
      </c>
      <c r="N750" s="233" t="s">
        <v>48</v>
      </c>
      <c r="O750" s="85"/>
      <c r="P750" s="234">
        <f>O750*H750</f>
        <v>0</v>
      </c>
      <c r="Q750" s="234">
        <v>0</v>
      </c>
      <c r="R750" s="234">
        <f>Q750*H750</f>
        <v>0</v>
      </c>
      <c r="S750" s="234">
        <v>0</v>
      </c>
      <c r="T750" s="235">
        <f>S750*H750</f>
        <v>0</v>
      </c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R750" s="236" t="s">
        <v>205</v>
      </c>
      <c r="AT750" s="236" t="s">
        <v>143</v>
      </c>
      <c r="AU750" s="236" t="s">
        <v>84</v>
      </c>
      <c r="AY750" s="17" t="s">
        <v>142</v>
      </c>
      <c r="BE750" s="237">
        <f>IF(N750="základní",J750,0)</f>
        <v>0</v>
      </c>
      <c r="BF750" s="237">
        <f>IF(N750="snížená",J750,0)</f>
        <v>0</v>
      </c>
      <c r="BG750" s="237">
        <f>IF(N750="zákl. přenesená",J750,0)</f>
        <v>0</v>
      </c>
      <c r="BH750" s="237">
        <f>IF(N750="sníž. přenesená",J750,0)</f>
        <v>0</v>
      </c>
      <c r="BI750" s="237">
        <f>IF(N750="nulová",J750,0)</f>
        <v>0</v>
      </c>
      <c r="BJ750" s="17" t="s">
        <v>84</v>
      </c>
      <c r="BK750" s="237">
        <f>ROUND(I750*H750,2)</f>
        <v>0</v>
      </c>
      <c r="BL750" s="17" t="s">
        <v>205</v>
      </c>
      <c r="BM750" s="236" t="s">
        <v>2635</v>
      </c>
    </row>
    <row r="751" s="2" customFormat="1" ht="24" customHeight="1">
      <c r="A751" s="39"/>
      <c r="B751" s="40"/>
      <c r="C751" s="225" t="s">
        <v>2636</v>
      </c>
      <c r="D751" s="225" t="s">
        <v>143</v>
      </c>
      <c r="E751" s="226" t="s">
        <v>2637</v>
      </c>
      <c r="F751" s="227" t="s">
        <v>2638</v>
      </c>
      <c r="G751" s="228" t="s">
        <v>146</v>
      </c>
      <c r="H751" s="229">
        <v>14</v>
      </c>
      <c r="I751" s="230"/>
      <c r="J751" s="231">
        <f>ROUND(I751*H751,2)</f>
        <v>0</v>
      </c>
      <c r="K751" s="227" t="s">
        <v>147</v>
      </c>
      <c r="L751" s="45"/>
      <c r="M751" s="232" t="s">
        <v>32</v>
      </c>
      <c r="N751" s="233" t="s">
        <v>48</v>
      </c>
      <c r="O751" s="85"/>
      <c r="P751" s="234">
        <f>O751*H751</f>
        <v>0</v>
      </c>
      <c r="Q751" s="234">
        <v>0</v>
      </c>
      <c r="R751" s="234">
        <f>Q751*H751</f>
        <v>0</v>
      </c>
      <c r="S751" s="234">
        <v>0</v>
      </c>
      <c r="T751" s="235">
        <f>S751*H751</f>
        <v>0</v>
      </c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R751" s="236" t="s">
        <v>158</v>
      </c>
      <c r="AT751" s="236" t="s">
        <v>143</v>
      </c>
      <c r="AU751" s="236" t="s">
        <v>84</v>
      </c>
      <c r="AY751" s="17" t="s">
        <v>142</v>
      </c>
      <c r="BE751" s="237">
        <f>IF(N751="základní",J751,0)</f>
        <v>0</v>
      </c>
      <c r="BF751" s="237">
        <f>IF(N751="snížená",J751,0)</f>
        <v>0</v>
      </c>
      <c r="BG751" s="237">
        <f>IF(N751="zákl. přenesená",J751,0)</f>
        <v>0</v>
      </c>
      <c r="BH751" s="237">
        <f>IF(N751="sníž. přenesená",J751,0)</f>
        <v>0</v>
      </c>
      <c r="BI751" s="237">
        <f>IF(N751="nulová",J751,0)</f>
        <v>0</v>
      </c>
      <c r="BJ751" s="17" t="s">
        <v>84</v>
      </c>
      <c r="BK751" s="237">
        <f>ROUND(I751*H751,2)</f>
        <v>0</v>
      </c>
      <c r="BL751" s="17" t="s">
        <v>158</v>
      </c>
      <c r="BM751" s="236" t="s">
        <v>2639</v>
      </c>
    </row>
    <row r="752" s="2" customFormat="1" ht="24" customHeight="1">
      <c r="A752" s="39"/>
      <c r="B752" s="40"/>
      <c r="C752" s="225" t="s">
        <v>2640</v>
      </c>
      <c r="D752" s="225" t="s">
        <v>143</v>
      </c>
      <c r="E752" s="226" t="s">
        <v>2641</v>
      </c>
      <c r="F752" s="227" t="s">
        <v>2642</v>
      </c>
      <c r="G752" s="228" t="s">
        <v>146</v>
      </c>
      <c r="H752" s="229">
        <v>2</v>
      </c>
      <c r="I752" s="230"/>
      <c r="J752" s="231">
        <f>ROUND(I752*H752,2)</f>
        <v>0</v>
      </c>
      <c r="K752" s="227" t="s">
        <v>147</v>
      </c>
      <c r="L752" s="45"/>
      <c r="M752" s="232" t="s">
        <v>32</v>
      </c>
      <c r="N752" s="233" t="s">
        <v>48</v>
      </c>
      <c r="O752" s="85"/>
      <c r="P752" s="234">
        <f>O752*H752</f>
        <v>0</v>
      </c>
      <c r="Q752" s="234">
        <v>0</v>
      </c>
      <c r="R752" s="234">
        <f>Q752*H752</f>
        <v>0</v>
      </c>
      <c r="S752" s="234">
        <v>0</v>
      </c>
      <c r="T752" s="235">
        <f>S752*H752</f>
        <v>0</v>
      </c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R752" s="236" t="s">
        <v>158</v>
      </c>
      <c r="AT752" s="236" t="s">
        <v>143</v>
      </c>
      <c r="AU752" s="236" t="s">
        <v>84</v>
      </c>
      <c r="AY752" s="17" t="s">
        <v>142</v>
      </c>
      <c r="BE752" s="237">
        <f>IF(N752="základní",J752,0)</f>
        <v>0</v>
      </c>
      <c r="BF752" s="237">
        <f>IF(N752="snížená",J752,0)</f>
        <v>0</v>
      </c>
      <c r="BG752" s="237">
        <f>IF(N752="zákl. přenesená",J752,0)</f>
        <v>0</v>
      </c>
      <c r="BH752" s="237">
        <f>IF(N752="sníž. přenesená",J752,0)</f>
        <v>0</v>
      </c>
      <c r="BI752" s="237">
        <f>IF(N752="nulová",J752,0)</f>
        <v>0</v>
      </c>
      <c r="BJ752" s="17" t="s">
        <v>84</v>
      </c>
      <c r="BK752" s="237">
        <f>ROUND(I752*H752,2)</f>
        <v>0</v>
      </c>
      <c r="BL752" s="17" t="s">
        <v>158</v>
      </c>
      <c r="BM752" s="236" t="s">
        <v>2643</v>
      </c>
    </row>
    <row r="753" s="2" customFormat="1" ht="24" customHeight="1">
      <c r="A753" s="39"/>
      <c r="B753" s="40"/>
      <c r="C753" s="225" t="s">
        <v>2644</v>
      </c>
      <c r="D753" s="225" t="s">
        <v>143</v>
      </c>
      <c r="E753" s="226" t="s">
        <v>2645</v>
      </c>
      <c r="F753" s="227" t="s">
        <v>2646</v>
      </c>
      <c r="G753" s="228" t="s">
        <v>146</v>
      </c>
      <c r="H753" s="229">
        <v>1</v>
      </c>
      <c r="I753" s="230"/>
      <c r="J753" s="231">
        <f>ROUND(I753*H753,2)</f>
        <v>0</v>
      </c>
      <c r="K753" s="227" t="s">
        <v>147</v>
      </c>
      <c r="L753" s="45"/>
      <c r="M753" s="232" t="s">
        <v>32</v>
      </c>
      <c r="N753" s="233" t="s">
        <v>48</v>
      </c>
      <c r="O753" s="85"/>
      <c r="P753" s="234">
        <f>O753*H753</f>
        <v>0</v>
      </c>
      <c r="Q753" s="234">
        <v>0</v>
      </c>
      <c r="R753" s="234">
        <f>Q753*H753</f>
        <v>0</v>
      </c>
      <c r="S753" s="234">
        <v>0</v>
      </c>
      <c r="T753" s="235">
        <f>S753*H753</f>
        <v>0</v>
      </c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R753" s="236" t="s">
        <v>158</v>
      </c>
      <c r="AT753" s="236" t="s">
        <v>143</v>
      </c>
      <c r="AU753" s="236" t="s">
        <v>84</v>
      </c>
      <c r="AY753" s="17" t="s">
        <v>142</v>
      </c>
      <c r="BE753" s="237">
        <f>IF(N753="základní",J753,0)</f>
        <v>0</v>
      </c>
      <c r="BF753" s="237">
        <f>IF(N753="snížená",J753,0)</f>
        <v>0</v>
      </c>
      <c r="BG753" s="237">
        <f>IF(N753="zákl. přenesená",J753,0)</f>
        <v>0</v>
      </c>
      <c r="BH753" s="237">
        <f>IF(N753="sníž. přenesená",J753,0)</f>
        <v>0</v>
      </c>
      <c r="BI753" s="237">
        <f>IF(N753="nulová",J753,0)</f>
        <v>0</v>
      </c>
      <c r="BJ753" s="17" t="s">
        <v>84</v>
      </c>
      <c r="BK753" s="237">
        <f>ROUND(I753*H753,2)</f>
        <v>0</v>
      </c>
      <c r="BL753" s="17" t="s">
        <v>158</v>
      </c>
      <c r="BM753" s="236" t="s">
        <v>2647</v>
      </c>
    </row>
    <row r="754" s="2" customFormat="1" ht="24" customHeight="1">
      <c r="A754" s="39"/>
      <c r="B754" s="40"/>
      <c r="C754" s="225" t="s">
        <v>2648</v>
      </c>
      <c r="D754" s="225" t="s">
        <v>143</v>
      </c>
      <c r="E754" s="226" t="s">
        <v>2649</v>
      </c>
      <c r="F754" s="227" t="s">
        <v>2650</v>
      </c>
      <c r="G754" s="228" t="s">
        <v>146</v>
      </c>
      <c r="H754" s="229">
        <v>2</v>
      </c>
      <c r="I754" s="230"/>
      <c r="J754" s="231">
        <f>ROUND(I754*H754,2)</f>
        <v>0</v>
      </c>
      <c r="K754" s="227" t="s">
        <v>147</v>
      </c>
      <c r="L754" s="45"/>
      <c r="M754" s="232" t="s">
        <v>32</v>
      </c>
      <c r="N754" s="233" t="s">
        <v>48</v>
      </c>
      <c r="O754" s="85"/>
      <c r="P754" s="234">
        <f>O754*H754</f>
        <v>0</v>
      </c>
      <c r="Q754" s="234">
        <v>0</v>
      </c>
      <c r="R754" s="234">
        <f>Q754*H754</f>
        <v>0</v>
      </c>
      <c r="S754" s="234">
        <v>0</v>
      </c>
      <c r="T754" s="235">
        <f>S754*H754</f>
        <v>0</v>
      </c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R754" s="236" t="s">
        <v>158</v>
      </c>
      <c r="AT754" s="236" t="s">
        <v>143</v>
      </c>
      <c r="AU754" s="236" t="s">
        <v>84</v>
      </c>
      <c r="AY754" s="17" t="s">
        <v>142</v>
      </c>
      <c r="BE754" s="237">
        <f>IF(N754="základní",J754,0)</f>
        <v>0</v>
      </c>
      <c r="BF754" s="237">
        <f>IF(N754="snížená",J754,0)</f>
        <v>0</v>
      </c>
      <c r="BG754" s="237">
        <f>IF(N754="zákl. přenesená",J754,0)</f>
        <v>0</v>
      </c>
      <c r="BH754" s="237">
        <f>IF(N754="sníž. přenesená",J754,0)</f>
        <v>0</v>
      </c>
      <c r="BI754" s="237">
        <f>IF(N754="nulová",J754,0)</f>
        <v>0</v>
      </c>
      <c r="BJ754" s="17" t="s">
        <v>84</v>
      </c>
      <c r="BK754" s="237">
        <f>ROUND(I754*H754,2)</f>
        <v>0</v>
      </c>
      <c r="BL754" s="17" t="s">
        <v>158</v>
      </c>
      <c r="BM754" s="236" t="s">
        <v>2651</v>
      </c>
    </row>
    <row r="755" s="2" customFormat="1" ht="24" customHeight="1">
      <c r="A755" s="39"/>
      <c r="B755" s="40"/>
      <c r="C755" s="225" t="s">
        <v>2652</v>
      </c>
      <c r="D755" s="225" t="s">
        <v>143</v>
      </c>
      <c r="E755" s="226" t="s">
        <v>2653</v>
      </c>
      <c r="F755" s="227" t="s">
        <v>2654</v>
      </c>
      <c r="G755" s="228" t="s">
        <v>146</v>
      </c>
      <c r="H755" s="229">
        <v>1</v>
      </c>
      <c r="I755" s="230"/>
      <c r="J755" s="231">
        <f>ROUND(I755*H755,2)</f>
        <v>0</v>
      </c>
      <c r="K755" s="227" t="s">
        <v>147</v>
      </c>
      <c r="L755" s="45"/>
      <c r="M755" s="232" t="s">
        <v>32</v>
      </c>
      <c r="N755" s="233" t="s">
        <v>48</v>
      </c>
      <c r="O755" s="85"/>
      <c r="P755" s="234">
        <f>O755*H755</f>
        <v>0</v>
      </c>
      <c r="Q755" s="234">
        <v>0</v>
      </c>
      <c r="R755" s="234">
        <f>Q755*H755</f>
        <v>0</v>
      </c>
      <c r="S755" s="234">
        <v>0</v>
      </c>
      <c r="T755" s="235">
        <f>S755*H755</f>
        <v>0</v>
      </c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R755" s="236" t="s">
        <v>158</v>
      </c>
      <c r="AT755" s="236" t="s">
        <v>143</v>
      </c>
      <c r="AU755" s="236" t="s">
        <v>84</v>
      </c>
      <c r="AY755" s="17" t="s">
        <v>142</v>
      </c>
      <c r="BE755" s="237">
        <f>IF(N755="základní",J755,0)</f>
        <v>0</v>
      </c>
      <c r="BF755" s="237">
        <f>IF(N755="snížená",J755,0)</f>
        <v>0</v>
      </c>
      <c r="BG755" s="237">
        <f>IF(N755="zákl. přenesená",J755,0)</f>
        <v>0</v>
      </c>
      <c r="BH755" s="237">
        <f>IF(N755="sníž. přenesená",J755,0)</f>
        <v>0</v>
      </c>
      <c r="BI755" s="237">
        <f>IF(N755="nulová",J755,0)</f>
        <v>0</v>
      </c>
      <c r="BJ755" s="17" t="s">
        <v>84</v>
      </c>
      <c r="BK755" s="237">
        <f>ROUND(I755*H755,2)</f>
        <v>0</v>
      </c>
      <c r="BL755" s="17" t="s">
        <v>158</v>
      </c>
      <c r="BM755" s="236" t="s">
        <v>2655</v>
      </c>
    </row>
    <row r="756" s="2" customFormat="1" ht="24" customHeight="1">
      <c r="A756" s="39"/>
      <c r="B756" s="40"/>
      <c r="C756" s="225" t="s">
        <v>2656</v>
      </c>
      <c r="D756" s="225" t="s">
        <v>143</v>
      </c>
      <c r="E756" s="226" t="s">
        <v>2657</v>
      </c>
      <c r="F756" s="227" t="s">
        <v>2658</v>
      </c>
      <c r="G756" s="228" t="s">
        <v>146</v>
      </c>
      <c r="H756" s="229">
        <v>2</v>
      </c>
      <c r="I756" s="230"/>
      <c r="J756" s="231">
        <f>ROUND(I756*H756,2)</f>
        <v>0</v>
      </c>
      <c r="K756" s="227" t="s">
        <v>147</v>
      </c>
      <c r="L756" s="45"/>
      <c r="M756" s="232" t="s">
        <v>32</v>
      </c>
      <c r="N756" s="233" t="s">
        <v>48</v>
      </c>
      <c r="O756" s="85"/>
      <c r="P756" s="234">
        <f>O756*H756</f>
        <v>0</v>
      </c>
      <c r="Q756" s="234">
        <v>0</v>
      </c>
      <c r="R756" s="234">
        <f>Q756*H756</f>
        <v>0</v>
      </c>
      <c r="S756" s="234">
        <v>0</v>
      </c>
      <c r="T756" s="235">
        <f>S756*H756</f>
        <v>0</v>
      </c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R756" s="236" t="s">
        <v>158</v>
      </c>
      <c r="AT756" s="236" t="s">
        <v>143</v>
      </c>
      <c r="AU756" s="236" t="s">
        <v>84</v>
      </c>
      <c r="AY756" s="17" t="s">
        <v>142</v>
      </c>
      <c r="BE756" s="237">
        <f>IF(N756="základní",J756,0)</f>
        <v>0</v>
      </c>
      <c r="BF756" s="237">
        <f>IF(N756="snížená",J756,0)</f>
        <v>0</v>
      </c>
      <c r="BG756" s="237">
        <f>IF(N756="zákl. přenesená",J756,0)</f>
        <v>0</v>
      </c>
      <c r="BH756" s="237">
        <f>IF(N756="sníž. přenesená",J756,0)</f>
        <v>0</v>
      </c>
      <c r="BI756" s="237">
        <f>IF(N756="nulová",J756,0)</f>
        <v>0</v>
      </c>
      <c r="BJ756" s="17" t="s">
        <v>84</v>
      </c>
      <c r="BK756" s="237">
        <f>ROUND(I756*H756,2)</f>
        <v>0</v>
      </c>
      <c r="BL756" s="17" t="s">
        <v>158</v>
      </c>
      <c r="BM756" s="236" t="s">
        <v>2659</v>
      </c>
    </row>
    <row r="757" s="2" customFormat="1" ht="24" customHeight="1">
      <c r="A757" s="39"/>
      <c r="B757" s="40"/>
      <c r="C757" s="242" t="s">
        <v>2660</v>
      </c>
      <c r="D757" s="242" t="s">
        <v>214</v>
      </c>
      <c r="E757" s="243" t="s">
        <v>2661</v>
      </c>
      <c r="F757" s="244" t="s">
        <v>2662</v>
      </c>
      <c r="G757" s="245" t="s">
        <v>146</v>
      </c>
      <c r="H757" s="246">
        <v>2</v>
      </c>
      <c r="I757" s="247"/>
      <c r="J757" s="248">
        <f>ROUND(I757*H757,2)</f>
        <v>0</v>
      </c>
      <c r="K757" s="244" t="s">
        <v>147</v>
      </c>
      <c r="L757" s="249"/>
      <c r="M757" s="250" t="s">
        <v>32</v>
      </c>
      <c r="N757" s="251" t="s">
        <v>48</v>
      </c>
      <c r="O757" s="85"/>
      <c r="P757" s="234">
        <f>O757*H757</f>
        <v>0</v>
      </c>
      <c r="Q757" s="234">
        <v>0</v>
      </c>
      <c r="R757" s="234">
        <f>Q757*H757</f>
        <v>0</v>
      </c>
      <c r="S757" s="234">
        <v>0</v>
      </c>
      <c r="T757" s="235">
        <f>S757*H757</f>
        <v>0</v>
      </c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R757" s="236" t="s">
        <v>217</v>
      </c>
      <c r="AT757" s="236" t="s">
        <v>214</v>
      </c>
      <c r="AU757" s="236" t="s">
        <v>84</v>
      </c>
      <c r="AY757" s="17" t="s">
        <v>142</v>
      </c>
      <c r="BE757" s="237">
        <f>IF(N757="základní",J757,0)</f>
        <v>0</v>
      </c>
      <c r="BF757" s="237">
        <f>IF(N757="snížená",J757,0)</f>
        <v>0</v>
      </c>
      <c r="BG757" s="237">
        <f>IF(N757="zákl. přenesená",J757,0)</f>
        <v>0</v>
      </c>
      <c r="BH757" s="237">
        <f>IF(N757="sníž. přenesená",J757,0)</f>
        <v>0</v>
      </c>
      <c r="BI757" s="237">
        <f>IF(N757="nulová",J757,0)</f>
        <v>0</v>
      </c>
      <c r="BJ757" s="17" t="s">
        <v>84</v>
      </c>
      <c r="BK757" s="237">
        <f>ROUND(I757*H757,2)</f>
        <v>0</v>
      </c>
      <c r="BL757" s="17" t="s">
        <v>218</v>
      </c>
      <c r="BM757" s="236" t="s">
        <v>2663</v>
      </c>
    </row>
    <row r="758" s="2" customFormat="1" ht="24" customHeight="1">
      <c r="A758" s="39"/>
      <c r="B758" s="40"/>
      <c r="C758" s="242" t="s">
        <v>2664</v>
      </c>
      <c r="D758" s="242" t="s">
        <v>214</v>
      </c>
      <c r="E758" s="243" t="s">
        <v>2665</v>
      </c>
      <c r="F758" s="244" t="s">
        <v>2666</v>
      </c>
      <c r="G758" s="245" t="s">
        <v>146</v>
      </c>
      <c r="H758" s="246">
        <v>1</v>
      </c>
      <c r="I758" s="247"/>
      <c r="J758" s="248">
        <f>ROUND(I758*H758,2)</f>
        <v>0</v>
      </c>
      <c r="K758" s="244" t="s">
        <v>147</v>
      </c>
      <c r="L758" s="249"/>
      <c r="M758" s="250" t="s">
        <v>32</v>
      </c>
      <c r="N758" s="251" t="s">
        <v>48</v>
      </c>
      <c r="O758" s="85"/>
      <c r="P758" s="234">
        <f>O758*H758</f>
        <v>0</v>
      </c>
      <c r="Q758" s="234">
        <v>0</v>
      </c>
      <c r="R758" s="234">
        <f>Q758*H758</f>
        <v>0</v>
      </c>
      <c r="S758" s="234">
        <v>0</v>
      </c>
      <c r="T758" s="235">
        <f>S758*H758</f>
        <v>0</v>
      </c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R758" s="236" t="s">
        <v>230</v>
      </c>
      <c r="AT758" s="236" t="s">
        <v>214</v>
      </c>
      <c r="AU758" s="236" t="s">
        <v>84</v>
      </c>
      <c r="AY758" s="17" t="s">
        <v>142</v>
      </c>
      <c r="BE758" s="237">
        <f>IF(N758="základní",J758,0)</f>
        <v>0</v>
      </c>
      <c r="BF758" s="237">
        <f>IF(N758="snížená",J758,0)</f>
        <v>0</v>
      </c>
      <c r="BG758" s="237">
        <f>IF(N758="zákl. přenesená",J758,0)</f>
        <v>0</v>
      </c>
      <c r="BH758" s="237">
        <f>IF(N758="sníž. přenesená",J758,0)</f>
        <v>0</v>
      </c>
      <c r="BI758" s="237">
        <f>IF(N758="nulová",J758,0)</f>
        <v>0</v>
      </c>
      <c r="BJ758" s="17" t="s">
        <v>84</v>
      </c>
      <c r="BK758" s="237">
        <f>ROUND(I758*H758,2)</f>
        <v>0</v>
      </c>
      <c r="BL758" s="17" t="s">
        <v>230</v>
      </c>
      <c r="BM758" s="236" t="s">
        <v>2667</v>
      </c>
    </row>
    <row r="759" s="2" customFormat="1" ht="24" customHeight="1">
      <c r="A759" s="39"/>
      <c r="B759" s="40"/>
      <c r="C759" s="242" t="s">
        <v>2668</v>
      </c>
      <c r="D759" s="242" t="s">
        <v>214</v>
      </c>
      <c r="E759" s="243" t="s">
        <v>2669</v>
      </c>
      <c r="F759" s="244" t="s">
        <v>2670</v>
      </c>
      <c r="G759" s="245" t="s">
        <v>146</v>
      </c>
      <c r="H759" s="246">
        <v>7</v>
      </c>
      <c r="I759" s="247"/>
      <c r="J759" s="248">
        <f>ROUND(I759*H759,2)</f>
        <v>0</v>
      </c>
      <c r="K759" s="244" t="s">
        <v>147</v>
      </c>
      <c r="L759" s="249"/>
      <c r="M759" s="250" t="s">
        <v>32</v>
      </c>
      <c r="N759" s="251" t="s">
        <v>48</v>
      </c>
      <c r="O759" s="85"/>
      <c r="P759" s="234">
        <f>O759*H759</f>
        <v>0</v>
      </c>
      <c r="Q759" s="234">
        <v>0</v>
      </c>
      <c r="R759" s="234">
        <f>Q759*H759</f>
        <v>0</v>
      </c>
      <c r="S759" s="234">
        <v>0</v>
      </c>
      <c r="T759" s="235">
        <f>S759*H759</f>
        <v>0</v>
      </c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R759" s="236" t="s">
        <v>217</v>
      </c>
      <c r="AT759" s="236" t="s">
        <v>214</v>
      </c>
      <c r="AU759" s="236" t="s">
        <v>84</v>
      </c>
      <c r="AY759" s="17" t="s">
        <v>142</v>
      </c>
      <c r="BE759" s="237">
        <f>IF(N759="základní",J759,0)</f>
        <v>0</v>
      </c>
      <c r="BF759" s="237">
        <f>IF(N759="snížená",J759,0)</f>
        <v>0</v>
      </c>
      <c r="BG759" s="237">
        <f>IF(N759="zákl. přenesená",J759,0)</f>
        <v>0</v>
      </c>
      <c r="BH759" s="237">
        <f>IF(N759="sníž. přenesená",J759,0)</f>
        <v>0</v>
      </c>
      <c r="BI759" s="237">
        <f>IF(N759="nulová",J759,0)</f>
        <v>0</v>
      </c>
      <c r="BJ759" s="17" t="s">
        <v>84</v>
      </c>
      <c r="BK759" s="237">
        <f>ROUND(I759*H759,2)</f>
        <v>0</v>
      </c>
      <c r="BL759" s="17" t="s">
        <v>218</v>
      </c>
      <c r="BM759" s="236" t="s">
        <v>2671</v>
      </c>
    </row>
    <row r="760" s="2" customFormat="1" ht="36" customHeight="1">
      <c r="A760" s="39"/>
      <c r="B760" s="40"/>
      <c r="C760" s="225" t="s">
        <v>2672</v>
      </c>
      <c r="D760" s="225" t="s">
        <v>143</v>
      </c>
      <c r="E760" s="226" t="s">
        <v>2673</v>
      </c>
      <c r="F760" s="227" t="s">
        <v>2674</v>
      </c>
      <c r="G760" s="228" t="s">
        <v>146</v>
      </c>
      <c r="H760" s="229">
        <v>5</v>
      </c>
      <c r="I760" s="230"/>
      <c r="J760" s="231">
        <f>ROUND(I760*H760,2)</f>
        <v>0</v>
      </c>
      <c r="K760" s="227" t="s">
        <v>147</v>
      </c>
      <c r="L760" s="45"/>
      <c r="M760" s="232" t="s">
        <v>32</v>
      </c>
      <c r="N760" s="233" t="s">
        <v>48</v>
      </c>
      <c r="O760" s="85"/>
      <c r="P760" s="234">
        <f>O760*H760</f>
        <v>0</v>
      </c>
      <c r="Q760" s="234">
        <v>0</v>
      </c>
      <c r="R760" s="234">
        <f>Q760*H760</f>
        <v>0</v>
      </c>
      <c r="S760" s="234">
        <v>0</v>
      </c>
      <c r="T760" s="235">
        <f>S760*H760</f>
        <v>0</v>
      </c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R760" s="236" t="s">
        <v>158</v>
      </c>
      <c r="AT760" s="236" t="s">
        <v>143</v>
      </c>
      <c r="AU760" s="236" t="s">
        <v>84</v>
      </c>
      <c r="AY760" s="17" t="s">
        <v>142</v>
      </c>
      <c r="BE760" s="237">
        <f>IF(N760="základní",J760,0)</f>
        <v>0</v>
      </c>
      <c r="BF760" s="237">
        <f>IF(N760="snížená",J760,0)</f>
        <v>0</v>
      </c>
      <c r="BG760" s="237">
        <f>IF(N760="zákl. přenesená",J760,0)</f>
        <v>0</v>
      </c>
      <c r="BH760" s="237">
        <f>IF(N760="sníž. přenesená",J760,0)</f>
        <v>0</v>
      </c>
      <c r="BI760" s="237">
        <f>IF(N760="nulová",J760,0)</f>
        <v>0</v>
      </c>
      <c r="BJ760" s="17" t="s">
        <v>84</v>
      </c>
      <c r="BK760" s="237">
        <f>ROUND(I760*H760,2)</f>
        <v>0</v>
      </c>
      <c r="BL760" s="17" t="s">
        <v>158</v>
      </c>
      <c r="BM760" s="236" t="s">
        <v>2675</v>
      </c>
    </row>
    <row r="761" s="2" customFormat="1" ht="24" customHeight="1">
      <c r="A761" s="39"/>
      <c r="B761" s="40"/>
      <c r="C761" s="242" t="s">
        <v>2676</v>
      </c>
      <c r="D761" s="242" t="s">
        <v>214</v>
      </c>
      <c r="E761" s="243" t="s">
        <v>2677</v>
      </c>
      <c r="F761" s="244" t="s">
        <v>2678</v>
      </c>
      <c r="G761" s="245" t="s">
        <v>146</v>
      </c>
      <c r="H761" s="246">
        <v>5</v>
      </c>
      <c r="I761" s="247"/>
      <c r="J761" s="248">
        <f>ROUND(I761*H761,2)</f>
        <v>0</v>
      </c>
      <c r="K761" s="244" t="s">
        <v>147</v>
      </c>
      <c r="L761" s="249"/>
      <c r="M761" s="250" t="s">
        <v>32</v>
      </c>
      <c r="N761" s="251" t="s">
        <v>48</v>
      </c>
      <c r="O761" s="85"/>
      <c r="P761" s="234">
        <f>O761*H761</f>
        <v>0</v>
      </c>
      <c r="Q761" s="234">
        <v>0</v>
      </c>
      <c r="R761" s="234">
        <f>Q761*H761</f>
        <v>0</v>
      </c>
      <c r="S761" s="234">
        <v>0</v>
      </c>
      <c r="T761" s="235">
        <f>S761*H761</f>
        <v>0</v>
      </c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R761" s="236" t="s">
        <v>230</v>
      </c>
      <c r="AT761" s="236" t="s">
        <v>214</v>
      </c>
      <c r="AU761" s="236" t="s">
        <v>84</v>
      </c>
      <c r="AY761" s="17" t="s">
        <v>142</v>
      </c>
      <c r="BE761" s="237">
        <f>IF(N761="základní",J761,0)</f>
        <v>0</v>
      </c>
      <c r="BF761" s="237">
        <f>IF(N761="snížená",J761,0)</f>
        <v>0</v>
      </c>
      <c r="BG761" s="237">
        <f>IF(N761="zákl. přenesená",J761,0)</f>
        <v>0</v>
      </c>
      <c r="BH761" s="237">
        <f>IF(N761="sníž. přenesená",J761,0)</f>
        <v>0</v>
      </c>
      <c r="BI761" s="237">
        <f>IF(N761="nulová",J761,0)</f>
        <v>0</v>
      </c>
      <c r="BJ761" s="17" t="s">
        <v>84</v>
      </c>
      <c r="BK761" s="237">
        <f>ROUND(I761*H761,2)</f>
        <v>0</v>
      </c>
      <c r="BL761" s="17" t="s">
        <v>230</v>
      </c>
      <c r="BM761" s="236" t="s">
        <v>2679</v>
      </c>
    </row>
    <row r="762" s="2" customFormat="1" ht="24" customHeight="1">
      <c r="A762" s="39"/>
      <c r="B762" s="40"/>
      <c r="C762" s="242" t="s">
        <v>2680</v>
      </c>
      <c r="D762" s="242" t="s">
        <v>214</v>
      </c>
      <c r="E762" s="243" t="s">
        <v>2681</v>
      </c>
      <c r="F762" s="244" t="s">
        <v>2682</v>
      </c>
      <c r="G762" s="245" t="s">
        <v>146</v>
      </c>
      <c r="H762" s="246">
        <v>1</v>
      </c>
      <c r="I762" s="247"/>
      <c r="J762" s="248">
        <f>ROUND(I762*H762,2)</f>
        <v>0</v>
      </c>
      <c r="K762" s="244" t="s">
        <v>147</v>
      </c>
      <c r="L762" s="249"/>
      <c r="M762" s="250" t="s">
        <v>32</v>
      </c>
      <c r="N762" s="251" t="s">
        <v>48</v>
      </c>
      <c r="O762" s="85"/>
      <c r="P762" s="234">
        <f>O762*H762</f>
        <v>0</v>
      </c>
      <c r="Q762" s="234">
        <v>0</v>
      </c>
      <c r="R762" s="234">
        <f>Q762*H762</f>
        <v>0</v>
      </c>
      <c r="S762" s="234">
        <v>0</v>
      </c>
      <c r="T762" s="235">
        <f>S762*H762</f>
        <v>0</v>
      </c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R762" s="236" t="s">
        <v>230</v>
      </c>
      <c r="AT762" s="236" t="s">
        <v>214</v>
      </c>
      <c r="AU762" s="236" t="s">
        <v>84</v>
      </c>
      <c r="AY762" s="17" t="s">
        <v>142</v>
      </c>
      <c r="BE762" s="237">
        <f>IF(N762="základní",J762,0)</f>
        <v>0</v>
      </c>
      <c r="BF762" s="237">
        <f>IF(N762="snížená",J762,0)</f>
        <v>0</v>
      </c>
      <c r="BG762" s="237">
        <f>IF(N762="zákl. přenesená",J762,0)</f>
        <v>0</v>
      </c>
      <c r="BH762" s="237">
        <f>IF(N762="sníž. přenesená",J762,0)</f>
        <v>0</v>
      </c>
      <c r="BI762" s="237">
        <f>IF(N762="nulová",J762,0)</f>
        <v>0</v>
      </c>
      <c r="BJ762" s="17" t="s">
        <v>84</v>
      </c>
      <c r="BK762" s="237">
        <f>ROUND(I762*H762,2)</f>
        <v>0</v>
      </c>
      <c r="BL762" s="17" t="s">
        <v>230</v>
      </c>
      <c r="BM762" s="236" t="s">
        <v>2683</v>
      </c>
    </row>
    <row r="763" s="2" customFormat="1" ht="24" customHeight="1">
      <c r="A763" s="39"/>
      <c r="B763" s="40"/>
      <c r="C763" s="242" t="s">
        <v>2684</v>
      </c>
      <c r="D763" s="242" t="s">
        <v>214</v>
      </c>
      <c r="E763" s="243" t="s">
        <v>2685</v>
      </c>
      <c r="F763" s="244" t="s">
        <v>2686</v>
      </c>
      <c r="G763" s="245" t="s">
        <v>146</v>
      </c>
      <c r="H763" s="246">
        <v>2</v>
      </c>
      <c r="I763" s="247"/>
      <c r="J763" s="248">
        <f>ROUND(I763*H763,2)</f>
        <v>0</v>
      </c>
      <c r="K763" s="244" t="s">
        <v>147</v>
      </c>
      <c r="L763" s="249"/>
      <c r="M763" s="250" t="s">
        <v>32</v>
      </c>
      <c r="N763" s="251" t="s">
        <v>48</v>
      </c>
      <c r="O763" s="85"/>
      <c r="P763" s="234">
        <f>O763*H763</f>
        <v>0</v>
      </c>
      <c r="Q763" s="234">
        <v>0</v>
      </c>
      <c r="R763" s="234">
        <f>Q763*H763</f>
        <v>0</v>
      </c>
      <c r="S763" s="234">
        <v>0</v>
      </c>
      <c r="T763" s="235">
        <f>S763*H763</f>
        <v>0</v>
      </c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R763" s="236" t="s">
        <v>230</v>
      </c>
      <c r="AT763" s="236" t="s">
        <v>214</v>
      </c>
      <c r="AU763" s="236" t="s">
        <v>84</v>
      </c>
      <c r="AY763" s="17" t="s">
        <v>142</v>
      </c>
      <c r="BE763" s="237">
        <f>IF(N763="základní",J763,0)</f>
        <v>0</v>
      </c>
      <c r="BF763" s="237">
        <f>IF(N763="snížená",J763,0)</f>
        <v>0</v>
      </c>
      <c r="BG763" s="237">
        <f>IF(N763="zákl. přenesená",J763,0)</f>
        <v>0</v>
      </c>
      <c r="BH763" s="237">
        <f>IF(N763="sníž. přenesená",J763,0)</f>
        <v>0</v>
      </c>
      <c r="BI763" s="237">
        <f>IF(N763="nulová",J763,0)</f>
        <v>0</v>
      </c>
      <c r="BJ763" s="17" t="s">
        <v>84</v>
      </c>
      <c r="BK763" s="237">
        <f>ROUND(I763*H763,2)</f>
        <v>0</v>
      </c>
      <c r="BL763" s="17" t="s">
        <v>230</v>
      </c>
      <c r="BM763" s="236" t="s">
        <v>2687</v>
      </c>
    </row>
    <row r="764" s="2" customFormat="1" ht="24" customHeight="1">
      <c r="A764" s="39"/>
      <c r="B764" s="40"/>
      <c r="C764" s="242" t="s">
        <v>2688</v>
      </c>
      <c r="D764" s="242" t="s">
        <v>214</v>
      </c>
      <c r="E764" s="243" t="s">
        <v>2689</v>
      </c>
      <c r="F764" s="244" t="s">
        <v>2690</v>
      </c>
      <c r="G764" s="245" t="s">
        <v>146</v>
      </c>
      <c r="H764" s="246">
        <v>1</v>
      </c>
      <c r="I764" s="247"/>
      <c r="J764" s="248">
        <f>ROUND(I764*H764,2)</f>
        <v>0</v>
      </c>
      <c r="K764" s="244" t="s">
        <v>147</v>
      </c>
      <c r="L764" s="249"/>
      <c r="M764" s="250" t="s">
        <v>32</v>
      </c>
      <c r="N764" s="251" t="s">
        <v>48</v>
      </c>
      <c r="O764" s="85"/>
      <c r="P764" s="234">
        <f>O764*H764</f>
        <v>0</v>
      </c>
      <c r="Q764" s="234">
        <v>0</v>
      </c>
      <c r="R764" s="234">
        <f>Q764*H764</f>
        <v>0</v>
      </c>
      <c r="S764" s="234">
        <v>0</v>
      </c>
      <c r="T764" s="235">
        <f>S764*H764</f>
        <v>0</v>
      </c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R764" s="236" t="s">
        <v>230</v>
      </c>
      <c r="AT764" s="236" t="s">
        <v>214</v>
      </c>
      <c r="AU764" s="236" t="s">
        <v>84</v>
      </c>
      <c r="AY764" s="17" t="s">
        <v>142</v>
      </c>
      <c r="BE764" s="237">
        <f>IF(N764="základní",J764,0)</f>
        <v>0</v>
      </c>
      <c r="BF764" s="237">
        <f>IF(N764="snížená",J764,0)</f>
        <v>0</v>
      </c>
      <c r="BG764" s="237">
        <f>IF(N764="zákl. přenesená",J764,0)</f>
        <v>0</v>
      </c>
      <c r="BH764" s="237">
        <f>IF(N764="sníž. přenesená",J764,0)</f>
        <v>0</v>
      </c>
      <c r="BI764" s="237">
        <f>IF(N764="nulová",J764,0)</f>
        <v>0</v>
      </c>
      <c r="BJ764" s="17" t="s">
        <v>84</v>
      </c>
      <c r="BK764" s="237">
        <f>ROUND(I764*H764,2)</f>
        <v>0</v>
      </c>
      <c r="BL764" s="17" t="s">
        <v>230</v>
      </c>
      <c r="BM764" s="236" t="s">
        <v>2691</v>
      </c>
    </row>
    <row r="765" s="2" customFormat="1" ht="24" customHeight="1">
      <c r="A765" s="39"/>
      <c r="B765" s="40"/>
      <c r="C765" s="242" t="s">
        <v>2692</v>
      </c>
      <c r="D765" s="242" t="s">
        <v>214</v>
      </c>
      <c r="E765" s="243" t="s">
        <v>2693</v>
      </c>
      <c r="F765" s="244" t="s">
        <v>2694</v>
      </c>
      <c r="G765" s="245" t="s">
        <v>146</v>
      </c>
      <c r="H765" s="246">
        <v>2</v>
      </c>
      <c r="I765" s="247"/>
      <c r="J765" s="248">
        <f>ROUND(I765*H765,2)</f>
        <v>0</v>
      </c>
      <c r="K765" s="244" t="s">
        <v>147</v>
      </c>
      <c r="L765" s="249"/>
      <c r="M765" s="250" t="s">
        <v>32</v>
      </c>
      <c r="N765" s="251" t="s">
        <v>48</v>
      </c>
      <c r="O765" s="85"/>
      <c r="P765" s="234">
        <f>O765*H765</f>
        <v>0</v>
      </c>
      <c r="Q765" s="234">
        <v>0</v>
      </c>
      <c r="R765" s="234">
        <f>Q765*H765</f>
        <v>0</v>
      </c>
      <c r="S765" s="234">
        <v>0</v>
      </c>
      <c r="T765" s="235">
        <f>S765*H765</f>
        <v>0</v>
      </c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R765" s="236" t="s">
        <v>230</v>
      </c>
      <c r="AT765" s="236" t="s">
        <v>214</v>
      </c>
      <c r="AU765" s="236" t="s">
        <v>84</v>
      </c>
      <c r="AY765" s="17" t="s">
        <v>142</v>
      </c>
      <c r="BE765" s="237">
        <f>IF(N765="základní",J765,0)</f>
        <v>0</v>
      </c>
      <c r="BF765" s="237">
        <f>IF(N765="snížená",J765,0)</f>
        <v>0</v>
      </c>
      <c r="BG765" s="237">
        <f>IF(N765="zákl. přenesená",J765,0)</f>
        <v>0</v>
      </c>
      <c r="BH765" s="237">
        <f>IF(N765="sníž. přenesená",J765,0)</f>
        <v>0</v>
      </c>
      <c r="BI765" s="237">
        <f>IF(N765="nulová",J765,0)</f>
        <v>0</v>
      </c>
      <c r="BJ765" s="17" t="s">
        <v>84</v>
      </c>
      <c r="BK765" s="237">
        <f>ROUND(I765*H765,2)</f>
        <v>0</v>
      </c>
      <c r="BL765" s="17" t="s">
        <v>230</v>
      </c>
      <c r="BM765" s="236" t="s">
        <v>2695</v>
      </c>
    </row>
    <row r="766" s="2" customFormat="1" ht="24" customHeight="1">
      <c r="A766" s="39"/>
      <c r="B766" s="40"/>
      <c r="C766" s="242" t="s">
        <v>2696</v>
      </c>
      <c r="D766" s="242" t="s">
        <v>214</v>
      </c>
      <c r="E766" s="243" t="s">
        <v>2697</v>
      </c>
      <c r="F766" s="244" t="s">
        <v>2698</v>
      </c>
      <c r="G766" s="245" t="s">
        <v>146</v>
      </c>
      <c r="H766" s="246">
        <v>3</v>
      </c>
      <c r="I766" s="247"/>
      <c r="J766" s="248">
        <f>ROUND(I766*H766,2)</f>
        <v>0</v>
      </c>
      <c r="K766" s="244" t="s">
        <v>147</v>
      </c>
      <c r="L766" s="249"/>
      <c r="M766" s="250" t="s">
        <v>32</v>
      </c>
      <c r="N766" s="251" t="s">
        <v>48</v>
      </c>
      <c r="O766" s="85"/>
      <c r="P766" s="234">
        <f>O766*H766</f>
        <v>0</v>
      </c>
      <c r="Q766" s="234">
        <v>0</v>
      </c>
      <c r="R766" s="234">
        <f>Q766*H766</f>
        <v>0</v>
      </c>
      <c r="S766" s="234">
        <v>0</v>
      </c>
      <c r="T766" s="235">
        <f>S766*H766</f>
        <v>0</v>
      </c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R766" s="236" t="s">
        <v>217</v>
      </c>
      <c r="AT766" s="236" t="s">
        <v>214</v>
      </c>
      <c r="AU766" s="236" t="s">
        <v>84</v>
      </c>
      <c r="AY766" s="17" t="s">
        <v>142</v>
      </c>
      <c r="BE766" s="237">
        <f>IF(N766="základní",J766,0)</f>
        <v>0</v>
      </c>
      <c r="BF766" s="237">
        <f>IF(N766="snížená",J766,0)</f>
        <v>0</v>
      </c>
      <c r="BG766" s="237">
        <f>IF(N766="zákl. přenesená",J766,0)</f>
        <v>0</v>
      </c>
      <c r="BH766" s="237">
        <f>IF(N766="sníž. přenesená",J766,0)</f>
        <v>0</v>
      </c>
      <c r="BI766" s="237">
        <f>IF(N766="nulová",J766,0)</f>
        <v>0</v>
      </c>
      <c r="BJ766" s="17" t="s">
        <v>84</v>
      </c>
      <c r="BK766" s="237">
        <f>ROUND(I766*H766,2)</f>
        <v>0</v>
      </c>
      <c r="BL766" s="17" t="s">
        <v>218</v>
      </c>
      <c r="BM766" s="236" t="s">
        <v>2699</v>
      </c>
    </row>
    <row r="767" s="2" customFormat="1" ht="24" customHeight="1">
      <c r="A767" s="39"/>
      <c r="B767" s="40"/>
      <c r="C767" s="242" t="s">
        <v>2700</v>
      </c>
      <c r="D767" s="242" t="s">
        <v>214</v>
      </c>
      <c r="E767" s="243" t="s">
        <v>2701</v>
      </c>
      <c r="F767" s="244" t="s">
        <v>2702</v>
      </c>
      <c r="G767" s="245" t="s">
        <v>146</v>
      </c>
      <c r="H767" s="246">
        <v>1</v>
      </c>
      <c r="I767" s="247"/>
      <c r="J767" s="248">
        <f>ROUND(I767*H767,2)</f>
        <v>0</v>
      </c>
      <c r="K767" s="244" t="s">
        <v>147</v>
      </c>
      <c r="L767" s="249"/>
      <c r="M767" s="250" t="s">
        <v>32</v>
      </c>
      <c r="N767" s="251" t="s">
        <v>48</v>
      </c>
      <c r="O767" s="85"/>
      <c r="P767" s="234">
        <f>O767*H767</f>
        <v>0</v>
      </c>
      <c r="Q767" s="234">
        <v>0</v>
      </c>
      <c r="R767" s="234">
        <f>Q767*H767</f>
        <v>0</v>
      </c>
      <c r="S767" s="234">
        <v>0</v>
      </c>
      <c r="T767" s="235">
        <f>S767*H767</f>
        <v>0</v>
      </c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R767" s="236" t="s">
        <v>230</v>
      </c>
      <c r="AT767" s="236" t="s">
        <v>214</v>
      </c>
      <c r="AU767" s="236" t="s">
        <v>84</v>
      </c>
      <c r="AY767" s="17" t="s">
        <v>142</v>
      </c>
      <c r="BE767" s="237">
        <f>IF(N767="základní",J767,0)</f>
        <v>0</v>
      </c>
      <c r="BF767" s="237">
        <f>IF(N767="snížená",J767,0)</f>
        <v>0</v>
      </c>
      <c r="BG767" s="237">
        <f>IF(N767="zákl. přenesená",J767,0)</f>
        <v>0</v>
      </c>
      <c r="BH767" s="237">
        <f>IF(N767="sníž. přenesená",J767,0)</f>
        <v>0</v>
      </c>
      <c r="BI767" s="237">
        <f>IF(N767="nulová",J767,0)</f>
        <v>0</v>
      </c>
      <c r="BJ767" s="17" t="s">
        <v>84</v>
      </c>
      <c r="BK767" s="237">
        <f>ROUND(I767*H767,2)</f>
        <v>0</v>
      </c>
      <c r="BL767" s="17" t="s">
        <v>230</v>
      </c>
      <c r="BM767" s="236" t="s">
        <v>2703</v>
      </c>
    </row>
    <row r="768" s="2" customFormat="1" ht="24" customHeight="1">
      <c r="A768" s="39"/>
      <c r="B768" s="40"/>
      <c r="C768" s="242" t="s">
        <v>2704</v>
      </c>
      <c r="D768" s="242" t="s">
        <v>214</v>
      </c>
      <c r="E768" s="243" t="s">
        <v>2705</v>
      </c>
      <c r="F768" s="244" t="s">
        <v>2706</v>
      </c>
      <c r="G768" s="245" t="s">
        <v>146</v>
      </c>
      <c r="H768" s="246">
        <v>1</v>
      </c>
      <c r="I768" s="247"/>
      <c r="J768" s="248">
        <f>ROUND(I768*H768,2)</f>
        <v>0</v>
      </c>
      <c r="K768" s="244" t="s">
        <v>147</v>
      </c>
      <c r="L768" s="249"/>
      <c r="M768" s="250" t="s">
        <v>32</v>
      </c>
      <c r="N768" s="251" t="s">
        <v>48</v>
      </c>
      <c r="O768" s="85"/>
      <c r="P768" s="234">
        <f>O768*H768</f>
        <v>0</v>
      </c>
      <c r="Q768" s="234">
        <v>0</v>
      </c>
      <c r="R768" s="234">
        <f>Q768*H768</f>
        <v>0</v>
      </c>
      <c r="S768" s="234">
        <v>0</v>
      </c>
      <c r="T768" s="235">
        <f>S768*H768</f>
        <v>0</v>
      </c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R768" s="236" t="s">
        <v>230</v>
      </c>
      <c r="AT768" s="236" t="s">
        <v>214</v>
      </c>
      <c r="AU768" s="236" t="s">
        <v>84</v>
      </c>
      <c r="AY768" s="17" t="s">
        <v>142</v>
      </c>
      <c r="BE768" s="237">
        <f>IF(N768="základní",J768,0)</f>
        <v>0</v>
      </c>
      <c r="BF768" s="237">
        <f>IF(N768="snížená",J768,0)</f>
        <v>0</v>
      </c>
      <c r="BG768" s="237">
        <f>IF(N768="zákl. přenesená",J768,0)</f>
        <v>0</v>
      </c>
      <c r="BH768" s="237">
        <f>IF(N768="sníž. přenesená",J768,0)</f>
        <v>0</v>
      </c>
      <c r="BI768" s="237">
        <f>IF(N768="nulová",J768,0)</f>
        <v>0</v>
      </c>
      <c r="BJ768" s="17" t="s">
        <v>84</v>
      </c>
      <c r="BK768" s="237">
        <f>ROUND(I768*H768,2)</f>
        <v>0</v>
      </c>
      <c r="BL768" s="17" t="s">
        <v>230</v>
      </c>
      <c r="BM768" s="236" t="s">
        <v>2707</v>
      </c>
    </row>
    <row r="769" s="2" customFormat="1" ht="24" customHeight="1">
      <c r="A769" s="39"/>
      <c r="B769" s="40"/>
      <c r="C769" s="242" t="s">
        <v>2708</v>
      </c>
      <c r="D769" s="242" t="s">
        <v>214</v>
      </c>
      <c r="E769" s="243" t="s">
        <v>2709</v>
      </c>
      <c r="F769" s="244" t="s">
        <v>2710</v>
      </c>
      <c r="G769" s="245" t="s">
        <v>146</v>
      </c>
      <c r="H769" s="246">
        <v>1</v>
      </c>
      <c r="I769" s="247"/>
      <c r="J769" s="248">
        <f>ROUND(I769*H769,2)</f>
        <v>0</v>
      </c>
      <c r="K769" s="244" t="s">
        <v>147</v>
      </c>
      <c r="L769" s="249"/>
      <c r="M769" s="250" t="s">
        <v>32</v>
      </c>
      <c r="N769" s="251" t="s">
        <v>48</v>
      </c>
      <c r="O769" s="85"/>
      <c r="P769" s="234">
        <f>O769*H769</f>
        <v>0</v>
      </c>
      <c r="Q769" s="234">
        <v>0</v>
      </c>
      <c r="R769" s="234">
        <f>Q769*H769</f>
        <v>0</v>
      </c>
      <c r="S769" s="234">
        <v>0</v>
      </c>
      <c r="T769" s="235">
        <f>S769*H769</f>
        <v>0</v>
      </c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R769" s="236" t="s">
        <v>230</v>
      </c>
      <c r="AT769" s="236" t="s">
        <v>214</v>
      </c>
      <c r="AU769" s="236" t="s">
        <v>84</v>
      </c>
      <c r="AY769" s="17" t="s">
        <v>142</v>
      </c>
      <c r="BE769" s="237">
        <f>IF(N769="základní",J769,0)</f>
        <v>0</v>
      </c>
      <c r="BF769" s="237">
        <f>IF(N769="snížená",J769,0)</f>
        <v>0</v>
      </c>
      <c r="BG769" s="237">
        <f>IF(N769="zákl. přenesená",J769,0)</f>
        <v>0</v>
      </c>
      <c r="BH769" s="237">
        <f>IF(N769="sníž. přenesená",J769,0)</f>
        <v>0</v>
      </c>
      <c r="BI769" s="237">
        <f>IF(N769="nulová",J769,0)</f>
        <v>0</v>
      </c>
      <c r="BJ769" s="17" t="s">
        <v>84</v>
      </c>
      <c r="BK769" s="237">
        <f>ROUND(I769*H769,2)</f>
        <v>0</v>
      </c>
      <c r="BL769" s="17" t="s">
        <v>230</v>
      </c>
      <c r="BM769" s="236" t="s">
        <v>2711</v>
      </c>
    </row>
    <row r="770" s="2" customFormat="1" ht="24" customHeight="1">
      <c r="A770" s="39"/>
      <c r="B770" s="40"/>
      <c r="C770" s="242" t="s">
        <v>2712</v>
      </c>
      <c r="D770" s="242" t="s">
        <v>214</v>
      </c>
      <c r="E770" s="243" t="s">
        <v>2713</v>
      </c>
      <c r="F770" s="244" t="s">
        <v>2714</v>
      </c>
      <c r="G770" s="245" t="s">
        <v>146</v>
      </c>
      <c r="H770" s="246">
        <v>1</v>
      </c>
      <c r="I770" s="247"/>
      <c r="J770" s="248">
        <f>ROUND(I770*H770,2)</f>
        <v>0</v>
      </c>
      <c r="K770" s="244" t="s">
        <v>147</v>
      </c>
      <c r="L770" s="249"/>
      <c r="M770" s="250" t="s">
        <v>32</v>
      </c>
      <c r="N770" s="251" t="s">
        <v>48</v>
      </c>
      <c r="O770" s="85"/>
      <c r="P770" s="234">
        <f>O770*H770</f>
        <v>0</v>
      </c>
      <c r="Q770" s="234">
        <v>0</v>
      </c>
      <c r="R770" s="234">
        <f>Q770*H770</f>
        <v>0</v>
      </c>
      <c r="S770" s="234">
        <v>0</v>
      </c>
      <c r="T770" s="235">
        <f>S770*H770</f>
        <v>0</v>
      </c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R770" s="236" t="s">
        <v>230</v>
      </c>
      <c r="AT770" s="236" t="s">
        <v>214</v>
      </c>
      <c r="AU770" s="236" t="s">
        <v>84</v>
      </c>
      <c r="AY770" s="17" t="s">
        <v>142</v>
      </c>
      <c r="BE770" s="237">
        <f>IF(N770="základní",J770,0)</f>
        <v>0</v>
      </c>
      <c r="BF770" s="237">
        <f>IF(N770="snížená",J770,0)</f>
        <v>0</v>
      </c>
      <c r="BG770" s="237">
        <f>IF(N770="zákl. přenesená",J770,0)</f>
        <v>0</v>
      </c>
      <c r="BH770" s="237">
        <f>IF(N770="sníž. přenesená",J770,0)</f>
        <v>0</v>
      </c>
      <c r="BI770" s="237">
        <f>IF(N770="nulová",J770,0)</f>
        <v>0</v>
      </c>
      <c r="BJ770" s="17" t="s">
        <v>84</v>
      </c>
      <c r="BK770" s="237">
        <f>ROUND(I770*H770,2)</f>
        <v>0</v>
      </c>
      <c r="BL770" s="17" t="s">
        <v>230</v>
      </c>
      <c r="BM770" s="236" t="s">
        <v>2715</v>
      </c>
    </row>
    <row r="771" s="2" customFormat="1" ht="24" customHeight="1">
      <c r="A771" s="39"/>
      <c r="B771" s="40"/>
      <c r="C771" s="242" t="s">
        <v>2716</v>
      </c>
      <c r="D771" s="242" t="s">
        <v>214</v>
      </c>
      <c r="E771" s="243" t="s">
        <v>2717</v>
      </c>
      <c r="F771" s="244" t="s">
        <v>2718</v>
      </c>
      <c r="G771" s="245" t="s">
        <v>146</v>
      </c>
      <c r="H771" s="246">
        <v>5</v>
      </c>
      <c r="I771" s="247"/>
      <c r="J771" s="248">
        <f>ROUND(I771*H771,2)</f>
        <v>0</v>
      </c>
      <c r="K771" s="244" t="s">
        <v>147</v>
      </c>
      <c r="L771" s="249"/>
      <c r="M771" s="250" t="s">
        <v>32</v>
      </c>
      <c r="N771" s="251" t="s">
        <v>48</v>
      </c>
      <c r="O771" s="85"/>
      <c r="P771" s="234">
        <f>O771*H771</f>
        <v>0</v>
      </c>
      <c r="Q771" s="234">
        <v>0</v>
      </c>
      <c r="R771" s="234">
        <f>Q771*H771</f>
        <v>0</v>
      </c>
      <c r="S771" s="234">
        <v>0</v>
      </c>
      <c r="T771" s="235">
        <f>S771*H771</f>
        <v>0</v>
      </c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R771" s="236" t="s">
        <v>230</v>
      </c>
      <c r="AT771" s="236" t="s">
        <v>214</v>
      </c>
      <c r="AU771" s="236" t="s">
        <v>84</v>
      </c>
      <c r="AY771" s="17" t="s">
        <v>142</v>
      </c>
      <c r="BE771" s="237">
        <f>IF(N771="základní",J771,0)</f>
        <v>0</v>
      </c>
      <c r="BF771" s="237">
        <f>IF(N771="snížená",J771,0)</f>
        <v>0</v>
      </c>
      <c r="BG771" s="237">
        <f>IF(N771="zákl. přenesená",J771,0)</f>
        <v>0</v>
      </c>
      <c r="BH771" s="237">
        <f>IF(N771="sníž. přenesená",J771,0)</f>
        <v>0</v>
      </c>
      <c r="BI771" s="237">
        <f>IF(N771="nulová",J771,0)</f>
        <v>0</v>
      </c>
      <c r="BJ771" s="17" t="s">
        <v>84</v>
      </c>
      <c r="BK771" s="237">
        <f>ROUND(I771*H771,2)</f>
        <v>0</v>
      </c>
      <c r="BL771" s="17" t="s">
        <v>230</v>
      </c>
      <c r="BM771" s="236" t="s">
        <v>2719</v>
      </c>
    </row>
    <row r="772" s="2" customFormat="1" ht="24" customHeight="1">
      <c r="A772" s="39"/>
      <c r="B772" s="40"/>
      <c r="C772" s="242" t="s">
        <v>2720</v>
      </c>
      <c r="D772" s="242" t="s">
        <v>214</v>
      </c>
      <c r="E772" s="243" t="s">
        <v>2721</v>
      </c>
      <c r="F772" s="244" t="s">
        <v>2722</v>
      </c>
      <c r="G772" s="245" t="s">
        <v>146</v>
      </c>
      <c r="H772" s="246">
        <v>30</v>
      </c>
      <c r="I772" s="247"/>
      <c r="J772" s="248">
        <f>ROUND(I772*H772,2)</f>
        <v>0</v>
      </c>
      <c r="K772" s="244" t="s">
        <v>147</v>
      </c>
      <c r="L772" s="249"/>
      <c r="M772" s="250" t="s">
        <v>32</v>
      </c>
      <c r="N772" s="251" t="s">
        <v>48</v>
      </c>
      <c r="O772" s="85"/>
      <c r="P772" s="234">
        <f>O772*H772</f>
        <v>0</v>
      </c>
      <c r="Q772" s="234">
        <v>0</v>
      </c>
      <c r="R772" s="234">
        <f>Q772*H772</f>
        <v>0</v>
      </c>
      <c r="S772" s="234">
        <v>0</v>
      </c>
      <c r="T772" s="235">
        <f>S772*H772</f>
        <v>0</v>
      </c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R772" s="236" t="s">
        <v>217</v>
      </c>
      <c r="AT772" s="236" t="s">
        <v>214</v>
      </c>
      <c r="AU772" s="236" t="s">
        <v>84</v>
      </c>
      <c r="AY772" s="17" t="s">
        <v>142</v>
      </c>
      <c r="BE772" s="237">
        <f>IF(N772="základní",J772,0)</f>
        <v>0</v>
      </c>
      <c r="BF772" s="237">
        <f>IF(N772="snížená",J772,0)</f>
        <v>0</v>
      </c>
      <c r="BG772" s="237">
        <f>IF(N772="zákl. přenesená",J772,0)</f>
        <v>0</v>
      </c>
      <c r="BH772" s="237">
        <f>IF(N772="sníž. přenesená",J772,0)</f>
        <v>0</v>
      </c>
      <c r="BI772" s="237">
        <f>IF(N772="nulová",J772,0)</f>
        <v>0</v>
      </c>
      <c r="BJ772" s="17" t="s">
        <v>84</v>
      </c>
      <c r="BK772" s="237">
        <f>ROUND(I772*H772,2)</f>
        <v>0</v>
      </c>
      <c r="BL772" s="17" t="s">
        <v>218</v>
      </c>
      <c r="BM772" s="236" t="s">
        <v>2723</v>
      </c>
    </row>
    <row r="773" s="2" customFormat="1" ht="24" customHeight="1">
      <c r="A773" s="39"/>
      <c r="B773" s="40"/>
      <c r="C773" s="242" t="s">
        <v>2724</v>
      </c>
      <c r="D773" s="242" t="s">
        <v>214</v>
      </c>
      <c r="E773" s="243" t="s">
        <v>2725</v>
      </c>
      <c r="F773" s="244" t="s">
        <v>2726</v>
      </c>
      <c r="G773" s="245" t="s">
        <v>146</v>
      </c>
      <c r="H773" s="246">
        <v>1</v>
      </c>
      <c r="I773" s="247"/>
      <c r="J773" s="248">
        <f>ROUND(I773*H773,2)</f>
        <v>0</v>
      </c>
      <c r="K773" s="244" t="s">
        <v>147</v>
      </c>
      <c r="L773" s="249"/>
      <c r="M773" s="250" t="s">
        <v>32</v>
      </c>
      <c r="N773" s="251" t="s">
        <v>48</v>
      </c>
      <c r="O773" s="85"/>
      <c r="P773" s="234">
        <f>O773*H773</f>
        <v>0</v>
      </c>
      <c r="Q773" s="234">
        <v>0</v>
      </c>
      <c r="R773" s="234">
        <f>Q773*H773</f>
        <v>0</v>
      </c>
      <c r="S773" s="234">
        <v>0</v>
      </c>
      <c r="T773" s="235">
        <f>S773*H773</f>
        <v>0</v>
      </c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R773" s="236" t="s">
        <v>230</v>
      </c>
      <c r="AT773" s="236" t="s">
        <v>214</v>
      </c>
      <c r="AU773" s="236" t="s">
        <v>84</v>
      </c>
      <c r="AY773" s="17" t="s">
        <v>142</v>
      </c>
      <c r="BE773" s="237">
        <f>IF(N773="základní",J773,0)</f>
        <v>0</v>
      </c>
      <c r="BF773" s="237">
        <f>IF(N773="snížená",J773,0)</f>
        <v>0</v>
      </c>
      <c r="BG773" s="237">
        <f>IF(N773="zákl. přenesená",J773,0)</f>
        <v>0</v>
      </c>
      <c r="BH773" s="237">
        <f>IF(N773="sníž. přenesená",J773,0)</f>
        <v>0</v>
      </c>
      <c r="BI773" s="237">
        <f>IF(N773="nulová",J773,0)</f>
        <v>0</v>
      </c>
      <c r="BJ773" s="17" t="s">
        <v>84</v>
      </c>
      <c r="BK773" s="237">
        <f>ROUND(I773*H773,2)</f>
        <v>0</v>
      </c>
      <c r="BL773" s="17" t="s">
        <v>230</v>
      </c>
      <c r="BM773" s="236" t="s">
        <v>2727</v>
      </c>
    </row>
    <row r="774" s="2" customFormat="1" ht="24" customHeight="1">
      <c r="A774" s="39"/>
      <c r="B774" s="40"/>
      <c r="C774" s="242" t="s">
        <v>2728</v>
      </c>
      <c r="D774" s="242" t="s">
        <v>214</v>
      </c>
      <c r="E774" s="243" t="s">
        <v>2729</v>
      </c>
      <c r="F774" s="244" t="s">
        <v>2730</v>
      </c>
      <c r="G774" s="245" t="s">
        <v>275</v>
      </c>
      <c r="H774" s="246">
        <v>13.470000000000001</v>
      </c>
      <c r="I774" s="247"/>
      <c r="J774" s="248">
        <f>ROUND(I774*H774,2)</f>
        <v>0</v>
      </c>
      <c r="K774" s="244" t="s">
        <v>147</v>
      </c>
      <c r="L774" s="249"/>
      <c r="M774" s="250" t="s">
        <v>32</v>
      </c>
      <c r="N774" s="251" t="s">
        <v>48</v>
      </c>
      <c r="O774" s="85"/>
      <c r="P774" s="234">
        <f>O774*H774</f>
        <v>0</v>
      </c>
      <c r="Q774" s="234">
        <v>0</v>
      </c>
      <c r="R774" s="234">
        <f>Q774*H774</f>
        <v>0</v>
      </c>
      <c r="S774" s="234">
        <v>0</v>
      </c>
      <c r="T774" s="235">
        <f>S774*H774</f>
        <v>0</v>
      </c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R774" s="236" t="s">
        <v>217</v>
      </c>
      <c r="AT774" s="236" t="s">
        <v>214</v>
      </c>
      <c r="AU774" s="236" t="s">
        <v>84</v>
      </c>
      <c r="AY774" s="17" t="s">
        <v>142</v>
      </c>
      <c r="BE774" s="237">
        <f>IF(N774="základní",J774,0)</f>
        <v>0</v>
      </c>
      <c r="BF774" s="237">
        <f>IF(N774="snížená",J774,0)</f>
        <v>0</v>
      </c>
      <c r="BG774" s="237">
        <f>IF(N774="zákl. přenesená",J774,0)</f>
        <v>0</v>
      </c>
      <c r="BH774" s="237">
        <f>IF(N774="sníž. přenesená",J774,0)</f>
        <v>0</v>
      </c>
      <c r="BI774" s="237">
        <f>IF(N774="nulová",J774,0)</f>
        <v>0</v>
      </c>
      <c r="BJ774" s="17" t="s">
        <v>84</v>
      </c>
      <c r="BK774" s="237">
        <f>ROUND(I774*H774,2)</f>
        <v>0</v>
      </c>
      <c r="BL774" s="17" t="s">
        <v>218</v>
      </c>
      <c r="BM774" s="236" t="s">
        <v>2731</v>
      </c>
    </row>
    <row r="775" s="2" customFormat="1" ht="48" customHeight="1">
      <c r="A775" s="39"/>
      <c r="B775" s="40"/>
      <c r="C775" s="225" t="s">
        <v>2732</v>
      </c>
      <c r="D775" s="225" t="s">
        <v>143</v>
      </c>
      <c r="E775" s="226" t="s">
        <v>2733</v>
      </c>
      <c r="F775" s="227" t="s">
        <v>2734</v>
      </c>
      <c r="G775" s="228" t="s">
        <v>146</v>
      </c>
      <c r="H775" s="229">
        <v>1</v>
      </c>
      <c r="I775" s="230"/>
      <c r="J775" s="231">
        <f>ROUND(I775*H775,2)</f>
        <v>0</v>
      </c>
      <c r="K775" s="227" t="s">
        <v>147</v>
      </c>
      <c r="L775" s="45"/>
      <c r="M775" s="232" t="s">
        <v>32</v>
      </c>
      <c r="N775" s="233" t="s">
        <v>48</v>
      </c>
      <c r="O775" s="85"/>
      <c r="P775" s="234">
        <f>O775*H775</f>
        <v>0</v>
      </c>
      <c r="Q775" s="234">
        <v>0</v>
      </c>
      <c r="R775" s="234">
        <f>Q775*H775</f>
        <v>0</v>
      </c>
      <c r="S775" s="234">
        <v>0</v>
      </c>
      <c r="T775" s="235">
        <f>S775*H775</f>
        <v>0</v>
      </c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R775" s="236" t="s">
        <v>158</v>
      </c>
      <c r="AT775" s="236" t="s">
        <v>143</v>
      </c>
      <c r="AU775" s="236" t="s">
        <v>84</v>
      </c>
      <c r="AY775" s="17" t="s">
        <v>142</v>
      </c>
      <c r="BE775" s="237">
        <f>IF(N775="základní",J775,0)</f>
        <v>0</v>
      </c>
      <c r="BF775" s="237">
        <f>IF(N775="snížená",J775,0)</f>
        <v>0</v>
      </c>
      <c r="BG775" s="237">
        <f>IF(N775="zákl. přenesená",J775,0)</f>
        <v>0</v>
      </c>
      <c r="BH775" s="237">
        <f>IF(N775="sníž. přenesená",J775,0)</f>
        <v>0</v>
      </c>
      <c r="BI775" s="237">
        <f>IF(N775="nulová",J775,0)</f>
        <v>0</v>
      </c>
      <c r="BJ775" s="17" t="s">
        <v>84</v>
      </c>
      <c r="BK775" s="237">
        <f>ROUND(I775*H775,2)</f>
        <v>0</v>
      </c>
      <c r="BL775" s="17" t="s">
        <v>158</v>
      </c>
      <c r="BM775" s="236" t="s">
        <v>2735</v>
      </c>
    </row>
    <row r="776" s="2" customFormat="1" ht="48" customHeight="1">
      <c r="A776" s="39"/>
      <c r="B776" s="40"/>
      <c r="C776" s="225" t="s">
        <v>2736</v>
      </c>
      <c r="D776" s="225" t="s">
        <v>143</v>
      </c>
      <c r="E776" s="226" t="s">
        <v>2737</v>
      </c>
      <c r="F776" s="227" t="s">
        <v>2738</v>
      </c>
      <c r="G776" s="228" t="s">
        <v>146</v>
      </c>
      <c r="H776" s="229">
        <v>2</v>
      </c>
      <c r="I776" s="230"/>
      <c r="J776" s="231">
        <f>ROUND(I776*H776,2)</f>
        <v>0</v>
      </c>
      <c r="K776" s="227" t="s">
        <v>147</v>
      </c>
      <c r="L776" s="45"/>
      <c r="M776" s="232" t="s">
        <v>32</v>
      </c>
      <c r="N776" s="233" t="s">
        <v>48</v>
      </c>
      <c r="O776" s="85"/>
      <c r="P776" s="234">
        <f>O776*H776</f>
        <v>0</v>
      </c>
      <c r="Q776" s="234">
        <v>0</v>
      </c>
      <c r="R776" s="234">
        <f>Q776*H776</f>
        <v>0</v>
      </c>
      <c r="S776" s="234">
        <v>0</v>
      </c>
      <c r="T776" s="235">
        <f>S776*H776</f>
        <v>0</v>
      </c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R776" s="236" t="s">
        <v>158</v>
      </c>
      <c r="AT776" s="236" t="s">
        <v>143</v>
      </c>
      <c r="AU776" s="236" t="s">
        <v>84</v>
      </c>
      <c r="AY776" s="17" t="s">
        <v>142</v>
      </c>
      <c r="BE776" s="237">
        <f>IF(N776="základní",J776,0)</f>
        <v>0</v>
      </c>
      <c r="BF776" s="237">
        <f>IF(N776="snížená",J776,0)</f>
        <v>0</v>
      </c>
      <c r="BG776" s="237">
        <f>IF(N776="zákl. přenesená",J776,0)</f>
        <v>0</v>
      </c>
      <c r="BH776" s="237">
        <f>IF(N776="sníž. přenesená",J776,0)</f>
        <v>0</v>
      </c>
      <c r="BI776" s="237">
        <f>IF(N776="nulová",J776,0)</f>
        <v>0</v>
      </c>
      <c r="BJ776" s="17" t="s">
        <v>84</v>
      </c>
      <c r="BK776" s="237">
        <f>ROUND(I776*H776,2)</f>
        <v>0</v>
      </c>
      <c r="BL776" s="17" t="s">
        <v>158</v>
      </c>
      <c r="BM776" s="236" t="s">
        <v>2739</v>
      </c>
    </row>
    <row r="777" s="2" customFormat="1" ht="24" customHeight="1">
      <c r="A777" s="39"/>
      <c r="B777" s="40"/>
      <c r="C777" s="225" t="s">
        <v>2740</v>
      </c>
      <c r="D777" s="225" t="s">
        <v>143</v>
      </c>
      <c r="E777" s="226" t="s">
        <v>2741</v>
      </c>
      <c r="F777" s="227" t="s">
        <v>2742</v>
      </c>
      <c r="G777" s="228" t="s">
        <v>146</v>
      </c>
      <c r="H777" s="229">
        <v>2</v>
      </c>
      <c r="I777" s="230"/>
      <c r="J777" s="231">
        <f>ROUND(I777*H777,2)</f>
        <v>0</v>
      </c>
      <c r="K777" s="227" t="s">
        <v>147</v>
      </c>
      <c r="L777" s="45"/>
      <c r="M777" s="232" t="s">
        <v>32</v>
      </c>
      <c r="N777" s="233" t="s">
        <v>48</v>
      </c>
      <c r="O777" s="85"/>
      <c r="P777" s="234">
        <f>O777*H777</f>
        <v>0</v>
      </c>
      <c r="Q777" s="234">
        <v>0</v>
      </c>
      <c r="R777" s="234">
        <f>Q777*H777</f>
        <v>0</v>
      </c>
      <c r="S777" s="234">
        <v>0</v>
      </c>
      <c r="T777" s="235">
        <f>S777*H777</f>
        <v>0</v>
      </c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R777" s="236" t="s">
        <v>84</v>
      </c>
      <c r="AT777" s="236" t="s">
        <v>143</v>
      </c>
      <c r="AU777" s="236" t="s">
        <v>84</v>
      </c>
      <c r="AY777" s="17" t="s">
        <v>142</v>
      </c>
      <c r="BE777" s="237">
        <f>IF(N777="základní",J777,0)</f>
        <v>0</v>
      </c>
      <c r="BF777" s="237">
        <f>IF(N777="snížená",J777,0)</f>
        <v>0</v>
      </c>
      <c r="BG777" s="237">
        <f>IF(N777="zákl. přenesená",J777,0)</f>
        <v>0</v>
      </c>
      <c r="BH777" s="237">
        <f>IF(N777="sníž. přenesená",J777,0)</f>
        <v>0</v>
      </c>
      <c r="BI777" s="237">
        <f>IF(N777="nulová",J777,0)</f>
        <v>0</v>
      </c>
      <c r="BJ777" s="17" t="s">
        <v>84</v>
      </c>
      <c r="BK777" s="237">
        <f>ROUND(I777*H777,2)</f>
        <v>0</v>
      </c>
      <c r="BL777" s="17" t="s">
        <v>84</v>
      </c>
      <c r="BM777" s="236" t="s">
        <v>2743</v>
      </c>
    </row>
    <row r="778" s="2" customFormat="1" ht="24" customHeight="1">
      <c r="A778" s="39"/>
      <c r="B778" s="40"/>
      <c r="C778" s="242" t="s">
        <v>2744</v>
      </c>
      <c r="D778" s="242" t="s">
        <v>214</v>
      </c>
      <c r="E778" s="243" t="s">
        <v>2745</v>
      </c>
      <c r="F778" s="244" t="s">
        <v>2746</v>
      </c>
      <c r="G778" s="245" t="s">
        <v>275</v>
      </c>
      <c r="H778" s="246">
        <v>10</v>
      </c>
      <c r="I778" s="247"/>
      <c r="J778" s="248">
        <f>ROUND(I778*H778,2)</f>
        <v>0</v>
      </c>
      <c r="K778" s="244" t="s">
        <v>147</v>
      </c>
      <c r="L778" s="249"/>
      <c r="M778" s="250" t="s">
        <v>32</v>
      </c>
      <c r="N778" s="251" t="s">
        <v>48</v>
      </c>
      <c r="O778" s="85"/>
      <c r="P778" s="234">
        <f>O778*H778</f>
        <v>0</v>
      </c>
      <c r="Q778" s="234">
        <v>0</v>
      </c>
      <c r="R778" s="234">
        <f>Q778*H778</f>
        <v>0</v>
      </c>
      <c r="S778" s="234">
        <v>0</v>
      </c>
      <c r="T778" s="235">
        <f>S778*H778</f>
        <v>0</v>
      </c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R778" s="236" t="s">
        <v>217</v>
      </c>
      <c r="AT778" s="236" t="s">
        <v>214</v>
      </c>
      <c r="AU778" s="236" t="s">
        <v>84</v>
      </c>
      <c r="AY778" s="17" t="s">
        <v>142</v>
      </c>
      <c r="BE778" s="237">
        <f>IF(N778="základní",J778,0)</f>
        <v>0</v>
      </c>
      <c r="BF778" s="237">
        <f>IF(N778="snížená",J778,0)</f>
        <v>0</v>
      </c>
      <c r="BG778" s="237">
        <f>IF(N778="zákl. přenesená",J778,0)</f>
        <v>0</v>
      </c>
      <c r="BH778" s="237">
        <f>IF(N778="sníž. přenesená",J778,0)</f>
        <v>0</v>
      </c>
      <c r="BI778" s="237">
        <f>IF(N778="nulová",J778,0)</f>
        <v>0</v>
      </c>
      <c r="BJ778" s="17" t="s">
        <v>84</v>
      </c>
      <c r="BK778" s="237">
        <f>ROUND(I778*H778,2)</f>
        <v>0</v>
      </c>
      <c r="BL778" s="17" t="s">
        <v>218</v>
      </c>
      <c r="BM778" s="236" t="s">
        <v>2747</v>
      </c>
    </row>
    <row r="779" s="2" customFormat="1" ht="24" customHeight="1">
      <c r="A779" s="39"/>
      <c r="B779" s="40"/>
      <c r="C779" s="242" t="s">
        <v>2748</v>
      </c>
      <c r="D779" s="242" t="s">
        <v>214</v>
      </c>
      <c r="E779" s="243" t="s">
        <v>2749</v>
      </c>
      <c r="F779" s="244" t="s">
        <v>2750</v>
      </c>
      <c r="G779" s="245" t="s">
        <v>275</v>
      </c>
      <c r="H779" s="246">
        <v>50</v>
      </c>
      <c r="I779" s="247"/>
      <c r="J779" s="248">
        <f>ROUND(I779*H779,2)</f>
        <v>0</v>
      </c>
      <c r="K779" s="244" t="s">
        <v>147</v>
      </c>
      <c r="L779" s="249"/>
      <c r="M779" s="250" t="s">
        <v>32</v>
      </c>
      <c r="N779" s="251" t="s">
        <v>48</v>
      </c>
      <c r="O779" s="85"/>
      <c r="P779" s="234">
        <f>O779*H779</f>
        <v>0</v>
      </c>
      <c r="Q779" s="234">
        <v>0</v>
      </c>
      <c r="R779" s="234">
        <f>Q779*H779</f>
        <v>0</v>
      </c>
      <c r="S779" s="234">
        <v>0</v>
      </c>
      <c r="T779" s="235">
        <f>S779*H779</f>
        <v>0</v>
      </c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R779" s="236" t="s">
        <v>217</v>
      </c>
      <c r="AT779" s="236" t="s">
        <v>214</v>
      </c>
      <c r="AU779" s="236" t="s">
        <v>84</v>
      </c>
      <c r="AY779" s="17" t="s">
        <v>142</v>
      </c>
      <c r="BE779" s="237">
        <f>IF(N779="základní",J779,0)</f>
        <v>0</v>
      </c>
      <c r="BF779" s="237">
        <f>IF(N779="snížená",J779,0)</f>
        <v>0</v>
      </c>
      <c r="BG779" s="237">
        <f>IF(N779="zákl. přenesená",J779,0)</f>
        <v>0</v>
      </c>
      <c r="BH779" s="237">
        <f>IF(N779="sníž. přenesená",J779,0)</f>
        <v>0</v>
      </c>
      <c r="BI779" s="237">
        <f>IF(N779="nulová",J779,0)</f>
        <v>0</v>
      </c>
      <c r="BJ779" s="17" t="s">
        <v>84</v>
      </c>
      <c r="BK779" s="237">
        <f>ROUND(I779*H779,2)</f>
        <v>0</v>
      </c>
      <c r="BL779" s="17" t="s">
        <v>218</v>
      </c>
      <c r="BM779" s="236" t="s">
        <v>2751</v>
      </c>
    </row>
    <row r="780" s="2" customFormat="1" ht="24" customHeight="1">
      <c r="A780" s="39"/>
      <c r="B780" s="40"/>
      <c r="C780" s="242" t="s">
        <v>2752</v>
      </c>
      <c r="D780" s="242" t="s">
        <v>214</v>
      </c>
      <c r="E780" s="243" t="s">
        <v>2753</v>
      </c>
      <c r="F780" s="244" t="s">
        <v>2754</v>
      </c>
      <c r="G780" s="245" t="s">
        <v>275</v>
      </c>
      <c r="H780" s="246">
        <v>50</v>
      </c>
      <c r="I780" s="247"/>
      <c r="J780" s="248">
        <f>ROUND(I780*H780,2)</f>
        <v>0</v>
      </c>
      <c r="K780" s="244" t="s">
        <v>147</v>
      </c>
      <c r="L780" s="249"/>
      <c r="M780" s="250" t="s">
        <v>32</v>
      </c>
      <c r="N780" s="251" t="s">
        <v>48</v>
      </c>
      <c r="O780" s="85"/>
      <c r="P780" s="234">
        <f>O780*H780</f>
        <v>0</v>
      </c>
      <c r="Q780" s="234">
        <v>0</v>
      </c>
      <c r="R780" s="234">
        <f>Q780*H780</f>
        <v>0</v>
      </c>
      <c r="S780" s="234">
        <v>0</v>
      </c>
      <c r="T780" s="235">
        <f>S780*H780</f>
        <v>0</v>
      </c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R780" s="236" t="s">
        <v>217</v>
      </c>
      <c r="AT780" s="236" t="s">
        <v>214</v>
      </c>
      <c r="AU780" s="236" t="s">
        <v>84</v>
      </c>
      <c r="AY780" s="17" t="s">
        <v>142</v>
      </c>
      <c r="BE780" s="237">
        <f>IF(N780="základní",J780,0)</f>
        <v>0</v>
      </c>
      <c r="BF780" s="237">
        <f>IF(N780="snížená",J780,0)</f>
        <v>0</v>
      </c>
      <c r="BG780" s="237">
        <f>IF(N780="zákl. přenesená",J780,0)</f>
        <v>0</v>
      </c>
      <c r="BH780" s="237">
        <f>IF(N780="sníž. přenesená",J780,0)</f>
        <v>0</v>
      </c>
      <c r="BI780" s="237">
        <f>IF(N780="nulová",J780,0)</f>
        <v>0</v>
      </c>
      <c r="BJ780" s="17" t="s">
        <v>84</v>
      </c>
      <c r="BK780" s="237">
        <f>ROUND(I780*H780,2)</f>
        <v>0</v>
      </c>
      <c r="BL780" s="17" t="s">
        <v>218</v>
      </c>
      <c r="BM780" s="236" t="s">
        <v>2755</v>
      </c>
    </row>
    <row r="781" s="2" customFormat="1" ht="24" customHeight="1">
      <c r="A781" s="39"/>
      <c r="B781" s="40"/>
      <c r="C781" s="242" t="s">
        <v>2756</v>
      </c>
      <c r="D781" s="242" t="s">
        <v>214</v>
      </c>
      <c r="E781" s="243" t="s">
        <v>2757</v>
      </c>
      <c r="F781" s="244" t="s">
        <v>2758</v>
      </c>
      <c r="G781" s="245" t="s">
        <v>275</v>
      </c>
      <c r="H781" s="246">
        <v>410</v>
      </c>
      <c r="I781" s="247"/>
      <c r="J781" s="248">
        <f>ROUND(I781*H781,2)</f>
        <v>0</v>
      </c>
      <c r="K781" s="244" t="s">
        <v>147</v>
      </c>
      <c r="L781" s="249"/>
      <c r="M781" s="250" t="s">
        <v>32</v>
      </c>
      <c r="N781" s="251" t="s">
        <v>48</v>
      </c>
      <c r="O781" s="85"/>
      <c r="P781" s="234">
        <f>O781*H781</f>
        <v>0</v>
      </c>
      <c r="Q781" s="234">
        <v>0</v>
      </c>
      <c r="R781" s="234">
        <f>Q781*H781</f>
        <v>0</v>
      </c>
      <c r="S781" s="234">
        <v>0</v>
      </c>
      <c r="T781" s="235">
        <f>S781*H781</f>
        <v>0</v>
      </c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R781" s="236" t="s">
        <v>217</v>
      </c>
      <c r="AT781" s="236" t="s">
        <v>214</v>
      </c>
      <c r="AU781" s="236" t="s">
        <v>84</v>
      </c>
      <c r="AY781" s="17" t="s">
        <v>142</v>
      </c>
      <c r="BE781" s="237">
        <f>IF(N781="základní",J781,0)</f>
        <v>0</v>
      </c>
      <c r="BF781" s="237">
        <f>IF(N781="snížená",J781,0)</f>
        <v>0</v>
      </c>
      <c r="BG781" s="237">
        <f>IF(N781="zákl. přenesená",J781,0)</f>
        <v>0</v>
      </c>
      <c r="BH781" s="237">
        <f>IF(N781="sníž. přenesená",J781,0)</f>
        <v>0</v>
      </c>
      <c r="BI781" s="237">
        <f>IF(N781="nulová",J781,0)</f>
        <v>0</v>
      </c>
      <c r="BJ781" s="17" t="s">
        <v>84</v>
      </c>
      <c r="BK781" s="237">
        <f>ROUND(I781*H781,2)</f>
        <v>0</v>
      </c>
      <c r="BL781" s="17" t="s">
        <v>218</v>
      </c>
      <c r="BM781" s="236" t="s">
        <v>2759</v>
      </c>
    </row>
    <row r="782" s="2" customFormat="1" ht="24" customHeight="1">
      <c r="A782" s="39"/>
      <c r="B782" s="40"/>
      <c r="C782" s="242" t="s">
        <v>2760</v>
      </c>
      <c r="D782" s="242" t="s">
        <v>214</v>
      </c>
      <c r="E782" s="243" t="s">
        <v>2761</v>
      </c>
      <c r="F782" s="244" t="s">
        <v>1202</v>
      </c>
      <c r="G782" s="245" t="s">
        <v>146</v>
      </c>
      <c r="H782" s="246">
        <v>5</v>
      </c>
      <c r="I782" s="247"/>
      <c r="J782" s="248">
        <f>ROUND(I782*H782,2)</f>
        <v>0</v>
      </c>
      <c r="K782" s="244" t="s">
        <v>147</v>
      </c>
      <c r="L782" s="249"/>
      <c r="M782" s="250" t="s">
        <v>32</v>
      </c>
      <c r="N782" s="251" t="s">
        <v>48</v>
      </c>
      <c r="O782" s="85"/>
      <c r="P782" s="234">
        <f>O782*H782</f>
        <v>0</v>
      </c>
      <c r="Q782" s="234">
        <v>0</v>
      </c>
      <c r="R782" s="234">
        <f>Q782*H782</f>
        <v>0</v>
      </c>
      <c r="S782" s="234">
        <v>0</v>
      </c>
      <c r="T782" s="235">
        <f>S782*H782</f>
        <v>0</v>
      </c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R782" s="236" t="s">
        <v>217</v>
      </c>
      <c r="AT782" s="236" t="s">
        <v>214</v>
      </c>
      <c r="AU782" s="236" t="s">
        <v>84</v>
      </c>
      <c r="AY782" s="17" t="s">
        <v>142</v>
      </c>
      <c r="BE782" s="237">
        <f>IF(N782="základní",J782,0)</f>
        <v>0</v>
      </c>
      <c r="BF782" s="237">
        <f>IF(N782="snížená",J782,0)</f>
        <v>0</v>
      </c>
      <c r="BG782" s="237">
        <f>IF(N782="zákl. přenesená",J782,0)</f>
        <v>0</v>
      </c>
      <c r="BH782" s="237">
        <f>IF(N782="sníž. přenesená",J782,0)</f>
        <v>0</v>
      </c>
      <c r="BI782" s="237">
        <f>IF(N782="nulová",J782,0)</f>
        <v>0</v>
      </c>
      <c r="BJ782" s="17" t="s">
        <v>84</v>
      </c>
      <c r="BK782" s="237">
        <f>ROUND(I782*H782,2)</f>
        <v>0</v>
      </c>
      <c r="BL782" s="17" t="s">
        <v>218</v>
      </c>
      <c r="BM782" s="236" t="s">
        <v>2762</v>
      </c>
    </row>
    <row r="783" s="2" customFormat="1" ht="24" customHeight="1">
      <c r="A783" s="39"/>
      <c r="B783" s="40"/>
      <c r="C783" s="242" t="s">
        <v>2763</v>
      </c>
      <c r="D783" s="242" t="s">
        <v>214</v>
      </c>
      <c r="E783" s="243" t="s">
        <v>2764</v>
      </c>
      <c r="F783" s="244" t="s">
        <v>2765</v>
      </c>
      <c r="G783" s="245" t="s">
        <v>146</v>
      </c>
      <c r="H783" s="246">
        <v>2</v>
      </c>
      <c r="I783" s="247"/>
      <c r="J783" s="248">
        <f>ROUND(I783*H783,2)</f>
        <v>0</v>
      </c>
      <c r="K783" s="244" t="s">
        <v>147</v>
      </c>
      <c r="L783" s="249"/>
      <c r="M783" s="250" t="s">
        <v>32</v>
      </c>
      <c r="N783" s="251" t="s">
        <v>48</v>
      </c>
      <c r="O783" s="85"/>
      <c r="P783" s="234">
        <f>O783*H783</f>
        <v>0</v>
      </c>
      <c r="Q783" s="234">
        <v>0</v>
      </c>
      <c r="R783" s="234">
        <f>Q783*H783</f>
        <v>0</v>
      </c>
      <c r="S783" s="234">
        <v>0</v>
      </c>
      <c r="T783" s="235">
        <f>S783*H783</f>
        <v>0</v>
      </c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R783" s="236" t="s">
        <v>217</v>
      </c>
      <c r="AT783" s="236" t="s">
        <v>214</v>
      </c>
      <c r="AU783" s="236" t="s">
        <v>84</v>
      </c>
      <c r="AY783" s="17" t="s">
        <v>142</v>
      </c>
      <c r="BE783" s="237">
        <f>IF(N783="základní",J783,0)</f>
        <v>0</v>
      </c>
      <c r="BF783" s="237">
        <f>IF(N783="snížená",J783,0)</f>
        <v>0</v>
      </c>
      <c r="BG783" s="237">
        <f>IF(N783="zákl. přenesená",J783,0)</f>
        <v>0</v>
      </c>
      <c r="BH783" s="237">
        <f>IF(N783="sníž. přenesená",J783,0)</f>
        <v>0</v>
      </c>
      <c r="BI783" s="237">
        <f>IF(N783="nulová",J783,0)</f>
        <v>0</v>
      </c>
      <c r="BJ783" s="17" t="s">
        <v>84</v>
      </c>
      <c r="BK783" s="237">
        <f>ROUND(I783*H783,2)</f>
        <v>0</v>
      </c>
      <c r="BL783" s="17" t="s">
        <v>218</v>
      </c>
      <c r="BM783" s="236" t="s">
        <v>2766</v>
      </c>
    </row>
    <row r="784" s="2" customFormat="1" ht="24" customHeight="1">
      <c r="A784" s="39"/>
      <c r="B784" s="40"/>
      <c r="C784" s="242" t="s">
        <v>2767</v>
      </c>
      <c r="D784" s="242" t="s">
        <v>214</v>
      </c>
      <c r="E784" s="243" t="s">
        <v>2768</v>
      </c>
      <c r="F784" s="244" t="s">
        <v>2769</v>
      </c>
      <c r="G784" s="245" t="s">
        <v>690</v>
      </c>
      <c r="H784" s="246">
        <v>15</v>
      </c>
      <c r="I784" s="247"/>
      <c r="J784" s="248">
        <f>ROUND(I784*H784,2)</f>
        <v>0</v>
      </c>
      <c r="K784" s="244" t="s">
        <v>147</v>
      </c>
      <c r="L784" s="249"/>
      <c r="M784" s="250" t="s">
        <v>32</v>
      </c>
      <c r="N784" s="251" t="s">
        <v>48</v>
      </c>
      <c r="O784" s="85"/>
      <c r="P784" s="234">
        <f>O784*H784</f>
        <v>0</v>
      </c>
      <c r="Q784" s="234">
        <v>0</v>
      </c>
      <c r="R784" s="234">
        <f>Q784*H784</f>
        <v>0</v>
      </c>
      <c r="S784" s="234">
        <v>0</v>
      </c>
      <c r="T784" s="235">
        <f>S784*H784</f>
        <v>0</v>
      </c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R784" s="236" t="s">
        <v>217</v>
      </c>
      <c r="AT784" s="236" t="s">
        <v>214</v>
      </c>
      <c r="AU784" s="236" t="s">
        <v>84</v>
      </c>
      <c r="AY784" s="17" t="s">
        <v>142</v>
      </c>
      <c r="BE784" s="237">
        <f>IF(N784="základní",J784,0)</f>
        <v>0</v>
      </c>
      <c r="BF784" s="237">
        <f>IF(N784="snížená",J784,0)</f>
        <v>0</v>
      </c>
      <c r="BG784" s="237">
        <f>IF(N784="zákl. přenesená",J784,0)</f>
        <v>0</v>
      </c>
      <c r="BH784" s="237">
        <f>IF(N784="sníž. přenesená",J784,0)</f>
        <v>0</v>
      </c>
      <c r="BI784" s="237">
        <f>IF(N784="nulová",J784,0)</f>
        <v>0</v>
      </c>
      <c r="BJ784" s="17" t="s">
        <v>84</v>
      </c>
      <c r="BK784" s="237">
        <f>ROUND(I784*H784,2)</f>
        <v>0</v>
      </c>
      <c r="BL784" s="17" t="s">
        <v>218</v>
      </c>
      <c r="BM784" s="236" t="s">
        <v>2770</v>
      </c>
    </row>
    <row r="785" s="2" customFormat="1" ht="24" customHeight="1">
      <c r="A785" s="39"/>
      <c r="B785" s="40"/>
      <c r="C785" s="242" t="s">
        <v>2771</v>
      </c>
      <c r="D785" s="242" t="s">
        <v>214</v>
      </c>
      <c r="E785" s="243" t="s">
        <v>2772</v>
      </c>
      <c r="F785" s="244" t="s">
        <v>2773</v>
      </c>
      <c r="G785" s="245" t="s">
        <v>146</v>
      </c>
      <c r="H785" s="246">
        <v>11</v>
      </c>
      <c r="I785" s="247"/>
      <c r="J785" s="248">
        <f>ROUND(I785*H785,2)</f>
        <v>0</v>
      </c>
      <c r="K785" s="244" t="s">
        <v>147</v>
      </c>
      <c r="L785" s="249"/>
      <c r="M785" s="250" t="s">
        <v>32</v>
      </c>
      <c r="N785" s="251" t="s">
        <v>48</v>
      </c>
      <c r="O785" s="85"/>
      <c r="P785" s="234">
        <f>O785*H785</f>
        <v>0</v>
      </c>
      <c r="Q785" s="234">
        <v>0</v>
      </c>
      <c r="R785" s="234">
        <f>Q785*H785</f>
        <v>0</v>
      </c>
      <c r="S785" s="234">
        <v>0</v>
      </c>
      <c r="T785" s="235">
        <f>S785*H785</f>
        <v>0</v>
      </c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R785" s="236" t="s">
        <v>217</v>
      </c>
      <c r="AT785" s="236" t="s">
        <v>214</v>
      </c>
      <c r="AU785" s="236" t="s">
        <v>84</v>
      </c>
      <c r="AY785" s="17" t="s">
        <v>142</v>
      </c>
      <c r="BE785" s="237">
        <f>IF(N785="základní",J785,0)</f>
        <v>0</v>
      </c>
      <c r="BF785" s="237">
        <f>IF(N785="snížená",J785,0)</f>
        <v>0</v>
      </c>
      <c r="BG785" s="237">
        <f>IF(N785="zákl. přenesená",J785,0)</f>
        <v>0</v>
      </c>
      <c r="BH785" s="237">
        <f>IF(N785="sníž. přenesená",J785,0)</f>
        <v>0</v>
      </c>
      <c r="BI785" s="237">
        <f>IF(N785="nulová",J785,0)</f>
        <v>0</v>
      </c>
      <c r="BJ785" s="17" t="s">
        <v>84</v>
      </c>
      <c r="BK785" s="237">
        <f>ROUND(I785*H785,2)</f>
        <v>0</v>
      </c>
      <c r="BL785" s="17" t="s">
        <v>218</v>
      </c>
      <c r="BM785" s="236" t="s">
        <v>2774</v>
      </c>
    </row>
    <row r="786" s="2" customFormat="1" ht="24" customHeight="1">
      <c r="A786" s="39"/>
      <c r="B786" s="40"/>
      <c r="C786" s="242" t="s">
        <v>2775</v>
      </c>
      <c r="D786" s="242" t="s">
        <v>214</v>
      </c>
      <c r="E786" s="243" t="s">
        <v>2776</v>
      </c>
      <c r="F786" s="244" t="s">
        <v>2777</v>
      </c>
      <c r="G786" s="245" t="s">
        <v>146</v>
      </c>
      <c r="H786" s="246">
        <v>22</v>
      </c>
      <c r="I786" s="247"/>
      <c r="J786" s="248">
        <f>ROUND(I786*H786,2)</f>
        <v>0</v>
      </c>
      <c r="K786" s="244" t="s">
        <v>147</v>
      </c>
      <c r="L786" s="249"/>
      <c r="M786" s="250" t="s">
        <v>32</v>
      </c>
      <c r="N786" s="251" t="s">
        <v>48</v>
      </c>
      <c r="O786" s="85"/>
      <c r="P786" s="234">
        <f>O786*H786</f>
        <v>0</v>
      </c>
      <c r="Q786" s="234">
        <v>0</v>
      </c>
      <c r="R786" s="234">
        <f>Q786*H786</f>
        <v>0</v>
      </c>
      <c r="S786" s="234">
        <v>0</v>
      </c>
      <c r="T786" s="235">
        <f>S786*H786</f>
        <v>0</v>
      </c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R786" s="236" t="s">
        <v>217</v>
      </c>
      <c r="AT786" s="236" t="s">
        <v>214</v>
      </c>
      <c r="AU786" s="236" t="s">
        <v>84</v>
      </c>
      <c r="AY786" s="17" t="s">
        <v>142</v>
      </c>
      <c r="BE786" s="237">
        <f>IF(N786="základní",J786,0)</f>
        <v>0</v>
      </c>
      <c r="BF786" s="237">
        <f>IF(N786="snížená",J786,0)</f>
        <v>0</v>
      </c>
      <c r="BG786" s="237">
        <f>IF(N786="zákl. přenesená",J786,0)</f>
        <v>0</v>
      </c>
      <c r="BH786" s="237">
        <f>IF(N786="sníž. přenesená",J786,0)</f>
        <v>0</v>
      </c>
      <c r="BI786" s="237">
        <f>IF(N786="nulová",J786,0)</f>
        <v>0</v>
      </c>
      <c r="BJ786" s="17" t="s">
        <v>84</v>
      </c>
      <c r="BK786" s="237">
        <f>ROUND(I786*H786,2)</f>
        <v>0</v>
      </c>
      <c r="BL786" s="17" t="s">
        <v>218</v>
      </c>
      <c r="BM786" s="236" t="s">
        <v>2778</v>
      </c>
    </row>
    <row r="787" s="2" customFormat="1" ht="24" customHeight="1">
      <c r="A787" s="39"/>
      <c r="B787" s="40"/>
      <c r="C787" s="242" t="s">
        <v>2779</v>
      </c>
      <c r="D787" s="242" t="s">
        <v>214</v>
      </c>
      <c r="E787" s="243" t="s">
        <v>2780</v>
      </c>
      <c r="F787" s="244" t="s">
        <v>2781</v>
      </c>
      <c r="G787" s="245" t="s">
        <v>146</v>
      </c>
      <c r="H787" s="246">
        <v>2</v>
      </c>
      <c r="I787" s="247"/>
      <c r="J787" s="248">
        <f>ROUND(I787*H787,2)</f>
        <v>0</v>
      </c>
      <c r="K787" s="244" t="s">
        <v>147</v>
      </c>
      <c r="L787" s="249"/>
      <c r="M787" s="250" t="s">
        <v>32</v>
      </c>
      <c r="N787" s="251" t="s">
        <v>48</v>
      </c>
      <c r="O787" s="85"/>
      <c r="P787" s="234">
        <f>O787*H787</f>
        <v>0</v>
      </c>
      <c r="Q787" s="234">
        <v>0</v>
      </c>
      <c r="R787" s="234">
        <f>Q787*H787</f>
        <v>0</v>
      </c>
      <c r="S787" s="234">
        <v>0</v>
      </c>
      <c r="T787" s="235">
        <f>S787*H787</f>
        <v>0</v>
      </c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R787" s="236" t="s">
        <v>230</v>
      </c>
      <c r="AT787" s="236" t="s">
        <v>214</v>
      </c>
      <c r="AU787" s="236" t="s">
        <v>84</v>
      </c>
      <c r="AY787" s="17" t="s">
        <v>142</v>
      </c>
      <c r="BE787" s="237">
        <f>IF(N787="základní",J787,0)</f>
        <v>0</v>
      </c>
      <c r="BF787" s="237">
        <f>IF(N787="snížená",J787,0)</f>
        <v>0</v>
      </c>
      <c r="BG787" s="237">
        <f>IF(N787="zákl. přenesená",J787,0)</f>
        <v>0</v>
      </c>
      <c r="BH787" s="237">
        <f>IF(N787="sníž. přenesená",J787,0)</f>
        <v>0</v>
      </c>
      <c r="BI787" s="237">
        <f>IF(N787="nulová",J787,0)</f>
        <v>0</v>
      </c>
      <c r="BJ787" s="17" t="s">
        <v>84</v>
      </c>
      <c r="BK787" s="237">
        <f>ROUND(I787*H787,2)</f>
        <v>0</v>
      </c>
      <c r="BL787" s="17" t="s">
        <v>230</v>
      </c>
      <c r="BM787" s="236" t="s">
        <v>2782</v>
      </c>
    </row>
    <row r="788" s="2" customFormat="1" ht="24" customHeight="1">
      <c r="A788" s="39"/>
      <c r="B788" s="40"/>
      <c r="C788" s="242" t="s">
        <v>2783</v>
      </c>
      <c r="D788" s="242" t="s">
        <v>214</v>
      </c>
      <c r="E788" s="243" t="s">
        <v>2784</v>
      </c>
      <c r="F788" s="244" t="s">
        <v>2785</v>
      </c>
      <c r="G788" s="245" t="s">
        <v>146</v>
      </c>
      <c r="H788" s="246">
        <v>1</v>
      </c>
      <c r="I788" s="247"/>
      <c r="J788" s="248">
        <f>ROUND(I788*H788,2)</f>
        <v>0</v>
      </c>
      <c r="K788" s="244" t="s">
        <v>147</v>
      </c>
      <c r="L788" s="249"/>
      <c r="M788" s="250" t="s">
        <v>32</v>
      </c>
      <c r="N788" s="251" t="s">
        <v>48</v>
      </c>
      <c r="O788" s="85"/>
      <c r="P788" s="234">
        <f>O788*H788</f>
        <v>0</v>
      </c>
      <c r="Q788" s="234">
        <v>0</v>
      </c>
      <c r="R788" s="234">
        <f>Q788*H788</f>
        <v>0</v>
      </c>
      <c r="S788" s="234">
        <v>0</v>
      </c>
      <c r="T788" s="235">
        <f>S788*H788</f>
        <v>0</v>
      </c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R788" s="236" t="s">
        <v>230</v>
      </c>
      <c r="AT788" s="236" t="s">
        <v>214</v>
      </c>
      <c r="AU788" s="236" t="s">
        <v>84</v>
      </c>
      <c r="AY788" s="17" t="s">
        <v>142</v>
      </c>
      <c r="BE788" s="237">
        <f>IF(N788="základní",J788,0)</f>
        <v>0</v>
      </c>
      <c r="BF788" s="237">
        <f>IF(N788="snížená",J788,0)</f>
        <v>0</v>
      </c>
      <c r="BG788" s="237">
        <f>IF(N788="zákl. přenesená",J788,0)</f>
        <v>0</v>
      </c>
      <c r="BH788" s="237">
        <f>IF(N788="sníž. přenesená",J788,0)</f>
        <v>0</v>
      </c>
      <c r="BI788" s="237">
        <f>IF(N788="nulová",J788,0)</f>
        <v>0</v>
      </c>
      <c r="BJ788" s="17" t="s">
        <v>84</v>
      </c>
      <c r="BK788" s="237">
        <f>ROUND(I788*H788,2)</f>
        <v>0</v>
      </c>
      <c r="BL788" s="17" t="s">
        <v>230</v>
      </c>
      <c r="BM788" s="236" t="s">
        <v>2786</v>
      </c>
    </row>
    <row r="789" s="2" customFormat="1" ht="24" customHeight="1">
      <c r="A789" s="39"/>
      <c r="B789" s="40"/>
      <c r="C789" s="242" t="s">
        <v>2787</v>
      </c>
      <c r="D789" s="242" t="s">
        <v>214</v>
      </c>
      <c r="E789" s="243" t="s">
        <v>2788</v>
      </c>
      <c r="F789" s="244" t="s">
        <v>2789</v>
      </c>
      <c r="G789" s="245" t="s">
        <v>146</v>
      </c>
      <c r="H789" s="246">
        <v>2</v>
      </c>
      <c r="I789" s="247"/>
      <c r="J789" s="248">
        <f>ROUND(I789*H789,2)</f>
        <v>0</v>
      </c>
      <c r="K789" s="244" t="s">
        <v>147</v>
      </c>
      <c r="L789" s="249"/>
      <c r="M789" s="250" t="s">
        <v>32</v>
      </c>
      <c r="N789" s="251" t="s">
        <v>48</v>
      </c>
      <c r="O789" s="85"/>
      <c r="P789" s="234">
        <f>O789*H789</f>
        <v>0</v>
      </c>
      <c r="Q789" s="234">
        <v>0</v>
      </c>
      <c r="R789" s="234">
        <f>Q789*H789</f>
        <v>0</v>
      </c>
      <c r="S789" s="234">
        <v>0</v>
      </c>
      <c r="T789" s="235">
        <f>S789*H789</f>
        <v>0</v>
      </c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R789" s="236" t="s">
        <v>230</v>
      </c>
      <c r="AT789" s="236" t="s">
        <v>214</v>
      </c>
      <c r="AU789" s="236" t="s">
        <v>84</v>
      </c>
      <c r="AY789" s="17" t="s">
        <v>142</v>
      </c>
      <c r="BE789" s="237">
        <f>IF(N789="základní",J789,0)</f>
        <v>0</v>
      </c>
      <c r="BF789" s="237">
        <f>IF(N789="snížená",J789,0)</f>
        <v>0</v>
      </c>
      <c r="BG789" s="237">
        <f>IF(N789="zákl. přenesená",J789,0)</f>
        <v>0</v>
      </c>
      <c r="BH789" s="237">
        <f>IF(N789="sníž. přenesená",J789,0)</f>
        <v>0</v>
      </c>
      <c r="BI789" s="237">
        <f>IF(N789="nulová",J789,0)</f>
        <v>0</v>
      </c>
      <c r="BJ789" s="17" t="s">
        <v>84</v>
      </c>
      <c r="BK789" s="237">
        <f>ROUND(I789*H789,2)</f>
        <v>0</v>
      </c>
      <c r="BL789" s="17" t="s">
        <v>230</v>
      </c>
      <c r="BM789" s="236" t="s">
        <v>2790</v>
      </c>
    </row>
    <row r="790" s="2" customFormat="1" ht="24" customHeight="1">
      <c r="A790" s="39"/>
      <c r="B790" s="40"/>
      <c r="C790" s="242" t="s">
        <v>2791</v>
      </c>
      <c r="D790" s="242" t="s">
        <v>214</v>
      </c>
      <c r="E790" s="243" t="s">
        <v>2792</v>
      </c>
      <c r="F790" s="244" t="s">
        <v>2793</v>
      </c>
      <c r="G790" s="245" t="s">
        <v>146</v>
      </c>
      <c r="H790" s="246">
        <v>3</v>
      </c>
      <c r="I790" s="247"/>
      <c r="J790" s="248">
        <f>ROUND(I790*H790,2)</f>
        <v>0</v>
      </c>
      <c r="K790" s="244" t="s">
        <v>147</v>
      </c>
      <c r="L790" s="249"/>
      <c r="M790" s="250" t="s">
        <v>32</v>
      </c>
      <c r="N790" s="251" t="s">
        <v>48</v>
      </c>
      <c r="O790" s="85"/>
      <c r="P790" s="234">
        <f>O790*H790</f>
        <v>0</v>
      </c>
      <c r="Q790" s="234">
        <v>0</v>
      </c>
      <c r="R790" s="234">
        <f>Q790*H790</f>
        <v>0</v>
      </c>
      <c r="S790" s="234">
        <v>0</v>
      </c>
      <c r="T790" s="235">
        <f>S790*H790</f>
        <v>0</v>
      </c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R790" s="236" t="s">
        <v>230</v>
      </c>
      <c r="AT790" s="236" t="s">
        <v>214</v>
      </c>
      <c r="AU790" s="236" t="s">
        <v>84</v>
      </c>
      <c r="AY790" s="17" t="s">
        <v>142</v>
      </c>
      <c r="BE790" s="237">
        <f>IF(N790="základní",J790,0)</f>
        <v>0</v>
      </c>
      <c r="BF790" s="237">
        <f>IF(N790="snížená",J790,0)</f>
        <v>0</v>
      </c>
      <c r="BG790" s="237">
        <f>IF(N790="zákl. přenesená",J790,0)</f>
        <v>0</v>
      </c>
      <c r="BH790" s="237">
        <f>IF(N790="sníž. přenesená",J790,0)</f>
        <v>0</v>
      </c>
      <c r="BI790" s="237">
        <f>IF(N790="nulová",J790,0)</f>
        <v>0</v>
      </c>
      <c r="BJ790" s="17" t="s">
        <v>84</v>
      </c>
      <c r="BK790" s="237">
        <f>ROUND(I790*H790,2)</f>
        <v>0</v>
      </c>
      <c r="BL790" s="17" t="s">
        <v>230</v>
      </c>
      <c r="BM790" s="236" t="s">
        <v>2794</v>
      </c>
    </row>
    <row r="791" s="2" customFormat="1" ht="24" customHeight="1">
      <c r="A791" s="39"/>
      <c r="B791" s="40"/>
      <c r="C791" s="242" t="s">
        <v>2795</v>
      </c>
      <c r="D791" s="242" t="s">
        <v>214</v>
      </c>
      <c r="E791" s="243" t="s">
        <v>2796</v>
      </c>
      <c r="F791" s="244" t="s">
        <v>2797</v>
      </c>
      <c r="G791" s="245" t="s">
        <v>275</v>
      </c>
      <c r="H791" s="246">
        <v>60</v>
      </c>
      <c r="I791" s="247"/>
      <c r="J791" s="248">
        <f>ROUND(I791*H791,2)</f>
        <v>0</v>
      </c>
      <c r="K791" s="244" t="s">
        <v>147</v>
      </c>
      <c r="L791" s="249"/>
      <c r="M791" s="250" t="s">
        <v>32</v>
      </c>
      <c r="N791" s="251" t="s">
        <v>48</v>
      </c>
      <c r="O791" s="85"/>
      <c r="P791" s="234">
        <f>O791*H791</f>
        <v>0</v>
      </c>
      <c r="Q791" s="234">
        <v>0</v>
      </c>
      <c r="R791" s="234">
        <f>Q791*H791</f>
        <v>0</v>
      </c>
      <c r="S791" s="234">
        <v>0</v>
      </c>
      <c r="T791" s="235">
        <f>S791*H791</f>
        <v>0</v>
      </c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R791" s="236" t="s">
        <v>217</v>
      </c>
      <c r="AT791" s="236" t="s">
        <v>214</v>
      </c>
      <c r="AU791" s="236" t="s">
        <v>84</v>
      </c>
      <c r="AY791" s="17" t="s">
        <v>142</v>
      </c>
      <c r="BE791" s="237">
        <f>IF(N791="základní",J791,0)</f>
        <v>0</v>
      </c>
      <c r="BF791" s="237">
        <f>IF(N791="snížená",J791,0)</f>
        <v>0</v>
      </c>
      <c r="BG791" s="237">
        <f>IF(N791="zákl. přenesená",J791,0)</f>
        <v>0</v>
      </c>
      <c r="BH791" s="237">
        <f>IF(N791="sníž. přenesená",J791,0)</f>
        <v>0</v>
      </c>
      <c r="BI791" s="237">
        <f>IF(N791="nulová",J791,0)</f>
        <v>0</v>
      </c>
      <c r="BJ791" s="17" t="s">
        <v>84</v>
      </c>
      <c r="BK791" s="237">
        <f>ROUND(I791*H791,2)</f>
        <v>0</v>
      </c>
      <c r="BL791" s="17" t="s">
        <v>218</v>
      </c>
      <c r="BM791" s="236" t="s">
        <v>2798</v>
      </c>
    </row>
    <row r="792" s="2" customFormat="1" ht="24" customHeight="1">
      <c r="A792" s="39"/>
      <c r="B792" s="40"/>
      <c r="C792" s="242" t="s">
        <v>2799</v>
      </c>
      <c r="D792" s="242" t="s">
        <v>214</v>
      </c>
      <c r="E792" s="243" t="s">
        <v>2800</v>
      </c>
      <c r="F792" s="244" t="s">
        <v>2801</v>
      </c>
      <c r="G792" s="245" t="s">
        <v>146</v>
      </c>
      <c r="H792" s="246">
        <v>20</v>
      </c>
      <c r="I792" s="247"/>
      <c r="J792" s="248">
        <f>ROUND(I792*H792,2)</f>
        <v>0</v>
      </c>
      <c r="K792" s="244" t="s">
        <v>147</v>
      </c>
      <c r="L792" s="249"/>
      <c r="M792" s="250" t="s">
        <v>32</v>
      </c>
      <c r="N792" s="251" t="s">
        <v>48</v>
      </c>
      <c r="O792" s="85"/>
      <c r="P792" s="234">
        <f>O792*H792</f>
        <v>0</v>
      </c>
      <c r="Q792" s="234">
        <v>0</v>
      </c>
      <c r="R792" s="234">
        <f>Q792*H792</f>
        <v>0</v>
      </c>
      <c r="S792" s="234">
        <v>0</v>
      </c>
      <c r="T792" s="235">
        <f>S792*H792</f>
        <v>0</v>
      </c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R792" s="236" t="s">
        <v>217</v>
      </c>
      <c r="AT792" s="236" t="s">
        <v>214</v>
      </c>
      <c r="AU792" s="236" t="s">
        <v>84</v>
      </c>
      <c r="AY792" s="17" t="s">
        <v>142</v>
      </c>
      <c r="BE792" s="237">
        <f>IF(N792="základní",J792,0)</f>
        <v>0</v>
      </c>
      <c r="BF792" s="237">
        <f>IF(N792="snížená",J792,0)</f>
        <v>0</v>
      </c>
      <c r="BG792" s="237">
        <f>IF(N792="zákl. přenesená",J792,0)</f>
        <v>0</v>
      </c>
      <c r="BH792" s="237">
        <f>IF(N792="sníž. přenesená",J792,0)</f>
        <v>0</v>
      </c>
      <c r="BI792" s="237">
        <f>IF(N792="nulová",J792,0)</f>
        <v>0</v>
      </c>
      <c r="BJ792" s="17" t="s">
        <v>84</v>
      </c>
      <c r="BK792" s="237">
        <f>ROUND(I792*H792,2)</f>
        <v>0</v>
      </c>
      <c r="BL792" s="17" t="s">
        <v>218</v>
      </c>
      <c r="BM792" s="236" t="s">
        <v>2802</v>
      </c>
    </row>
    <row r="793" s="2" customFormat="1" ht="24" customHeight="1">
      <c r="A793" s="39"/>
      <c r="B793" s="40"/>
      <c r="C793" s="242" t="s">
        <v>2803</v>
      </c>
      <c r="D793" s="242" t="s">
        <v>214</v>
      </c>
      <c r="E793" s="243" t="s">
        <v>2804</v>
      </c>
      <c r="F793" s="244" t="s">
        <v>2805</v>
      </c>
      <c r="G793" s="245" t="s">
        <v>146</v>
      </c>
      <c r="H793" s="246">
        <v>1</v>
      </c>
      <c r="I793" s="247"/>
      <c r="J793" s="248">
        <f>ROUND(I793*H793,2)</f>
        <v>0</v>
      </c>
      <c r="K793" s="244" t="s">
        <v>147</v>
      </c>
      <c r="L793" s="249"/>
      <c r="M793" s="250" t="s">
        <v>32</v>
      </c>
      <c r="N793" s="251" t="s">
        <v>48</v>
      </c>
      <c r="O793" s="85"/>
      <c r="P793" s="234">
        <f>O793*H793</f>
        <v>0</v>
      </c>
      <c r="Q793" s="234">
        <v>0</v>
      </c>
      <c r="R793" s="234">
        <f>Q793*H793</f>
        <v>0</v>
      </c>
      <c r="S793" s="234">
        <v>0</v>
      </c>
      <c r="T793" s="235">
        <f>S793*H793</f>
        <v>0</v>
      </c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R793" s="236" t="s">
        <v>217</v>
      </c>
      <c r="AT793" s="236" t="s">
        <v>214</v>
      </c>
      <c r="AU793" s="236" t="s">
        <v>84</v>
      </c>
      <c r="AY793" s="17" t="s">
        <v>142</v>
      </c>
      <c r="BE793" s="237">
        <f>IF(N793="základní",J793,0)</f>
        <v>0</v>
      </c>
      <c r="BF793" s="237">
        <f>IF(N793="snížená",J793,0)</f>
        <v>0</v>
      </c>
      <c r="BG793" s="237">
        <f>IF(N793="zákl. přenesená",J793,0)</f>
        <v>0</v>
      </c>
      <c r="BH793" s="237">
        <f>IF(N793="sníž. přenesená",J793,0)</f>
        <v>0</v>
      </c>
      <c r="BI793" s="237">
        <f>IF(N793="nulová",J793,0)</f>
        <v>0</v>
      </c>
      <c r="BJ793" s="17" t="s">
        <v>84</v>
      </c>
      <c r="BK793" s="237">
        <f>ROUND(I793*H793,2)</f>
        <v>0</v>
      </c>
      <c r="BL793" s="17" t="s">
        <v>218</v>
      </c>
      <c r="BM793" s="236" t="s">
        <v>2806</v>
      </c>
    </row>
    <row r="794" s="2" customFormat="1" ht="24" customHeight="1">
      <c r="A794" s="39"/>
      <c r="B794" s="40"/>
      <c r="C794" s="242" t="s">
        <v>2807</v>
      </c>
      <c r="D794" s="242" t="s">
        <v>214</v>
      </c>
      <c r="E794" s="243" t="s">
        <v>2808</v>
      </c>
      <c r="F794" s="244" t="s">
        <v>1162</v>
      </c>
      <c r="G794" s="245" t="s">
        <v>275</v>
      </c>
      <c r="H794" s="246">
        <v>400</v>
      </c>
      <c r="I794" s="247"/>
      <c r="J794" s="248">
        <f>ROUND(I794*H794,2)</f>
        <v>0</v>
      </c>
      <c r="K794" s="244" t="s">
        <v>147</v>
      </c>
      <c r="L794" s="249"/>
      <c r="M794" s="250" t="s">
        <v>32</v>
      </c>
      <c r="N794" s="251" t="s">
        <v>48</v>
      </c>
      <c r="O794" s="85"/>
      <c r="P794" s="234">
        <f>O794*H794</f>
        <v>0</v>
      </c>
      <c r="Q794" s="234">
        <v>0</v>
      </c>
      <c r="R794" s="234">
        <f>Q794*H794</f>
        <v>0</v>
      </c>
      <c r="S794" s="234">
        <v>0</v>
      </c>
      <c r="T794" s="235">
        <f>S794*H794</f>
        <v>0</v>
      </c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R794" s="236" t="s">
        <v>217</v>
      </c>
      <c r="AT794" s="236" t="s">
        <v>214</v>
      </c>
      <c r="AU794" s="236" t="s">
        <v>84</v>
      </c>
      <c r="AY794" s="17" t="s">
        <v>142</v>
      </c>
      <c r="BE794" s="237">
        <f>IF(N794="základní",J794,0)</f>
        <v>0</v>
      </c>
      <c r="BF794" s="237">
        <f>IF(N794="snížená",J794,0)</f>
        <v>0</v>
      </c>
      <c r="BG794" s="237">
        <f>IF(N794="zákl. přenesená",J794,0)</f>
        <v>0</v>
      </c>
      <c r="BH794" s="237">
        <f>IF(N794="sníž. přenesená",J794,0)</f>
        <v>0</v>
      </c>
      <c r="BI794" s="237">
        <f>IF(N794="nulová",J794,0)</f>
        <v>0</v>
      </c>
      <c r="BJ794" s="17" t="s">
        <v>84</v>
      </c>
      <c r="BK794" s="237">
        <f>ROUND(I794*H794,2)</f>
        <v>0</v>
      </c>
      <c r="BL794" s="17" t="s">
        <v>218</v>
      </c>
      <c r="BM794" s="236" t="s">
        <v>2809</v>
      </c>
    </row>
    <row r="795" s="2" customFormat="1" ht="24" customHeight="1">
      <c r="A795" s="39"/>
      <c r="B795" s="40"/>
      <c r="C795" s="242" t="s">
        <v>2810</v>
      </c>
      <c r="D795" s="242" t="s">
        <v>214</v>
      </c>
      <c r="E795" s="243" t="s">
        <v>2811</v>
      </c>
      <c r="F795" s="244" t="s">
        <v>2812</v>
      </c>
      <c r="G795" s="245" t="s">
        <v>146</v>
      </c>
      <c r="H795" s="246">
        <v>4</v>
      </c>
      <c r="I795" s="247"/>
      <c r="J795" s="248">
        <f>ROUND(I795*H795,2)</f>
        <v>0</v>
      </c>
      <c r="K795" s="244" t="s">
        <v>147</v>
      </c>
      <c r="L795" s="249"/>
      <c r="M795" s="250" t="s">
        <v>32</v>
      </c>
      <c r="N795" s="251" t="s">
        <v>48</v>
      </c>
      <c r="O795" s="85"/>
      <c r="P795" s="234">
        <f>O795*H795</f>
        <v>0</v>
      </c>
      <c r="Q795" s="234">
        <v>0</v>
      </c>
      <c r="R795" s="234">
        <f>Q795*H795</f>
        <v>0</v>
      </c>
      <c r="S795" s="234">
        <v>0</v>
      </c>
      <c r="T795" s="235">
        <f>S795*H795</f>
        <v>0</v>
      </c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R795" s="236" t="s">
        <v>217</v>
      </c>
      <c r="AT795" s="236" t="s">
        <v>214</v>
      </c>
      <c r="AU795" s="236" t="s">
        <v>84</v>
      </c>
      <c r="AY795" s="17" t="s">
        <v>142</v>
      </c>
      <c r="BE795" s="237">
        <f>IF(N795="základní",J795,0)</f>
        <v>0</v>
      </c>
      <c r="BF795" s="237">
        <f>IF(N795="snížená",J795,0)</f>
        <v>0</v>
      </c>
      <c r="BG795" s="237">
        <f>IF(N795="zákl. přenesená",J795,0)</f>
        <v>0</v>
      </c>
      <c r="BH795" s="237">
        <f>IF(N795="sníž. přenesená",J795,0)</f>
        <v>0</v>
      </c>
      <c r="BI795" s="237">
        <f>IF(N795="nulová",J795,0)</f>
        <v>0</v>
      </c>
      <c r="BJ795" s="17" t="s">
        <v>84</v>
      </c>
      <c r="BK795" s="237">
        <f>ROUND(I795*H795,2)</f>
        <v>0</v>
      </c>
      <c r="BL795" s="17" t="s">
        <v>218</v>
      </c>
      <c r="BM795" s="236" t="s">
        <v>2813</v>
      </c>
    </row>
    <row r="796" s="2" customFormat="1" ht="24" customHeight="1">
      <c r="A796" s="39"/>
      <c r="B796" s="40"/>
      <c r="C796" s="242" t="s">
        <v>2814</v>
      </c>
      <c r="D796" s="242" t="s">
        <v>214</v>
      </c>
      <c r="E796" s="243" t="s">
        <v>2815</v>
      </c>
      <c r="F796" s="244" t="s">
        <v>2816</v>
      </c>
      <c r="G796" s="245" t="s">
        <v>146</v>
      </c>
      <c r="H796" s="246">
        <v>16</v>
      </c>
      <c r="I796" s="247"/>
      <c r="J796" s="248">
        <f>ROUND(I796*H796,2)</f>
        <v>0</v>
      </c>
      <c r="K796" s="244" t="s">
        <v>147</v>
      </c>
      <c r="L796" s="249"/>
      <c r="M796" s="250" t="s">
        <v>32</v>
      </c>
      <c r="N796" s="251" t="s">
        <v>48</v>
      </c>
      <c r="O796" s="85"/>
      <c r="P796" s="234">
        <f>O796*H796</f>
        <v>0</v>
      </c>
      <c r="Q796" s="234">
        <v>0</v>
      </c>
      <c r="R796" s="234">
        <f>Q796*H796</f>
        <v>0</v>
      </c>
      <c r="S796" s="234">
        <v>0</v>
      </c>
      <c r="T796" s="235">
        <f>S796*H796</f>
        <v>0</v>
      </c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R796" s="236" t="s">
        <v>217</v>
      </c>
      <c r="AT796" s="236" t="s">
        <v>214</v>
      </c>
      <c r="AU796" s="236" t="s">
        <v>84</v>
      </c>
      <c r="AY796" s="17" t="s">
        <v>142</v>
      </c>
      <c r="BE796" s="237">
        <f>IF(N796="základní",J796,0)</f>
        <v>0</v>
      </c>
      <c r="BF796" s="237">
        <f>IF(N796="snížená",J796,0)</f>
        <v>0</v>
      </c>
      <c r="BG796" s="237">
        <f>IF(N796="zákl. přenesená",J796,0)</f>
        <v>0</v>
      </c>
      <c r="BH796" s="237">
        <f>IF(N796="sníž. přenesená",J796,0)</f>
        <v>0</v>
      </c>
      <c r="BI796" s="237">
        <f>IF(N796="nulová",J796,0)</f>
        <v>0</v>
      </c>
      <c r="BJ796" s="17" t="s">
        <v>84</v>
      </c>
      <c r="BK796" s="237">
        <f>ROUND(I796*H796,2)</f>
        <v>0</v>
      </c>
      <c r="BL796" s="17" t="s">
        <v>218</v>
      </c>
      <c r="BM796" s="236" t="s">
        <v>2817</v>
      </c>
    </row>
    <row r="797" s="2" customFormat="1" ht="24" customHeight="1">
      <c r="A797" s="39"/>
      <c r="B797" s="40"/>
      <c r="C797" s="225" t="s">
        <v>2818</v>
      </c>
      <c r="D797" s="225" t="s">
        <v>143</v>
      </c>
      <c r="E797" s="226" t="s">
        <v>2819</v>
      </c>
      <c r="F797" s="227" t="s">
        <v>2820</v>
      </c>
      <c r="G797" s="228" t="s">
        <v>146</v>
      </c>
      <c r="H797" s="229">
        <v>16</v>
      </c>
      <c r="I797" s="230"/>
      <c r="J797" s="231">
        <f>ROUND(I797*H797,2)</f>
        <v>0</v>
      </c>
      <c r="K797" s="227" t="s">
        <v>147</v>
      </c>
      <c r="L797" s="45"/>
      <c r="M797" s="232" t="s">
        <v>32</v>
      </c>
      <c r="N797" s="233" t="s">
        <v>48</v>
      </c>
      <c r="O797" s="85"/>
      <c r="P797" s="234">
        <f>O797*H797</f>
        <v>0</v>
      </c>
      <c r="Q797" s="234">
        <v>0</v>
      </c>
      <c r="R797" s="234">
        <f>Q797*H797</f>
        <v>0</v>
      </c>
      <c r="S797" s="234">
        <v>0</v>
      </c>
      <c r="T797" s="235">
        <f>S797*H797</f>
        <v>0</v>
      </c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R797" s="236" t="s">
        <v>634</v>
      </c>
      <c r="AT797" s="236" t="s">
        <v>143</v>
      </c>
      <c r="AU797" s="236" t="s">
        <v>84</v>
      </c>
      <c r="AY797" s="17" t="s">
        <v>142</v>
      </c>
      <c r="BE797" s="237">
        <f>IF(N797="základní",J797,0)</f>
        <v>0</v>
      </c>
      <c r="BF797" s="237">
        <f>IF(N797="snížená",J797,0)</f>
        <v>0</v>
      </c>
      <c r="BG797" s="237">
        <f>IF(N797="zákl. přenesená",J797,0)</f>
        <v>0</v>
      </c>
      <c r="BH797" s="237">
        <f>IF(N797="sníž. přenesená",J797,0)</f>
        <v>0</v>
      </c>
      <c r="BI797" s="237">
        <f>IF(N797="nulová",J797,0)</f>
        <v>0</v>
      </c>
      <c r="BJ797" s="17" t="s">
        <v>84</v>
      </c>
      <c r="BK797" s="237">
        <f>ROUND(I797*H797,2)</f>
        <v>0</v>
      </c>
      <c r="BL797" s="17" t="s">
        <v>634</v>
      </c>
      <c r="BM797" s="236" t="s">
        <v>2821</v>
      </c>
    </row>
    <row r="798" s="2" customFormat="1" ht="24" customHeight="1">
      <c r="A798" s="39"/>
      <c r="B798" s="40"/>
      <c r="C798" s="225" t="s">
        <v>2822</v>
      </c>
      <c r="D798" s="225" t="s">
        <v>143</v>
      </c>
      <c r="E798" s="226" t="s">
        <v>2823</v>
      </c>
      <c r="F798" s="227" t="s">
        <v>2824</v>
      </c>
      <c r="G798" s="228" t="s">
        <v>146</v>
      </c>
      <c r="H798" s="229">
        <v>6</v>
      </c>
      <c r="I798" s="230"/>
      <c r="J798" s="231">
        <f>ROUND(I798*H798,2)</f>
        <v>0</v>
      </c>
      <c r="K798" s="227" t="s">
        <v>147</v>
      </c>
      <c r="L798" s="45"/>
      <c r="M798" s="232" t="s">
        <v>32</v>
      </c>
      <c r="N798" s="233" t="s">
        <v>48</v>
      </c>
      <c r="O798" s="85"/>
      <c r="P798" s="234">
        <f>O798*H798</f>
        <v>0</v>
      </c>
      <c r="Q798" s="234">
        <v>0</v>
      </c>
      <c r="R798" s="234">
        <f>Q798*H798</f>
        <v>0</v>
      </c>
      <c r="S798" s="234">
        <v>0</v>
      </c>
      <c r="T798" s="235">
        <f>S798*H798</f>
        <v>0</v>
      </c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R798" s="236" t="s">
        <v>634</v>
      </c>
      <c r="AT798" s="236" t="s">
        <v>143</v>
      </c>
      <c r="AU798" s="236" t="s">
        <v>84</v>
      </c>
      <c r="AY798" s="17" t="s">
        <v>142</v>
      </c>
      <c r="BE798" s="237">
        <f>IF(N798="základní",J798,0)</f>
        <v>0</v>
      </c>
      <c r="BF798" s="237">
        <f>IF(N798="snížená",J798,0)</f>
        <v>0</v>
      </c>
      <c r="BG798" s="237">
        <f>IF(N798="zákl. přenesená",J798,0)</f>
        <v>0</v>
      </c>
      <c r="BH798" s="237">
        <f>IF(N798="sníž. přenesená",J798,0)</f>
        <v>0</v>
      </c>
      <c r="BI798" s="237">
        <f>IF(N798="nulová",J798,0)</f>
        <v>0</v>
      </c>
      <c r="BJ798" s="17" t="s">
        <v>84</v>
      </c>
      <c r="BK798" s="237">
        <f>ROUND(I798*H798,2)</f>
        <v>0</v>
      </c>
      <c r="BL798" s="17" t="s">
        <v>634</v>
      </c>
      <c r="BM798" s="236" t="s">
        <v>2825</v>
      </c>
    </row>
    <row r="799" s="2" customFormat="1">
      <c r="A799" s="39"/>
      <c r="B799" s="40"/>
      <c r="C799" s="41"/>
      <c r="D799" s="238" t="s">
        <v>420</v>
      </c>
      <c r="E799" s="41"/>
      <c r="F799" s="239" t="s">
        <v>2826</v>
      </c>
      <c r="G799" s="41"/>
      <c r="H799" s="41"/>
      <c r="I799" s="147"/>
      <c r="J799" s="41"/>
      <c r="K799" s="41"/>
      <c r="L799" s="45"/>
      <c r="M799" s="240"/>
      <c r="N799" s="241"/>
      <c r="O799" s="85"/>
      <c r="P799" s="85"/>
      <c r="Q799" s="85"/>
      <c r="R799" s="85"/>
      <c r="S799" s="85"/>
      <c r="T799" s="86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T799" s="17" t="s">
        <v>420</v>
      </c>
      <c r="AU799" s="17" t="s">
        <v>84</v>
      </c>
    </row>
    <row r="800" s="2" customFormat="1" ht="24" customHeight="1">
      <c r="A800" s="39"/>
      <c r="B800" s="40"/>
      <c r="C800" s="225" t="s">
        <v>2827</v>
      </c>
      <c r="D800" s="225" t="s">
        <v>143</v>
      </c>
      <c r="E800" s="226" t="s">
        <v>2828</v>
      </c>
      <c r="F800" s="227" t="s">
        <v>2829</v>
      </c>
      <c r="G800" s="228" t="s">
        <v>146</v>
      </c>
      <c r="H800" s="229">
        <v>22</v>
      </c>
      <c r="I800" s="230"/>
      <c r="J800" s="231">
        <f>ROUND(I800*H800,2)</f>
        <v>0</v>
      </c>
      <c r="K800" s="227" t="s">
        <v>147</v>
      </c>
      <c r="L800" s="45"/>
      <c r="M800" s="232" t="s">
        <v>32</v>
      </c>
      <c r="N800" s="233" t="s">
        <v>48</v>
      </c>
      <c r="O800" s="85"/>
      <c r="P800" s="234">
        <f>O800*H800</f>
        <v>0</v>
      </c>
      <c r="Q800" s="234">
        <v>0</v>
      </c>
      <c r="R800" s="234">
        <f>Q800*H800</f>
        <v>0</v>
      </c>
      <c r="S800" s="234">
        <v>0</v>
      </c>
      <c r="T800" s="235">
        <f>S800*H800</f>
        <v>0</v>
      </c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R800" s="236" t="s">
        <v>634</v>
      </c>
      <c r="AT800" s="236" t="s">
        <v>143</v>
      </c>
      <c r="AU800" s="236" t="s">
        <v>84</v>
      </c>
      <c r="AY800" s="17" t="s">
        <v>142</v>
      </c>
      <c r="BE800" s="237">
        <f>IF(N800="základní",J800,0)</f>
        <v>0</v>
      </c>
      <c r="BF800" s="237">
        <f>IF(N800="snížená",J800,0)</f>
        <v>0</v>
      </c>
      <c r="BG800" s="237">
        <f>IF(N800="zákl. přenesená",J800,0)</f>
        <v>0</v>
      </c>
      <c r="BH800" s="237">
        <f>IF(N800="sníž. přenesená",J800,0)</f>
        <v>0</v>
      </c>
      <c r="BI800" s="237">
        <f>IF(N800="nulová",J800,0)</f>
        <v>0</v>
      </c>
      <c r="BJ800" s="17" t="s">
        <v>84</v>
      </c>
      <c r="BK800" s="237">
        <f>ROUND(I800*H800,2)</f>
        <v>0</v>
      </c>
      <c r="BL800" s="17" t="s">
        <v>634</v>
      </c>
      <c r="BM800" s="236" t="s">
        <v>2830</v>
      </c>
    </row>
    <row r="801" s="2" customFormat="1" ht="24" customHeight="1">
      <c r="A801" s="39"/>
      <c r="B801" s="40"/>
      <c r="C801" s="225" t="s">
        <v>2831</v>
      </c>
      <c r="D801" s="225" t="s">
        <v>143</v>
      </c>
      <c r="E801" s="226" t="s">
        <v>2832</v>
      </c>
      <c r="F801" s="227" t="s">
        <v>2833</v>
      </c>
      <c r="G801" s="228" t="s">
        <v>146</v>
      </c>
      <c r="H801" s="229">
        <v>1</v>
      </c>
      <c r="I801" s="230"/>
      <c r="J801" s="231">
        <f>ROUND(I801*H801,2)</f>
        <v>0</v>
      </c>
      <c r="K801" s="227" t="s">
        <v>147</v>
      </c>
      <c r="L801" s="45"/>
      <c r="M801" s="232" t="s">
        <v>32</v>
      </c>
      <c r="N801" s="233" t="s">
        <v>48</v>
      </c>
      <c r="O801" s="85"/>
      <c r="P801" s="234">
        <f>O801*H801</f>
        <v>0</v>
      </c>
      <c r="Q801" s="234">
        <v>0</v>
      </c>
      <c r="R801" s="234">
        <f>Q801*H801</f>
        <v>0</v>
      </c>
      <c r="S801" s="234">
        <v>0</v>
      </c>
      <c r="T801" s="235">
        <f>S801*H801</f>
        <v>0</v>
      </c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R801" s="236" t="s">
        <v>634</v>
      </c>
      <c r="AT801" s="236" t="s">
        <v>143</v>
      </c>
      <c r="AU801" s="236" t="s">
        <v>84</v>
      </c>
      <c r="AY801" s="17" t="s">
        <v>142</v>
      </c>
      <c r="BE801" s="237">
        <f>IF(N801="základní",J801,0)</f>
        <v>0</v>
      </c>
      <c r="BF801" s="237">
        <f>IF(N801="snížená",J801,0)</f>
        <v>0</v>
      </c>
      <c r="BG801" s="237">
        <f>IF(N801="zákl. přenesená",J801,0)</f>
        <v>0</v>
      </c>
      <c r="BH801" s="237">
        <f>IF(N801="sníž. přenesená",J801,0)</f>
        <v>0</v>
      </c>
      <c r="BI801" s="237">
        <f>IF(N801="nulová",J801,0)</f>
        <v>0</v>
      </c>
      <c r="BJ801" s="17" t="s">
        <v>84</v>
      </c>
      <c r="BK801" s="237">
        <f>ROUND(I801*H801,2)</f>
        <v>0</v>
      </c>
      <c r="BL801" s="17" t="s">
        <v>634</v>
      </c>
      <c r="BM801" s="236" t="s">
        <v>2834</v>
      </c>
    </row>
    <row r="802" s="2" customFormat="1" ht="60" customHeight="1">
      <c r="A802" s="39"/>
      <c r="B802" s="40"/>
      <c r="C802" s="225" t="s">
        <v>2835</v>
      </c>
      <c r="D802" s="225" t="s">
        <v>143</v>
      </c>
      <c r="E802" s="226" t="s">
        <v>2836</v>
      </c>
      <c r="F802" s="227" t="s">
        <v>2837</v>
      </c>
      <c r="G802" s="228" t="s">
        <v>146</v>
      </c>
      <c r="H802" s="229">
        <v>22</v>
      </c>
      <c r="I802" s="230"/>
      <c r="J802" s="231">
        <f>ROUND(I802*H802,2)</f>
        <v>0</v>
      </c>
      <c r="K802" s="227" t="s">
        <v>147</v>
      </c>
      <c r="L802" s="45"/>
      <c r="M802" s="232" t="s">
        <v>32</v>
      </c>
      <c r="N802" s="233" t="s">
        <v>48</v>
      </c>
      <c r="O802" s="85"/>
      <c r="P802" s="234">
        <f>O802*H802</f>
        <v>0</v>
      </c>
      <c r="Q802" s="234">
        <v>0</v>
      </c>
      <c r="R802" s="234">
        <f>Q802*H802</f>
        <v>0</v>
      </c>
      <c r="S802" s="234">
        <v>0</v>
      </c>
      <c r="T802" s="235">
        <f>S802*H802</f>
        <v>0</v>
      </c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R802" s="236" t="s">
        <v>634</v>
      </c>
      <c r="AT802" s="236" t="s">
        <v>143</v>
      </c>
      <c r="AU802" s="236" t="s">
        <v>84</v>
      </c>
      <c r="AY802" s="17" t="s">
        <v>142</v>
      </c>
      <c r="BE802" s="237">
        <f>IF(N802="základní",J802,0)</f>
        <v>0</v>
      </c>
      <c r="BF802" s="237">
        <f>IF(N802="snížená",J802,0)</f>
        <v>0</v>
      </c>
      <c r="BG802" s="237">
        <f>IF(N802="zákl. přenesená",J802,0)</f>
        <v>0</v>
      </c>
      <c r="BH802" s="237">
        <f>IF(N802="sníž. přenesená",J802,0)</f>
        <v>0</v>
      </c>
      <c r="BI802" s="237">
        <f>IF(N802="nulová",J802,0)</f>
        <v>0</v>
      </c>
      <c r="BJ802" s="17" t="s">
        <v>84</v>
      </c>
      <c r="BK802" s="237">
        <f>ROUND(I802*H802,2)</f>
        <v>0</v>
      </c>
      <c r="BL802" s="17" t="s">
        <v>634</v>
      </c>
      <c r="BM802" s="236" t="s">
        <v>2838</v>
      </c>
    </row>
    <row r="803" s="2" customFormat="1" ht="60" customHeight="1">
      <c r="A803" s="39"/>
      <c r="B803" s="40"/>
      <c r="C803" s="225" t="s">
        <v>2839</v>
      </c>
      <c r="D803" s="225" t="s">
        <v>143</v>
      </c>
      <c r="E803" s="226" t="s">
        <v>2840</v>
      </c>
      <c r="F803" s="227" t="s">
        <v>2841</v>
      </c>
      <c r="G803" s="228" t="s">
        <v>146</v>
      </c>
      <c r="H803" s="229">
        <v>1</v>
      </c>
      <c r="I803" s="230"/>
      <c r="J803" s="231">
        <f>ROUND(I803*H803,2)</f>
        <v>0</v>
      </c>
      <c r="K803" s="227" t="s">
        <v>147</v>
      </c>
      <c r="L803" s="45"/>
      <c r="M803" s="232" t="s">
        <v>32</v>
      </c>
      <c r="N803" s="233" t="s">
        <v>48</v>
      </c>
      <c r="O803" s="85"/>
      <c r="P803" s="234">
        <f>O803*H803</f>
        <v>0</v>
      </c>
      <c r="Q803" s="234">
        <v>0</v>
      </c>
      <c r="R803" s="234">
        <f>Q803*H803</f>
        <v>0</v>
      </c>
      <c r="S803" s="234">
        <v>0</v>
      </c>
      <c r="T803" s="235">
        <f>S803*H803</f>
        <v>0</v>
      </c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R803" s="236" t="s">
        <v>634</v>
      </c>
      <c r="AT803" s="236" t="s">
        <v>143</v>
      </c>
      <c r="AU803" s="236" t="s">
        <v>84</v>
      </c>
      <c r="AY803" s="17" t="s">
        <v>142</v>
      </c>
      <c r="BE803" s="237">
        <f>IF(N803="základní",J803,0)</f>
        <v>0</v>
      </c>
      <c r="BF803" s="237">
        <f>IF(N803="snížená",J803,0)</f>
        <v>0</v>
      </c>
      <c r="BG803" s="237">
        <f>IF(N803="zákl. přenesená",J803,0)</f>
        <v>0</v>
      </c>
      <c r="BH803" s="237">
        <f>IF(N803="sníž. přenesená",J803,0)</f>
        <v>0</v>
      </c>
      <c r="BI803" s="237">
        <f>IF(N803="nulová",J803,0)</f>
        <v>0</v>
      </c>
      <c r="BJ803" s="17" t="s">
        <v>84</v>
      </c>
      <c r="BK803" s="237">
        <f>ROUND(I803*H803,2)</f>
        <v>0</v>
      </c>
      <c r="BL803" s="17" t="s">
        <v>634</v>
      </c>
      <c r="BM803" s="236" t="s">
        <v>2842</v>
      </c>
    </row>
    <row r="804" s="2" customFormat="1" ht="48" customHeight="1">
      <c r="A804" s="39"/>
      <c r="B804" s="40"/>
      <c r="C804" s="225" t="s">
        <v>2843</v>
      </c>
      <c r="D804" s="225" t="s">
        <v>143</v>
      </c>
      <c r="E804" s="226" t="s">
        <v>2844</v>
      </c>
      <c r="F804" s="227" t="s">
        <v>2845</v>
      </c>
      <c r="G804" s="228" t="s">
        <v>146</v>
      </c>
      <c r="H804" s="229">
        <v>1</v>
      </c>
      <c r="I804" s="230"/>
      <c r="J804" s="231">
        <f>ROUND(I804*H804,2)</f>
        <v>0</v>
      </c>
      <c r="K804" s="227" t="s">
        <v>147</v>
      </c>
      <c r="L804" s="45"/>
      <c r="M804" s="232" t="s">
        <v>32</v>
      </c>
      <c r="N804" s="233" t="s">
        <v>48</v>
      </c>
      <c r="O804" s="85"/>
      <c r="P804" s="234">
        <f>O804*H804</f>
        <v>0</v>
      </c>
      <c r="Q804" s="234">
        <v>0</v>
      </c>
      <c r="R804" s="234">
        <f>Q804*H804</f>
        <v>0</v>
      </c>
      <c r="S804" s="234">
        <v>0</v>
      </c>
      <c r="T804" s="235">
        <f>S804*H804</f>
        <v>0</v>
      </c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R804" s="236" t="s">
        <v>634</v>
      </c>
      <c r="AT804" s="236" t="s">
        <v>143</v>
      </c>
      <c r="AU804" s="236" t="s">
        <v>84</v>
      </c>
      <c r="AY804" s="17" t="s">
        <v>142</v>
      </c>
      <c r="BE804" s="237">
        <f>IF(N804="základní",J804,0)</f>
        <v>0</v>
      </c>
      <c r="BF804" s="237">
        <f>IF(N804="snížená",J804,0)</f>
        <v>0</v>
      </c>
      <c r="BG804" s="237">
        <f>IF(N804="zákl. přenesená",J804,0)</f>
        <v>0</v>
      </c>
      <c r="BH804" s="237">
        <f>IF(N804="sníž. přenesená",J804,0)</f>
        <v>0</v>
      </c>
      <c r="BI804" s="237">
        <f>IF(N804="nulová",J804,0)</f>
        <v>0</v>
      </c>
      <c r="BJ804" s="17" t="s">
        <v>84</v>
      </c>
      <c r="BK804" s="237">
        <f>ROUND(I804*H804,2)</f>
        <v>0</v>
      </c>
      <c r="BL804" s="17" t="s">
        <v>634</v>
      </c>
      <c r="BM804" s="236" t="s">
        <v>2846</v>
      </c>
    </row>
    <row r="805" s="2" customFormat="1" ht="48" customHeight="1">
      <c r="A805" s="39"/>
      <c r="B805" s="40"/>
      <c r="C805" s="225" t="s">
        <v>2847</v>
      </c>
      <c r="D805" s="225" t="s">
        <v>143</v>
      </c>
      <c r="E805" s="226" t="s">
        <v>2848</v>
      </c>
      <c r="F805" s="227" t="s">
        <v>2849</v>
      </c>
      <c r="G805" s="228" t="s">
        <v>146</v>
      </c>
      <c r="H805" s="229">
        <v>1</v>
      </c>
      <c r="I805" s="230"/>
      <c r="J805" s="231">
        <f>ROUND(I805*H805,2)</f>
        <v>0</v>
      </c>
      <c r="K805" s="227" t="s">
        <v>147</v>
      </c>
      <c r="L805" s="45"/>
      <c r="M805" s="232" t="s">
        <v>32</v>
      </c>
      <c r="N805" s="233" t="s">
        <v>48</v>
      </c>
      <c r="O805" s="85"/>
      <c r="P805" s="234">
        <f>O805*H805</f>
        <v>0</v>
      </c>
      <c r="Q805" s="234">
        <v>0</v>
      </c>
      <c r="R805" s="234">
        <f>Q805*H805</f>
        <v>0</v>
      </c>
      <c r="S805" s="234">
        <v>0</v>
      </c>
      <c r="T805" s="235">
        <f>S805*H805</f>
        <v>0</v>
      </c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R805" s="236" t="s">
        <v>634</v>
      </c>
      <c r="AT805" s="236" t="s">
        <v>143</v>
      </c>
      <c r="AU805" s="236" t="s">
        <v>84</v>
      </c>
      <c r="AY805" s="17" t="s">
        <v>142</v>
      </c>
      <c r="BE805" s="237">
        <f>IF(N805="základní",J805,0)</f>
        <v>0</v>
      </c>
      <c r="BF805" s="237">
        <f>IF(N805="snížená",J805,0)</f>
        <v>0</v>
      </c>
      <c r="BG805" s="237">
        <f>IF(N805="zákl. přenesená",J805,0)</f>
        <v>0</v>
      </c>
      <c r="BH805" s="237">
        <f>IF(N805="sníž. přenesená",J805,0)</f>
        <v>0</v>
      </c>
      <c r="BI805" s="237">
        <f>IF(N805="nulová",J805,0)</f>
        <v>0</v>
      </c>
      <c r="BJ805" s="17" t="s">
        <v>84</v>
      </c>
      <c r="BK805" s="237">
        <f>ROUND(I805*H805,2)</f>
        <v>0</v>
      </c>
      <c r="BL805" s="17" t="s">
        <v>634</v>
      </c>
      <c r="BM805" s="236" t="s">
        <v>2850</v>
      </c>
    </row>
    <row r="806" s="2" customFormat="1" ht="24" customHeight="1">
      <c r="A806" s="39"/>
      <c r="B806" s="40"/>
      <c r="C806" s="225" t="s">
        <v>2851</v>
      </c>
      <c r="D806" s="225" t="s">
        <v>143</v>
      </c>
      <c r="E806" s="226" t="s">
        <v>2852</v>
      </c>
      <c r="F806" s="227" t="s">
        <v>2853</v>
      </c>
      <c r="G806" s="228" t="s">
        <v>146</v>
      </c>
      <c r="H806" s="229">
        <v>1</v>
      </c>
      <c r="I806" s="230"/>
      <c r="J806" s="231">
        <f>ROUND(I806*H806,2)</f>
        <v>0</v>
      </c>
      <c r="K806" s="227" t="s">
        <v>147</v>
      </c>
      <c r="L806" s="45"/>
      <c r="M806" s="232" t="s">
        <v>32</v>
      </c>
      <c r="N806" s="233" t="s">
        <v>48</v>
      </c>
      <c r="O806" s="85"/>
      <c r="P806" s="234">
        <f>O806*H806</f>
        <v>0</v>
      </c>
      <c r="Q806" s="234">
        <v>0</v>
      </c>
      <c r="R806" s="234">
        <f>Q806*H806</f>
        <v>0</v>
      </c>
      <c r="S806" s="234">
        <v>0</v>
      </c>
      <c r="T806" s="235">
        <f>S806*H806</f>
        <v>0</v>
      </c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R806" s="236" t="s">
        <v>634</v>
      </c>
      <c r="AT806" s="236" t="s">
        <v>143</v>
      </c>
      <c r="AU806" s="236" t="s">
        <v>84</v>
      </c>
      <c r="AY806" s="17" t="s">
        <v>142</v>
      </c>
      <c r="BE806" s="237">
        <f>IF(N806="základní",J806,0)</f>
        <v>0</v>
      </c>
      <c r="BF806" s="237">
        <f>IF(N806="snížená",J806,0)</f>
        <v>0</v>
      </c>
      <c r="BG806" s="237">
        <f>IF(N806="zákl. přenesená",J806,0)</f>
        <v>0</v>
      </c>
      <c r="BH806" s="237">
        <f>IF(N806="sníž. přenesená",J806,0)</f>
        <v>0</v>
      </c>
      <c r="BI806" s="237">
        <f>IF(N806="nulová",J806,0)</f>
        <v>0</v>
      </c>
      <c r="BJ806" s="17" t="s">
        <v>84</v>
      </c>
      <c r="BK806" s="237">
        <f>ROUND(I806*H806,2)</f>
        <v>0</v>
      </c>
      <c r="BL806" s="17" t="s">
        <v>634</v>
      </c>
      <c r="BM806" s="236" t="s">
        <v>2854</v>
      </c>
    </row>
    <row r="807" s="2" customFormat="1" ht="24" customHeight="1">
      <c r="A807" s="39"/>
      <c r="B807" s="40"/>
      <c r="C807" s="225" t="s">
        <v>2855</v>
      </c>
      <c r="D807" s="225" t="s">
        <v>143</v>
      </c>
      <c r="E807" s="226" t="s">
        <v>2856</v>
      </c>
      <c r="F807" s="227" t="s">
        <v>2857</v>
      </c>
      <c r="G807" s="228" t="s">
        <v>146</v>
      </c>
      <c r="H807" s="229">
        <v>1</v>
      </c>
      <c r="I807" s="230"/>
      <c r="J807" s="231">
        <f>ROUND(I807*H807,2)</f>
        <v>0</v>
      </c>
      <c r="K807" s="227" t="s">
        <v>147</v>
      </c>
      <c r="L807" s="45"/>
      <c r="M807" s="232" t="s">
        <v>32</v>
      </c>
      <c r="N807" s="233" t="s">
        <v>48</v>
      </c>
      <c r="O807" s="85"/>
      <c r="P807" s="234">
        <f>O807*H807</f>
        <v>0</v>
      </c>
      <c r="Q807" s="234">
        <v>0</v>
      </c>
      <c r="R807" s="234">
        <f>Q807*H807</f>
        <v>0</v>
      </c>
      <c r="S807" s="234">
        <v>0</v>
      </c>
      <c r="T807" s="235">
        <f>S807*H807</f>
        <v>0</v>
      </c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R807" s="236" t="s">
        <v>634</v>
      </c>
      <c r="AT807" s="236" t="s">
        <v>143</v>
      </c>
      <c r="AU807" s="236" t="s">
        <v>84</v>
      </c>
      <c r="AY807" s="17" t="s">
        <v>142</v>
      </c>
      <c r="BE807" s="237">
        <f>IF(N807="základní",J807,0)</f>
        <v>0</v>
      </c>
      <c r="BF807" s="237">
        <f>IF(N807="snížená",J807,0)</f>
        <v>0</v>
      </c>
      <c r="BG807" s="237">
        <f>IF(N807="zákl. přenesená",J807,0)</f>
        <v>0</v>
      </c>
      <c r="BH807" s="237">
        <f>IF(N807="sníž. přenesená",J807,0)</f>
        <v>0</v>
      </c>
      <c r="BI807" s="237">
        <f>IF(N807="nulová",J807,0)</f>
        <v>0</v>
      </c>
      <c r="BJ807" s="17" t="s">
        <v>84</v>
      </c>
      <c r="BK807" s="237">
        <f>ROUND(I807*H807,2)</f>
        <v>0</v>
      </c>
      <c r="BL807" s="17" t="s">
        <v>634</v>
      </c>
      <c r="BM807" s="236" t="s">
        <v>2858</v>
      </c>
    </row>
    <row r="808" s="2" customFormat="1" ht="24" customHeight="1">
      <c r="A808" s="39"/>
      <c r="B808" s="40"/>
      <c r="C808" s="242" t="s">
        <v>2859</v>
      </c>
      <c r="D808" s="242" t="s">
        <v>214</v>
      </c>
      <c r="E808" s="243" t="s">
        <v>2860</v>
      </c>
      <c r="F808" s="244" t="s">
        <v>2861</v>
      </c>
      <c r="G808" s="245" t="s">
        <v>146</v>
      </c>
      <c r="H808" s="246">
        <v>4</v>
      </c>
      <c r="I808" s="247"/>
      <c r="J808" s="248">
        <f>ROUND(I808*H808,2)</f>
        <v>0</v>
      </c>
      <c r="K808" s="244" t="s">
        <v>1478</v>
      </c>
      <c r="L808" s="249"/>
      <c r="M808" s="250" t="s">
        <v>32</v>
      </c>
      <c r="N808" s="251" t="s">
        <v>48</v>
      </c>
      <c r="O808" s="85"/>
      <c r="P808" s="234">
        <f>O808*H808</f>
        <v>0</v>
      </c>
      <c r="Q808" s="234">
        <v>0</v>
      </c>
      <c r="R808" s="234">
        <f>Q808*H808</f>
        <v>0</v>
      </c>
      <c r="S808" s="234">
        <v>0</v>
      </c>
      <c r="T808" s="235">
        <f>S808*H808</f>
        <v>0</v>
      </c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R808" s="236" t="s">
        <v>230</v>
      </c>
      <c r="AT808" s="236" t="s">
        <v>214</v>
      </c>
      <c r="AU808" s="236" t="s">
        <v>84</v>
      </c>
      <c r="AY808" s="17" t="s">
        <v>142</v>
      </c>
      <c r="BE808" s="237">
        <f>IF(N808="základní",J808,0)</f>
        <v>0</v>
      </c>
      <c r="BF808" s="237">
        <f>IF(N808="snížená",J808,0)</f>
        <v>0</v>
      </c>
      <c r="BG808" s="237">
        <f>IF(N808="zákl. přenesená",J808,0)</f>
        <v>0</v>
      </c>
      <c r="BH808" s="237">
        <f>IF(N808="sníž. přenesená",J808,0)</f>
        <v>0</v>
      </c>
      <c r="BI808" s="237">
        <f>IF(N808="nulová",J808,0)</f>
        <v>0</v>
      </c>
      <c r="BJ808" s="17" t="s">
        <v>84</v>
      </c>
      <c r="BK808" s="237">
        <f>ROUND(I808*H808,2)</f>
        <v>0</v>
      </c>
      <c r="BL808" s="17" t="s">
        <v>230</v>
      </c>
      <c r="BM808" s="236" t="s">
        <v>2862</v>
      </c>
    </row>
    <row r="809" s="2" customFormat="1">
      <c r="A809" s="39"/>
      <c r="B809" s="40"/>
      <c r="C809" s="41"/>
      <c r="D809" s="238" t="s">
        <v>420</v>
      </c>
      <c r="E809" s="41"/>
      <c r="F809" s="239" t="s">
        <v>2863</v>
      </c>
      <c r="G809" s="41"/>
      <c r="H809" s="41"/>
      <c r="I809" s="147"/>
      <c r="J809" s="41"/>
      <c r="K809" s="41"/>
      <c r="L809" s="45"/>
      <c r="M809" s="240"/>
      <c r="N809" s="241"/>
      <c r="O809" s="85"/>
      <c r="P809" s="85"/>
      <c r="Q809" s="85"/>
      <c r="R809" s="85"/>
      <c r="S809" s="85"/>
      <c r="T809" s="86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T809" s="17" t="s">
        <v>420</v>
      </c>
      <c r="AU809" s="17" t="s">
        <v>84</v>
      </c>
    </row>
    <row r="810" s="2" customFormat="1" ht="24" customHeight="1">
      <c r="A810" s="39"/>
      <c r="B810" s="40"/>
      <c r="C810" s="225" t="s">
        <v>2864</v>
      </c>
      <c r="D810" s="225" t="s">
        <v>143</v>
      </c>
      <c r="E810" s="226" t="s">
        <v>2865</v>
      </c>
      <c r="F810" s="227" t="s">
        <v>2866</v>
      </c>
      <c r="G810" s="228" t="s">
        <v>146</v>
      </c>
      <c r="H810" s="229">
        <v>1</v>
      </c>
      <c r="I810" s="230"/>
      <c r="J810" s="231">
        <f>ROUND(I810*H810,2)</f>
        <v>0</v>
      </c>
      <c r="K810" s="227" t="s">
        <v>147</v>
      </c>
      <c r="L810" s="45"/>
      <c r="M810" s="254" t="s">
        <v>32</v>
      </c>
      <c r="N810" s="255" t="s">
        <v>48</v>
      </c>
      <c r="O810" s="256"/>
      <c r="P810" s="257">
        <f>O810*H810</f>
        <v>0</v>
      </c>
      <c r="Q810" s="257">
        <v>0</v>
      </c>
      <c r="R810" s="257">
        <f>Q810*H810</f>
        <v>0</v>
      </c>
      <c r="S810" s="257">
        <v>0</v>
      </c>
      <c r="T810" s="258">
        <f>S810*H810</f>
        <v>0</v>
      </c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R810" s="236" t="s">
        <v>634</v>
      </c>
      <c r="AT810" s="236" t="s">
        <v>143</v>
      </c>
      <c r="AU810" s="236" t="s">
        <v>84</v>
      </c>
      <c r="AY810" s="17" t="s">
        <v>142</v>
      </c>
      <c r="BE810" s="237">
        <f>IF(N810="základní",J810,0)</f>
        <v>0</v>
      </c>
      <c r="BF810" s="237">
        <f>IF(N810="snížená",J810,0)</f>
        <v>0</v>
      </c>
      <c r="BG810" s="237">
        <f>IF(N810="zákl. přenesená",J810,0)</f>
        <v>0</v>
      </c>
      <c r="BH810" s="237">
        <f>IF(N810="sníž. přenesená",J810,0)</f>
        <v>0</v>
      </c>
      <c r="BI810" s="237">
        <f>IF(N810="nulová",J810,0)</f>
        <v>0</v>
      </c>
      <c r="BJ810" s="17" t="s">
        <v>84</v>
      </c>
      <c r="BK810" s="237">
        <f>ROUND(I810*H810,2)</f>
        <v>0</v>
      </c>
      <c r="BL810" s="17" t="s">
        <v>634</v>
      </c>
      <c r="BM810" s="236" t="s">
        <v>2867</v>
      </c>
    </row>
    <row r="811" s="2" customFormat="1" ht="6.96" customHeight="1">
      <c r="A811" s="39"/>
      <c r="B811" s="60"/>
      <c r="C811" s="61"/>
      <c r="D811" s="61"/>
      <c r="E811" s="61"/>
      <c r="F811" s="61"/>
      <c r="G811" s="61"/>
      <c r="H811" s="61"/>
      <c r="I811" s="176"/>
      <c r="J811" s="61"/>
      <c r="K811" s="61"/>
      <c r="L811" s="45"/>
      <c r="M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</row>
  </sheetData>
  <sheetProtection sheet="1" autoFilter="0" formatColumns="0" formatRows="0" objects="1" scenarios="1" spinCount="100000" saltValue="thm7A9HAfam1j6EIHryLgZ5BOSLlfOTRj9zFeh/4tHXlH/uxiwpRMkoafNfGBNRm1VtJ4bGdS9XVCvkf319BGg==" hashValue="QaWiV1hdlL0yApGJNOv909rir1iz+p12DQaxeQwrW1ozd/lBfrzy36LqvQEstM6ZkdFCiAQ5DFS+7cdsXKrOqQ==" algorithmName="SHA-512" password="CC35"/>
  <autoFilter ref="C103:K81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2:H92"/>
    <mergeCell ref="E94:H94"/>
    <mergeCell ref="E96:H9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39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94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2"/>
      <c r="J3" s="141"/>
      <c r="K3" s="141"/>
      <c r="L3" s="20"/>
      <c r="AT3" s="17" t="s">
        <v>86</v>
      </c>
    </row>
    <row r="4" s="1" customFormat="1" ht="24.96" customHeight="1">
      <c r="B4" s="20"/>
      <c r="D4" s="143" t="s">
        <v>98</v>
      </c>
      <c r="I4" s="139"/>
      <c r="L4" s="20"/>
      <c r="M4" s="144" t="s">
        <v>10</v>
      </c>
      <c r="AT4" s="17" t="s">
        <v>4</v>
      </c>
    </row>
    <row r="5" s="1" customFormat="1" ht="6.96" customHeight="1">
      <c r="B5" s="20"/>
      <c r="I5" s="139"/>
      <c r="L5" s="20"/>
    </row>
    <row r="6" s="1" customFormat="1" ht="12" customHeight="1">
      <c r="B6" s="20"/>
      <c r="D6" s="145" t="s">
        <v>16</v>
      </c>
      <c r="I6" s="139"/>
      <c r="L6" s="20"/>
    </row>
    <row r="7" s="1" customFormat="1" ht="16.5" customHeight="1">
      <c r="B7" s="20"/>
      <c r="E7" s="146" t="str">
        <f>'Rekapitulace zakázky'!K6</f>
        <v>Údržba, opravy a odstraňování závad u SSZT HK 2020 - 2021</v>
      </c>
      <c r="F7" s="145"/>
      <c r="G7" s="145"/>
      <c r="H7" s="145"/>
      <c r="I7" s="139"/>
      <c r="L7" s="20"/>
    </row>
    <row r="8" s="1" customFormat="1" ht="12" customHeight="1">
      <c r="B8" s="20"/>
      <c r="D8" s="145" t="s">
        <v>99</v>
      </c>
      <c r="I8" s="139"/>
      <c r="L8" s="20"/>
    </row>
    <row r="9" s="2" customFormat="1" ht="16.5" customHeight="1">
      <c r="A9" s="39"/>
      <c r="B9" s="45"/>
      <c r="C9" s="39"/>
      <c r="D9" s="39"/>
      <c r="E9" s="146" t="s">
        <v>100</v>
      </c>
      <c r="F9" s="39"/>
      <c r="G9" s="39"/>
      <c r="H9" s="39"/>
      <c r="I9" s="147"/>
      <c r="J9" s="39"/>
      <c r="K9" s="39"/>
      <c r="L9" s="14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5" t="s">
        <v>101</v>
      </c>
      <c r="E10" s="39"/>
      <c r="F10" s="39"/>
      <c r="G10" s="39"/>
      <c r="H10" s="39"/>
      <c r="I10" s="147"/>
      <c r="J10" s="39"/>
      <c r="K10" s="39"/>
      <c r="L10" s="14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9" t="s">
        <v>2868</v>
      </c>
      <c r="F11" s="39"/>
      <c r="G11" s="39"/>
      <c r="H11" s="39"/>
      <c r="I11" s="147"/>
      <c r="J11" s="39"/>
      <c r="K11" s="39"/>
      <c r="L11" s="14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147"/>
      <c r="J12" s="39"/>
      <c r="K12" s="39"/>
      <c r="L12" s="14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5" t="s">
        <v>18</v>
      </c>
      <c r="E13" s="39"/>
      <c r="F13" s="134" t="s">
        <v>32</v>
      </c>
      <c r="G13" s="39"/>
      <c r="H13" s="39"/>
      <c r="I13" s="150" t="s">
        <v>20</v>
      </c>
      <c r="J13" s="134" t="s">
        <v>32</v>
      </c>
      <c r="K13" s="39"/>
      <c r="L13" s="14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5" t="s">
        <v>22</v>
      </c>
      <c r="E14" s="39"/>
      <c r="F14" s="134" t="s">
        <v>23</v>
      </c>
      <c r="G14" s="39"/>
      <c r="H14" s="39"/>
      <c r="I14" s="150" t="s">
        <v>24</v>
      </c>
      <c r="J14" s="151" t="str">
        <f>'Rekapitulace zakázky'!AN8</f>
        <v>11. 12. 2019</v>
      </c>
      <c r="K14" s="39"/>
      <c r="L14" s="14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47"/>
      <c r="J15" s="39"/>
      <c r="K15" s="39"/>
      <c r="L15" s="14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5" t="s">
        <v>30</v>
      </c>
      <c r="E16" s="39"/>
      <c r="F16" s="39"/>
      <c r="G16" s="39"/>
      <c r="H16" s="39"/>
      <c r="I16" s="150" t="s">
        <v>31</v>
      </c>
      <c r="J16" s="134" t="str">
        <f>IF('Rekapitulace zakázky'!AN10="","",'Rekapitulace zakázky'!AN10)</f>
        <v/>
      </c>
      <c r="K16" s="39"/>
      <c r="L16" s="14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zakázky'!E11="","",'Rekapitulace zakázky'!E11)</f>
        <v xml:space="preserve"> </v>
      </c>
      <c r="F17" s="39"/>
      <c r="G17" s="39"/>
      <c r="H17" s="39"/>
      <c r="I17" s="150" t="s">
        <v>35</v>
      </c>
      <c r="J17" s="134" t="str">
        <f>IF('Rekapitulace zakázky'!AN11="","",'Rekapitulace zakázky'!AN11)</f>
        <v/>
      </c>
      <c r="K17" s="39"/>
      <c r="L17" s="14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47"/>
      <c r="J18" s="39"/>
      <c r="K18" s="39"/>
      <c r="L18" s="14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5" t="s">
        <v>36</v>
      </c>
      <c r="E19" s="39"/>
      <c r="F19" s="39"/>
      <c r="G19" s="39"/>
      <c r="H19" s="39"/>
      <c r="I19" s="150" t="s">
        <v>31</v>
      </c>
      <c r="J19" s="33" t="str">
        <f>'Rekapitulace zakázky'!AN13</f>
        <v>Vyplň údaj</v>
      </c>
      <c r="K19" s="39"/>
      <c r="L19" s="14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3" t="str">
        <f>'Rekapitulace zakázky'!E14</f>
        <v>Vyplň údaj</v>
      </c>
      <c r="F20" s="134"/>
      <c r="G20" s="134"/>
      <c r="H20" s="134"/>
      <c r="I20" s="150" t="s">
        <v>35</v>
      </c>
      <c r="J20" s="33" t="str">
        <f>'Rekapitulace zakázky'!AN14</f>
        <v>Vyplň údaj</v>
      </c>
      <c r="K20" s="39"/>
      <c r="L20" s="14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47"/>
      <c r="J21" s="39"/>
      <c r="K21" s="39"/>
      <c r="L21" s="14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5" t="s">
        <v>38</v>
      </c>
      <c r="E22" s="39"/>
      <c r="F22" s="39"/>
      <c r="G22" s="39"/>
      <c r="H22" s="39"/>
      <c r="I22" s="150" t="s">
        <v>31</v>
      </c>
      <c r="J22" s="134" t="str">
        <f>IF('Rekapitulace zakázky'!AN16="","",'Rekapitulace zakázky'!AN16)</f>
        <v/>
      </c>
      <c r="K22" s="39"/>
      <c r="L22" s="14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zakázky'!E17="","",'Rekapitulace zakázky'!E17)</f>
        <v xml:space="preserve"> </v>
      </c>
      <c r="F23" s="39"/>
      <c r="G23" s="39"/>
      <c r="H23" s="39"/>
      <c r="I23" s="150" t="s">
        <v>35</v>
      </c>
      <c r="J23" s="134" t="str">
        <f>IF('Rekapitulace zakázky'!AN17="","",'Rekapitulace zakázky'!AN17)</f>
        <v/>
      </c>
      <c r="K23" s="39"/>
      <c r="L23" s="14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47"/>
      <c r="J24" s="39"/>
      <c r="K24" s="39"/>
      <c r="L24" s="14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5" t="s">
        <v>40</v>
      </c>
      <c r="E25" s="39"/>
      <c r="F25" s="39"/>
      <c r="G25" s="39"/>
      <c r="H25" s="39"/>
      <c r="I25" s="150" t="s">
        <v>31</v>
      </c>
      <c r="J25" s="134" t="s">
        <v>32</v>
      </c>
      <c r="K25" s="39"/>
      <c r="L25" s="14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103</v>
      </c>
      <c r="F26" s="39"/>
      <c r="G26" s="39"/>
      <c r="H26" s="39"/>
      <c r="I26" s="150" t="s">
        <v>35</v>
      </c>
      <c r="J26" s="134" t="s">
        <v>32</v>
      </c>
      <c r="K26" s="39"/>
      <c r="L26" s="14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47"/>
      <c r="J27" s="39"/>
      <c r="K27" s="39"/>
      <c r="L27" s="148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5" t="s">
        <v>41</v>
      </c>
      <c r="E28" s="39"/>
      <c r="F28" s="39"/>
      <c r="G28" s="39"/>
      <c r="H28" s="39"/>
      <c r="I28" s="147"/>
      <c r="J28" s="39"/>
      <c r="K28" s="39"/>
      <c r="L28" s="14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76.5" customHeight="1">
      <c r="A29" s="152"/>
      <c r="B29" s="153"/>
      <c r="C29" s="152"/>
      <c r="D29" s="152"/>
      <c r="E29" s="154" t="s">
        <v>42</v>
      </c>
      <c r="F29" s="154"/>
      <c r="G29" s="154"/>
      <c r="H29" s="154"/>
      <c r="I29" s="155"/>
      <c r="J29" s="152"/>
      <c r="K29" s="152"/>
      <c r="L29" s="156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47"/>
      <c r="J30" s="39"/>
      <c r="K30" s="39"/>
      <c r="L30" s="14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7"/>
      <c r="E31" s="157"/>
      <c r="F31" s="157"/>
      <c r="G31" s="157"/>
      <c r="H31" s="157"/>
      <c r="I31" s="158"/>
      <c r="J31" s="157"/>
      <c r="K31" s="157"/>
      <c r="L31" s="14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9" t="s">
        <v>43</v>
      </c>
      <c r="E32" s="39"/>
      <c r="F32" s="39"/>
      <c r="G32" s="39"/>
      <c r="H32" s="39"/>
      <c r="I32" s="147"/>
      <c r="J32" s="160">
        <f>ROUND(J96, 2)</f>
        <v>0</v>
      </c>
      <c r="K32" s="39"/>
      <c r="L32" s="14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7"/>
      <c r="E33" s="157"/>
      <c r="F33" s="157"/>
      <c r="G33" s="157"/>
      <c r="H33" s="157"/>
      <c r="I33" s="158"/>
      <c r="J33" s="157"/>
      <c r="K33" s="157"/>
      <c r="L33" s="14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1" t="s">
        <v>45</v>
      </c>
      <c r="G34" s="39"/>
      <c r="H34" s="39"/>
      <c r="I34" s="162" t="s">
        <v>44</v>
      </c>
      <c r="J34" s="161" t="s">
        <v>46</v>
      </c>
      <c r="K34" s="39"/>
      <c r="L34" s="14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47</v>
      </c>
      <c r="E35" s="145" t="s">
        <v>48</v>
      </c>
      <c r="F35" s="164">
        <f>ROUND((SUM(BE96:BE241)),  2)</f>
        <v>0</v>
      </c>
      <c r="G35" s="39"/>
      <c r="H35" s="39"/>
      <c r="I35" s="165">
        <v>0.20999999999999999</v>
      </c>
      <c r="J35" s="164">
        <f>ROUND(((SUM(BE96:BE241))*I35),  2)</f>
        <v>0</v>
      </c>
      <c r="K35" s="39"/>
      <c r="L35" s="14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5" t="s">
        <v>49</v>
      </c>
      <c r="F36" s="164">
        <f>ROUND((SUM(BF96:BF241)),  2)</f>
        <v>0</v>
      </c>
      <c r="G36" s="39"/>
      <c r="H36" s="39"/>
      <c r="I36" s="165">
        <v>0.14999999999999999</v>
      </c>
      <c r="J36" s="164">
        <f>ROUND(((SUM(BF96:BF241))*I36),  2)</f>
        <v>0</v>
      </c>
      <c r="K36" s="39"/>
      <c r="L36" s="14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5" t="s">
        <v>50</v>
      </c>
      <c r="F37" s="164">
        <f>ROUND((SUM(BG96:BG241)),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14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5" t="s">
        <v>51</v>
      </c>
      <c r="F38" s="164">
        <f>ROUND((SUM(BH96:BH241)),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14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5" t="s">
        <v>52</v>
      </c>
      <c r="F39" s="164">
        <f>ROUND((SUM(BI96:BI241)),  2)</f>
        <v>0</v>
      </c>
      <c r="G39" s="39"/>
      <c r="H39" s="39"/>
      <c r="I39" s="165">
        <v>0</v>
      </c>
      <c r="J39" s="164">
        <f>0</f>
        <v>0</v>
      </c>
      <c r="K39" s="39"/>
      <c r="L39" s="14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47"/>
      <c r="J40" s="39"/>
      <c r="K40" s="39"/>
      <c r="L40" s="14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53</v>
      </c>
      <c r="E41" s="168"/>
      <c r="F41" s="168"/>
      <c r="G41" s="169" t="s">
        <v>54</v>
      </c>
      <c r="H41" s="170" t="s">
        <v>55</v>
      </c>
      <c r="I41" s="171"/>
      <c r="J41" s="172">
        <f>SUM(J32:J39)</f>
        <v>0</v>
      </c>
      <c r="K41" s="173"/>
      <c r="L41" s="148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74"/>
      <c r="C42" s="175"/>
      <c r="D42" s="175"/>
      <c r="E42" s="175"/>
      <c r="F42" s="175"/>
      <c r="G42" s="175"/>
      <c r="H42" s="175"/>
      <c r="I42" s="176"/>
      <c r="J42" s="175"/>
      <c r="K42" s="175"/>
      <c r="L42" s="148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hidden="1" s="2" customFormat="1" ht="6.96" customHeight="1">
      <c r="A46" s="39"/>
      <c r="B46" s="177"/>
      <c r="C46" s="178"/>
      <c r="D46" s="178"/>
      <c r="E46" s="178"/>
      <c r="F46" s="178"/>
      <c r="G46" s="178"/>
      <c r="H46" s="178"/>
      <c r="I46" s="179"/>
      <c r="J46" s="178"/>
      <c r="K46" s="178"/>
      <c r="L46" s="14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3" t="s">
        <v>104</v>
      </c>
      <c r="D47" s="41"/>
      <c r="E47" s="41"/>
      <c r="F47" s="41"/>
      <c r="G47" s="41"/>
      <c r="H47" s="41"/>
      <c r="I47" s="147"/>
      <c r="J47" s="41"/>
      <c r="K47" s="41"/>
      <c r="L47" s="14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147"/>
      <c r="J48" s="41"/>
      <c r="K48" s="41"/>
      <c r="L48" s="14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2" t="s">
        <v>16</v>
      </c>
      <c r="D49" s="41"/>
      <c r="E49" s="41"/>
      <c r="F49" s="41"/>
      <c r="G49" s="41"/>
      <c r="H49" s="41"/>
      <c r="I49" s="147"/>
      <c r="J49" s="41"/>
      <c r="K49" s="41"/>
      <c r="L49" s="14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80" t="str">
        <f>E7</f>
        <v>Údržba, opravy a odstraňování závad u SSZT HK 2020 - 2021</v>
      </c>
      <c r="F50" s="32"/>
      <c r="G50" s="32"/>
      <c r="H50" s="32"/>
      <c r="I50" s="147"/>
      <c r="J50" s="41"/>
      <c r="K50" s="41"/>
      <c r="L50" s="14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1"/>
      <c r="C51" s="32" t="s">
        <v>99</v>
      </c>
      <c r="D51" s="22"/>
      <c r="E51" s="22"/>
      <c r="F51" s="22"/>
      <c r="G51" s="22"/>
      <c r="H51" s="22"/>
      <c r="I51" s="139"/>
      <c r="J51" s="22"/>
      <c r="K51" s="22"/>
      <c r="L51" s="20"/>
    </row>
    <row r="52" hidden="1" s="2" customFormat="1" ht="16.5" customHeight="1">
      <c r="A52" s="39"/>
      <c r="B52" s="40"/>
      <c r="C52" s="41"/>
      <c r="D52" s="41"/>
      <c r="E52" s="180" t="s">
        <v>100</v>
      </c>
      <c r="F52" s="41"/>
      <c r="G52" s="41"/>
      <c r="H52" s="41"/>
      <c r="I52" s="147"/>
      <c r="J52" s="41"/>
      <c r="K52" s="41"/>
      <c r="L52" s="14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2" t="s">
        <v>101</v>
      </c>
      <c r="D53" s="41"/>
      <c r="E53" s="41"/>
      <c r="F53" s="41"/>
      <c r="G53" s="41"/>
      <c r="H53" s="41"/>
      <c r="I53" s="147"/>
      <c r="J53" s="41"/>
      <c r="K53" s="41"/>
      <c r="L53" s="14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PS_02 - Zemní práce</v>
      </c>
      <c r="F54" s="41"/>
      <c r="G54" s="41"/>
      <c r="H54" s="41"/>
      <c r="I54" s="147"/>
      <c r="J54" s="41"/>
      <c r="K54" s="41"/>
      <c r="L54" s="14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147"/>
      <c r="J55" s="41"/>
      <c r="K55" s="41"/>
      <c r="L55" s="14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2" t="s">
        <v>22</v>
      </c>
      <c r="D56" s="41"/>
      <c r="E56" s="41"/>
      <c r="F56" s="27" t="str">
        <f>F14</f>
        <v>obvod SSZT HK</v>
      </c>
      <c r="G56" s="41"/>
      <c r="H56" s="41"/>
      <c r="I56" s="150" t="s">
        <v>24</v>
      </c>
      <c r="J56" s="73" t="str">
        <f>IF(J14="","",J14)</f>
        <v>11. 12. 2019</v>
      </c>
      <c r="K56" s="41"/>
      <c r="L56" s="14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147"/>
      <c r="J57" s="41"/>
      <c r="K57" s="41"/>
      <c r="L57" s="14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2" t="s">
        <v>30</v>
      </c>
      <c r="D58" s="41"/>
      <c r="E58" s="41"/>
      <c r="F58" s="27" t="str">
        <f>E17</f>
        <v xml:space="preserve"> </v>
      </c>
      <c r="G58" s="41"/>
      <c r="H58" s="41"/>
      <c r="I58" s="150" t="s">
        <v>38</v>
      </c>
      <c r="J58" s="37" t="str">
        <f>E23</f>
        <v xml:space="preserve"> </v>
      </c>
      <c r="K58" s="41"/>
      <c r="L58" s="14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2" t="s">
        <v>36</v>
      </c>
      <c r="D59" s="41"/>
      <c r="E59" s="41"/>
      <c r="F59" s="27" t="str">
        <f>IF(E20="","",E20)</f>
        <v>Vyplň údaj</v>
      </c>
      <c r="G59" s="41"/>
      <c r="H59" s="41"/>
      <c r="I59" s="150" t="s">
        <v>40</v>
      </c>
      <c r="J59" s="37" t="str">
        <f>E26</f>
        <v>Lukáš Jiroudek</v>
      </c>
      <c r="K59" s="41"/>
      <c r="L59" s="14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147"/>
      <c r="J60" s="41"/>
      <c r="K60" s="41"/>
      <c r="L60" s="148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81" t="s">
        <v>105</v>
      </c>
      <c r="D61" s="182"/>
      <c r="E61" s="182"/>
      <c r="F61" s="182"/>
      <c r="G61" s="182"/>
      <c r="H61" s="182"/>
      <c r="I61" s="183"/>
      <c r="J61" s="184" t="s">
        <v>106</v>
      </c>
      <c r="K61" s="182"/>
      <c r="L61" s="148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147"/>
      <c r="J62" s="41"/>
      <c r="K62" s="41"/>
      <c r="L62" s="148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85" t="s">
        <v>75</v>
      </c>
      <c r="D63" s="41"/>
      <c r="E63" s="41"/>
      <c r="F63" s="41"/>
      <c r="G63" s="41"/>
      <c r="H63" s="41"/>
      <c r="I63" s="147"/>
      <c r="J63" s="103">
        <f>J96</f>
        <v>0</v>
      </c>
      <c r="K63" s="41"/>
      <c r="L63" s="148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7" t="s">
        <v>107</v>
      </c>
    </row>
    <row r="64" hidden="1" s="9" customFormat="1" ht="24.96" customHeight="1">
      <c r="A64" s="9"/>
      <c r="B64" s="186"/>
      <c r="C64" s="187"/>
      <c r="D64" s="188" t="s">
        <v>111</v>
      </c>
      <c r="E64" s="189"/>
      <c r="F64" s="189"/>
      <c r="G64" s="189"/>
      <c r="H64" s="189"/>
      <c r="I64" s="190"/>
      <c r="J64" s="191">
        <f>J97</f>
        <v>0</v>
      </c>
      <c r="K64" s="187"/>
      <c r="L64" s="19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93"/>
      <c r="C65" s="126"/>
      <c r="D65" s="194" t="s">
        <v>112</v>
      </c>
      <c r="E65" s="195"/>
      <c r="F65" s="195"/>
      <c r="G65" s="195"/>
      <c r="H65" s="195"/>
      <c r="I65" s="196"/>
      <c r="J65" s="197">
        <f>J98</f>
        <v>0</v>
      </c>
      <c r="K65" s="126"/>
      <c r="L65" s="19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9" customFormat="1" ht="24.96" customHeight="1">
      <c r="A66" s="9"/>
      <c r="B66" s="186"/>
      <c r="C66" s="187"/>
      <c r="D66" s="188" t="s">
        <v>2869</v>
      </c>
      <c r="E66" s="189"/>
      <c r="F66" s="189"/>
      <c r="G66" s="189"/>
      <c r="H66" s="189"/>
      <c r="I66" s="190"/>
      <c r="J66" s="191">
        <f>J112</f>
        <v>0</v>
      </c>
      <c r="K66" s="187"/>
      <c r="L66" s="19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hidden="1" s="10" customFormat="1" ht="19.92" customHeight="1">
      <c r="A67" s="10"/>
      <c r="B67" s="193"/>
      <c r="C67" s="126"/>
      <c r="D67" s="194" t="s">
        <v>2870</v>
      </c>
      <c r="E67" s="195"/>
      <c r="F67" s="195"/>
      <c r="G67" s="195"/>
      <c r="H67" s="195"/>
      <c r="I67" s="196"/>
      <c r="J67" s="197">
        <f>J113</f>
        <v>0</v>
      </c>
      <c r="K67" s="126"/>
      <c r="L67" s="19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93"/>
      <c r="C68" s="126"/>
      <c r="D68" s="194" t="s">
        <v>2871</v>
      </c>
      <c r="E68" s="195"/>
      <c r="F68" s="195"/>
      <c r="G68" s="195"/>
      <c r="H68" s="195"/>
      <c r="I68" s="196"/>
      <c r="J68" s="197">
        <f>J116</f>
        <v>0</v>
      </c>
      <c r="K68" s="126"/>
      <c r="L68" s="19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93"/>
      <c r="C69" s="126"/>
      <c r="D69" s="194" t="s">
        <v>113</v>
      </c>
      <c r="E69" s="195"/>
      <c r="F69" s="195"/>
      <c r="G69" s="195"/>
      <c r="H69" s="195"/>
      <c r="I69" s="196"/>
      <c r="J69" s="197">
        <f>J128</f>
        <v>0</v>
      </c>
      <c r="K69" s="126"/>
      <c r="L69" s="19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93"/>
      <c r="C70" s="126"/>
      <c r="D70" s="194" t="s">
        <v>2872</v>
      </c>
      <c r="E70" s="195"/>
      <c r="F70" s="195"/>
      <c r="G70" s="195"/>
      <c r="H70" s="195"/>
      <c r="I70" s="196"/>
      <c r="J70" s="197">
        <f>J132</f>
        <v>0</v>
      </c>
      <c r="K70" s="126"/>
      <c r="L70" s="19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9" customFormat="1" ht="24.96" customHeight="1">
      <c r="A71" s="9"/>
      <c r="B71" s="186"/>
      <c r="C71" s="187"/>
      <c r="D71" s="188" t="s">
        <v>124</v>
      </c>
      <c r="E71" s="189"/>
      <c r="F71" s="189"/>
      <c r="G71" s="189"/>
      <c r="H71" s="189"/>
      <c r="I71" s="190"/>
      <c r="J71" s="191">
        <f>J137</f>
        <v>0</v>
      </c>
      <c r="K71" s="187"/>
      <c r="L71" s="19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hidden="1" s="10" customFormat="1" ht="19.92" customHeight="1">
      <c r="A72" s="10"/>
      <c r="B72" s="193"/>
      <c r="C72" s="126"/>
      <c r="D72" s="194" t="s">
        <v>125</v>
      </c>
      <c r="E72" s="195"/>
      <c r="F72" s="195"/>
      <c r="G72" s="195"/>
      <c r="H72" s="195"/>
      <c r="I72" s="196"/>
      <c r="J72" s="197">
        <f>J140</f>
        <v>0</v>
      </c>
      <c r="K72" s="126"/>
      <c r="L72" s="19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hidden="1" s="9" customFormat="1" ht="24.96" customHeight="1">
      <c r="A73" s="9"/>
      <c r="B73" s="186"/>
      <c r="C73" s="187"/>
      <c r="D73" s="188" t="s">
        <v>2873</v>
      </c>
      <c r="E73" s="189"/>
      <c r="F73" s="189"/>
      <c r="G73" s="189"/>
      <c r="H73" s="189"/>
      <c r="I73" s="190"/>
      <c r="J73" s="191">
        <f>J204</f>
        <v>0</v>
      </c>
      <c r="K73" s="187"/>
      <c r="L73" s="192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hidden="1" s="9" customFormat="1" ht="24.96" customHeight="1">
      <c r="A74" s="9"/>
      <c r="B74" s="186"/>
      <c r="C74" s="187"/>
      <c r="D74" s="188" t="s">
        <v>126</v>
      </c>
      <c r="E74" s="189"/>
      <c r="F74" s="189"/>
      <c r="G74" s="189"/>
      <c r="H74" s="189"/>
      <c r="I74" s="190"/>
      <c r="J74" s="191">
        <f>J223</f>
        <v>0</v>
      </c>
      <c r="K74" s="187"/>
      <c r="L74" s="192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hidden="1" s="2" customFormat="1" ht="21.84" customHeight="1">
      <c r="A75" s="39"/>
      <c r="B75" s="40"/>
      <c r="C75" s="41"/>
      <c r="D75" s="41"/>
      <c r="E75" s="41"/>
      <c r="F75" s="41"/>
      <c r="G75" s="41"/>
      <c r="H75" s="41"/>
      <c r="I75" s="147"/>
      <c r="J75" s="41"/>
      <c r="K75" s="41"/>
      <c r="L75" s="148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hidden="1" s="2" customFormat="1" ht="6.96" customHeight="1">
      <c r="A76" s="39"/>
      <c r="B76" s="60"/>
      <c r="C76" s="61"/>
      <c r="D76" s="61"/>
      <c r="E76" s="61"/>
      <c r="F76" s="61"/>
      <c r="G76" s="61"/>
      <c r="H76" s="61"/>
      <c r="I76" s="176"/>
      <c r="J76" s="61"/>
      <c r="K76" s="61"/>
      <c r="L76" s="148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/>
    <row r="78" hidden="1"/>
    <row r="79" hidden="1"/>
    <row r="80" s="2" customFormat="1" ht="6.96" customHeight="1">
      <c r="A80" s="39"/>
      <c r="B80" s="62"/>
      <c r="C80" s="63"/>
      <c r="D80" s="63"/>
      <c r="E80" s="63"/>
      <c r="F80" s="63"/>
      <c r="G80" s="63"/>
      <c r="H80" s="63"/>
      <c r="I80" s="179"/>
      <c r="J80" s="63"/>
      <c r="K80" s="63"/>
      <c r="L80" s="148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4.96" customHeight="1">
      <c r="A81" s="39"/>
      <c r="B81" s="40"/>
      <c r="C81" s="23" t="s">
        <v>127</v>
      </c>
      <c r="D81" s="41"/>
      <c r="E81" s="41"/>
      <c r="F81" s="41"/>
      <c r="G81" s="41"/>
      <c r="H81" s="41"/>
      <c r="I81" s="147"/>
      <c r="J81" s="41"/>
      <c r="K81" s="41"/>
      <c r="L81" s="148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147"/>
      <c r="J82" s="41"/>
      <c r="K82" s="41"/>
      <c r="L82" s="148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2" t="s">
        <v>16</v>
      </c>
      <c r="D83" s="41"/>
      <c r="E83" s="41"/>
      <c r="F83" s="41"/>
      <c r="G83" s="41"/>
      <c r="H83" s="41"/>
      <c r="I83" s="147"/>
      <c r="J83" s="41"/>
      <c r="K83" s="41"/>
      <c r="L83" s="148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180" t="str">
        <f>E7</f>
        <v>Údržba, opravy a odstraňování závad u SSZT HK 2020 - 2021</v>
      </c>
      <c r="F84" s="32"/>
      <c r="G84" s="32"/>
      <c r="H84" s="32"/>
      <c r="I84" s="147"/>
      <c r="J84" s="41"/>
      <c r="K84" s="41"/>
      <c r="L84" s="148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" customFormat="1" ht="12" customHeight="1">
      <c r="B85" s="21"/>
      <c r="C85" s="32" t="s">
        <v>99</v>
      </c>
      <c r="D85" s="22"/>
      <c r="E85" s="22"/>
      <c r="F85" s="22"/>
      <c r="G85" s="22"/>
      <c r="H85" s="22"/>
      <c r="I85" s="139"/>
      <c r="J85" s="22"/>
      <c r="K85" s="22"/>
      <c r="L85" s="20"/>
    </row>
    <row r="86" s="2" customFormat="1" ht="16.5" customHeight="1">
      <c r="A86" s="39"/>
      <c r="B86" s="40"/>
      <c r="C86" s="41"/>
      <c r="D86" s="41"/>
      <c r="E86" s="180" t="s">
        <v>100</v>
      </c>
      <c r="F86" s="41"/>
      <c r="G86" s="41"/>
      <c r="H86" s="41"/>
      <c r="I86" s="147"/>
      <c r="J86" s="41"/>
      <c r="K86" s="41"/>
      <c r="L86" s="148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2" t="s">
        <v>101</v>
      </c>
      <c r="D87" s="41"/>
      <c r="E87" s="41"/>
      <c r="F87" s="41"/>
      <c r="G87" s="41"/>
      <c r="H87" s="41"/>
      <c r="I87" s="147"/>
      <c r="J87" s="41"/>
      <c r="K87" s="41"/>
      <c r="L87" s="148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6.5" customHeight="1">
      <c r="A88" s="39"/>
      <c r="B88" s="40"/>
      <c r="C88" s="41"/>
      <c r="D88" s="41"/>
      <c r="E88" s="70" t="str">
        <f>E11</f>
        <v>PS_02 - Zemní práce</v>
      </c>
      <c r="F88" s="41"/>
      <c r="G88" s="41"/>
      <c r="H88" s="41"/>
      <c r="I88" s="147"/>
      <c r="J88" s="41"/>
      <c r="K88" s="41"/>
      <c r="L88" s="148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147"/>
      <c r="J89" s="41"/>
      <c r="K89" s="41"/>
      <c r="L89" s="148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2" t="s">
        <v>22</v>
      </c>
      <c r="D90" s="41"/>
      <c r="E90" s="41"/>
      <c r="F90" s="27" t="str">
        <f>F14</f>
        <v>obvod SSZT HK</v>
      </c>
      <c r="G90" s="41"/>
      <c r="H90" s="41"/>
      <c r="I90" s="150" t="s">
        <v>24</v>
      </c>
      <c r="J90" s="73" t="str">
        <f>IF(J14="","",J14)</f>
        <v>11. 12. 2019</v>
      </c>
      <c r="K90" s="41"/>
      <c r="L90" s="148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147"/>
      <c r="J91" s="41"/>
      <c r="K91" s="41"/>
      <c r="L91" s="148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2" t="s">
        <v>30</v>
      </c>
      <c r="D92" s="41"/>
      <c r="E92" s="41"/>
      <c r="F92" s="27" t="str">
        <f>E17</f>
        <v xml:space="preserve"> </v>
      </c>
      <c r="G92" s="41"/>
      <c r="H92" s="41"/>
      <c r="I92" s="150" t="s">
        <v>38</v>
      </c>
      <c r="J92" s="37" t="str">
        <f>E23</f>
        <v xml:space="preserve"> </v>
      </c>
      <c r="K92" s="41"/>
      <c r="L92" s="148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2" t="s">
        <v>36</v>
      </c>
      <c r="D93" s="41"/>
      <c r="E93" s="41"/>
      <c r="F93" s="27" t="str">
        <f>IF(E20="","",E20)</f>
        <v>Vyplň údaj</v>
      </c>
      <c r="G93" s="41"/>
      <c r="H93" s="41"/>
      <c r="I93" s="150" t="s">
        <v>40</v>
      </c>
      <c r="J93" s="37" t="str">
        <f>E26</f>
        <v>Lukáš Jiroudek</v>
      </c>
      <c r="K93" s="41"/>
      <c r="L93" s="148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0.32" customHeight="1">
      <c r="A94" s="39"/>
      <c r="B94" s="40"/>
      <c r="C94" s="41"/>
      <c r="D94" s="41"/>
      <c r="E94" s="41"/>
      <c r="F94" s="41"/>
      <c r="G94" s="41"/>
      <c r="H94" s="41"/>
      <c r="I94" s="147"/>
      <c r="J94" s="41"/>
      <c r="K94" s="41"/>
      <c r="L94" s="148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11" customFormat="1" ht="29.28" customHeight="1">
      <c r="A95" s="199"/>
      <c r="B95" s="200"/>
      <c r="C95" s="201" t="s">
        <v>128</v>
      </c>
      <c r="D95" s="202" t="s">
        <v>62</v>
      </c>
      <c r="E95" s="202" t="s">
        <v>58</v>
      </c>
      <c r="F95" s="202" t="s">
        <v>59</v>
      </c>
      <c r="G95" s="202" t="s">
        <v>129</v>
      </c>
      <c r="H95" s="202" t="s">
        <v>130</v>
      </c>
      <c r="I95" s="203" t="s">
        <v>131</v>
      </c>
      <c r="J95" s="202" t="s">
        <v>106</v>
      </c>
      <c r="K95" s="204" t="s">
        <v>132</v>
      </c>
      <c r="L95" s="205"/>
      <c r="M95" s="93" t="s">
        <v>32</v>
      </c>
      <c r="N95" s="94" t="s">
        <v>47</v>
      </c>
      <c r="O95" s="94" t="s">
        <v>133</v>
      </c>
      <c r="P95" s="94" t="s">
        <v>134</v>
      </c>
      <c r="Q95" s="94" t="s">
        <v>135</v>
      </c>
      <c r="R95" s="94" t="s">
        <v>136</v>
      </c>
      <c r="S95" s="94" t="s">
        <v>137</v>
      </c>
      <c r="T95" s="95" t="s">
        <v>138</v>
      </c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</row>
    <row r="96" s="2" customFormat="1" ht="22.8" customHeight="1">
      <c r="A96" s="39"/>
      <c r="B96" s="40"/>
      <c r="C96" s="100" t="s">
        <v>139</v>
      </c>
      <c r="D96" s="41"/>
      <c r="E96" s="41"/>
      <c r="F96" s="41"/>
      <c r="G96" s="41"/>
      <c r="H96" s="41"/>
      <c r="I96" s="147"/>
      <c r="J96" s="206">
        <f>BK96</f>
        <v>0</v>
      </c>
      <c r="K96" s="41"/>
      <c r="L96" s="45"/>
      <c r="M96" s="96"/>
      <c r="N96" s="207"/>
      <c r="O96" s="97"/>
      <c r="P96" s="208">
        <f>P97+P112+P137+P204+P223</f>
        <v>0</v>
      </c>
      <c r="Q96" s="97"/>
      <c r="R96" s="208">
        <f>R97+R112+R137+R204+R223</f>
        <v>254.90734661619999</v>
      </c>
      <c r="S96" s="97"/>
      <c r="T96" s="209">
        <f>T97+T112+T137+T204+T223</f>
        <v>215.52000000000001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7" t="s">
        <v>76</v>
      </c>
      <c r="AU96" s="17" t="s">
        <v>107</v>
      </c>
      <c r="BK96" s="210">
        <f>BK97+BK112+BK137+BK204+BK223</f>
        <v>0</v>
      </c>
    </row>
    <row r="97" s="12" customFormat="1" ht="25.92" customHeight="1">
      <c r="A97" s="12"/>
      <c r="B97" s="211"/>
      <c r="C97" s="212"/>
      <c r="D97" s="213" t="s">
        <v>76</v>
      </c>
      <c r="E97" s="214" t="s">
        <v>386</v>
      </c>
      <c r="F97" s="214" t="s">
        <v>387</v>
      </c>
      <c r="G97" s="212"/>
      <c r="H97" s="212"/>
      <c r="I97" s="215"/>
      <c r="J97" s="216">
        <f>BK97</f>
        <v>0</v>
      </c>
      <c r="K97" s="212"/>
      <c r="L97" s="217"/>
      <c r="M97" s="218"/>
      <c r="N97" s="219"/>
      <c r="O97" s="219"/>
      <c r="P97" s="220">
        <f>P98</f>
        <v>0</v>
      </c>
      <c r="Q97" s="219"/>
      <c r="R97" s="220">
        <f>R98</f>
        <v>1.33805</v>
      </c>
      <c r="S97" s="219"/>
      <c r="T97" s="221">
        <f>T98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22" t="s">
        <v>84</v>
      </c>
      <c r="AT97" s="223" t="s">
        <v>76</v>
      </c>
      <c r="AU97" s="223" t="s">
        <v>77</v>
      </c>
      <c r="AY97" s="222" t="s">
        <v>142</v>
      </c>
      <c r="BK97" s="224">
        <f>BK98</f>
        <v>0</v>
      </c>
    </row>
    <row r="98" s="12" customFormat="1" ht="22.8" customHeight="1">
      <c r="A98" s="12"/>
      <c r="B98" s="211"/>
      <c r="C98" s="212"/>
      <c r="D98" s="213" t="s">
        <v>76</v>
      </c>
      <c r="E98" s="252" t="s">
        <v>84</v>
      </c>
      <c r="F98" s="252" t="s">
        <v>93</v>
      </c>
      <c r="G98" s="212"/>
      <c r="H98" s="212"/>
      <c r="I98" s="215"/>
      <c r="J98" s="253">
        <f>BK98</f>
        <v>0</v>
      </c>
      <c r="K98" s="212"/>
      <c r="L98" s="217"/>
      <c r="M98" s="218"/>
      <c r="N98" s="219"/>
      <c r="O98" s="219"/>
      <c r="P98" s="220">
        <f>SUM(P99:P111)</f>
        <v>0</v>
      </c>
      <c r="Q98" s="219"/>
      <c r="R98" s="220">
        <f>SUM(R99:R111)</f>
        <v>1.33805</v>
      </c>
      <c r="S98" s="219"/>
      <c r="T98" s="221">
        <f>SUM(T99:T111)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22" t="s">
        <v>84</v>
      </c>
      <c r="AT98" s="223" t="s">
        <v>76</v>
      </c>
      <c r="AU98" s="223" t="s">
        <v>84</v>
      </c>
      <c r="AY98" s="222" t="s">
        <v>142</v>
      </c>
      <c r="BK98" s="224">
        <f>SUM(BK99:BK111)</f>
        <v>0</v>
      </c>
    </row>
    <row r="99" s="2" customFormat="1" ht="24" customHeight="1">
      <c r="A99" s="39"/>
      <c r="B99" s="40"/>
      <c r="C99" s="225" t="s">
        <v>84</v>
      </c>
      <c r="D99" s="225" t="s">
        <v>143</v>
      </c>
      <c r="E99" s="226" t="s">
        <v>2874</v>
      </c>
      <c r="F99" s="227" t="s">
        <v>2875</v>
      </c>
      <c r="G99" s="228" t="s">
        <v>598</v>
      </c>
      <c r="H99" s="229">
        <v>5.25</v>
      </c>
      <c r="I99" s="230"/>
      <c r="J99" s="231">
        <f>ROUND(I99*H99,2)</f>
        <v>0</v>
      </c>
      <c r="K99" s="227" t="s">
        <v>2876</v>
      </c>
      <c r="L99" s="45"/>
      <c r="M99" s="232" t="s">
        <v>32</v>
      </c>
      <c r="N99" s="233" t="s">
        <v>48</v>
      </c>
      <c r="O99" s="85"/>
      <c r="P99" s="234">
        <f>O99*H99</f>
        <v>0</v>
      </c>
      <c r="Q99" s="234">
        <v>0</v>
      </c>
      <c r="R99" s="234">
        <f>Q99*H99</f>
        <v>0</v>
      </c>
      <c r="S99" s="234">
        <v>0</v>
      </c>
      <c r="T99" s="23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36" t="s">
        <v>158</v>
      </c>
      <c r="AT99" s="236" t="s">
        <v>143</v>
      </c>
      <c r="AU99" s="236" t="s">
        <v>86</v>
      </c>
      <c r="AY99" s="17" t="s">
        <v>142</v>
      </c>
      <c r="BE99" s="237">
        <f>IF(N99="základní",J99,0)</f>
        <v>0</v>
      </c>
      <c r="BF99" s="237">
        <f>IF(N99="snížená",J99,0)</f>
        <v>0</v>
      </c>
      <c r="BG99" s="237">
        <f>IF(N99="zákl. přenesená",J99,0)</f>
        <v>0</v>
      </c>
      <c r="BH99" s="237">
        <f>IF(N99="sníž. přenesená",J99,0)</f>
        <v>0</v>
      </c>
      <c r="BI99" s="237">
        <f>IF(N99="nulová",J99,0)</f>
        <v>0</v>
      </c>
      <c r="BJ99" s="17" t="s">
        <v>84</v>
      </c>
      <c r="BK99" s="237">
        <f>ROUND(I99*H99,2)</f>
        <v>0</v>
      </c>
      <c r="BL99" s="17" t="s">
        <v>158</v>
      </c>
      <c r="BM99" s="236" t="s">
        <v>2877</v>
      </c>
    </row>
    <row r="100" s="2" customFormat="1">
      <c r="A100" s="39"/>
      <c r="B100" s="40"/>
      <c r="C100" s="41"/>
      <c r="D100" s="238" t="s">
        <v>149</v>
      </c>
      <c r="E100" s="41"/>
      <c r="F100" s="239" t="s">
        <v>2878</v>
      </c>
      <c r="G100" s="41"/>
      <c r="H100" s="41"/>
      <c r="I100" s="147"/>
      <c r="J100" s="41"/>
      <c r="K100" s="41"/>
      <c r="L100" s="45"/>
      <c r="M100" s="240"/>
      <c r="N100" s="241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7" t="s">
        <v>149</v>
      </c>
      <c r="AU100" s="17" t="s">
        <v>86</v>
      </c>
    </row>
    <row r="101" s="13" customFormat="1">
      <c r="A101" s="13"/>
      <c r="B101" s="259"/>
      <c r="C101" s="260"/>
      <c r="D101" s="238" t="s">
        <v>2879</v>
      </c>
      <c r="E101" s="261" t="s">
        <v>32</v>
      </c>
      <c r="F101" s="262" t="s">
        <v>2880</v>
      </c>
      <c r="G101" s="260"/>
      <c r="H101" s="263">
        <v>5.25</v>
      </c>
      <c r="I101" s="264"/>
      <c r="J101" s="260"/>
      <c r="K101" s="260"/>
      <c r="L101" s="265"/>
      <c r="M101" s="266"/>
      <c r="N101" s="267"/>
      <c r="O101" s="267"/>
      <c r="P101" s="267"/>
      <c r="Q101" s="267"/>
      <c r="R101" s="267"/>
      <c r="S101" s="267"/>
      <c r="T101" s="268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69" t="s">
        <v>2879</v>
      </c>
      <c r="AU101" s="269" t="s">
        <v>86</v>
      </c>
      <c r="AV101" s="13" t="s">
        <v>86</v>
      </c>
      <c r="AW101" s="13" t="s">
        <v>39</v>
      </c>
      <c r="AX101" s="13" t="s">
        <v>77</v>
      </c>
      <c r="AY101" s="269" t="s">
        <v>142</v>
      </c>
    </row>
    <row r="102" s="14" customFormat="1">
      <c r="A102" s="14"/>
      <c r="B102" s="270"/>
      <c r="C102" s="271"/>
      <c r="D102" s="238" t="s">
        <v>2879</v>
      </c>
      <c r="E102" s="272" t="s">
        <v>32</v>
      </c>
      <c r="F102" s="273" t="s">
        <v>2881</v>
      </c>
      <c r="G102" s="271"/>
      <c r="H102" s="274">
        <v>5.25</v>
      </c>
      <c r="I102" s="275"/>
      <c r="J102" s="271"/>
      <c r="K102" s="271"/>
      <c r="L102" s="276"/>
      <c r="M102" s="277"/>
      <c r="N102" s="278"/>
      <c r="O102" s="278"/>
      <c r="P102" s="278"/>
      <c r="Q102" s="278"/>
      <c r="R102" s="278"/>
      <c r="S102" s="278"/>
      <c r="T102" s="279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80" t="s">
        <v>2879</v>
      </c>
      <c r="AU102" s="280" t="s">
        <v>86</v>
      </c>
      <c r="AV102" s="14" t="s">
        <v>158</v>
      </c>
      <c r="AW102" s="14" t="s">
        <v>39</v>
      </c>
      <c r="AX102" s="14" t="s">
        <v>84</v>
      </c>
      <c r="AY102" s="280" t="s">
        <v>142</v>
      </c>
    </row>
    <row r="103" s="2" customFormat="1" ht="16.5" customHeight="1">
      <c r="A103" s="39"/>
      <c r="B103" s="40"/>
      <c r="C103" s="225" t="s">
        <v>86</v>
      </c>
      <c r="D103" s="225" t="s">
        <v>143</v>
      </c>
      <c r="E103" s="226" t="s">
        <v>2882</v>
      </c>
      <c r="F103" s="227" t="s">
        <v>2883</v>
      </c>
      <c r="G103" s="228" t="s">
        <v>275</v>
      </c>
      <c r="H103" s="229">
        <v>100</v>
      </c>
      <c r="I103" s="230"/>
      <c r="J103" s="231">
        <f>ROUND(I103*H103,2)</f>
        <v>0</v>
      </c>
      <c r="K103" s="227" t="s">
        <v>2876</v>
      </c>
      <c r="L103" s="45"/>
      <c r="M103" s="232" t="s">
        <v>32</v>
      </c>
      <c r="N103" s="233" t="s">
        <v>48</v>
      </c>
      <c r="O103" s="85"/>
      <c r="P103" s="234">
        <f>O103*H103</f>
        <v>0</v>
      </c>
      <c r="Q103" s="234">
        <v>0</v>
      </c>
      <c r="R103" s="234">
        <f>Q103*H103</f>
        <v>0</v>
      </c>
      <c r="S103" s="234">
        <v>0</v>
      </c>
      <c r="T103" s="23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36" t="s">
        <v>158</v>
      </c>
      <c r="AT103" s="236" t="s">
        <v>143</v>
      </c>
      <c r="AU103" s="236" t="s">
        <v>86</v>
      </c>
      <c r="AY103" s="17" t="s">
        <v>142</v>
      </c>
      <c r="BE103" s="237">
        <f>IF(N103="základní",J103,0)</f>
        <v>0</v>
      </c>
      <c r="BF103" s="237">
        <f>IF(N103="snížená",J103,0)</f>
        <v>0</v>
      </c>
      <c r="BG103" s="237">
        <f>IF(N103="zákl. přenesená",J103,0)</f>
        <v>0</v>
      </c>
      <c r="BH103" s="237">
        <f>IF(N103="sníž. přenesená",J103,0)</f>
        <v>0</v>
      </c>
      <c r="BI103" s="237">
        <f>IF(N103="nulová",J103,0)</f>
        <v>0</v>
      </c>
      <c r="BJ103" s="17" t="s">
        <v>84</v>
      </c>
      <c r="BK103" s="237">
        <f>ROUND(I103*H103,2)</f>
        <v>0</v>
      </c>
      <c r="BL103" s="17" t="s">
        <v>158</v>
      </c>
      <c r="BM103" s="236" t="s">
        <v>2884</v>
      </c>
    </row>
    <row r="104" s="2" customFormat="1">
      <c r="A104" s="39"/>
      <c r="B104" s="40"/>
      <c r="C104" s="41"/>
      <c r="D104" s="238" t="s">
        <v>149</v>
      </c>
      <c r="E104" s="41"/>
      <c r="F104" s="239" t="s">
        <v>2885</v>
      </c>
      <c r="G104" s="41"/>
      <c r="H104" s="41"/>
      <c r="I104" s="147"/>
      <c r="J104" s="41"/>
      <c r="K104" s="41"/>
      <c r="L104" s="45"/>
      <c r="M104" s="240"/>
      <c r="N104" s="241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7" t="s">
        <v>149</v>
      </c>
      <c r="AU104" s="17" t="s">
        <v>86</v>
      </c>
    </row>
    <row r="105" s="2" customFormat="1" ht="16.5" customHeight="1">
      <c r="A105" s="39"/>
      <c r="B105" s="40"/>
      <c r="C105" s="242" t="s">
        <v>154</v>
      </c>
      <c r="D105" s="242" t="s">
        <v>214</v>
      </c>
      <c r="E105" s="243" t="s">
        <v>2886</v>
      </c>
      <c r="F105" s="244" t="s">
        <v>2887</v>
      </c>
      <c r="G105" s="245" t="s">
        <v>275</v>
      </c>
      <c r="H105" s="246">
        <v>100</v>
      </c>
      <c r="I105" s="247"/>
      <c r="J105" s="248">
        <f>ROUND(I105*H105,2)</f>
        <v>0</v>
      </c>
      <c r="K105" s="244" t="s">
        <v>2876</v>
      </c>
      <c r="L105" s="249"/>
      <c r="M105" s="250" t="s">
        <v>32</v>
      </c>
      <c r="N105" s="251" t="s">
        <v>48</v>
      </c>
      <c r="O105" s="85"/>
      <c r="P105" s="234">
        <f>O105*H105</f>
        <v>0</v>
      </c>
      <c r="Q105" s="234">
        <v>0.0020999999999999999</v>
      </c>
      <c r="R105" s="234">
        <f>Q105*H105</f>
        <v>0.20999999999999999</v>
      </c>
      <c r="S105" s="234">
        <v>0</v>
      </c>
      <c r="T105" s="23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36" t="s">
        <v>217</v>
      </c>
      <c r="AT105" s="236" t="s">
        <v>214</v>
      </c>
      <c r="AU105" s="236" t="s">
        <v>86</v>
      </c>
      <c r="AY105" s="17" t="s">
        <v>142</v>
      </c>
      <c r="BE105" s="237">
        <f>IF(N105="základní",J105,0)</f>
        <v>0</v>
      </c>
      <c r="BF105" s="237">
        <f>IF(N105="snížená",J105,0)</f>
        <v>0</v>
      </c>
      <c r="BG105" s="237">
        <f>IF(N105="zákl. přenesená",J105,0)</f>
        <v>0</v>
      </c>
      <c r="BH105" s="237">
        <f>IF(N105="sníž. přenesená",J105,0)</f>
        <v>0</v>
      </c>
      <c r="BI105" s="237">
        <f>IF(N105="nulová",J105,0)</f>
        <v>0</v>
      </c>
      <c r="BJ105" s="17" t="s">
        <v>84</v>
      </c>
      <c r="BK105" s="237">
        <f>ROUND(I105*H105,2)</f>
        <v>0</v>
      </c>
      <c r="BL105" s="17" t="s">
        <v>218</v>
      </c>
      <c r="BM105" s="236" t="s">
        <v>2888</v>
      </c>
    </row>
    <row r="106" s="2" customFormat="1" ht="36" customHeight="1">
      <c r="A106" s="39"/>
      <c r="B106" s="40"/>
      <c r="C106" s="225" t="s">
        <v>158</v>
      </c>
      <c r="D106" s="225" t="s">
        <v>143</v>
      </c>
      <c r="E106" s="226" t="s">
        <v>2889</v>
      </c>
      <c r="F106" s="227" t="s">
        <v>2890</v>
      </c>
      <c r="G106" s="228" t="s">
        <v>146</v>
      </c>
      <c r="H106" s="229">
        <v>2</v>
      </c>
      <c r="I106" s="230"/>
      <c r="J106" s="231">
        <f>ROUND(I106*H106,2)</f>
        <v>0</v>
      </c>
      <c r="K106" s="227" t="s">
        <v>2876</v>
      </c>
      <c r="L106" s="45"/>
      <c r="M106" s="232" t="s">
        <v>32</v>
      </c>
      <c r="N106" s="233" t="s">
        <v>48</v>
      </c>
      <c r="O106" s="85"/>
      <c r="P106" s="234">
        <f>O106*H106</f>
        <v>0</v>
      </c>
      <c r="Q106" s="234">
        <v>0</v>
      </c>
      <c r="R106" s="234">
        <f>Q106*H106</f>
        <v>0</v>
      </c>
      <c r="S106" s="234">
        <v>0</v>
      </c>
      <c r="T106" s="23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36" t="s">
        <v>158</v>
      </c>
      <c r="AT106" s="236" t="s">
        <v>143</v>
      </c>
      <c r="AU106" s="236" t="s">
        <v>86</v>
      </c>
      <c r="AY106" s="17" t="s">
        <v>142</v>
      </c>
      <c r="BE106" s="237">
        <f>IF(N106="základní",J106,0)</f>
        <v>0</v>
      </c>
      <c r="BF106" s="237">
        <f>IF(N106="snížená",J106,0)</f>
        <v>0</v>
      </c>
      <c r="BG106" s="237">
        <f>IF(N106="zákl. přenesená",J106,0)</f>
        <v>0</v>
      </c>
      <c r="BH106" s="237">
        <f>IF(N106="sníž. přenesená",J106,0)</f>
        <v>0</v>
      </c>
      <c r="BI106" s="237">
        <f>IF(N106="nulová",J106,0)</f>
        <v>0</v>
      </c>
      <c r="BJ106" s="17" t="s">
        <v>84</v>
      </c>
      <c r="BK106" s="237">
        <f>ROUND(I106*H106,2)</f>
        <v>0</v>
      </c>
      <c r="BL106" s="17" t="s">
        <v>158</v>
      </c>
      <c r="BM106" s="236" t="s">
        <v>2891</v>
      </c>
    </row>
    <row r="107" s="2" customFormat="1">
      <c r="A107" s="39"/>
      <c r="B107" s="40"/>
      <c r="C107" s="41"/>
      <c r="D107" s="238" t="s">
        <v>149</v>
      </c>
      <c r="E107" s="41"/>
      <c r="F107" s="239" t="s">
        <v>2892</v>
      </c>
      <c r="G107" s="41"/>
      <c r="H107" s="41"/>
      <c r="I107" s="147"/>
      <c r="J107" s="41"/>
      <c r="K107" s="41"/>
      <c r="L107" s="45"/>
      <c r="M107" s="240"/>
      <c r="N107" s="241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7" t="s">
        <v>149</v>
      </c>
      <c r="AU107" s="17" t="s">
        <v>86</v>
      </c>
    </row>
    <row r="108" s="2" customFormat="1" ht="16.5" customHeight="1">
      <c r="A108" s="39"/>
      <c r="B108" s="40"/>
      <c r="C108" s="242" t="s">
        <v>162</v>
      </c>
      <c r="D108" s="242" t="s">
        <v>214</v>
      </c>
      <c r="E108" s="243" t="s">
        <v>2893</v>
      </c>
      <c r="F108" s="244" t="s">
        <v>2894</v>
      </c>
      <c r="G108" s="245" t="s">
        <v>2895</v>
      </c>
      <c r="H108" s="246">
        <v>5</v>
      </c>
      <c r="I108" s="247"/>
      <c r="J108" s="248">
        <f>ROUND(I108*H108,2)</f>
        <v>0</v>
      </c>
      <c r="K108" s="244" t="s">
        <v>2876</v>
      </c>
      <c r="L108" s="249"/>
      <c r="M108" s="250" t="s">
        <v>32</v>
      </c>
      <c r="N108" s="251" t="s">
        <v>48</v>
      </c>
      <c r="O108" s="85"/>
      <c r="P108" s="234">
        <f>O108*H108</f>
        <v>0</v>
      </c>
      <c r="Q108" s="234">
        <v>0.016500000000000001</v>
      </c>
      <c r="R108" s="234">
        <f>Q108*H108</f>
        <v>0.082500000000000004</v>
      </c>
      <c r="S108" s="234">
        <v>0</v>
      </c>
      <c r="T108" s="23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36" t="s">
        <v>217</v>
      </c>
      <c r="AT108" s="236" t="s">
        <v>214</v>
      </c>
      <c r="AU108" s="236" t="s">
        <v>86</v>
      </c>
      <c r="AY108" s="17" t="s">
        <v>142</v>
      </c>
      <c r="BE108" s="237">
        <f>IF(N108="základní",J108,0)</f>
        <v>0</v>
      </c>
      <c r="BF108" s="237">
        <f>IF(N108="snížená",J108,0)</f>
        <v>0</v>
      </c>
      <c r="BG108" s="237">
        <f>IF(N108="zákl. přenesená",J108,0)</f>
        <v>0</v>
      </c>
      <c r="BH108" s="237">
        <f>IF(N108="sníž. přenesená",J108,0)</f>
        <v>0</v>
      </c>
      <c r="BI108" s="237">
        <f>IF(N108="nulová",J108,0)</f>
        <v>0</v>
      </c>
      <c r="BJ108" s="17" t="s">
        <v>84</v>
      </c>
      <c r="BK108" s="237">
        <f>ROUND(I108*H108,2)</f>
        <v>0</v>
      </c>
      <c r="BL108" s="17" t="s">
        <v>218</v>
      </c>
      <c r="BM108" s="236" t="s">
        <v>2896</v>
      </c>
    </row>
    <row r="109" s="2" customFormat="1" ht="16.5" customHeight="1">
      <c r="A109" s="39"/>
      <c r="B109" s="40"/>
      <c r="C109" s="242" t="s">
        <v>166</v>
      </c>
      <c r="D109" s="242" t="s">
        <v>214</v>
      </c>
      <c r="E109" s="243" t="s">
        <v>2897</v>
      </c>
      <c r="F109" s="244" t="s">
        <v>2898</v>
      </c>
      <c r="G109" s="245" t="s">
        <v>2895</v>
      </c>
      <c r="H109" s="246">
        <v>5</v>
      </c>
      <c r="I109" s="247"/>
      <c r="J109" s="248">
        <f>ROUND(I109*H109,2)</f>
        <v>0</v>
      </c>
      <c r="K109" s="244" t="s">
        <v>2876</v>
      </c>
      <c r="L109" s="249"/>
      <c r="M109" s="250" t="s">
        <v>32</v>
      </c>
      <c r="N109" s="251" t="s">
        <v>48</v>
      </c>
      <c r="O109" s="85"/>
      <c r="P109" s="234">
        <f>O109*H109</f>
        <v>0</v>
      </c>
      <c r="Q109" s="234">
        <v>0.0042300000000000003</v>
      </c>
      <c r="R109" s="234">
        <f>Q109*H109</f>
        <v>0.021150000000000002</v>
      </c>
      <c r="S109" s="234">
        <v>0</v>
      </c>
      <c r="T109" s="23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36" t="s">
        <v>217</v>
      </c>
      <c r="AT109" s="236" t="s">
        <v>214</v>
      </c>
      <c r="AU109" s="236" t="s">
        <v>86</v>
      </c>
      <c r="AY109" s="17" t="s">
        <v>142</v>
      </c>
      <c r="BE109" s="237">
        <f>IF(N109="základní",J109,0)</f>
        <v>0</v>
      </c>
      <c r="BF109" s="237">
        <f>IF(N109="snížená",J109,0)</f>
        <v>0</v>
      </c>
      <c r="BG109" s="237">
        <f>IF(N109="zákl. přenesená",J109,0)</f>
        <v>0</v>
      </c>
      <c r="BH109" s="237">
        <f>IF(N109="sníž. přenesená",J109,0)</f>
        <v>0</v>
      </c>
      <c r="BI109" s="237">
        <f>IF(N109="nulová",J109,0)</f>
        <v>0</v>
      </c>
      <c r="BJ109" s="17" t="s">
        <v>84</v>
      </c>
      <c r="BK109" s="237">
        <f>ROUND(I109*H109,2)</f>
        <v>0</v>
      </c>
      <c r="BL109" s="17" t="s">
        <v>218</v>
      </c>
      <c r="BM109" s="236" t="s">
        <v>2899</v>
      </c>
    </row>
    <row r="110" s="2" customFormat="1" ht="16.5" customHeight="1">
      <c r="A110" s="39"/>
      <c r="B110" s="40"/>
      <c r="C110" s="242" t="s">
        <v>170</v>
      </c>
      <c r="D110" s="242" t="s">
        <v>214</v>
      </c>
      <c r="E110" s="243" t="s">
        <v>2900</v>
      </c>
      <c r="F110" s="244" t="s">
        <v>2901</v>
      </c>
      <c r="G110" s="245" t="s">
        <v>2902</v>
      </c>
      <c r="H110" s="246">
        <v>20</v>
      </c>
      <c r="I110" s="247"/>
      <c r="J110" s="248">
        <f>ROUND(I110*H110,2)</f>
        <v>0</v>
      </c>
      <c r="K110" s="244" t="s">
        <v>2876</v>
      </c>
      <c r="L110" s="249"/>
      <c r="M110" s="250" t="s">
        <v>32</v>
      </c>
      <c r="N110" s="251" t="s">
        <v>48</v>
      </c>
      <c r="O110" s="85"/>
      <c r="P110" s="234">
        <f>O110*H110</f>
        <v>0</v>
      </c>
      <c r="Q110" s="234">
        <v>0.00122</v>
      </c>
      <c r="R110" s="234">
        <f>Q110*H110</f>
        <v>0.024399999999999998</v>
      </c>
      <c r="S110" s="234">
        <v>0</v>
      </c>
      <c r="T110" s="23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36" t="s">
        <v>217</v>
      </c>
      <c r="AT110" s="236" t="s">
        <v>214</v>
      </c>
      <c r="AU110" s="236" t="s">
        <v>86</v>
      </c>
      <c r="AY110" s="17" t="s">
        <v>142</v>
      </c>
      <c r="BE110" s="237">
        <f>IF(N110="základní",J110,0)</f>
        <v>0</v>
      </c>
      <c r="BF110" s="237">
        <f>IF(N110="snížená",J110,0)</f>
        <v>0</v>
      </c>
      <c r="BG110" s="237">
        <f>IF(N110="zákl. přenesená",J110,0)</f>
        <v>0</v>
      </c>
      <c r="BH110" s="237">
        <f>IF(N110="sníž. přenesená",J110,0)</f>
        <v>0</v>
      </c>
      <c r="BI110" s="237">
        <f>IF(N110="nulová",J110,0)</f>
        <v>0</v>
      </c>
      <c r="BJ110" s="17" t="s">
        <v>84</v>
      </c>
      <c r="BK110" s="237">
        <f>ROUND(I110*H110,2)</f>
        <v>0</v>
      </c>
      <c r="BL110" s="17" t="s">
        <v>218</v>
      </c>
      <c r="BM110" s="236" t="s">
        <v>2903</v>
      </c>
    </row>
    <row r="111" s="2" customFormat="1" ht="16.5" customHeight="1">
      <c r="A111" s="39"/>
      <c r="B111" s="40"/>
      <c r="C111" s="242" t="s">
        <v>174</v>
      </c>
      <c r="D111" s="242" t="s">
        <v>214</v>
      </c>
      <c r="E111" s="243" t="s">
        <v>2904</v>
      </c>
      <c r="F111" s="244" t="s">
        <v>2905</v>
      </c>
      <c r="G111" s="245" t="s">
        <v>450</v>
      </c>
      <c r="H111" s="246">
        <v>1</v>
      </c>
      <c r="I111" s="247"/>
      <c r="J111" s="248">
        <f>ROUND(I111*H111,2)</f>
        <v>0</v>
      </c>
      <c r="K111" s="244" t="s">
        <v>2876</v>
      </c>
      <c r="L111" s="249"/>
      <c r="M111" s="250" t="s">
        <v>32</v>
      </c>
      <c r="N111" s="251" t="s">
        <v>48</v>
      </c>
      <c r="O111" s="85"/>
      <c r="P111" s="234">
        <f>O111*H111</f>
        <v>0</v>
      </c>
      <c r="Q111" s="234">
        <v>1</v>
      </c>
      <c r="R111" s="234">
        <f>Q111*H111</f>
        <v>1</v>
      </c>
      <c r="S111" s="234">
        <v>0</v>
      </c>
      <c r="T111" s="23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36" t="s">
        <v>217</v>
      </c>
      <c r="AT111" s="236" t="s">
        <v>214</v>
      </c>
      <c r="AU111" s="236" t="s">
        <v>86</v>
      </c>
      <c r="AY111" s="17" t="s">
        <v>142</v>
      </c>
      <c r="BE111" s="237">
        <f>IF(N111="základní",J111,0)</f>
        <v>0</v>
      </c>
      <c r="BF111" s="237">
        <f>IF(N111="snížená",J111,0)</f>
        <v>0</v>
      </c>
      <c r="BG111" s="237">
        <f>IF(N111="zákl. přenesená",J111,0)</f>
        <v>0</v>
      </c>
      <c r="BH111" s="237">
        <f>IF(N111="sníž. přenesená",J111,0)</f>
        <v>0</v>
      </c>
      <c r="BI111" s="237">
        <f>IF(N111="nulová",J111,0)</f>
        <v>0</v>
      </c>
      <c r="BJ111" s="17" t="s">
        <v>84</v>
      </c>
      <c r="BK111" s="237">
        <f>ROUND(I111*H111,2)</f>
        <v>0</v>
      </c>
      <c r="BL111" s="17" t="s">
        <v>218</v>
      </c>
      <c r="BM111" s="236" t="s">
        <v>2906</v>
      </c>
    </row>
    <row r="112" s="12" customFormat="1" ht="25.92" customHeight="1">
      <c r="A112" s="12"/>
      <c r="B112" s="211"/>
      <c r="C112" s="212"/>
      <c r="D112" s="213" t="s">
        <v>76</v>
      </c>
      <c r="E112" s="214" t="s">
        <v>2907</v>
      </c>
      <c r="F112" s="214" t="s">
        <v>2908</v>
      </c>
      <c r="G112" s="212"/>
      <c r="H112" s="212"/>
      <c r="I112" s="215"/>
      <c r="J112" s="216">
        <f>BK112</f>
        <v>0</v>
      </c>
      <c r="K112" s="212"/>
      <c r="L112" s="217"/>
      <c r="M112" s="218"/>
      <c r="N112" s="219"/>
      <c r="O112" s="219"/>
      <c r="P112" s="220">
        <f>P113+P116+P128+P132</f>
        <v>0</v>
      </c>
      <c r="Q112" s="219"/>
      <c r="R112" s="220">
        <f>R113+R116+R128+R132</f>
        <v>13.995176616199998</v>
      </c>
      <c r="S112" s="219"/>
      <c r="T112" s="221">
        <f>T113+T116+T128+T132</f>
        <v>34.560000000000002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22" t="s">
        <v>86</v>
      </c>
      <c r="AT112" s="223" t="s">
        <v>76</v>
      </c>
      <c r="AU112" s="223" t="s">
        <v>77</v>
      </c>
      <c r="AY112" s="222" t="s">
        <v>142</v>
      </c>
      <c r="BK112" s="224">
        <f>BK113+BK116+BK128+BK132</f>
        <v>0</v>
      </c>
    </row>
    <row r="113" s="12" customFormat="1" ht="22.8" customHeight="1">
      <c r="A113" s="12"/>
      <c r="B113" s="211"/>
      <c r="C113" s="212"/>
      <c r="D113" s="213" t="s">
        <v>76</v>
      </c>
      <c r="E113" s="252" t="s">
        <v>2909</v>
      </c>
      <c r="F113" s="252" t="s">
        <v>2910</v>
      </c>
      <c r="G113" s="212"/>
      <c r="H113" s="212"/>
      <c r="I113" s="215"/>
      <c r="J113" s="253">
        <f>BK113</f>
        <v>0</v>
      </c>
      <c r="K113" s="212"/>
      <c r="L113" s="217"/>
      <c r="M113" s="218"/>
      <c r="N113" s="219"/>
      <c r="O113" s="219"/>
      <c r="P113" s="220">
        <f>SUM(P114:P115)</f>
        <v>0</v>
      </c>
      <c r="Q113" s="219"/>
      <c r="R113" s="220">
        <f>SUM(R114:R115)</f>
        <v>2</v>
      </c>
      <c r="S113" s="219"/>
      <c r="T113" s="221">
        <f>SUM(T114:T115)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22" t="s">
        <v>86</v>
      </c>
      <c r="AT113" s="223" t="s">
        <v>76</v>
      </c>
      <c r="AU113" s="223" t="s">
        <v>84</v>
      </c>
      <c r="AY113" s="222" t="s">
        <v>142</v>
      </c>
      <c r="BK113" s="224">
        <f>SUM(BK114:BK115)</f>
        <v>0</v>
      </c>
    </row>
    <row r="114" s="2" customFormat="1" ht="24" customHeight="1">
      <c r="A114" s="39"/>
      <c r="B114" s="40"/>
      <c r="C114" s="225" t="s">
        <v>178</v>
      </c>
      <c r="D114" s="225" t="s">
        <v>143</v>
      </c>
      <c r="E114" s="226" t="s">
        <v>2911</v>
      </c>
      <c r="F114" s="227" t="s">
        <v>2912</v>
      </c>
      <c r="G114" s="228" t="s">
        <v>509</v>
      </c>
      <c r="H114" s="229">
        <v>30</v>
      </c>
      <c r="I114" s="230"/>
      <c r="J114" s="231">
        <f>ROUND(I114*H114,2)</f>
        <v>0</v>
      </c>
      <c r="K114" s="227" t="s">
        <v>2876</v>
      </c>
      <c r="L114" s="45"/>
      <c r="M114" s="232" t="s">
        <v>32</v>
      </c>
      <c r="N114" s="233" t="s">
        <v>48</v>
      </c>
      <c r="O114" s="85"/>
      <c r="P114" s="234">
        <f>O114*H114</f>
        <v>0</v>
      </c>
      <c r="Q114" s="234">
        <v>0</v>
      </c>
      <c r="R114" s="234">
        <f>Q114*H114</f>
        <v>0</v>
      </c>
      <c r="S114" s="234">
        <v>0</v>
      </c>
      <c r="T114" s="23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36" t="s">
        <v>205</v>
      </c>
      <c r="AT114" s="236" t="s">
        <v>143</v>
      </c>
      <c r="AU114" s="236" t="s">
        <v>86</v>
      </c>
      <c r="AY114" s="17" t="s">
        <v>142</v>
      </c>
      <c r="BE114" s="237">
        <f>IF(N114="základní",J114,0)</f>
        <v>0</v>
      </c>
      <c r="BF114" s="237">
        <f>IF(N114="snížená",J114,0)</f>
        <v>0</v>
      </c>
      <c r="BG114" s="237">
        <f>IF(N114="zákl. přenesená",J114,0)</f>
        <v>0</v>
      </c>
      <c r="BH114" s="237">
        <f>IF(N114="sníž. přenesená",J114,0)</f>
        <v>0</v>
      </c>
      <c r="BI114" s="237">
        <f>IF(N114="nulová",J114,0)</f>
        <v>0</v>
      </c>
      <c r="BJ114" s="17" t="s">
        <v>84</v>
      </c>
      <c r="BK114" s="237">
        <f>ROUND(I114*H114,2)</f>
        <v>0</v>
      </c>
      <c r="BL114" s="17" t="s">
        <v>205</v>
      </c>
      <c r="BM114" s="236" t="s">
        <v>2913</v>
      </c>
    </row>
    <row r="115" s="2" customFormat="1" ht="16.5" customHeight="1">
      <c r="A115" s="39"/>
      <c r="B115" s="40"/>
      <c r="C115" s="242" t="s">
        <v>182</v>
      </c>
      <c r="D115" s="242" t="s">
        <v>214</v>
      </c>
      <c r="E115" s="243" t="s">
        <v>2914</v>
      </c>
      <c r="F115" s="244" t="s">
        <v>2915</v>
      </c>
      <c r="G115" s="245" t="s">
        <v>450</v>
      </c>
      <c r="H115" s="246">
        <v>2</v>
      </c>
      <c r="I115" s="247"/>
      <c r="J115" s="248">
        <f>ROUND(I115*H115,2)</f>
        <v>0</v>
      </c>
      <c r="K115" s="244" t="s">
        <v>2876</v>
      </c>
      <c r="L115" s="249"/>
      <c r="M115" s="250" t="s">
        <v>32</v>
      </c>
      <c r="N115" s="251" t="s">
        <v>48</v>
      </c>
      <c r="O115" s="85"/>
      <c r="P115" s="234">
        <f>O115*H115</f>
        <v>0</v>
      </c>
      <c r="Q115" s="234">
        <v>1</v>
      </c>
      <c r="R115" s="234">
        <f>Q115*H115</f>
        <v>2</v>
      </c>
      <c r="S115" s="234">
        <v>0</v>
      </c>
      <c r="T115" s="23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36" t="s">
        <v>230</v>
      </c>
      <c r="AT115" s="236" t="s">
        <v>214</v>
      </c>
      <c r="AU115" s="236" t="s">
        <v>86</v>
      </c>
      <c r="AY115" s="17" t="s">
        <v>142</v>
      </c>
      <c r="BE115" s="237">
        <f>IF(N115="základní",J115,0)</f>
        <v>0</v>
      </c>
      <c r="BF115" s="237">
        <f>IF(N115="snížená",J115,0)</f>
        <v>0</v>
      </c>
      <c r="BG115" s="237">
        <f>IF(N115="zákl. přenesená",J115,0)</f>
        <v>0</v>
      </c>
      <c r="BH115" s="237">
        <f>IF(N115="sníž. přenesená",J115,0)</f>
        <v>0</v>
      </c>
      <c r="BI115" s="237">
        <f>IF(N115="nulová",J115,0)</f>
        <v>0</v>
      </c>
      <c r="BJ115" s="17" t="s">
        <v>84</v>
      </c>
      <c r="BK115" s="237">
        <f>ROUND(I115*H115,2)</f>
        <v>0</v>
      </c>
      <c r="BL115" s="17" t="s">
        <v>230</v>
      </c>
      <c r="BM115" s="236" t="s">
        <v>2916</v>
      </c>
    </row>
    <row r="116" s="12" customFormat="1" ht="22.8" customHeight="1">
      <c r="A116" s="12"/>
      <c r="B116" s="211"/>
      <c r="C116" s="212"/>
      <c r="D116" s="213" t="s">
        <v>76</v>
      </c>
      <c r="E116" s="252" t="s">
        <v>86</v>
      </c>
      <c r="F116" s="252" t="s">
        <v>2917</v>
      </c>
      <c r="G116" s="212"/>
      <c r="H116" s="212"/>
      <c r="I116" s="215"/>
      <c r="J116" s="253">
        <f>BK116</f>
        <v>0</v>
      </c>
      <c r="K116" s="212"/>
      <c r="L116" s="217"/>
      <c r="M116" s="218"/>
      <c r="N116" s="219"/>
      <c r="O116" s="219"/>
      <c r="P116" s="220">
        <f>SUM(P117:P127)</f>
        <v>0</v>
      </c>
      <c r="Q116" s="219"/>
      <c r="R116" s="220">
        <f>SUM(R117:R127)</f>
        <v>11.995176616199998</v>
      </c>
      <c r="S116" s="219"/>
      <c r="T116" s="221">
        <f>SUM(T117:T127)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22" t="s">
        <v>84</v>
      </c>
      <c r="AT116" s="223" t="s">
        <v>76</v>
      </c>
      <c r="AU116" s="223" t="s">
        <v>84</v>
      </c>
      <c r="AY116" s="222" t="s">
        <v>142</v>
      </c>
      <c r="BK116" s="224">
        <f>SUM(BK117:BK127)</f>
        <v>0</v>
      </c>
    </row>
    <row r="117" s="2" customFormat="1" ht="16.5" customHeight="1">
      <c r="A117" s="39"/>
      <c r="B117" s="40"/>
      <c r="C117" s="225" t="s">
        <v>186</v>
      </c>
      <c r="D117" s="225" t="s">
        <v>143</v>
      </c>
      <c r="E117" s="226" t="s">
        <v>2918</v>
      </c>
      <c r="F117" s="227" t="s">
        <v>2919</v>
      </c>
      <c r="G117" s="228" t="s">
        <v>598</v>
      </c>
      <c r="H117" s="229">
        <v>2.3999999999999999</v>
      </c>
      <c r="I117" s="230"/>
      <c r="J117" s="231">
        <f>ROUND(I117*H117,2)</f>
        <v>0</v>
      </c>
      <c r="K117" s="227" t="s">
        <v>2876</v>
      </c>
      <c r="L117" s="45"/>
      <c r="M117" s="232" t="s">
        <v>32</v>
      </c>
      <c r="N117" s="233" t="s">
        <v>48</v>
      </c>
      <c r="O117" s="85"/>
      <c r="P117" s="234">
        <f>O117*H117</f>
        <v>0</v>
      </c>
      <c r="Q117" s="234">
        <v>2.4532922039999998</v>
      </c>
      <c r="R117" s="234">
        <f>Q117*H117</f>
        <v>5.8879012895999994</v>
      </c>
      <c r="S117" s="234">
        <v>0</v>
      </c>
      <c r="T117" s="23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36" t="s">
        <v>158</v>
      </c>
      <c r="AT117" s="236" t="s">
        <v>143</v>
      </c>
      <c r="AU117" s="236" t="s">
        <v>86</v>
      </c>
      <c r="AY117" s="17" t="s">
        <v>142</v>
      </c>
      <c r="BE117" s="237">
        <f>IF(N117="základní",J117,0)</f>
        <v>0</v>
      </c>
      <c r="BF117" s="237">
        <f>IF(N117="snížená",J117,0)</f>
        <v>0</v>
      </c>
      <c r="BG117" s="237">
        <f>IF(N117="zákl. přenesená",J117,0)</f>
        <v>0</v>
      </c>
      <c r="BH117" s="237">
        <f>IF(N117="sníž. přenesená",J117,0)</f>
        <v>0</v>
      </c>
      <c r="BI117" s="237">
        <f>IF(N117="nulová",J117,0)</f>
        <v>0</v>
      </c>
      <c r="BJ117" s="17" t="s">
        <v>84</v>
      </c>
      <c r="BK117" s="237">
        <f>ROUND(I117*H117,2)</f>
        <v>0</v>
      </c>
      <c r="BL117" s="17" t="s">
        <v>158</v>
      </c>
      <c r="BM117" s="236" t="s">
        <v>2920</v>
      </c>
    </row>
    <row r="118" s="2" customFormat="1">
      <c r="A118" s="39"/>
      <c r="B118" s="40"/>
      <c r="C118" s="41"/>
      <c r="D118" s="238" t="s">
        <v>149</v>
      </c>
      <c r="E118" s="41"/>
      <c r="F118" s="239" t="s">
        <v>2921</v>
      </c>
      <c r="G118" s="41"/>
      <c r="H118" s="41"/>
      <c r="I118" s="147"/>
      <c r="J118" s="41"/>
      <c r="K118" s="41"/>
      <c r="L118" s="45"/>
      <c r="M118" s="240"/>
      <c r="N118" s="241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7" t="s">
        <v>149</v>
      </c>
      <c r="AU118" s="17" t="s">
        <v>86</v>
      </c>
    </row>
    <row r="119" s="15" customFormat="1">
      <c r="A119" s="15"/>
      <c r="B119" s="281"/>
      <c r="C119" s="282"/>
      <c r="D119" s="238" t="s">
        <v>2879</v>
      </c>
      <c r="E119" s="283" t="s">
        <v>32</v>
      </c>
      <c r="F119" s="284" t="s">
        <v>2922</v>
      </c>
      <c r="G119" s="282"/>
      <c r="H119" s="283" t="s">
        <v>32</v>
      </c>
      <c r="I119" s="285"/>
      <c r="J119" s="282"/>
      <c r="K119" s="282"/>
      <c r="L119" s="286"/>
      <c r="M119" s="287"/>
      <c r="N119" s="288"/>
      <c r="O119" s="288"/>
      <c r="P119" s="288"/>
      <c r="Q119" s="288"/>
      <c r="R119" s="288"/>
      <c r="S119" s="288"/>
      <c r="T119" s="289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90" t="s">
        <v>2879</v>
      </c>
      <c r="AU119" s="290" t="s">
        <v>86</v>
      </c>
      <c r="AV119" s="15" t="s">
        <v>84</v>
      </c>
      <c r="AW119" s="15" t="s">
        <v>39</v>
      </c>
      <c r="AX119" s="15" t="s">
        <v>77</v>
      </c>
      <c r="AY119" s="290" t="s">
        <v>142</v>
      </c>
    </row>
    <row r="120" s="13" customFormat="1">
      <c r="A120" s="13"/>
      <c r="B120" s="259"/>
      <c r="C120" s="260"/>
      <c r="D120" s="238" t="s">
        <v>2879</v>
      </c>
      <c r="E120" s="261" t="s">
        <v>32</v>
      </c>
      <c r="F120" s="262" t="s">
        <v>2923</v>
      </c>
      <c r="G120" s="260"/>
      <c r="H120" s="263">
        <v>2.3999999999999999</v>
      </c>
      <c r="I120" s="264"/>
      <c r="J120" s="260"/>
      <c r="K120" s="260"/>
      <c r="L120" s="265"/>
      <c r="M120" s="266"/>
      <c r="N120" s="267"/>
      <c r="O120" s="267"/>
      <c r="P120" s="267"/>
      <c r="Q120" s="267"/>
      <c r="R120" s="267"/>
      <c r="S120" s="267"/>
      <c r="T120" s="268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69" t="s">
        <v>2879</v>
      </c>
      <c r="AU120" s="269" t="s">
        <v>86</v>
      </c>
      <c r="AV120" s="13" t="s">
        <v>86</v>
      </c>
      <c r="AW120" s="13" t="s">
        <v>39</v>
      </c>
      <c r="AX120" s="13" t="s">
        <v>77</v>
      </c>
      <c r="AY120" s="269" t="s">
        <v>142</v>
      </c>
    </row>
    <row r="121" s="14" customFormat="1">
      <c r="A121" s="14"/>
      <c r="B121" s="270"/>
      <c r="C121" s="271"/>
      <c r="D121" s="238" t="s">
        <v>2879</v>
      </c>
      <c r="E121" s="272" t="s">
        <v>32</v>
      </c>
      <c r="F121" s="273" t="s">
        <v>2881</v>
      </c>
      <c r="G121" s="271"/>
      <c r="H121" s="274">
        <v>2.3999999999999999</v>
      </c>
      <c r="I121" s="275"/>
      <c r="J121" s="271"/>
      <c r="K121" s="271"/>
      <c r="L121" s="276"/>
      <c r="M121" s="277"/>
      <c r="N121" s="278"/>
      <c r="O121" s="278"/>
      <c r="P121" s="278"/>
      <c r="Q121" s="278"/>
      <c r="R121" s="278"/>
      <c r="S121" s="278"/>
      <c r="T121" s="279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80" t="s">
        <v>2879</v>
      </c>
      <c r="AU121" s="280" t="s">
        <v>86</v>
      </c>
      <c r="AV121" s="14" t="s">
        <v>158</v>
      </c>
      <c r="AW121" s="14" t="s">
        <v>39</v>
      </c>
      <c r="AX121" s="14" t="s">
        <v>84</v>
      </c>
      <c r="AY121" s="280" t="s">
        <v>142</v>
      </c>
    </row>
    <row r="122" s="2" customFormat="1" ht="16.5" customHeight="1">
      <c r="A122" s="39"/>
      <c r="B122" s="40"/>
      <c r="C122" s="225" t="s">
        <v>190</v>
      </c>
      <c r="D122" s="225" t="s">
        <v>143</v>
      </c>
      <c r="E122" s="226" t="s">
        <v>2924</v>
      </c>
      <c r="F122" s="227" t="s">
        <v>2925</v>
      </c>
      <c r="G122" s="228" t="s">
        <v>450</v>
      </c>
      <c r="H122" s="229">
        <v>0.089999999999999997</v>
      </c>
      <c r="I122" s="230"/>
      <c r="J122" s="231">
        <f>ROUND(I122*H122,2)</f>
        <v>0</v>
      </c>
      <c r="K122" s="227" t="s">
        <v>2876</v>
      </c>
      <c r="L122" s="45"/>
      <c r="M122" s="232" t="s">
        <v>32</v>
      </c>
      <c r="N122" s="233" t="s">
        <v>48</v>
      </c>
      <c r="O122" s="85"/>
      <c r="P122" s="234">
        <f>O122*H122</f>
        <v>0</v>
      </c>
      <c r="Q122" s="234">
        <v>1.0591702599999999</v>
      </c>
      <c r="R122" s="234">
        <f>Q122*H122</f>
        <v>0.095325323399999995</v>
      </c>
      <c r="S122" s="234">
        <v>0</v>
      </c>
      <c r="T122" s="23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36" t="s">
        <v>158</v>
      </c>
      <c r="AT122" s="236" t="s">
        <v>143</v>
      </c>
      <c r="AU122" s="236" t="s">
        <v>86</v>
      </c>
      <c r="AY122" s="17" t="s">
        <v>142</v>
      </c>
      <c r="BE122" s="237">
        <f>IF(N122="základní",J122,0)</f>
        <v>0</v>
      </c>
      <c r="BF122" s="237">
        <f>IF(N122="snížená",J122,0)</f>
        <v>0</v>
      </c>
      <c r="BG122" s="237">
        <f>IF(N122="zákl. přenesená",J122,0)</f>
        <v>0</v>
      </c>
      <c r="BH122" s="237">
        <f>IF(N122="sníž. přenesená",J122,0)</f>
        <v>0</v>
      </c>
      <c r="BI122" s="237">
        <f>IF(N122="nulová",J122,0)</f>
        <v>0</v>
      </c>
      <c r="BJ122" s="17" t="s">
        <v>84</v>
      </c>
      <c r="BK122" s="237">
        <f>ROUND(I122*H122,2)</f>
        <v>0</v>
      </c>
      <c r="BL122" s="17" t="s">
        <v>158</v>
      </c>
      <c r="BM122" s="236" t="s">
        <v>2926</v>
      </c>
    </row>
    <row r="123" s="2" customFormat="1">
      <c r="A123" s="39"/>
      <c r="B123" s="40"/>
      <c r="C123" s="41"/>
      <c r="D123" s="238" t="s">
        <v>149</v>
      </c>
      <c r="E123" s="41"/>
      <c r="F123" s="239" t="s">
        <v>2927</v>
      </c>
      <c r="G123" s="41"/>
      <c r="H123" s="41"/>
      <c r="I123" s="147"/>
      <c r="J123" s="41"/>
      <c r="K123" s="41"/>
      <c r="L123" s="45"/>
      <c r="M123" s="240"/>
      <c r="N123" s="241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7" t="s">
        <v>149</v>
      </c>
      <c r="AU123" s="17" t="s">
        <v>86</v>
      </c>
    </row>
    <row r="124" s="2" customFormat="1" ht="24" customHeight="1">
      <c r="A124" s="39"/>
      <c r="B124" s="40"/>
      <c r="C124" s="225" t="s">
        <v>194</v>
      </c>
      <c r="D124" s="225" t="s">
        <v>143</v>
      </c>
      <c r="E124" s="226" t="s">
        <v>2928</v>
      </c>
      <c r="F124" s="227" t="s">
        <v>2929</v>
      </c>
      <c r="G124" s="228" t="s">
        <v>509</v>
      </c>
      <c r="H124" s="229">
        <v>6</v>
      </c>
      <c r="I124" s="230"/>
      <c r="J124" s="231">
        <f>ROUND(I124*H124,2)</f>
        <v>0</v>
      </c>
      <c r="K124" s="227" t="s">
        <v>2876</v>
      </c>
      <c r="L124" s="45"/>
      <c r="M124" s="232" t="s">
        <v>32</v>
      </c>
      <c r="N124" s="233" t="s">
        <v>48</v>
      </c>
      <c r="O124" s="85"/>
      <c r="P124" s="234">
        <f>O124*H124</f>
        <v>0</v>
      </c>
      <c r="Q124" s="234">
        <v>0.67488603999999996</v>
      </c>
      <c r="R124" s="234">
        <f>Q124*H124</f>
        <v>4.0493162399999996</v>
      </c>
      <c r="S124" s="234">
        <v>0</v>
      </c>
      <c r="T124" s="23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6" t="s">
        <v>158</v>
      </c>
      <c r="AT124" s="236" t="s">
        <v>143</v>
      </c>
      <c r="AU124" s="236" t="s">
        <v>86</v>
      </c>
      <c r="AY124" s="17" t="s">
        <v>142</v>
      </c>
      <c r="BE124" s="237">
        <f>IF(N124="základní",J124,0)</f>
        <v>0</v>
      </c>
      <c r="BF124" s="237">
        <f>IF(N124="snížená",J124,0)</f>
        <v>0</v>
      </c>
      <c r="BG124" s="237">
        <f>IF(N124="zákl. přenesená",J124,0)</f>
        <v>0</v>
      </c>
      <c r="BH124" s="237">
        <f>IF(N124="sníž. přenesená",J124,0)</f>
        <v>0</v>
      </c>
      <c r="BI124" s="237">
        <f>IF(N124="nulová",J124,0)</f>
        <v>0</v>
      </c>
      <c r="BJ124" s="17" t="s">
        <v>84</v>
      </c>
      <c r="BK124" s="237">
        <f>ROUND(I124*H124,2)</f>
        <v>0</v>
      </c>
      <c r="BL124" s="17" t="s">
        <v>158</v>
      </c>
      <c r="BM124" s="236" t="s">
        <v>2930</v>
      </c>
    </row>
    <row r="125" s="2" customFormat="1">
      <c r="A125" s="39"/>
      <c r="B125" s="40"/>
      <c r="C125" s="41"/>
      <c r="D125" s="238" t="s">
        <v>149</v>
      </c>
      <c r="E125" s="41"/>
      <c r="F125" s="239" t="s">
        <v>2931</v>
      </c>
      <c r="G125" s="41"/>
      <c r="H125" s="41"/>
      <c r="I125" s="147"/>
      <c r="J125" s="41"/>
      <c r="K125" s="41"/>
      <c r="L125" s="45"/>
      <c r="M125" s="240"/>
      <c r="N125" s="241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7" t="s">
        <v>149</v>
      </c>
      <c r="AU125" s="17" t="s">
        <v>86</v>
      </c>
    </row>
    <row r="126" s="2" customFormat="1" ht="16.5" customHeight="1">
      <c r="A126" s="39"/>
      <c r="B126" s="40"/>
      <c r="C126" s="225" t="s">
        <v>198</v>
      </c>
      <c r="D126" s="225" t="s">
        <v>143</v>
      </c>
      <c r="E126" s="226" t="s">
        <v>2932</v>
      </c>
      <c r="F126" s="227" t="s">
        <v>2933</v>
      </c>
      <c r="G126" s="228" t="s">
        <v>598</v>
      </c>
      <c r="H126" s="229">
        <v>0.80000000000000004</v>
      </c>
      <c r="I126" s="230"/>
      <c r="J126" s="231">
        <f>ROUND(I126*H126,2)</f>
        <v>0</v>
      </c>
      <c r="K126" s="227" t="s">
        <v>2876</v>
      </c>
      <c r="L126" s="45"/>
      <c r="M126" s="232" t="s">
        <v>32</v>
      </c>
      <c r="N126" s="233" t="s">
        <v>48</v>
      </c>
      <c r="O126" s="85"/>
      <c r="P126" s="234">
        <f>O126*H126</f>
        <v>0</v>
      </c>
      <c r="Q126" s="234">
        <v>2.4532922039999998</v>
      </c>
      <c r="R126" s="234">
        <f>Q126*H126</f>
        <v>1.9626337631999999</v>
      </c>
      <c r="S126" s="234">
        <v>0</v>
      </c>
      <c r="T126" s="23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6" t="s">
        <v>158</v>
      </c>
      <c r="AT126" s="236" t="s">
        <v>143</v>
      </c>
      <c r="AU126" s="236" t="s">
        <v>86</v>
      </c>
      <c r="AY126" s="17" t="s">
        <v>142</v>
      </c>
      <c r="BE126" s="237">
        <f>IF(N126="základní",J126,0)</f>
        <v>0</v>
      </c>
      <c r="BF126" s="237">
        <f>IF(N126="snížená",J126,0)</f>
        <v>0</v>
      </c>
      <c r="BG126" s="237">
        <f>IF(N126="zákl. přenesená",J126,0)</f>
        <v>0</v>
      </c>
      <c r="BH126" s="237">
        <f>IF(N126="sníž. přenesená",J126,0)</f>
        <v>0</v>
      </c>
      <c r="BI126" s="237">
        <f>IF(N126="nulová",J126,0)</f>
        <v>0</v>
      </c>
      <c r="BJ126" s="17" t="s">
        <v>84</v>
      </c>
      <c r="BK126" s="237">
        <f>ROUND(I126*H126,2)</f>
        <v>0</v>
      </c>
      <c r="BL126" s="17" t="s">
        <v>158</v>
      </c>
      <c r="BM126" s="236" t="s">
        <v>2934</v>
      </c>
    </row>
    <row r="127" s="2" customFormat="1">
      <c r="A127" s="39"/>
      <c r="B127" s="40"/>
      <c r="C127" s="41"/>
      <c r="D127" s="238" t="s">
        <v>149</v>
      </c>
      <c r="E127" s="41"/>
      <c r="F127" s="239" t="s">
        <v>2935</v>
      </c>
      <c r="G127" s="41"/>
      <c r="H127" s="41"/>
      <c r="I127" s="147"/>
      <c r="J127" s="41"/>
      <c r="K127" s="41"/>
      <c r="L127" s="45"/>
      <c r="M127" s="240"/>
      <c r="N127" s="241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7" t="s">
        <v>149</v>
      </c>
      <c r="AU127" s="17" t="s">
        <v>86</v>
      </c>
    </row>
    <row r="128" s="12" customFormat="1" ht="22.8" customHeight="1">
      <c r="A128" s="12"/>
      <c r="B128" s="211"/>
      <c r="C128" s="212"/>
      <c r="D128" s="213" t="s">
        <v>76</v>
      </c>
      <c r="E128" s="252" t="s">
        <v>162</v>
      </c>
      <c r="F128" s="252" t="s">
        <v>505</v>
      </c>
      <c r="G128" s="212"/>
      <c r="H128" s="212"/>
      <c r="I128" s="215"/>
      <c r="J128" s="253">
        <f>BK128</f>
        <v>0</v>
      </c>
      <c r="K128" s="212"/>
      <c r="L128" s="217"/>
      <c r="M128" s="218"/>
      <c r="N128" s="219"/>
      <c r="O128" s="219"/>
      <c r="P128" s="220">
        <f>SUM(P129:P131)</f>
        <v>0</v>
      </c>
      <c r="Q128" s="219"/>
      <c r="R128" s="220">
        <f>SUM(R129:R131)</f>
        <v>0</v>
      </c>
      <c r="S128" s="219"/>
      <c r="T128" s="221">
        <f>SUM(T129:T131)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2" t="s">
        <v>84</v>
      </c>
      <c r="AT128" s="223" t="s">
        <v>76</v>
      </c>
      <c r="AU128" s="223" t="s">
        <v>84</v>
      </c>
      <c r="AY128" s="222" t="s">
        <v>142</v>
      </c>
      <c r="BK128" s="224">
        <f>SUM(BK129:BK131)</f>
        <v>0</v>
      </c>
    </row>
    <row r="129" s="2" customFormat="1" ht="16.5" customHeight="1">
      <c r="A129" s="39"/>
      <c r="B129" s="40"/>
      <c r="C129" s="225" t="s">
        <v>8</v>
      </c>
      <c r="D129" s="225" t="s">
        <v>143</v>
      </c>
      <c r="E129" s="226" t="s">
        <v>2936</v>
      </c>
      <c r="F129" s="227" t="s">
        <v>2937</v>
      </c>
      <c r="G129" s="228" t="s">
        <v>146</v>
      </c>
      <c r="H129" s="229">
        <v>16</v>
      </c>
      <c r="I129" s="230"/>
      <c r="J129" s="231">
        <f>ROUND(I129*H129,2)</f>
        <v>0</v>
      </c>
      <c r="K129" s="227" t="s">
        <v>2876</v>
      </c>
      <c r="L129" s="45"/>
      <c r="M129" s="232" t="s">
        <v>32</v>
      </c>
      <c r="N129" s="233" t="s">
        <v>48</v>
      </c>
      <c r="O129" s="85"/>
      <c r="P129" s="234">
        <f>O129*H129</f>
        <v>0</v>
      </c>
      <c r="Q129" s="234">
        <v>0</v>
      </c>
      <c r="R129" s="234">
        <f>Q129*H129</f>
        <v>0</v>
      </c>
      <c r="S129" s="234">
        <v>0</v>
      </c>
      <c r="T129" s="235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6" t="s">
        <v>158</v>
      </c>
      <c r="AT129" s="236" t="s">
        <v>143</v>
      </c>
      <c r="AU129" s="236" t="s">
        <v>86</v>
      </c>
      <c r="AY129" s="17" t="s">
        <v>142</v>
      </c>
      <c r="BE129" s="237">
        <f>IF(N129="základní",J129,0)</f>
        <v>0</v>
      </c>
      <c r="BF129" s="237">
        <f>IF(N129="snížená",J129,0)</f>
        <v>0</v>
      </c>
      <c r="BG129" s="237">
        <f>IF(N129="zákl. přenesená",J129,0)</f>
        <v>0</v>
      </c>
      <c r="BH129" s="237">
        <f>IF(N129="sníž. přenesená",J129,0)</f>
        <v>0</v>
      </c>
      <c r="BI129" s="237">
        <f>IF(N129="nulová",J129,0)</f>
        <v>0</v>
      </c>
      <c r="BJ129" s="17" t="s">
        <v>84</v>
      </c>
      <c r="BK129" s="237">
        <f>ROUND(I129*H129,2)</f>
        <v>0</v>
      </c>
      <c r="BL129" s="17" t="s">
        <v>158</v>
      </c>
      <c r="BM129" s="236" t="s">
        <v>2938</v>
      </c>
    </row>
    <row r="130" s="2" customFormat="1">
      <c r="A130" s="39"/>
      <c r="B130" s="40"/>
      <c r="C130" s="41"/>
      <c r="D130" s="238" t="s">
        <v>149</v>
      </c>
      <c r="E130" s="41"/>
      <c r="F130" s="239" t="s">
        <v>2939</v>
      </c>
      <c r="G130" s="41"/>
      <c r="H130" s="41"/>
      <c r="I130" s="147"/>
      <c r="J130" s="41"/>
      <c r="K130" s="41"/>
      <c r="L130" s="45"/>
      <c r="M130" s="240"/>
      <c r="N130" s="241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7" t="s">
        <v>149</v>
      </c>
      <c r="AU130" s="17" t="s">
        <v>86</v>
      </c>
    </row>
    <row r="131" s="2" customFormat="1">
      <c r="A131" s="39"/>
      <c r="B131" s="40"/>
      <c r="C131" s="41"/>
      <c r="D131" s="238" t="s">
        <v>420</v>
      </c>
      <c r="E131" s="41"/>
      <c r="F131" s="239" t="s">
        <v>2940</v>
      </c>
      <c r="G131" s="41"/>
      <c r="H131" s="41"/>
      <c r="I131" s="147"/>
      <c r="J131" s="41"/>
      <c r="K131" s="41"/>
      <c r="L131" s="45"/>
      <c r="M131" s="240"/>
      <c r="N131" s="241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7" t="s">
        <v>420</v>
      </c>
      <c r="AU131" s="17" t="s">
        <v>86</v>
      </c>
    </row>
    <row r="132" s="12" customFormat="1" ht="22.8" customHeight="1">
      <c r="A132" s="12"/>
      <c r="B132" s="211"/>
      <c r="C132" s="212"/>
      <c r="D132" s="213" t="s">
        <v>76</v>
      </c>
      <c r="E132" s="252" t="s">
        <v>178</v>
      </c>
      <c r="F132" s="252" t="s">
        <v>2941</v>
      </c>
      <c r="G132" s="212"/>
      <c r="H132" s="212"/>
      <c r="I132" s="215"/>
      <c r="J132" s="253">
        <f>BK132</f>
        <v>0</v>
      </c>
      <c r="K132" s="212"/>
      <c r="L132" s="217"/>
      <c r="M132" s="218"/>
      <c r="N132" s="219"/>
      <c r="O132" s="219"/>
      <c r="P132" s="220">
        <f>SUM(P133:P136)</f>
        <v>0</v>
      </c>
      <c r="Q132" s="219"/>
      <c r="R132" s="220">
        <f>SUM(R133:R136)</f>
        <v>0</v>
      </c>
      <c r="S132" s="219"/>
      <c r="T132" s="221">
        <f>SUM(T133:T136)</f>
        <v>34.560000000000002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2" t="s">
        <v>84</v>
      </c>
      <c r="AT132" s="223" t="s">
        <v>76</v>
      </c>
      <c r="AU132" s="223" t="s">
        <v>84</v>
      </c>
      <c r="AY132" s="222" t="s">
        <v>142</v>
      </c>
      <c r="BK132" s="224">
        <f>SUM(BK133:BK136)</f>
        <v>0</v>
      </c>
    </row>
    <row r="133" s="2" customFormat="1" ht="16.5" customHeight="1">
      <c r="A133" s="39"/>
      <c r="B133" s="40"/>
      <c r="C133" s="225" t="s">
        <v>205</v>
      </c>
      <c r="D133" s="225" t="s">
        <v>143</v>
      </c>
      <c r="E133" s="226" t="s">
        <v>2942</v>
      </c>
      <c r="F133" s="227" t="s">
        <v>2943</v>
      </c>
      <c r="G133" s="228" t="s">
        <v>598</v>
      </c>
      <c r="H133" s="229">
        <v>14.4</v>
      </c>
      <c r="I133" s="230"/>
      <c r="J133" s="231">
        <f>ROUND(I133*H133,2)</f>
        <v>0</v>
      </c>
      <c r="K133" s="227" t="s">
        <v>2876</v>
      </c>
      <c r="L133" s="45"/>
      <c r="M133" s="232" t="s">
        <v>32</v>
      </c>
      <c r="N133" s="233" t="s">
        <v>48</v>
      </c>
      <c r="O133" s="85"/>
      <c r="P133" s="234">
        <f>O133*H133</f>
        <v>0</v>
      </c>
      <c r="Q133" s="234">
        <v>0</v>
      </c>
      <c r="R133" s="234">
        <f>Q133*H133</f>
        <v>0</v>
      </c>
      <c r="S133" s="234">
        <v>2.3999999999999999</v>
      </c>
      <c r="T133" s="235">
        <f>S133*H133</f>
        <v>34.560000000000002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6" t="s">
        <v>158</v>
      </c>
      <c r="AT133" s="236" t="s">
        <v>143</v>
      </c>
      <c r="AU133" s="236" t="s">
        <v>86</v>
      </c>
      <c r="AY133" s="17" t="s">
        <v>142</v>
      </c>
      <c r="BE133" s="237">
        <f>IF(N133="základní",J133,0)</f>
        <v>0</v>
      </c>
      <c r="BF133" s="237">
        <f>IF(N133="snížená",J133,0)</f>
        <v>0</v>
      </c>
      <c r="BG133" s="237">
        <f>IF(N133="zákl. přenesená",J133,0)</f>
        <v>0</v>
      </c>
      <c r="BH133" s="237">
        <f>IF(N133="sníž. přenesená",J133,0)</f>
        <v>0</v>
      </c>
      <c r="BI133" s="237">
        <f>IF(N133="nulová",J133,0)</f>
        <v>0</v>
      </c>
      <c r="BJ133" s="17" t="s">
        <v>84</v>
      </c>
      <c r="BK133" s="237">
        <f>ROUND(I133*H133,2)</f>
        <v>0</v>
      </c>
      <c r="BL133" s="17" t="s">
        <v>158</v>
      </c>
      <c r="BM133" s="236" t="s">
        <v>2944</v>
      </c>
    </row>
    <row r="134" s="15" customFormat="1">
      <c r="A134" s="15"/>
      <c r="B134" s="281"/>
      <c r="C134" s="282"/>
      <c r="D134" s="238" t="s">
        <v>2879</v>
      </c>
      <c r="E134" s="283" t="s">
        <v>32</v>
      </c>
      <c r="F134" s="284" t="s">
        <v>2945</v>
      </c>
      <c r="G134" s="282"/>
      <c r="H134" s="283" t="s">
        <v>32</v>
      </c>
      <c r="I134" s="285"/>
      <c r="J134" s="282"/>
      <c r="K134" s="282"/>
      <c r="L134" s="286"/>
      <c r="M134" s="287"/>
      <c r="N134" s="288"/>
      <c r="O134" s="288"/>
      <c r="P134" s="288"/>
      <c r="Q134" s="288"/>
      <c r="R134" s="288"/>
      <c r="S134" s="288"/>
      <c r="T134" s="289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90" t="s">
        <v>2879</v>
      </c>
      <c r="AU134" s="290" t="s">
        <v>86</v>
      </c>
      <c r="AV134" s="15" t="s">
        <v>84</v>
      </c>
      <c r="AW134" s="15" t="s">
        <v>39</v>
      </c>
      <c r="AX134" s="15" t="s">
        <v>77</v>
      </c>
      <c r="AY134" s="290" t="s">
        <v>142</v>
      </c>
    </row>
    <row r="135" s="13" customFormat="1">
      <c r="A135" s="13"/>
      <c r="B135" s="259"/>
      <c r="C135" s="260"/>
      <c r="D135" s="238" t="s">
        <v>2879</v>
      </c>
      <c r="E135" s="261" t="s">
        <v>32</v>
      </c>
      <c r="F135" s="262" t="s">
        <v>2946</v>
      </c>
      <c r="G135" s="260"/>
      <c r="H135" s="263">
        <v>14.4</v>
      </c>
      <c r="I135" s="264"/>
      <c r="J135" s="260"/>
      <c r="K135" s="260"/>
      <c r="L135" s="265"/>
      <c r="M135" s="266"/>
      <c r="N135" s="267"/>
      <c r="O135" s="267"/>
      <c r="P135" s="267"/>
      <c r="Q135" s="267"/>
      <c r="R135" s="267"/>
      <c r="S135" s="267"/>
      <c r="T135" s="26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9" t="s">
        <v>2879</v>
      </c>
      <c r="AU135" s="269" t="s">
        <v>86</v>
      </c>
      <c r="AV135" s="13" t="s">
        <v>86</v>
      </c>
      <c r="AW135" s="13" t="s">
        <v>39</v>
      </c>
      <c r="AX135" s="13" t="s">
        <v>77</v>
      </c>
      <c r="AY135" s="269" t="s">
        <v>142</v>
      </c>
    </row>
    <row r="136" s="14" customFormat="1">
      <c r="A136" s="14"/>
      <c r="B136" s="270"/>
      <c r="C136" s="271"/>
      <c r="D136" s="238" t="s">
        <v>2879</v>
      </c>
      <c r="E136" s="272" t="s">
        <v>32</v>
      </c>
      <c r="F136" s="273" t="s">
        <v>2881</v>
      </c>
      <c r="G136" s="271"/>
      <c r="H136" s="274">
        <v>14.4</v>
      </c>
      <c r="I136" s="275"/>
      <c r="J136" s="271"/>
      <c r="K136" s="271"/>
      <c r="L136" s="276"/>
      <c r="M136" s="277"/>
      <c r="N136" s="278"/>
      <c r="O136" s="278"/>
      <c r="P136" s="278"/>
      <c r="Q136" s="278"/>
      <c r="R136" s="278"/>
      <c r="S136" s="278"/>
      <c r="T136" s="279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80" t="s">
        <v>2879</v>
      </c>
      <c r="AU136" s="280" t="s">
        <v>86</v>
      </c>
      <c r="AV136" s="14" t="s">
        <v>158</v>
      </c>
      <c r="AW136" s="14" t="s">
        <v>39</v>
      </c>
      <c r="AX136" s="14" t="s">
        <v>84</v>
      </c>
      <c r="AY136" s="280" t="s">
        <v>142</v>
      </c>
    </row>
    <row r="137" s="12" customFormat="1" ht="25.92" customHeight="1">
      <c r="A137" s="12"/>
      <c r="B137" s="211"/>
      <c r="C137" s="212"/>
      <c r="D137" s="213" t="s">
        <v>76</v>
      </c>
      <c r="E137" s="214" t="s">
        <v>214</v>
      </c>
      <c r="F137" s="214" t="s">
        <v>1135</v>
      </c>
      <c r="G137" s="212"/>
      <c r="H137" s="212"/>
      <c r="I137" s="215"/>
      <c r="J137" s="216">
        <f>BK137</f>
        <v>0</v>
      </c>
      <c r="K137" s="212"/>
      <c r="L137" s="217"/>
      <c r="M137" s="218"/>
      <c r="N137" s="219"/>
      <c r="O137" s="219"/>
      <c r="P137" s="220">
        <f>P138+P139+P140</f>
        <v>0</v>
      </c>
      <c r="Q137" s="219"/>
      <c r="R137" s="220">
        <f>R138+R139+R140</f>
        <v>236.8066</v>
      </c>
      <c r="S137" s="219"/>
      <c r="T137" s="221">
        <f>T138+T139+T140</f>
        <v>180.96000000000001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2" t="s">
        <v>154</v>
      </c>
      <c r="AT137" s="223" t="s">
        <v>76</v>
      </c>
      <c r="AU137" s="223" t="s">
        <v>77</v>
      </c>
      <c r="AY137" s="222" t="s">
        <v>142</v>
      </c>
      <c r="BK137" s="224">
        <f>BK138+BK139+BK140</f>
        <v>0</v>
      </c>
    </row>
    <row r="138" s="2" customFormat="1" ht="16.5" customHeight="1">
      <c r="A138" s="39"/>
      <c r="B138" s="40"/>
      <c r="C138" s="225" t="s">
        <v>209</v>
      </c>
      <c r="D138" s="225" t="s">
        <v>143</v>
      </c>
      <c r="E138" s="226" t="s">
        <v>2947</v>
      </c>
      <c r="F138" s="227" t="s">
        <v>2948</v>
      </c>
      <c r="G138" s="228" t="s">
        <v>871</v>
      </c>
      <c r="H138" s="229">
        <v>200</v>
      </c>
      <c r="I138" s="230"/>
      <c r="J138" s="231">
        <f>ROUND(I138*H138,2)</f>
        <v>0</v>
      </c>
      <c r="K138" s="227" t="s">
        <v>2876</v>
      </c>
      <c r="L138" s="45"/>
      <c r="M138" s="232" t="s">
        <v>32</v>
      </c>
      <c r="N138" s="233" t="s">
        <v>48</v>
      </c>
      <c r="O138" s="85"/>
      <c r="P138" s="234">
        <f>O138*H138</f>
        <v>0</v>
      </c>
      <c r="Q138" s="234">
        <v>0</v>
      </c>
      <c r="R138" s="234">
        <f>Q138*H138</f>
        <v>0</v>
      </c>
      <c r="S138" s="234">
        <v>0</v>
      </c>
      <c r="T138" s="23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6" t="s">
        <v>158</v>
      </c>
      <c r="AT138" s="236" t="s">
        <v>143</v>
      </c>
      <c r="AU138" s="236" t="s">
        <v>84</v>
      </c>
      <c r="AY138" s="17" t="s">
        <v>142</v>
      </c>
      <c r="BE138" s="237">
        <f>IF(N138="základní",J138,0)</f>
        <v>0</v>
      </c>
      <c r="BF138" s="237">
        <f>IF(N138="snížená",J138,0)</f>
        <v>0</v>
      </c>
      <c r="BG138" s="237">
        <f>IF(N138="zákl. přenesená",J138,0)</f>
        <v>0</v>
      </c>
      <c r="BH138" s="237">
        <f>IF(N138="sníž. přenesená",J138,0)</f>
        <v>0</v>
      </c>
      <c r="BI138" s="237">
        <f>IF(N138="nulová",J138,0)</f>
        <v>0</v>
      </c>
      <c r="BJ138" s="17" t="s">
        <v>84</v>
      </c>
      <c r="BK138" s="237">
        <f>ROUND(I138*H138,2)</f>
        <v>0</v>
      </c>
      <c r="BL138" s="17" t="s">
        <v>158</v>
      </c>
      <c r="BM138" s="236" t="s">
        <v>2949</v>
      </c>
    </row>
    <row r="139" s="2" customFormat="1" ht="16.5" customHeight="1">
      <c r="A139" s="39"/>
      <c r="B139" s="40"/>
      <c r="C139" s="225" t="s">
        <v>213</v>
      </c>
      <c r="D139" s="225" t="s">
        <v>143</v>
      </c>
      <c r="E139" s="226" t="s">
        <v>2950</v>
      </c>
      <c r="F139" s="227" t="s">
        <v>2951</v>
      </c>
      <c r="G139" s="228" t="s">
        <v>871</v>
      </c>
      <c r="H139" s="229">
        <v>200</v>
      </c>
      <c r="I139" s="230"/>
      <c r="J139" s="231">
        <f>ROUND(I139*H139,2)</f>
        <v>0</v>
      </c>
      <c r="K139" s="227" t="s">
        <v>2876</v>
      </c>
      <c r="L139" s="45"/>
      <c r="M139" s="232" t="s">
        <v>32</v>
      </c>
      <c r="N139" s="233" t="s">
        <v>48</v>
      </c>
      <c r="O139" s="85"/>
      <c r="P139" s="234">
        <f>O139*H139</f>
        <v>0</v>
      </c>
      <c r="Q139" s="234">
        <v>0</v>
      </c>
      <c r="R139" s="234">
        <f>Q139*H139</f>
        <v>0</v>
      </c>
      <c r="S139" s="234">
        <v>0</v>
      </c>
      <c r="T139" s="235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6" t="s">
        <v>158</v>
      </c>
      <c r="AT139" s="236" t="s">
        <v>143</v>
      </c>
      <c r="AU139" s="236" t="s">
        <v>84</v>
      </c>
      <c r="AY139" s="17" t="s">
        <v>142</v>
      </c>
      <c r="BE139" s="237">
        <f>IF(N139="základní",J139,0)</f>
        <v>0</v>
      </c>
      <c r="BF139" s="237">
        <f>IF(N139="snížená",J139,0)</f>
        <v>0</v>
      </c>
      <c r="BG139" s="237">
        <f>IF(N139="zákl. přenesená",J139,0)</f>
        <v>0</v>
      </c>
      <c r="BH139" s="237">
        <f>IF(N139="sníž. přenesená",J139,0)</f>
        <v>0</v>
      </c>
      <c r="BI139" s="237">
        <f>IF(N139="nulová",J139,0)</f>
        <v>0</v>
      </c>
      <c r="BJ139" s="17" t="s">
        <v>84</v>
      </c>
      <c r="BK139" s="237">
        <f>ROUND(I139*H139,2)</f>
        <v>0</v>
      </c>
      <c r="BL139" s="17" t="s">
        <v>158</v>
      </c>
      <c r="BM139" s="236" t="s">
        <v>2952</v>
      </c>
    </row>
    <row r="140" s="12" customFormat="1" ht="22.8" customHeight="1">
      <c r="A140" s="12"/>
      <c r="B140" s="211"/>
      <c r="C140" s="212"/>
      <c r="D140" s="213" t="s">
        <v>76</v>
      </c>
      <c r="E140" s="252" t="s">
        <v>1144</v>
      </c>
      <c r="F140" s="252" t="s">
        <v>1145</v>
      </c>
      <c r="G140" s="212"/>
      <c r="H140" s="212"/>
      <c r="I140" s="215"/>
      <c r="J140" s="253">
        <f>BK140</f>
        <v>0</v>
      </c>
      <c r="K140" s="212"/>
      <c r="L140" s="217"/>
      <c r="M140" s="218"/>
      <c r="N140" s="219"/>
      <c r="O140" s="219"/>
      <c r="P140" s="220">
        <f>SUM(P141:P203)</f>
        <v>0</v>
      </c>
      <c r="Q140" s="219"/>
      <c r="R140" s="220">
        <f>SUM(R141:R203)</f>
        <v>236.8066</v>
      </c>
      <c r="S140" s="219"/>
      <c r="T140" s="221">
        <f>SUM(T141:T203)</f>
        <v>180.96000000000001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2" t="s">
        <v>154</v>
      </c>
      <c r="AT140" s="223" t="s">
        <v>76</v>
      </c>
      <c r="AU140" s="223" t="s">
        <v>84</v>
      </c>
      <c r="AY140" s="222" t="s">
        <v>142</v>
      </c>
      <c r="BK140" s="224">
        <f>SUM(BK141:BK203)</f>
        <v>0</v>
      </c>
    </row>
    <row r="141" s="2" customFormat="1" ht="24" customHeight="1">
      <c r="A141" s="39"/>
      <c r="B141" s="40"/>
      <c r="C141" s="225" t="s">
        <v>220</v>
      </c>
      <c r="D141" s="225" t="s">
        <v>143</v>
      </c>
      <c r="E141" s="226" t="s">
        <v>2953</v>
      </c>
      <c r="F141" s="227" t="s">
        <v>2954</v>
      </c>
      <c r="G141" s="228" t="s">
        <v>598</v>
      </c>
      <c r="H141" s="229">
        <v>58.07</v>
      </c>
      <c r="I141" s="230"/>
      <c r="J141" s="231">
        <f>ROUND(I141*H141,2)</f>
        <v>0</v>
      </c>
      <c r="K141" s="227" t="s">
        <v>2876</v>
      </c>
      <c r="L141" s="45"/>
      <c r="M141" s="232" t="s">
        <v>32</v>
      </c>
      <c r="N141" s="233" t="s">
        <v>48</v>
      </c>
      <c r="O141" s="85"/>
      <c r="P141" s="234">
        <f>O141*H141</f>
        <v>0</v>
      </c>
      <c r="Q141" s="234">
        <v>0</v>
      </c>
      <c r="R141" s="234">
        <f>Q141*H141</f>
        <v>0</v>
      </c>
      <c r="S141" s="234">
        <v>0</v>
      </c>
      <c r="T141" s="235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6" t="s">
        <v>158</v>
      </c>
      <c r="AT141" s="236" t="s">
        <v>143</v>
      </c>
      <c r="AU141" s="236" t="s">
        <v>86</v>
      </c>
      <c r="AY141" s="17" t="s">
        <v>142</v>
      </c>
      <c r="BE141" s="237">
        <f>IF(N141="základní",J141,0)</f>
        <v>0</v>
      </c>
      <c r="BF141" s="237">
        <f>IF(N141="snížená",J141,0)</f>
        <v>0</v>
      </c>
      <c r="BG141" s="237">
        <f>IF(N141="zákl. přenesená",J141,0)</f>
        <v>0</v>
      </c>
      <c r="BH141" s="237">
        <f>IF(N141="sníž. přenesená",J141,0)</f>
        <v>0</v>
      </c>
      <c r="BI141" s="237">
        <f>IF(N141="nulová",J141,0)</f>
        <v>0</v>
      </c>
      <c r="BJ141" s="17" t="s">
        <v>84</v>
      </c>
      <c r="BK141" s="237">
        <f>ROUND(I141*H141,2)</f>
        <v>0</v>
      </c>
      <c r="BL141" s="17" t="s">
        <v>158</v>
      </c>
      <c r="BM141" s="236" t="s">
        <v>2955</v>
      </c>
    </row>
    <row r="142" s="2" customFormat="1">
      <c r="A142" s="39"/>
      <c r="B142" s="40"/>
      <c r="C142" s="41"/>
      <c r="D142" s="238" t="s">
        <v>149</v>
      </c>
      <c r="E142" s="41"/>
      <c r="F142" s="239" t="s">
        <v>2956</v>
      </c>
      <c r="G142" s="41"/>
      <c r="H142" s="41"/>
      <c r="I142" s="147"/>
      <c r="J142" s="41"/>
      <c r="K142" s="41"/>
      <c r="L142" s="45"/>
      <c r="M142" s="240"/>
      <c r="N142" s="241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7" t="s">
        <v>149</v>
      </c>
      <c r="AU142" s="17" t="s">
        <v>86</v>
      </c>
    </row>
    <row r="143" s="2" customFormat="1" ht="16.5" customHeight="1">
      <c r="A143" s="39"/>
      <c r="B143" s="40"/>
      <c r="C143" s="225" t="s">
        <v>224</v>
      </c>
      <c r="D143" s="225" t="s">
        <v>143</v>
      </c>
      <c r="E143" s="226" t="s">
        <v>2957</v>
      </c>
      <c r="F143" s="227" t="s">
        <v>2958</v>
      </c>
      <c r="G143" s="228" t="s">
        <v>146</v>
      </c>
      <c r="H143" s="229">
        <v>63</v>
      </c>
      <c r="I143" s="230"/>
      <c r="J143" s="231">
        <f>ROUND(I143*H143,2)</f>
        <v>0</v>
      </c>
      <c r="K143" s="227" t="s">
        <v>2876</v>
      </c>
      <c r="L143" s="45"/>
      <c r="M143" s="232" t="s">
        <v>32</v>
      </c>
      <c r="N143" s="233" t="s">
        <v>48</v>
      </c>
      <c r="O143" s="85"/>
      <c r="P143" s="234">
        <f>O143*H143</f>
        <v>0</v>
      </c>
      <c r="Q143" s="234">
        <v>0.089359999999999995</v>
      </c>
      <c r="R143" s="234">
        <f>Q143*H143</f>
        <v>5.6296799999999996</v>
      </c>
      <c r="S143" s="234">
        <v>0</v>
      </c>
      <c r="T143" s="235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6" t="s">
        <v>158</v>
      </c>
      <c r="AT143" s="236" t="s">
        <v>143</v>
      </c>
      <c r="AU143" s="236" t="s">
        <v>86</v>
      </c>
      <c r="AY143" s="17" t="s">
        <v>142</v>
      </c>
      <c r="BE143" s="237">
        <f>IF(N143="základní",J143,0)</f>
        <v>0</v>
      </c>
      <c r="BF143" s="237">
        <f>IF(N143="snížená",J143,0)</f>
        <v>0</v>
      </c>
      <c r="BG143" s="237">
        <f>IF(N143="zákl. přenesená",J143,0)</f>
        <v>0</v>
      </c>
      <c r="BH143" s="237">
        <f>IF(N143="sníž. přenesená",J143,0)</f>
        <v>0</v>
      </c>
      <c r="BI143" s="237">
        <f>IF(N143="nulová",J143,0)</f>
        <v>0</v>
      </c>
      <c r="BJ143" s="17" t="s">
        <v>84</v>
      </c>
      <c r="BK143" s="237">
        <f>ROUND(I143*H143,2)</f>
        <v>0</v>
      </c>
      <c r="BL143" s="17" t="s">
        <v>158</v>
      </c>
      <c r="BM143" s="236" t="s">
        <v>2959</v>
      </c>
    </row>
    <row r="144" s="2" customFormat="1">
      <c r="A144" s="39"/>
      <c r="B144" s="40"/>
      <c r="C144" s="41"/>
      <c r="D144" s="238" t="s">
        <v>149</v>
      </c>
      <c r="E144" s="41"/>
      <c r="F144" s="239" t="s">
        <v>2960</v>
      </c>
      <c r="G144" s="41"/>
      <c r="H144" s="41"/>
      <c r="I144" s="147"/>
      <c r="J144" s="41"/>
      <c r="K144" s="41"/>
      <c r="L144" s="45"/>
      <c r="M144" s="240"/>
      <c r="N144" s="241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7" t="s">
        <v>149</v>
      </c>
      <c r="AU144" s="17" t="s">
        <v>86</v>
      </c>
    </row>
    <row r="145" s="2" customFormat="1" ht="16.5" customHeight="1">
      <c r="A145" s="39"/>
      <c r="B145" s="40"/>
      <c r="C145" s="242" t="s">
        <v>7</v>
      </c>
      <c r="D145" s="242" t="s">
        <v>214</v>
      </c>
      <c r="E145" s="243" t="s">
        <v>2961</v>
      </c>
      <c r="F145" s="244" t="s">
        <v>2962</v>
      </c>
      <c r="G145" s="245" t="s">
        <v>275</v>
      </c>
      <c r="H145" s="246">
        <v>10</v>
      </c>
      <c r="I145" s="247"/>
      <c r="J145" s="248">
        <f>ROUND(I145*H145,2)</f>
        <v>0</v>
      </c>
      <c r="K145" s="244" t="s">
        <v>2876</v>
      </c>
      <c r="L145" s="249"/>
      <c r="M145" s="250" t="s">
        <v>32</v>
      </c>
      <c r="N145" s="251" t="s">
        <v>48</v>
      </c>
      <c r="O145" s="85"/>
      <c r="P145" s="234">
        <f>O145*H145</f>
        <v>0</v>
      </c>
      <c r="Q145" s="234">
        <v>0.00075000000000000002</v>
      </c>
      <c r="R145" s="234">
        <f>Q145*H145</f>
        <v>0.0074999999999999997</v>
      </c>
      <c r="S145" s="234">
        <v>0</v>
      </c>
      <c r="T145" s="23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6" t="s">
        <v>217</v>
      </c>
      <c r="AT145" s="236" t="s">
        <v>214</v>
      </c>
      <c r="AU145" s="236" t="s">
        <v>86</v>
      </c>
      <c r="AY145" s="17" t="s">
        <v>142</v>
      </c>
      <c r="BE145" s="237">
        <f>IF(N145="základní",J145,0)</f>
        <v>0</v>
      </c>
      <c r="BF145" s="237">
        <f>IF(N145="snížená",J145,0)</f>
        <v>0</v>
      </c>
      <c r="BG145" s="237">
        <f>IF(N145="zákl. přenesená",J145,0)</f>
        <v>0</v>
      </c>
      <c r="BH145" s="237">
        <f>IF(N145="sníž. přenesená",J145,0)</f>
        <v>0</v>
      </c>
      <c r="BI145" s="237">
        <f>IF(N145="nulová",J145,0)</f>
        <v>0</v>
      </c>
      <c r="BJ145" s="17" t="s">
        <v>84</v>
      </c>
      <c r="BK145" s="237">
        <f>ROUND(I145*H145,2)</f>
        <v>0</v>
      </c>
      <c r="BL145" s="17" t="s">
        <v>218</v>
      </c>
      <c r="BM145" s="236" t="s">
        <v>2963</v>
      </c>
    </row>
    <row r="146" s="2" customFormat="1" ht="16.5" customHeight="1">
      <c r="A146" s="39"/>
      <c r="B146" s="40"/>
      <c r="C146" s="225" t="s">
        <v>232</v>
      </c>
      <c r="D146" s="225" t="s">
        <v>143</v>
      </c>
      <c r="E146" s="226" t="s">
        <v>2964</v>
      </c>
      <c r="F146" s="227" t="s">
        <v>2965</v>
      </c>
      <c r="G146" s="228" t="s">
        <v>146</v>
      </c>
      <c r="H146" s="229">
        <v>9</v>
      </c>
      <c r="I146" s="230"/>
      <c r="J146" s="231">
        <f>ROUND(I146*H146,2)</f>
        <v>0</v>
      </c>
      <c r="K146" s="227" t="s">
        <v>2876</v>
      </c>
      <c r="L146" s="45"/>
      <c r="M146" s="232" t="s">
        <v>32</v>
      </c>
      <c r="N146" s="233" t="s">
        <v>48</v>
      </c>
      <c r="O146" s="85"/>
      <c r="P146" s="234">
        <f>O146*H146</f>
        <v>0</v>
      </c>
      <c r="Q146" s="234">
        <v>0.16058</v>
      </c>
      <c r="R146" s="234">
        <f>Q146*H146</f>
        <v>1.44522</v>
      </c>
      <c r="S146" s="234">
        <v>0</v>
      </c>
      <c r="T146" s="23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6" t="s">
        <v>158</v>
      </c>
      <c r="AT146" s="236" t="s">
        <v>143</v>
      </c>
      <c r="AU146" s="236" t="s">
        <v>86</v>
      </c>
      <c r="AY146" s="17" t="s">
        <v>142</v>
      </c>
      <c r="BE146" s="237">
        <f>IF(N146="základní",J146,0)</f>
        <v>0</v>
      </c>
      <c r="BF146" s="237">
        <f>IF(N146="snížená",J146,0)</f>
        <v>0</v>
      </c>
      <c r="BG146" s="237">
        <f>IF(N146="zákl. přenesená",J146,0)</f>
        <v>0</v>
      </c>
      <c r="BH146" s="237">
        <f>IF(N146="sníž. přenesená",J146,0)</f>
        <v>0</v>
      </c>
      <c r="BI146" s="237">
        <f>IF(N146="nulová",J146,0)</f>
        <v>0</v>
      </c>
      <c r="BJ146" s="17" t="s">
        <v>84</v>
      </c>
      <c r="BK146" s="237">
        <f>ROUND(I146*H146,2)</f>
        <v>0</v>
      </c>
      <c r="BL146" s="17" t="s">
        <v>158</v>
      </c>
      <c r="BM146" s="236" t="s">
        <v>2966</v>
      </c>
    </row>
    <row r="147" s="2" customFormat="1">
      <c r="A147" s="39"/>
      <c r="B147" s="40"/>
      <c r="C147" s="41"/>
      <c r="D147" s="238" t="s">
        <v>149</v>
      </c>
      <c r="E147" s="41"/>
      <c r="F147" s="239" t="s">
        <v>2967</v>
      </c>
      <c r="G147" s="41"/>
      <c r="H147" s="41"/>
      <c r="I147" s="147"/>
      <c r="J147" s="41"/>
      <c r="K147" s="41"/>
      <c r="L147" s="45"/>
      <c r="M147" s="240"/>
      <c r="N147" s="241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7" t="s">
        <v>149</v>
      </c>
      <c r="AU147" s="17" t="s">
        <v>86</v>
      </c>
    </row>
    <row r="148" s="2" customFormat="1" ht="16.5" customHeight="1">
      <c r="A148" s="39"/>
      <c r="B148" s="40"/>
      <c r="C148" s="242" t="s">
        <v>236</v>
      </c>
      <c r="D148" s="242" t="s">
        <v>214</v>
      </c>
      <c r="E148" s="243" t="s">
        <v>2968</v>
      </c>
      <c r="F148" s="244" t="s">
        <v>2969</v>
      </c>
      <c r="G148" s="245" t="s">
        <v>146</v>
      </c>
      <c r="H148" s="246">
        <v>2</v>
      </c>
      <c r="I148" s="247"/>
      <c r="J148" s="248">
        <f>ROUND(I148*H148,2)</f>
        <v>0</v>
      </c>
      <c r="K148" s="244" t="s">
        <v>2876</v>
      </c>
      <c r="L148" s="249"/>
      <c r="M148" s="250" t="s">
        <v>32</v>
      </c>
      <c r="N148" s="251" t="s">
        <v>48</v>
      </c>
      <c r="O148" s="85"/>
      <c r="P148" s="234">
        <f>O148*H148</f>
        <v>0</v>
      </c>
      <c r="Q148" s="234">
        <v>0.0050000000000000001</v>
      </c>
      <c r="R148" s="234">
        <f>Q148*H148</f>
        <v>0.01</v>
      </c>
      <c r="S148" s="234">
        <v>0</v>
      </c>
      <c r="T148" s="23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6" t="s">
        <v>217</v>
      </c>
      <c r="AT148" s="236" t="s">
        <v>214</v>
      </c>
      <c r="AU148" s="236" t="s">
        <v>86</v>
      </c>
      <c r="AY148" s="17" t="s">
        <v>142</v>
      </c>
      <c r="BE148" s="237">
        <f>IF(N148="základní",J148,0)</f>
        <v>0</v>
      </c>
      <c r="BF148" s="237">
        <f>IF(N148="snížená",J148,0)</f>
        <v>0</v>
      </c>
      <c r="BG148" s="237">
        <f>IF(N148="zákl. přenesená",J148,0)</f>
        <v>0</v>
      </c>
      <c r="BH148" s="237">
        <f>IF(N148="sníž. přenesená",J148,0)</f>
        <v>0</v>
      </c>
      <c r="BI148" s="237">
        <f>IF(N148="nulová",J148,0)</f>
        <v>0</v>
      </c>
      <c r="BJ148" s="17" t="s">
        <v>84</v>
      </c>
      <c r="BK148" s="237">
        <f>ROUND(I148*H148,2)</f>
        <v>0</v>
      </c>
      <c r="BL148" s="17" t="s">
        <v>218</v>
      </c>
      <c r="BM148" s="236" t="s">
        <v>2970</v>
      </c>
    </row>
    <row r="149" s="2" customFormat="1" ht="24" customHeight="1">
      <c r="A149" s="39"/>
      <c r="B149" s="40"/>
      <c r="C149" s="225" t="s">
        <v>240</v>
      </c>
      <c r="D149" s="225" t="s">
        <v>143</v>
      </c>
      <c r="E149" s="226" t="s">
        <v>2971</v>
      </c>
      <c r="F149" s="227" t="s">
        <v>2972</v>
      </c>
      <c r="G149" s="228" t="s">
        <v>509</v>
      </c>
      <c r="H149" s="229">
        <v>750</v>
      </c>
      <c r="I149" s="230"/>
      <c r="J149" s="231">
        <f>ROUND(I149*H149,2)</f>
        <v>0</v>
      </c>
      <c r="K149" s="227" t="s">
        <v>2876</v>
      </c>
      <c r="L149" s="45"/>
      <c r="M149" s="232" t="s">
        <v>32</v>
      </c>
      <c r="N149" s="233" t="s">
        <v>48</v>
      </c>
      <c r="O149" s="85"/>
      <c r="P149" s="234">
        <f>O149*H149</f>
        <v>0</v>
      </c>
      <c r="Q149" s="234">
        <v>0</v>
      </c>
      <c r="R149" s="234">
        <f>Q149*H149</f>
        <v>0</v>
      </c>
      <c r="S149" s="234">
        <v>0</v>
      </c>
      <c r="T149" s="235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6" t="s">
        <v>84</v>
      </c>
      <c r="AT149" s="236" t="s">
        <v>143</v>
      </c>
      <c r="AU149" s="236" t="s">
        <v>86</v>
      </c>
      <c r="AY149" s="17" t="s">
        <v>142</v>
      </c>
      <c r="BE149" s="237">
        <f>IF(N149="základní",J149,0)</f>
        <v>0</v>
      </c>
      <c r="BF149" s="237">
        <f>IF(N149="snížená",J149,0)</f>
        <v>0</v>
      </c>
      <c r="BG149" s="237">
        <f>IF(N149="zákl. přenesená",J149,0)</f>
        <v>0</v>
      </c>
      <c r="BH149" s="237">
        <f>IF(N149="sníž. přenesená",J149,0)</f>
        <v>0</v>
      </c>
      <c r="BI149" s="237">
        <f>IF(N149="nulová",J149,0)</f>
        <v>0</v>
      </c>
      <c r="BJ149" s="17" t="s">
        <v>84</v>
      </c>
      <c r="BK149" s="237">
        <f>ROUND(I149*H149,2)</f>
        <v>0</v>
      </c>
      <c r="BL149" s="17" t="s">
        <v>84</v>
      </c>
      <c r="BM149" s="236" t="s">
        <v>2973</v>
      </c>
    </row>
    <row r="150" s="2" customFormat="1">
      <c r="A150" s="39"/>
      <c r="B150" s="40"/>
      <c r="C150" s="41"/>
      <c r="D150" s="238" t="s">
        <v>149</v>
      </c>
      <c r="E150" s="41"/>
      <c r="F150" s="239" t="s">
        <v>2974</v>
      </c>
      <c r="G150" s="41"/>
      <c r="H150" s="41"/>
      <c r="I150" s="147"/>
      <c r="J150" s="41"/>
      <c r="K150" s="41"/>
      <c r="L150" s="45"/>
      <c r="M150" s="240"/>
      <c r="N150" s="241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7" t="s">
        <v>149</v>
      </c>
      <c r="AU150" s="17" t="s">
        <v>86</v>
      </c>
    </row>
    <row r="151" s="2" customFormat="1" ht="16.5" customHeight="1">
      <c r="A151" s="39"/>
      <c r="B151" s="40"/>
      <c r="C151" s="225" t="s">
        <v>244</v>
      </c>
      <c r="D151" s="225" t="s">
        <v>143</v>
      </c>
      <c r="E151" s="226" t="s">
        <v>2975</v>
      </c>
      <c r="F151" s="227" t="s">
        <v>2976</v>
      </c>
      <c r="G151" s="228" t="s">
        <v>509</v>
      </c>
      <c r="H151" s="229">
        <v>750</v>
      </c>
      <c r="I151" s="230"/>
      <c r="J151" s="231">
        <f>ROUND(I151*H151,2)</f>
        <v>0</v>
      </c>
      <c r="K151" s="227" t="s">
        <v>2876</v>
      </c>
      <c r="L151" s="45"/>
      <c r="M151" s="232" t="s">
        <v>32</v>
      </c>
      <c r="N151" s="233" t="s">
        <v>48</v>
      </c>
      <c r="O151" s="85"/>
      <c r="P151" s="234">
        <f>O151*H151</f>
        <v>0</v>
      </c>
      <c r="Q151" s="234">
        <v>0</v>
      </c>
      <c r="R151" s="234">
        <f>Q151*H151</f>
        <v>0</v>
      </c>
      <c r="S151" s="234">
        <v>0</v>
      </c>
      <c r="T151" s="235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6" t="s">
        <v>84</v>
      </c>
      <c r="AT151" s="236" t="s">
        <v>143</v>
      </c>
      <c r="AU151" s="236" t="s">
        <v>86</v>
      </c>
      <c r="AY151" s="17" t="s">
        <v>142</v>
      </c>
      <c r="BE151" s="237">
        <f>IF(N151="základní",J151,0)</f>
        <v>0</v>
      </c>
      <c r="BF151" s="237">
        <f>IF(N151="snížená",J151,0)</f>
        <v>0</v>
      </c>
      <c r="BG151" s="237">
        <f>IF(N151="zákl. přenesená",J151,0)</f>
        <v>0</v>
      </c>
      <c r="BH151" s="237">
        <f>IF(N151="sníž. přenesená",J151,0)</f>
        <v>0</v>
      </c>
      <c r="BI151" s="237">
        <f>IF(N151="nulová",J151,0)</f>
        <v>0</v>
      </c>
      <c r="BJ151" s="17" t="s">
        <v>84</v>
      </c>
      <c r="BK151" s="237">
        <f>ROUND(I151*H151,2)</f>
        <v>0</v>
      </c>
      <c r="BL151" s="17" t="s">
        <v>84</v>
      </c>
      <c r="BM151" s="236" t="s">
        <v>2977</v>
      </c>
    </row>
    <row r="152" s="2" customFormat="1">
      <c r="A152" s="39"/>
      <c r="B152" s="40"/>
      <c r="C152" s="41"/>
      <c r="D152" s="238" t="s">
        <v>149</v>
      </c>
      <c r="E152" s="41"/>
      <c r="F152" s="239" t="s">
        <v>2974</v>
      </c>
      <c r="G152" s="41"/>
      <c r="H152" s="41"/>
      <c r="I152" s="147"/>
      <c r="J152" s="41"/>
      <c r="K152" s="41"/>
      <c r="L152" s="45"/>
      <c r="M152" s="240"/>
      <c r="N152" s="241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7" t="s">
        <v>149</v>
      </c>
      <c r="AU152" s="17" t="s">
        <v>86</v>
      </c>
    </row>
    <row r="153" s="2" customFormat="1" ht="24" customHeight="1">
      <c r="A153" s="39"/>
      <c r="B153" s="40"/>
      <c r="C153" s="225" t="s">
        <v>248</v>
      </c>
      <c r="D153" s="225" t="s">
        <v>143</v>
      </c>
      <c r="E153" s="226" t="s">
        <v>2978</v>
      </c>
      <c r="F153" s="227" t="s">
        <v>2979</v>
      </c>
      <c r="G153" s="228" t="s">
        <v>509</v>
      </c>
      <c r="H153" s="229">
        <v>530</v>
      </c>
      <c r="I153" s="230"/>
      <c r="J153" s="231">
        <f>ROUND(I153*H153,2)</f>
        <v>0</v>
      </c>
      <c r="K153" s="227" t="s">
        <v>2876</v>
      </c>
      <c r="L153" s="45"/>
      <c r="M153" s="232" t="s">
        <v>32</v>
      </c>
      <c r="N153" s="233" t="s">
        <v>48</v>
      </c>
      <c r="O153" s="85"/>
      <c r="P153" s="234">
        <f>O153*H153</f>
        <v>0</v>
      </c>
      <c r="Q153" s="234">
        <v>0</v>
      </c>
      <c r="R153" s="234">
        <f>Q153*H153</f>
        <v>0</v>
      </c>
      <c r="S153" s="234">
        <v>0</v>
      </c>
      <c r="T153" s="235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6" t="s">
        <v>84</v>
      </c>
      <c r="AT153" s="236" t="s">
        <v>143</v>
      </c>
      <c r="AU153" s="236" t="s">
        <v>86</v>
      </c>
      <c r="AY153" s="17" t="s">
        <v>142</v>
      </c>
      <c r="BE153" s="237">
        <f>IF(N153="základní",J153,0)</f>
        <v>0</v>
      </c>
      <c r="BF153" s="237">
        <f>IF(N153="snížená",J153,0)</f>
        <v>0</v>
      </c>
      <c r="BG153" s="237">
        <f>IF(N153="zákl. přenesená",J153,0)</f>
        <v>0</v>
      </c>
      <c r="BH153" s="237">
        <f>IF(N153="sníž. přenesená",J153,0)</f>
        <v>0</v>
      </c>
      <c r="BI153" s="237">
        <f>IF(N153="nulová",J153,0)</f>
        <v>0</v>
      </c>
      <c r="BJ153" s="17" t="s">
        <v>84</v>
      </c>
      <c r="BK153" s="237">
        <f>ROUND(I153*H153,2)</f>
        <v>0</v>
      </c>
      <c r="BL153" s="17" t="s">
        <v>84</v>
      </c>
      <c r="BM153" s="236" t="s">
        <v>2980</v>
      </c>
    </row>
    <row r="154" s="2" customFormat="1">
      <c r="A154" s="39"/>
      <c r="B154" s="40"/>
      <c r="C154" s="41"/>
      <c r="D154" s="238" t="s">
        <v>149</v>
      </c>
      <c r="E154" s="41"/>
      <c r="F154" s="239" t="s">
        <v>2974</v>
      </c>
      <c r="G154" s="41"/>
      <c r="H154" s="41"/>
      <c r="I154" s="147"/>
      <c r="J154" s="41"/>
      <c r="K154" s="41"/>
      <c r="L154" s="45"/>
      <c r="M154" s="240"/>
      <c r="N154" s="241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7" t="s">
        <v>149</v>
      </c>
      <c r="AU154" s="17" t="s">
        <v>86</v>
      </c>
    </row>
    <row r="155" s="2" customFormat="1" ht="36" customHeight="1">
      <c r="A155" s="39"/>
      <c r="B155" s="40"/>
      <c r="C155" s="225" t="s">
        <v>252</v>
      </c>
      <c r="D155" s="225" t="s">
        <v>143</v>
      </c>
      <c r="E155" s="226" t="s">
        <v>2981</v>
      </c>
      <c r="F155" s="227" t="s">
        <v>2982</v>
      </c>
      <c r="G155" s="228" t="s">
        <v>146</v>
      </c>
      <c r="H155" s="229">
        <v>6.4000000000000004</v>
      </c>
      <c r="I155" s="230"/>
      <c r="J155" s="231">
        <f>ROUND(I155*H155,2)</f>
        <v>0</v>
      </c>
      <c r="K155" s="227" t="s">
        <v>2876</v>
      </c>
      <c r="L155" s="45"/>
      <c r="M155" s="232" t="s">
        <v>32</v>
      </c>
      <c r="N155" s="233" t="s">
        <v>48</v>
      </c>
      <c r="O155" s="85"/>
      <c r="P155" s="234">
        <f>O155*H155</f>
        <v>0</v>
      </c>
      <c r="Q155" s="234">
        <v>0</v>
      </c>
      <c r="R155" s="234">
        <f>Q155*H155</f>
        <v>0</v>
      </c>
      <c r="S155" s="234">
        <v>0</v>
      </c>
      <c r="T155" s="235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6" t="s">
        <v>158</v>
      </c>
      <c r="AT155" s="236" t="s">
        <v>143</v>
      </c>
      <c r="AU155" s="236" t="s">
        <v>86</v>
      </c>
      <c r="AY155" s="17" t="s">
        <v>142</v>
      </c>
      <c r="BE155" s="237">
        <f>IF(N155="základní",J155,0)</f>
        <v>0</v>
      </c>
      <c r="BF155" s="237">
        <f>IF(N155="snížená",J155,0)</f>
        <v>0</v>
      </c>
      <c r="BG155" s="237">
        <f>IF(N155="zákl. přenesená",J155,0)</f>
        <v>0</v>
      </c>
      <c r="BH155" s="237">
        <f>IF(N155="sníž. přenesená",J155,0)</f>
        <v>0</v>
      </c>
      <c r="BI155" s="237">
        <f>IF(N155="nulová",J155,0)</f>
        <v>0</v>
      </c>
      <c r="BJ155" s="17" t="s">
        <v>84</v>
      </c>
      <c r="BK155" s="237">
        <f>ROUND(I155*H155,2)</f>
        <v>0</v>
      </c>
      <c r="BL155" s="17" t="s">
        <v>158</v>
      </c>
      <c r="BM155" s="236" t="s">
        <v>2983</v>
      </c>
    </row>
    <row r="156" s="2" customFormat="1">
      <c r="A156" s="39"/>
      <c r="B156" s="40"/>
      <c r="C156" s="41"/>
      <c r="D156" s="238" t="s">
        <v>149</v>
      </c>
      <c r="E156" s="41"/>
      <c r="F156" s="239" t="s">
        <v>2892</v>
      </c>
      <c r="G156" s="41"/>
      <c r="H156" s="41"/>
      <c r="I156" s="147"/>
      <c r="J156" s="41"/>
      <c r="K156" s="41"/>
      <c r="L156" s="45"/>
      <c r="M156" s="240"/>
      <c r="N156" s="241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7" t="s">
        <v>149</v>
      </c>
      <c r="AU156" s="17" t="s">
        <v>86</v>
      </c>
    </row>
    <row r="157" s="2" customFormat="1" ht="48" customHeight="1">
      <c r="A157" s="39"/>
      <c r="B157" s="40"/>
      <c r="C157" s="225" t="s">
        <v>256</v>
      </c>
      <c r="D157" s="225" t="s">
        <v>143</v>
      </c>
      <c r="E157" s="226" t="s">
        <v>2984</v>
      </c>
      <c r="F157" s="227" t="s">
        <v>2985</v>
      </c>
      <c r="G157" s="228" t="s">
        <v>146</v>
      </c>
      <c r="H157" s="229">
        <v>17</v>
      </c>
      <c r="I157" s="230"/>
      <c r="J157" s="231">
        <f>ROUND(I157*H157,2)</f>
        <v>0</v>
      </c>
      <c r="K157" s="227" t="s">
        <v>2876</v>
      </c>
      <c r="L157" s="45"/>
      <c r="M157" s="232" t="s">
        <v>32</v>
      </c>
      <c r="N157" s="233" t="s">
        <v>48</v>
      </c>
      <c r="O157" s="85"/>
      <c r="P157" s="234">
        <f>O157*H157</f>
        <v>0</v>
      </c>
      <c r="Q157" s="234">
        <v>0.112</v>
      </c>
      <c r="R157" s="234">
        <f>Q157*H157</f>
        <v>1.9040000000000001</v>
      </c>
      <c r="S157" s="234">
        <v>0</v>
      </c>
      <c r="T157" s="235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6" t="s">
        <v>158</v>
      </c>
      <c r="AT157" s="236" t="s">
        <v>143</v>
      </c>
      <c r="AU157" s="236" t="s">
        <v>86</v>
      </c>
      <c r="AY157" s="17" t="s">
        <v>142</v>
      </c>
      <c r="BE157" s="237">
        <f>IF(N157="základní",J157,0)</f>
        <v>0</v>
      </c>
      <c r="BF157" s="237">
        <f>IF(N157="snížená",J157,0)</f>
        <v>0</v>
      </c>
      <c r="BG157" s="237">
        <f>IF(N157="zákl. přenesená",J157,0)</f>
        <v>0</v>
      </c>
      <c r="BH157" s="237">
        <f>IF(N157="sníž. přenesená",J157,0)</f>
        <v>0</v>
      </c>
      <c r="BI157" s="237">
        <f>IF(N157="nulová",J157,0)</f>
        <v>0</v>
      </c>
      <c r="BJ157" s="17" t="s">
        <v>84</v>
      </c>
      <c r="BK157" s="237">
        <f>ROUND(I157*H157,2)</f>
        <v>0</v>
      </c>
      <c r="BL157" s="17" t="s">
        <v>158</v>
      </c>
      <c r="BM157" s="236" t="s">
        <v>2986</v>
      </c>
    </row>
    <row r="158" s="2" customFormat="1">
      <c r="A158" s="39"/>
      <c r="B158" s="40"/>
      <c r="C158" s="41"/>
      <c r="D158" s="238" t="s">
        <v>149</v>
      </c>
      <c r="E158" s="41"/>
      <c r="F158" s="239" t="s">
        <v>2892</v>
      </c>
      <c r="G158" s="41"/>
      <c r="H158" s="41"/>
      <c r="I158" s="147"/>
      <c r="J158" s="41"/>
      <c r="K158" s="41"/>
      <c r="L158" s="45"/>
      <c r="M158" s="240"/>
      <c r="N158" s="241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7" t="s">
        <v>149</v>
      </c>
      <c r="AU158" s="17" t="s">
        <v>86</v>
      </c>
    </row>
    <row r="159" s="2" customFormat="1" ht="24" customHeight="1">
      <c r="A159" s="39"/>
      <c r="B159" s="40"/>
      <c r="C159" s="225" t="s">
        <v>260</v>
      </c>
      <c r="D159" s="225" t="s">
        <v>143</v>
      </c>
      <c r="E159" s="226" t="s">
        <v>2987</v>
      </c>
      <c r="F159" s="227" t="s">
        <v>2988</v>
      </c>
      <c r="G159" s="228" t="s">
        <v>598</v>
      </c>
      <c r="H159" s="229">
        <v>98.965000000000003</v>
      </c>
      <c r="I159" s="230"/>
      <c r="J159" s="231">
        <f>ROUND(I159*H159,2)</f>
        <v>0</v>
      </c>
      <c r="K159" s="227" t="s">
        <v>2876</v>
      </c>
      <c r="L159" s="45"/>
      <c r="M159" s="232" t="s">
        <v>32</v>
      </c>
      <c r="N159" s="233" t="s">
        <v>48</v>
      </c>
      <c r="O159" s="85"/>
      <c r="P159" s="234">
        <f>O159*H159</f>
        <v>0</v>
      </c>
      <c r="Q159" s="234">
        <v>0</v>
      </c>
      <c r="R159" s="234">
        <f>Q159*H159</f>
        <v>0</v>
      </c>
      <c r="S159" s="234">
        <v>0</v>
      </c>
      <c r="T159" s="235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6" t="s">
        <v>158</v>
      </c>
      <c r="AT159" s="236" t="s">
        <v>143</v>
      </c>
      <c r="AU159" s="236" t="s">
        <v>86</v>
      </c>
      <c r="AY159" s="17" t="s">
        <v>142</v>
      </c>
      <c r="BE159" s="237">
        <f>IF(N159="základní",J159,0)</f>
        <v>0</v>
      </c>
      <c r="BF159" s="237">
        <f>IF(N159="snížená",J159,0)</f>
        <v>0</v>
      </c>
      <c r="BG159" s="237">
        <f>IF(N159="zákl. přenesená",J159,0)</f>
        <v>0</v>
      </c>
      <c r="BH159" s="237">
        <f>IF(N159="sníž. přenesená",J159,0)</f>
        <v>0</v>
      </c>
      <c r="BI159" s="237">
        <f>IF(N159="nulová",J159,0)</f>
        <v>0</v>
      </c>
      <c r="BJ159" s="17" t="s">
        <v>84</v>
      </c>
      <c r="BK159" s="237">
        <f>ROUND(I159*H159,2)</f>
        <v>0</v>
      </c>
      <c r="BL159" s="17" t="s">
        <v>158</v>
      </c>
      <c r="BM159" s="236" t="s">
        <v>2989</v>
      </c>
    </row>
    <row r="160" s="2" customFormat="1">
      <c r="A160" s="39"/>
      <c r="B160" s="40"/>
      <c r="C160" s="41"/>
      <c r="D160" s="238" t="s">
        <v>149</v>
      </c>
      <c r="E160" s="41"/>
      <c r="F160" s="239" t="s">
        <v>2990</v>
      </c>
      <c r="G160" s="41"/>
      <c r="H160" s="41"/>
      <c r="I160" s="147"/>
      <c r="J160" s="41"/>
      <c r="K160" s="41"/>
      <c r="L160" s="45"/>
      <c r="M160" s="240"/>
      <c r="N160" s="241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7" t="s">
        <v>149</v>
      </c>
      <c r="AU160" s="17" t="s">
        <v>86</v>
      </c>
    </row>
    <row r="161" s="15" customFormat="1">
      <c r="A161" s="15"/>
      <c r="B161" s="281"/>
      <c r="C161" s="282"/>
      <c r="D161" s="238" t="s">
        <v>2879</v>
      </c>
      <c r="E161" s="283" t="s">
        <v>32</v>
      </c>
      <c r="F161" s="284" t="s">
        <v>2991</v>
      </c>
      <c r="G161" s="282"/>
      <c r="H161" s="283" t="s">
        <v>32</v>
      </c>
      <c r="I161" s="285"/>
      <c r="J161" s="282"/>
      <c r="K161" s="282"/>
      <c r="L161" s="286"/>
      <c r="M161" s="287"/>
      <c r="N161" s="288"/>
      <c r="O161" s="288"/>
      <c r="P161" s="288"/>
      <c r="Q161" s="288"/>
      <c r="R161" s="288"/>
      <c r="S161" s="288"/>
      <c r="T161" s="289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90" t="s">
        <v>2879</v>
      </c>
      <c r="AU161" s="290" t="s">
        <v>86</v>
      </c>
      <c r="AV161" s="15" t="s">
        <v>84</v>
      </c>
      <c r="AW161" s="15" t="s">
        <v>39</v>
      </c>
      <c r="AX161" s="15" t="s">
        <v>77</v>
      </c>
      <c r="AY161" s="290" t="s">
        <v>142</v>
      </c>
    </row>
    <row r="162" s="13" customFormat="1">
      <c r="A162" s="13"/>
      <c r="B162" s="259"/>
      <c r="C162" s="260"/>
      <c r="D162" s="238" t="s">
        <v>2879</v>
      </c>
      <c r="E162" s="261" t="s">
        <v>32</v>
      </c>
      <c r="F162" s="262" t="s">
        <v>2992</v>
      </c>
      <c r="G162" s="260"/>
      <c r="H162" s="263">
        <v>98.965000000000003</v>
      </c>
      <c r="I162" s="264"/>
      <c r="J162" s="260"/>
      <c r="K162" s="260"/>
      <c r="L162" s="265"/>
      <c r="M162" s="266"/>
      <c r="N162" s="267"/>
      <c r="O162" s="267"/>
      <c r="P162" s="267"/>
      <c r="Q162" s="267"/>
      <c r="R162" s="267"/>
      <c r="S162" s="267"/>
      <c r="T162" s="26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9" t="s">
        <v>2879</v>
      </c>
      <c r="AU162" s="269" t="s">
        <v>86</v>
      </c>
      <c r="AV162" s="13" t="s">
        <v>86</v>
      </c>
      <c r="AW162" s="13" t="s">
        <v>39</v>
      </c>
      <c r="AX162" s="13" t="s">
        <v>77</v>
      </c>
      <c r="AY162" s="269" t="s">
        <v>142</v>
      </c>
    </row>
    <row r="163" s="14" customFormat="1">
      <c r="A163" s="14"/>
      <c r="B163" s="270"/>
      <c r="C163" s="271"/>
      <c r="D163" s="238" t="s">
        <v>2879</v>
      </c>
      <c r="E163" s="272" t="s">
        <v>32</v>
      </c>
      <c r="F163" s="273" t="s">
        <v>2881</v>
      </c>
      <c r="G163" s="271"/>
      <c r="H163" s="274">
        <v>98.965000000000003</v>
      </c>
      <c r="I163" s="275"/>
      <c r="J163" s="271"/>
      <c r="K163" s="271"/>
      <c r="L163" s="276"/>
      <c r="M163" s="277"/>
      <c r="N163" s="278"/>
      <c r="O163" s="278"/>
      <c r="P163" s="278"/>
      <c r="Q163" s="278"/>
      <c r="R163" s="278"/>
      <c r="S163" s="278"/>
      <c r="T163" s="27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80" t="s">
        <v>2879</v>
      </c>
      <c r="AU163" s="280" t="s">
        <v>86</v>
      </c>
      <c r="AV163" s="14" t="s">
        <v>158</v>
      </c>
      <c r="AW163" s="14" t="s">
        <v>39</v>
      </c>
      <c r="AX163" s="14" t="s">
        <v>84</v>
      </c>
      <c r="AY163" s="280" t="s">
        <v>142</v>
      </c>
    </row>
    <row r="164" s="2" customFormat="1" ht="36" customHeight="1">
      <c r="A164" s="39"/>
      <c r="B164" s="40"/>
      <c r="C164" s="225" t="s">
        <v>264</v>
      </c>
      <c r="D164" s="225" t="s">
        <v>143</v>
      </c>
      <c r="E164" s="226" t="s">
        <v>2993</v>
      </c>
      <c r="F164" s="227" t="s">
        <v>2994</v>
      </c>
      <c r="G164" s="228" t="s">
        <v>275</v>
      </c>
      <c r="H164" s="229">
        <v>1950</v>
      </c>
      <c r="I164" s="230"/>
      <c r="J164" s="231">
        <f>ROUND(I164*H164,2)</f>
        <v>0</v>
      </c>
      <c r="K164" s="227" t="s">
        <v>2876</v>
      </c>
      <c r="L164" s="45"/>
      <c r="M164" s="232" t="s">
        <v>32</v>
      </c>
      <c r="N164" s="233" t="s">
        <v>48</v>
      </c>
      <c r="O164" s="85"/>
      <c r="P164" s="234">
        <f>O164*H164</f>
        <v>0</v>
      </c>
      <c r="Q164" s="234">
        <v>0</v>
      </c>
      <c r="R164" s="234">
        <f>Q164*H164</f>
        <v>0</v>
      </c>
      <c r="S164" s="234">
        <v>0</v>
      </c>
      <c r="T164" s="235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6" t="s">
        <v>158</v>
      </c>
      <c r="AT164" s="236" t="s">
        <v>143</v>
      </c>
      <c r="AU164" s="236" t="s">
        <v>86</v>
      </c>
      <c r="AY164" s="17" t="s">
        <v>142</v>
      </c>
      <c r="BE164" s="237">
        <f>IF(N164="základní",J164,0)</f>
        <v>0</v>
      </c>
      <c r="BF164" s="237">
        <f>IF(N164="snížená",J164,0)</f>
        <v>0</v>
      </c>
      <c r="BG164" s="237">
        <f>IF(N164="zákl. přenesená",J164,0)</f>
        <v>0</v>
      </c>
      <c r="BH164" s="237">
        <f>IF(N164="sníž. přenesená",J164,0)</f>
        <v>0</v>
      </c>
      <c r="BI164" s="237">
        <f>IF(N164="nulová",J164,0)</f>
        <v>0</v>
      </c>
      <c r="BJ164" s="17" t="s">
        <v>84</v>
      </c>
      <c r="BK164" s="237">
        <f>ROUND(I164*H164,2)</f>
        <v>0</v>
      </c>
      <c r="BL164" s="17" t="s">
        <v>158</v>
      </c>
      <c r="BM164" s="236" t="s">
        <v>2995</v>
      </c>
    </row>
    <row r="165" s="2" customFormat="1">
      <c r="A165" s="39"/>
      <c r="B165" s="40"/>
      <c r="C165" s="41"/>
      <c r="D165" s="238" t="s">
        <v>149</v>
      </c>
      <c r="E165" s="41"/>
      <c r="F165" s="239" t="s">
        <v>2996</v>
      </c>
      <c r="G165" s="41"/>
      <c r="H165" s="41"/>
      <c r="I165" s="147"/>
      <c r="J165" s="41"/>
      <c r="K165" s="41"/>
      <c r="L165" s="45"/>
      <c r="M165" s="240"/>
      <c r="N165" s="241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7" t="s">
        <v>149</v>
      </c>
      <c r="AU165" s="17" t="s">
        <v>86</v>
      </c>
    </row>
    <row r="166" s="2" customFormat="1" ht="24" customHeight="1">
      <c r="A166" s="39"/>
      <c r="B166" s="40"/>
      <c r="C166" s="225" t="s">
        <v>268</v>
      </c>
      <c r="D166" s="225" t="s">
        <v>143</v>
      </c>
      <c r="E166" s="226" t="s">
        <v>2997</v>
      </c>
      <c r="F166" s="227" t="s">
        <v>2998</v>
      </c>
      <c r="G166" s="228" t="s">
        <v>598</v>
      </c>
      <c r="H166" s="229">
        <v>61.5</v>
      </c>
      <c r="I166" s="230"/>
      <c r="J166" s="231">
        <f>ROUND(I166*H166,2)</f>
        <v>0</v>
      </c>
      <c r="K166" s="227" t="s">
        <v>2876</v>
      </c>
      <c r="L166" s="45"/>
      <c r="M166" s="232" t="s">
        <v>32</v>
      </c>
      <c r="N166" s="233" t="s">
        <v>48</v>
      </c>
      <c r="O166" s="85"/>
      <c r="P166" s="234">
        <f>O166*H166</f>
        <v>0</v>
      </c>
      <c r="Q166" s="234">
        <v>0</v>
      </c>
      <c r="R166" s="234">
        <f>Q166*H166</f>
        <v>0</v>
      </c>
      <c r="S166" s="234">
        <v>0</v>
      </c>
      <c r="T166" s="235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6" t="s">
        <v>158</v>
      </c>
      <c r="AT166" s="236" t="s">
        <v>143</v>
      </c>
      <c r="AU166" s="236" t="s">
        <v>86</v>
      </c>
      <c r="AY166" s="17" t="s">
        <v>142</v>
      </c>
      <c r="BE166" s="237">
        <f>IF(N166="základní",J166,0)</f>
        <v>0</v>
      </c>
      <c r="BF166" s="237">
        <f>IF(N166="snížená",J166,0)</f>
        <v>0</v>
      </c>
      <c r="BG166" s="237">
        <f>IF(N166="zákl. přenesená",J166,0)</f>
        <v>0</v>
      </c>
      <c r="BH166" s="237">
        <f>IF(N166="sníž. přenesená",J166,0)</f>
        <v>0</v>
      </c>
      <c r="BI166" s="237">
        <f>IF(N166="nulová",J166,0)</f>
        <v>0</v>
      </c>
      <c r="BJ166" s="17" t="s">
        <v>84</v>
      </c>
      <c r="BK166" s="237">
        <f>ROUND(I166*H166,2)</f>
        <v>0</v>
      </c>
      <c r="BL166" s="17" t="s">
        <v>158</v>
      </c>
      <c r="BM166" s="236" t="s">
        <v>2999</v>
      </c>
    </row>
    <row r="167" s="2" customFormat="1">
      <c r="A167" s="39"/>
      <c r="B167" s="40"/>
      <c r="C167" s="41"/>
      <c r="D167" s="238" t="s">
        <v>149</v>
      </c>
      <c r="E167" s="41"/>
      <c r="F167" s="239" t="s">
        <v>2996</v>
      </c>
      <c r="G167" s="41"/>
      <c r="H167" s="41"/>
      <c r="I167" s="147"/>
      <c r="J167" s="41"/>
      <c r="K167" s="41"/>
      <c r="L167" s="45"/>
      <c r="M167" s="240"/>
      <c r="N167" s="241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7" t="s">
        <v>149</v>
      </c>
      <c r="AU167" s="17" t="s">
        <v>86</v>
      </c>
    </row>
    <row r="168" s="2" customFormat="1" ht="16.5" customHeight="1">
      <c r="A168" s="39"/>
      <c r="B168" s="40"/>
      <c r="C168" s="225" t="s">
        <v>272</v>
      </c>
      <c r="D168" s="225" t="s">
        <v>143</v>
      </c>
      <c r="E168" s="226" t="s">
        <v>3000</v>
      </c>
      <c r="F168" s="227" t="s">
        <v>3001</v>
      </c>
      <c r="G168" s="228" t="s">
        <v>598</v>
      </c>
      <c r="H168" s="229">
        <v>11.875999999999999</v>
      </c>
      <c r="I168" s="230"/>
      <c r="J168" s="231">
        <f>ROUND(I168*H168,2)</f>
        <v>0</v>
      </c>
      <c r="K168" s="227" t="s">
        <v>2876</v>
      </c>
      <c r="L168" s="45"/>
      <c r="M168" s="232" t="s">
        <v>32</v>
      </c>
      <c r="N168" s="233" t="s">
        <v>48</v>
      </c>
      <c r="O168" s="85"/>
      <c r="P168" s="234">
        <f>O168*H168</f>
        <v>0</v>
      </c>
      <c r="Q168" s="234">
        <v>0</v>
      </c>
      <c r="R168" s="234">
        <f>Q168*H168</f>
        <v>0</v>
      </c>
      <c r="S168" s="234">
        <v>0</v>
      </c>
      <c r="T168" s="235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6" t="s">
        <v>158</v>
      </c>
      <c r="AT168" s="236" t="s">
        <v>143</v>
      </c>
      <c r="AU168" s="236" t="s">
        <v>86</v>
      </c>
      <c r="AY168" s="17" t="s">
        <v>142</v>
      </c>
      <c r="BE168" s="237">
        <f>IF(N168="základní",J168,0)</f>
        <v>0</v>
      </c>
      <c r="BF168" s="237">
        <f>IF(N168="snížená",J168,0)</f>
        <v>0</v>
      </c>
      <c r="BG168" s="237">
        <f>IF(N168="zákl. přenesená",J168,0)</f>
        <v>0</v>
      </c>
      <c r="BH168" s="237">
        <f>IF(N168="sníž. přenesená",J168,0)</f>
        <v>0</v>
      </c>
      <c r="BI168" s="237">
        <f>IF(N168="nulová",J168,0)</f>
        <v>0</v>
      </c>
      <c r="BJ168" s="17" t="s">
        <v>84</v>
      </c>
      <c r="BK168" s="237">
        <f>ROUND(I168*H168,2)</f>
        <v>0</v>
      </c>
      <c r="BL168" s="17" t="s">
        <v>158</v>
      </c>
      <c r="BM168" s="236" t="s">
        <v>3002</v>
      </c>
    </row>
    <row r="169" s="2" customFormat="1">
      <c r="A169" s="39"/>
      <c r="B169" s="40"/>
      <c r="C169" s="41"/>
      <c r="D169" s="238" t="s">
        <v>149</v>
      </c>
      <c r="E169" s="41"/>
      <c r="F169" s="239" t="s">
        <v>3003</v>
      </c>
      <c r="G169" s="41"/>
      <c r="H169" s="41"/>
      <c r="I169" s="147"/>
      <c r="J169" s="41"/>
      <c r="K169" s="41"/>
      <c r="L169" s="45"/>
      <c r="M169" s="240"/>
      <c r="N169" s="241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7" t="s">
        <v>149</v>
      </c>
      <c r="AU169" s="17" t="s">
        <v>86</v>
      </c>
    </row>
    <row r="170" s="15" customFormat="1">
      <c r="A170" s="15"/>
      <c r="B170" s="281"/>
      <c r="C170" s="282"/>
      <c r="D170" s="238" t="s">
        <v>2879</v>
      </c>
      <c r="E170" s="283" t="s">
        <v>32</v>
      </c>
      <c r="F170" s="284" t="s">
        <v>3004</v>
      </c>
      <c r="G170" s="282"/>
      <c r="H170" s="283" t="s">
        <v>32</v>
      </c>
      <c r="I170" s="285"/>
      <c r="J170" s="282"/>
      <c r="K170" s="282"/>
      <c r="L170" s="286"/>
      <c r="M170" s="287"/>
      <c r="N170" s="288"/>
      <c r="O170" s="288"/>
      <c r="P170" s="288"/>
      <c r="Q170" s="288"/>
      <c r="R170" s="288"/>
      <c r="S170" s="288"/>
      <c r="T170" s="289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90" t="s">
        <v>2879</v>
      </c>
      <c r="AU170" s="290" t="s">
        <v>86</v>
      </c>
      <c r="AV170" s="15" t="s">
        <v>84</v>
      </c>
      <c r="AW170" s="15" t="s">
        <v>39</v>
      </c>
      <c r="AX170" s="15" t="s">
        <v>77</v>
      </c>
      <c r="AY170" s="290" t="s">
        <v>142</v>
      </c>
    </row>
    <row r="171" s="13" customFormat="1">
      <c r="A171" s="13"/>
      <c r="B171" s="259"/>
      <c r="C171" s="260"/>
      <c r="D171" s="238" t="s">
        <v>2879</v>
      </c>
      <c r="E171" s="261" t="s">
        <v>32</v>
      </c>
      <c r="F171" s="262" t="s">
        <v>3005</v>
      </c>
      <c r="G171" s="260"/>
      <c r="H171" s="263">
        <v>11.875999999999999</v>
      </c>
      <c r="I171" s="264"/>
      <c r="J171" s="260"/>
      <c r="K171" s="260"/>
      <c r="L171" s="265"/>
      <c r="M171" s="266"/>
      <c r="N171" s="267"/>
      <c r="O171" s="267"/>
      <c r="P171" s="267"/>
      <c r="Q171" s="267"/>
      <c r="R171" s="267"/>
      <c r="S171" s="267"/>
      <c r="T171" s="26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9" t="s">
        <v>2879</v>
      </c>
      <c r="AU171" s="269" t="s">
        <v>86</v>
      </c>
      <c r="AV171" s="13" t="s">
        <v>86</v>
      </c>
      <c r="AW171" s="13" t="s">
        <v>39</v>
      </c>
      <c r="AX171" s="13" t="s">
        <v>77</v>
      </c>
      <c r="AY171" s="269" t="s">
        <v>142</v>
      </c>
    </row>
    <row r="172" s="14" customFormat="1">
      <c r="A172" s="14"/>
      <c r="B172" s="270"/>
      <c r="C172" s="271"/>
      <c r="D172" s="238" t="s">
        <v>2879</v>
      </c>
      <c r="E172" s="272" t="s">
        <v>32</v>
      </c>
      <c r="F172" s="273" t="s">
        <v>2881</v>
      </c>
      <c r="G172" s="271"/>
      <c r="H172" s="274">
        <v>11.875999999999999</v>
      </c>
      <c r="I172" s="275"/>
      <c r="J172" s="271"/>
      <c r="K172" s="271"/>
      <c r="L172" s="276"/>
      <c r="M172" s="277"/>
      <c r="N172" s="278"/>
      <c r="O172" s="278"/>
      <c r="P172" s="278"/>
      <c r="Q172" s="278"/>
      <c r="R172" s="278"/>
      <c r="S172" s="278"/>
      <c r="T172" s="27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80" t="s">
        <v>2879</v>
      </c>
      <c r="AU172" s="280" t="s">
        <v>86</v>
      </c>
      <c r="AV172" s="14" t="s">
        <v>158</v>
      </c>
      <c r="AW172" s="14" t="s">
        <v>39</v>
      </c>
      <c r="AX172" s="14" t="s">
        <v>84</v>
      </c>
      <c r="AY172" s="280" t="s">
        <v>142</v>
      </c>
    </row>
    <row r="173" s="2" customFormat="1" ht="16.5" customHeight="1">
      <c r="A173" s="39"/>
      <c r="B173" s="40"/>
      <c r="C173" s="225" t="s">
        <v>277</v>
      </c>
      <c r="D173" s="225" t="s">
        <v>143</v>
      </c>
      <c r="E173" s="226" t="s">
        <v>3006</v>
      </c>
      <c r="F173" s="227" t="s">
        <v>3007</v>
      </c>
      <c r="G173" s="228" t="s">
        <v>275</v>
      </c>
      <c r="H173" s="229">
        <v>6</v>
      </c>
      <c r="I173" s="230"/>
      <c r="J173" s="231">
        <f>ROUND(I173*H173,2)</f>
        <v>0</v>
      </c>
      <c r="K173" s="227" t="s">
        <v>2876</v>
      </c>
      <c r="L173" s="45"/>
      <c r="M173" s="232" t="s">
        <v>32</v>
      </c>
      <c r="N173" s="233" t="s">
        <v>48</v>
      </c>
      <c r="O173" s="85"/>
      <c r="P173" s="234">
        <f>O173*H173</f>
        <v>0</v>
      </c>
      <c r="Q173" s="234">
        <v>0</v>
      </c>
      <c r="R173" s="234">
        <f>Q173*H173</f>
        <v>0</v>
      </c>
      <c r="S173" s="234">
        <v>0</v>
      </c>
      <c r="T173" s="235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6" t="s">
        <v>158</v>
      </c>
      <c r="AT173" s="236" t="s">
        <v>143</v>
      </c>
      <c r="AU173" s="236" t="s">
        <v>86</v>
      </c>
      <c r="AY173" s="17" t="s">
        <v>142</v>
      </c>
      <c r="BE173" s="237">
        <f>IF(N173="základní",J173,0)</f>
        <v>0</v>
      </c>
      <c r="BF173" s="237">
        <f>IF(N173="snížená",J173,0)</f>
        <v>0</v>
      </c>
      <c r="BG173" s="237">
        <f>IF(N173="zákl. přenesená",J173,0)</f>
        <v>0</v>
      </c>
      <c r="BH173" s="237">
        <f>IF(N173="sníž. přenesená",J173,0)</f>
        <v>0</v>
      </c>
      <c r="BI173" s="237">
        <f>IF(N173="nulová",J173,0)</f>
        <v>0</v>
      </c>
      <c r="BJ173" s="17" t="s">
        <v>84</v>
      </c>
      <c r="BK173" s="237">
        <f>ROUND(I173*H173,2)</f>
        <v>0</v>
      </c>
      <c r="BL173" s="17" t="s">
        <v>158</v>
      </c>
      <c r="BM173" s="236" t="s">
        <v>3008</v>
      </c>
    </row>
    <row r="174" s="2" customFormat="1">
      <c r="A174" s="39"/>
      <c r="B174" s="40"/>
      <c r="C174" s="41"/>
      <c r="D174" s="238" t="s">
        <v>149</v>
      </c>
      <c r="E174" s="41"/>
      <c r="F174" s="239" t="s">
        <v>3009</v>
      </c>
      <c r="G174" s="41"/>
      <c r="H174" s="41"/>
      <c r="I174" s="147"/>
      <c r="J174" s="41"/>
      <c r="K174" s="41"/>
      <c r="L174" s="45"/>
      <c r="M174" s="240"/>
      <c r="N174" s="241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7" t="s">
        <v>149</v>
      </c>
      <c r="AU174" s="17" t="s">
        <v>86</v>
      </c>
    </row>
    <row r="175" s="2" customFormat="1" ht="24" customHeight="1">
      <c r="A175" s="39"/>
      <c r="B175" s="40"/>
      <c r="C175" s="225" t="s">
        <v>281</v>
      </c>
      <c r="D175" s="225" t="s">
        <v>143</v>
      </c>
      <c r="E175" s="226" t="s">
        <v>3010</v>
      </c>
      <c r="F175" s="227" t="s">
        <v>3011</v>
      </c>
      <c r="G175" s="228" t="s">
        <v>275</v>
      </c>
      <c r="H175" s="229">
        <v>175</v>
      </c>
      <c r="I175" s="230"/>
      <c r="J175" s="231">
        <f>ROUND(I175*H175,2)</f>
        <v>0</v>
      </c>
      <c r="K175" s="227" t="s">
        <v>2876</v>
      </c>
      <c r="L175" s="45"/>
      <c r="M175" s="232" t="s">
        <v>32</v>
      </c>
      <c r="N175" s="233" t="s">
        <v>48</v>
      </c>
      <c r="O175" s="85"/>
      <c r="P175" s="234">
        <f>O175*H175</f>
        <v>0</v>
      </c>
      <c r="Q175" s="234">
        <v>0</v>
      </c>
      <c r="R175" s="234">
        <f>Q175*H175</f>
        <v>0</v>
      </c>
      <c r="S175" s="234">
        <v>0</v>
      </c>
      <c r="T175" s="235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6" t="s">
        <v>158</v>
      </c>
      <c r="AT175" s="236" t="s">
        <v>143</v>
      </c>
      <c r="AU175" s="236" t="s">
        <v>86</v>
      </c>
      <c r="AY175" s="17" t="s">
        <v>142</v>
      </c>
      <c r="BE175" s="237">
        <f>IF(N175="základní",J175,0)</f>
        <v>0</v>
      </c>
      <c r="BF175" s="237">
        <f>IF(N175="snížená",J175,0)</f>
        <v>0</v>
      </c>
      <c r="BG175" s="237">
        <f>IF(N175="zákl. přenesená",J175,0)</f>
        <v>0</v>
      </c>
      <c r="BH175" s="237">
        <f>IF(N175="sníž. přenesená",J175,0)</f>
        <v>0</v>
      </c>
      <c r="BI175" s="237">
        <f>IF(N175="nulová",J175,0)</f>
        <v>0</v>
      </c>
      <c r="BJ175" s="17" t="s">
        <v>84</v>
      </c>
      <c r="BK175" s="237">
        <f>ROUND(I175*H175,2)</f>
        <v>0</v>
      </c>
      <c r="BL175" s="17" t="s">
        <v>158</v>
      </c>
      <c r="BM175" s="236" t="s">
        <v>3012</v>
      </c>
    </row>
    <row r="176" s="2" customFormat="1">
      <c r="A176" s="39"/>
      <c r="B176" s="40"/>
      <c r="C176" s="41"/>
      <c r="D176" s="238" t="s">
        <v>149</v>
      </c>
      <c r="E176" s="41"/>
      <c r="F176" s="239" t="s">
        <v>3009</v>
      </c>
      <c r="G176" s="41"/>
      <c r="H176" s="41"/>
      <c r="I176" s="147"/>
      <c r="J176" s="41"/>
      <c r="K176" s="41"/>
      <c r="L176" s="45"/>
      <c r="M176" s="240"/>
      <c r="N176" s="241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7" t="s">
        <v>149</v>
      </c>
      <c r="AU176" s="17" t="s">
        <v>86</v>
      </c>
    </row>
    <row r="177" s="2" customFormat="1" ht="24" customHeight="1">
      <c r="A177" s="39"/>
      <c r="B177" s="40"/>
      <c r="C177" s="225" t="s">
        <v>285</v>
      </c>
      <c r="D177" s="225" t="s">
        <v>143</v>
      </c>
      <c r="E177" s="226" t="s">
        <v>3013</v>
      </c>
      <c r="F177" s="227" t="s">
        <v>3014</v>
      </c>
      <c r="G177" s="228" t="s">
        <v>275</v>
      </c>
      <c r="H177" s="229">
        <v>1950</v>
      </c>
      <c r="I177" s="230"/>
      <c r="J177" s="231">
        <f>ROUND(I177*H177,2)</f>
        <v>0</v>
      </c>
      <c r="K177" s="227" t="s">
        <v>2876</v>
      </c>
      <c r="L177" s="45"/>
      <c r="M177" s="232" t="s">
        <v>32</v>
      </c>
      <c r="N177" s="233" t="s">
        <v>48</v>
      </c>
      <c r="O177" s="85"/>
      <c r="P177" s="234">
        <f>O177*H177</f>
        <v>0</v>
      </c>
      <c r="Q177" s="234">
        <v>0.078070000000000001</v>
      </c>
      <c r="R177" s="234">
        <f>Q177*H177</f>
        <v>152.23650000000001</v>
      </c>
      <c r="S177" s="234">
        <v>0</v>
      </c>
      <c r="T177" s="235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6" t="s">
        <v>158</v>
      </c>
      <c r="AT177" s="236" t="s">
        <v>143</v>
      </c>
      <c r="AU177" s="236" t="s">
        <v>86</v>
      </c>
      <c r="AY177" s="17" t="s">
        <v>142</v>
      </c>
      <c r="BE177" s="237">
        <f>IF(N177="základní",J177,0)</f>
        <v>0</v>
      </c>
      <c r="BF177" s="237">
        <f>IF(N177="snížená",J177,0)</f>
        <v>0</v>
      </c>
      <c r="BG177" s="237">
        <f>IF(N177="zákl. přenesená",J177,0)</f>
        <v>0</v>
      </c>
      <c r="BH177" s="237">
        <f>IF(N177="sníž. přenesená",J177,0)</f>
        <v>0</v>
      </c>
      <c r="BI177" s="237">
        <f>IF(N177="nulová",J177,0)</f>
        <v>0</v>
      </c>
      <c r="BJ177" s="17" t="s">
        <v>84</v>
      </c>
      <c r="BK177" s="237">
        <f>ROUND(I177*H177,2)</f>
        <v>0</v>
      </c>
      <c r="BL177" s="17" t="s">
        <v>158</v>
      </c>
      <c r="BM177" s="236" t="s">
        <v>3015</v>
      </c>
    </row>
    <row r="178" s="2" customFormat="1">
      <c r="A178" s="39"/>
      <c r="B178" s="40"/>
      <c r="C178" s="41"/>
      <c r="D178" s="238" t="s">
        <v>149</v>
      </c>
      <c r="E178" s="41"/>
      <c r="F178" s="239" t="s">
        <v>3016</v>
      </c>
      <c r="G178" s="41"/>
      <c r="H178" s="41"/>
      <c r="I178" s="147"/>
      <c r="J178" s="41"/>
      <c r="K178" s="41"/>
      <c r="L178" s="45"/>
      <c r="M178" s="240"/>
      <c r="N178" s="241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7" t="s">
        <v>149</v>
      </c>
      <c r="AU178" s="17" t="s">
        <v>86</v>
      </c>
    </row>
    <row r="179" s="2" customFormat="1" ht="24" customHeight="1">
      <c r="A179" s="39"/>
      <c r="B179" s="40"/>
      <c r="C179" s="225" t="s">
        <v>289</v>
      </c>
      <c r="D179" s="225" t="s">
        <v>143</v>
      </c>
      <c r="E179" s="226" t="s">
        <v>3017</v>
      </c>
      <c r="F179" s="227" t="s">
        <v>3018</v>
      </c>
      <c r="G179" s="228" t="s">
        <v>275</v>
      </c>
      <c r="H179" s="229">
        <v>450</v>
      </c>
      <c r="I179" s="230"/>
      <c r="J179" s="231">
        <f>ROUND(I179*H179,2)</f>
        <v>0</v>
      </c>
      <c r="K179" s="227" t="s">
        <v>2876</v>
      </c>
      <c r="L179" s="45"/>
      <c r="M179" s="232" t="s">
        <v>32</v>
      </c>
      <c r="N179" s="233" t="s">
        <v>48</v>
      </c>
      <c r="O179" s="85"/>
      <c r="P179" s="234">
        <f>O179*H179</f>
        <v>0</v>
      </c>
      <c r="Q179" s="234">
        <v>0.15614</v>
      </c>
      <c r="R179" s="234">
        <f>Q179*H179</f>
        <v>70.263000000000005</v>
      </c>
      <c r="S179" s="234">
        <v>0</v>
      </c>
      <c r="T179" s="235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6" t="s">
        <v>158</v>
      </c>
      <c r="AT179" s="236" t="s">
        <v>143</v>
      </c>
      <c r="AU179" s="236" t="s">
        <v>86</v>
      </c>
      <c r="AY179" s="17" t="s">
        <v>142</v>
      </c>
      <c r="BE179" s="237">
        <f>IF(N179="základní",J179,0)</f>
        <v>0</v>
      </c>
      <c r="BF179" s="237">
        <f>IF(N179="snížená",J179,0)</f>
        <v>0</v>
      </c>
      <c r="BG179" s="237">
        <f>IF(N179="zákl. přenesená",J179,0)</f>
        <v>0</v>
      </c>
      <c r="BH179" s="237">
        <f>IF(N179="sníž. přenesená",J179,0)</f>
        <v>0</v>
      </c>
      <c r="BI179" s="237">
        <f>IF(N179="nulová",J179,0)</f>
        <v>0</v>
      </c>
      <c r="BJ179" s="17" t="s">
        <v>84</v>
      </c>
      <c r="BK179" s="237">
        <f>ROUND(I179*H179,2)</f>
        <v>0</v>
      </c>
      <c r="BL179" s="17" t="s">
        <v>158</v>
      </c>
      <c r="BM179" s="236" t="s">
        <v>3019</v>
      </c>
    </row>
    <row r="180" s="2" customFormat="1">
      <c r="A180" s="39"/>
      <c r="B180" s="40"/>
      <c r="C180" s="41"/>
      <c r="D180" s="238" t="s">
        <v>149</v>
      </c>
      <c r="E180" s="41"/>
      <c r="F180" s="239" t="s">
        <v>3016</v>
      </c>
      <c r="G180" s="41"/>
      <c r="H180" s="41"/>
      <c r="I180" s="147"/>
      <c r="J180" s="41"/>
      <c r="K180" s="41"/>
      <c r="L180" s="45"/>
      <c r="M180" s="240"/>
      <c r="N180" s="241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7" t="s">
        <v>149</v>
      </c>
      <c r="AU180" s="17" t="s">
        <v>86</v>
      </c>
    </row>
    <row r="181" s="2" customFormat="1" ht="24" customHeight="1">
      <c r="A181" s="39"/>
      <c r="B181" s="40"/>
      <c r="C181" s="225" t="s">
        <v>293</v>
      </c>
      <c r="D181" s="225" t="s">
        <v>143</v>
      </c>
      <c r="E181" s="226" t="s">
        <v>3020</v>
      </c>
      <c r="F181" s="227" t="s">
        <v>3021</v>
      </c>
      <c r="G181" s="228" t="s">
        <v>275</v>
      </c>
      <c r="H181" s="229">
        <v>1500</v>
      </c>
      <c r="I181" s="230"/>
      <c r="J181" s="231">
        <f>ROUND(I181*H181,2)</f>
        <v>0</v>
      </c>
      <c r="K181" s="227" t="s">
        <v>2876</v>
      </c>
      <c r="L181" s="45"/>
      <c r="M181" s="232" t="s">
        <v>32</v>
      </c>
      <c r="N181" s="233" t="s">
        <v>48</v>
      </c>
      <c r="O181" s="85"/>
      <c r="P181" s="234">
        <f>O181*H181</f>
        <v>0</v>
      </c>
      <c r="Q181" s="234">
        <v>9.1799999999999995E-05</v>
      </c>
      <c r="R181" s="234">
        <f>Q181*H181</f>
        <v>0.13769999999999999</v>
      </c>
      <c r="S181" s="234">
        <v>0</v>
      </c>
      <c r="T181" s="235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6" t="s">
        <v>84</v>
      </c>
      <c r="AT181" s="236" t="s">
        <v>143</v>
      </c>
      <c r="AU181" s="236" t="s">
        <v>86</v>
      </c>
      <c r="AY181" s="17" t="s">
        <v>142</v>
      </c>
      <c r="BE181" s="237">
        <f>IF(N181="základní",J181,0)</f>
        <v>0</v>
      </c>
      <c r="BF181" s="237">
        <f>IF(N181="snížená",J181,0)</f>
        <v>0</v>
      </c>
      <c r="BG181" s="237">
        <f>IF(N181="zákl. přenesená",J181,0)</f>
        <v>0</v>
      </c>
      <c r="BH181" s="237">
        <f>IF(N181="sníž. přenesená",J181,0)</f>
        <v>0</v>
      </c>
      <c r="BI181" s="237">
        <f>IF(N181="nulová",J181,0)</f>
        <v>0</v>
      </c>
      <c r="BJ181" s="17" t="s">
        <v>84</v>
      </c>
      <c r="BK181" s="237">
        <f>ROUND(I181*H181,2)</f>
        <v>0</v>
      </c>
      <c r="BL181" s="17" t="s">
        <v>84</v>
      </c>
      <c r="BM181" s="236" t="s">
        <v>3022</v>
      </c>
    </row>
    <row r="182" s="2" customFormat="1" ht="24" customHeight="1">
      <c r="A182" s="39"/>
      <c r="B182" s="40"/>
      <c r="C182" s="225" t="s">
        <v>297</v>
      </c>
      <c r="D182" s="225" t="s">
        <v>143</v>
      </c>
      <c r="E182" s="226" t="s">
        <v>3023</v>
      </c>
      <c r="F182" s="227" t="s">
        <v>3024</v>
      </c>
      <c r="G182" s="228" t="s">
        <v>275</v>
      </c>
      <c r="H182" s="229">
        <v>450</v>
      </c>
      <c r="I182" s="230"/>
      <c r="J182" s="231">
        <f>ROUND(I182*H182,2)</f>
        <v>0</v>
      </c>
      <c r="K182" s="227" t="s">
        <v>2876</v>
      </c>
      <c r="L182" s="45"/>
      <c r="M182" s="232" t="s">
        <v>32</v>
      </c>
      <c r="N182" s="233" t="s">
        <v>48</v>
      </c>
      <c r="O182" s="85"/>
      <c r="P182" s="234">
        <f>O182*H182</f>
        <v>0</v>
      </c>
      <c r="Q182" s="234">
        <v>0</v>
      </c>
      <c r="R182" s="234">
        <f>Q182*H182</f>
        <v>0</v>
      </c>
      <c r="S182" s="234">
        <v>0</v>
      </c>
      <c r="T182" s="235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6" t="s">
        <v>158</v>
      </c>
      <c r="AT182" s="236" t="s">
        <v>143</v>
      </c>
      <c r="AU182" s="236" t="s">
        <v>86</v>
      </c>
      <c r="AY182" s="17" t="s">
        <v>142</v>
      </c>
      <c r="BE182" s="237">
        <f>IF(N182="základní",J182,0)</f>
        <v>0</v>
      </c>
      <c r="BF182" s="237">
        <f>IF(N182="snížená",J182,0)</f>
        <v>0</v>
      </c>
      <c r="BG182" s="237">
        <f>IF(N182="zákl. přenesená",J182,0)</f>
        <v>0</v>
      </c>
      <c r="BH182" s="237">
        <f>IF(N182="sníž. přenesená",J182,0)</f>
        <v>0</v>
      </c>
      <c r="BI182" s="237">
        <f>IF(N182="nulová",J182,0)</f>
        <v>0</v>
      </c>
      <c r="BJ182" s="17" t="s">
        <v>84</v>
      </c>
      <c r="BK182" s="237">
        <f>ROUND(I182*H182,2)</f>
        <v>0</v>
      </c>
      <c r="BL182" s="17" t="s">
        <v>158</v>
      </c>
      <c r="BM182" s="236" t="s">
        <v>3025</v>
      </c>
    </row>
    <row r="183" s="2" customFormat="1" ht="24" customHeight="1">
      <c r="A183" s="39"/>
      <c r="B183" s="40"/>
      <c r="C183" s="225" t="s">
        <v>301</v>
      </c>
      <c r="D183" s="225" t="s">
        <v>143</v>
      </c>
      <c r="E183" s="226" t="s">
        <v>3026</v>
      </c>
      <c r="F183" s="227" t="s">
        <v>3027</v>
      </c>
      <c r="G183" s="228" t="s">
        <v>275</v>
      </c>
      <c r="H183" s="229">
        <v>1750</v>
      </c>
      <c r="I183" s="230"/>
      <c r="J183" s="231">
        <f>ROUND(I183*H183,2)</f>
        <v>0</v>
      </c>
      <c r="K183" s="227" t="s">
        <v>2876</v>
      </c>
      <c r="L183" s="45"/>
      <c r="M183" s="232" t="s">
        <v>32</v>
      </c>
      <c r="N183" s="233" t="s">
        <v>48</v>
      </c>
      <c r="O183" s="85"/>
      <c r="P183" s="234">
        <f>O183*H183</f>
        <v>0</v>
      </c>
      <c r="Q183" s="234">
        <v>0</v>
      </c>
      <c r="R183" s="234">
        <f>Q183*H183</f>
        <v>0</v>
      </c>
      <c r="S183" s="234">
        <v>0</v>
      </c>
      <c r="T183" s="235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6" t="s">
        <v>158</v>
      </c>
      <c r="AT183" s="236" t="s">
        <v>143</v>
      </c>
      <c r="AU183" s="236" t="s">
        <v>86</v>
      </c>
      <c r="AY183" s="17" t="s">
        <v>142</v>
      </c>
      <c r="BE183" s="237">
        <f>IF(N183="základní",J183,0)</f>
        <v>0</v>
      </c>
      <c r="BF183" s="237">
        <f>IF(N183="snížená",J183,0)</f>
        <v>0</v>
      </c>
      <c r="BG183" s="237">
        <f>IF(N183="zákl. přenesená",J183,0)</f>
        <v>0</v>
      </c>
      <c r="BH183" s="237">
        <f>IF(N183="sníž. přenesená",J183,0)</f>
        <v>0</v>
      </c>
      <c r="BI183" s="237">
        <f>IF(N183="nulová",J183,0)</f>
        <v>0</v>
      </c>
      <c r="BJ183" s="17" t="s">
        <v>84</v>
      </c>
      <c r="BK183" s="237">
        <f>ROUND(I183*H183,2)</f>
        <v>0</v>
      </c>
      <c r="BL183" s="17" t="s">
        <v>158</v>
      </c>
      <c r="BM183" s="236" t="s">
        <v>3028</v>
      </c>
    </row>
    <row r="184" s="2" customFormat="1" ht="24" customHeight="1">
      <c r="A184" s="39"/>
      <c r="B184" s="40"/>
      <c r="C184" s="225" t="s">
        <v>305</v>
      </c>
      <c r="D184" s="225" t="s">
        <v>143</v>
      </c>
      <c r="E184" s="226" t="s">
        <v>3029</v>
      </c>
      <c r="F184" s="227" t="s">
        <v>3030</v>
      </c>
      <c r="G184" s="228" t="s">
        <v>509</v>
      </c>
      <c r="H184" s="229">
        <v>850</v>
      </c>
      <c r="I184" s="230"/>
      <c r="J184" s="231">
        <f>ROUND(I184*H184,2)</f>
        <v>0</v>
      </c>
      <c r="K184" s="227" t="s">
        <v>2876</v>
      </c>
      <c r="L184" s="45"/>
      <c r="M184" s="232" t="s">
        <v>32</v>
      </c>
      <c r="N184" s="233" t="s">
        <v>48</v>
      </c>
      <c r="O184" s="85"/>
      <c r="P184" s="234">
        <f>O184*H184</f>
        <v>0</v>
      </c>
      <c r="Q184" s="234">
        <v>0</v>
      </c>
      <c r="R184" s="234">
        <f>Q184*H184</f>
        <v>0</v>
      </c>
      <c r="S184" s="234">
        <v>0</v>
      </c>
      <c r="T184" s="235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6" t="s">
        <v>158</v>
      </c>
      <c r="AT184" s="236" t="s">
        <v>143</v>
      </c>
      <c r="AU184" s="236" t="s">
        <v>86</v>
      </c>
      <c r="AY184" s="17" t="s">
        <v>142</v>
      </c>
      <c r="BE184" s="237">
        <f>IF(N184="základní",J184,0)</f>
        <v>0</v>
      </c>
      <c r="BF184" s="237">
        <f>IF(N184="snížená",J184,0)</f>
        <v>0</v>
      </c>
      <c r="BG184" s="237">
        <f>IF(N184="zákl. přenesená",J184,0)</f>
        <v>0</v>
      </c>
      <c r="BH184" s="237">
        <f>IF(N184="sníž. přenesená",J184,0)</f>
        <v>0</v>
      </c>
      <c r="BI184" s="237">
        <f>IF(N184="nulová",J184,0)</f>
        <v>0</v>
      </c>
      <c r="BJ184" s="17" t="s">
        <v>84</v>
      </c>
      <c r="BK184" s="237">
        <f>ROUND(I184*H184,2)</f>
        <v>0</v>
      </c>
      <c r="BL184" s="17" t="s">
        <v>158</v>
      </c>
      <c r="BM184" s="236" t="s">
        <v>3031</v>
      </c>
    </row>
    <row r="185" s="2" customFormat="1">
      <c r="A185" s="39"/>
      <c r="B185" s="40"/>
      <c r="C185" s="41"/>
      <c r="D185" s="238" t="s">
        <v>149</v>
      </c>
      <c r="E185" s="41"/>
      <c r="F185" s="239" t="s">
        <v>3032</v>
      </c>
      <c r="G185" s="41"/>
      <c r="H185" s="41"/>
      <c r="I185" s="147"/>
      <c r="J185" s="41"/>
      <c r="K185" s="41"/>
      <c r="L185" s="45"/>
      <c r="M185" s="240"/>
      <c r="N185" s="241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7" t="s">
        <v>149</v>
      </c>
      <c r="AU185" s="17" t="s">
        <v>86</v>
      </c>
    </row>
    <row r="186" s="2" customFormat="1" ht="16.5" customHeight="1">
      <c r="A186" s="39"/>
      <c r="B186" s="40"/>
      <c r="C186" s="225" t="s">
        <v>309</v>
      </c>
      <c r="D186" s="225" t="s">
        <v>143</v>
      </c>
      <c r="E186" s="226" t="s">
        <v>3033</v>
      </c>
      <c r="F186" s="227" t="s">
        <v>3034</v>
      </c>
      <c r="G186" s="228" t="s">
        <v>146</v>
      </c>
      <c r="H186" s="229">
        <v>4</v>
      </c>
      <c r="I186" s="230"/>
      <c r="J186" s="231">
        <f>ROUND(I186*H186,2)</f>
        <v>0</v>
      </c>
      <c r="K186" s="227" t="s">
        <v>2876</v>
      </c>
      <c r="L186" s="45"/>
      <c r="M186" s="232" t="s">
        <v>32</v>
      </c>
      <c r="N186" s="233" t="s">
        <v>48</v>
      </c>
      <c r="O186" s="85"/>
      <c r="P186" s="234">
        <f>O186*H186</f>
        <v>0</v>
      </c>
      <c r="Q186" s="234">
        <v>0</v>
      </c>
      <c r="R186" s="234">
        <f>Q186*H186</f>
        <v>0</v>
      </c>
      <c r="S186" s="234">
        <v>0</v>
      </c>
      <c r="T186" s="235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6" t="s">
        <v>84</v>
      </c>
      <c r="AT186" s="236" t="s">
        <v>143</v>
      </c>
      <c r="AU186" s="236" t="s">
        <v>86</v>
      </c>
      <c r="AY186" s="17" t="s">
        <v>142</v>
      </c>
      <c r="BE186" s="237">
        <f>IF(N186="základní",J186,0)</f>
        <v>0</v>
      </c>
      <c r="BF186" s="237">
        <f>IF(N186="snížená",J186,0)</f>
        <v>0</v>
      </c>
      <c r="BG186" s="237">
        <f>IF(N186="zákl. přenesená",J186,0)</f>
        <v>0</v>
      </c>
      <c r="BH186" s="237">
        <f>IF(N186="sníž. přenesená",J186,0)</f>
        <v>0</v>
      </c>
      <c r="BI186" s="237">
        <f>IF(N186="nulová",J186,0)</f>
        <v>0</v>
      </c>
      <c r="BJ186" s="17" t="s">
        <v>84</v>
      </c>
      <c r="BK186" s="237">
        <f>ROUND(I186*H186,2)</f>
        <v>0</v>
      </c>
      <c r="BL186" s="17" t="s">
        <v>84</v>
      </c>
      <c r="BM186" s="236" t="s">
        <v>3035</v>
      </c>
    </row>
    <row r="187" s="2" customFormat="1">
      <c r="A187" s="39"/>
      <c r="B187" s="40"/>
      <c r="C187" s="41"/>
      <c r="D187" s="238" t="s">
        <v>149</v>
      </c>
      <c r="E187" s="41"/>
      <c r="F187" s="239" t="s">
        <v>3036</v>
      </c>
      <c r="G187" s="41"/>
      <c r="H187" s="41"/>
      <c r="I187" s="147"/>
      <c r="J187" s="41"/>
      <c r="K187" s="41"/>
      <c r="L187" s="45"/>
      <c r="M187" s="240"/>
      <c r="N187" s="241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7" t="s">
        <v>149</v>
      </c>
      <c r="AU187" s="17" t="s">
        <v>86</v>
      </c>
    </row>
    <row r="188" s="2" customFormat="1" ht="16.5" customHeight="1">
      <c r="A188" s="39"/>
      <c r="B188" s="40"/>
      <c r="C188" s="225" t="s">
        <v>313</v>
      </c>
      <c r="D188" s="225" t="s">
        <v>143</v>
      </c>
      <c r="E188" s="226" t="s">
        <v>3037</v>
      </c>
      <c r="F188" s="227" t="s">
        <v>3038</v>
      </c>
      <c r="G188" s="228" t="s">
        <v>146</v>
      </c>
      <c r="H188" s="229">
        <v>4</v>
      </c>
      <c r="I188" s="230"/>
      <c r="J188" s="231">
        <f>ROUND(I188*H188,2)</f>
        <v>0</v>
      </c>
      <c r="K188" s="227" t="s">
        <v>2876</v>
      </c>
      <c r="L188" s="45"/>
      <c r="M188" s="232" t="s">
        <v>32</v>
      </c>
      <c r="N188" s="233" t="s">
        <v>48</v>
      </c>
      <c r="O188" s="85"/>
      <c r="P188" s="234">
        <f>O188*H188</f>
        <v>0</v>
      </c>
      <c r="Q188" s="234">
        <v>0</v>
      </c>
      <c r="R188" s="234">
        <f>Q188*H188</f>
        <v>0</v>
      </c>
      <c r="S188" s="234">
        <v>0</v>
      </c>
      <c r="T188" s="235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6" t="s">
        <v>84</v>
      </c>
      <c r="AT188" s="236" t="s">
        <v>143</v>
      </c>
      <c r="AU188" s="236" t="s">
        <v>86</v>
      </c>
      <c r="AY188" s="17" t="s">
        <v>142</v>
      </c>
      <c r="BE188" s="237">
        <f>IF(N188="základní",J188,0)</f>
        <v>0</v>
      </c>
      <c r="BF188" s="237">
        <f>IF(N188="snížená",J188,0)</f>
        <v>0</v>
      </c>
      <c r="BG188" s="237">
        <f>IF(N188="zákl. přenesená",J188,0)</f>
        <v>0</v>
      </c>
      <c r="BH188" s="237">
        <f>IF(N188="sníž. přenesená",J188,0)</f>
        <v>0</v>
      </c>
      <c r="BI188" s="237">
        <f>IF(N188="nulová",J188,0)</f>
        <v>0</v>
      </c>
      <c r="BJ188" s="17" t="s">
        <v>84</v>
      </c>
      <c r="BK188" s="237">
        <f>ROUND(I188*H188,2)</f>
        <v>0</v>
      </c>
      <c r="BL188" s="17" t="s">
        <v>84</v>
      </c>
      <c r="BM188" s="236" t="s">
        <v>3039</v>
      </c>
    </row>
    <row r="189" s="2" customFormat="1">
      <c r="A189" s="39"/>
      <c r="B189" s="40"/>
      <c r="C189" s="41"/>
      <c r="D189" s="238" t="s">
        <v>149</v>
      </c>
      <c r="E189" s="41"/>
      <c r="F189" s="239" t="s">
        <v>3036</v>
      </c>
      <c r="G189" s="41"/>
      <c r="H189" s="41"/>
      <c r="I189" s="147"/>
      <c r="J189" s="41"/>
      <c r="K189" s="41"/>
      <c r="L189" s="45"/>
      <c r="M189" s="240"/>
      <c r="N189" s="241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7" t="s">
        <v>149</v>
      </c>
      <c r="AU189" s="17" t="s">
        <v>86</v>
      </c>
    </row>
    <row r="190" s="2" customFormat="1" ht="16.5" customHeight="1">
      <c r="A190" s="39"/>
      <c r="B190" s="40"/>
      <c r="C190" s="225" t="s">
        <v>317</v>
      </c>
      <c r="D190" s="225" t="s">
        <v>143</v>
      </c>
      <c r="E190" s="226" t="s">
        <v>3040</v>
      </c>
      <c r="F190" s="227" t="s">
        <v>3041</v>
      </c>
      <c r="G190" s="228" t="s">
        <v>146</v>
      </c>
      <c r="H190" s="229">
        <v>52</v>
      </c>
      <c r="I190" s="230"/>
      <c r="J190" s="231">
        <f>ROUND(I190*H190,2)</f>
        <v>0</v>
      </c>
      <c r="K190" s="227" t="s">
        <v>2876</v>
      </c>
      <c r="L190" s="45"/>
      <c r="M190" s="232" t="s">
        <v>32</v>
      </c>
      <c r="N190" s="233" t="s">
        <v>48</v>
      </c>
      <c r="O190" s="85"/>
      <c r="P190" s="234">
        <f>O190*H190</f>
        <v>0</v>
      </c>
      <c r="Q190" s="234">
        <v>0</v>
      </c>
      <c r="R190" s="234">
        <f>Q190*H190</f>
        <v>0</v>
      </c>
      <c r="S190" s="234">
        <v>3.48</v>
      </c>
      <c r="T190" s="235">
        <f>S190*H190</f>
        <v>180.96000000000001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6" t="s">
        <v>158</v>
      </c>
      <c r="AT190" s="236" t="s">
        <v>143</v>
      </c>
      <c r="AU190" s="236" t="s">
        <v>86</v>
      </c>
      <c r="AY190" s="17" t="s">
        <v>142</v>
      </c>
      <c r="BE190" s="237">
        <f>IF(N190="základní",J190,0)</f>
        <v>0</v>
      </c>
      <c r="BF190" s="237">
        <f>IF(N190="snížená",J190,0)</f>
        <v>0</v>
      </c>
      <c r="BG190" s="237">
        <f>IF(N190="zákl. přenesená",J190,0)</f>
        <v>0</v>
      </c>
      <c r="BH190" s="237">
        <f>IF(N190="sníž. přenesená",J190,0)</f>
        <v>0</v>
      </c>
      <c r="BI190" s="237">
        <f>IF(N190="nulová",J190,0)</f>
        <v>0</v>
      </c>
      <c r="BJ190" s="17" t="s">
        <v>84</v>
      </c>
      <c r="BK190" s="237">
        <f>ROUND(I190*H190,2)</f>
        <v>0</v>
      </c>
      <c r="BL190" s="17" t="s">
        <v>158</v>
      </c>
      <c r="BM190" s="236" t="s">
        <v>3042</v>
      </c>
    </row>
    <row r="191" s="2" customFormat="1">
      <c r="A191" s="39"/>
      <c r="B191" s="40"/>
      <c r="C191" s="41"/>
      <c r="D191" s="238" t="s">
        <v>149</v>
      </c>
      <c r="E191" s="41"/>
      <c r="F191" s="239" t="s">
        <v>3043</v>
      </c>
      <c r="G191" s="41"/>
      <c r="H191" s="41"/>
      <c r="I191" s="147"/>
      <c r="J191" s="41"/>
      <c r="K191" s="41"/>
      <c r="L191" s="45"/>
      <c r="M191" s="240"/>
      <c r="N191" s="241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7" t="s">
        <v>149</v>
      </c>
      <c r="AU191" s="17" t="s">
        <v>86</v>
      </c>
    </row>
    <row r="192" s="2" customFormat="1" ht="16.5" customHeight="1">
      <c r="A192" s="39"/>
      <c r="B192" s="40"/>
      <c r="C192" s="225" t="s">
        <v>321</v>
      </c>
      <c r="D192" s="225" t="s">
        <v>143</v>
      </c>
      <c r="E192" s="226" t="s">
        <v>3044</v>
      </c>
      <c r="F192" s="227" t="s">
        <v>3045</v>
      </c>
      <c r="G192" s="228" t="s">
        <v>450</v>
      </c>
      <c r="H192" s="229">
        <v>6</v>
      </c>
      <c r="I192" s="230"/>
      <c r="J192" s="231">
        <f>ROUND(I192*H192,2)</f>
        <v>0</v>
      </c>
      <c r="K192" s="227" t="s">
        <v>2876</v>
      </c>
      <c r="L192" s="45"/>
      <c r="M192" s="232" t="s">
        <v>32</v>
      </c>
      <c r="N192" s="233" t="s">
        <v>48</v>
      </c>
      <c r="O192" s="85"/>
      <c r="P192" s="234">
        <f>O192*H192</f>
        <v>0</v>
      </c>
      <c r="Q192" s="234">
        <v>0</v>
      </c>
      <c r="R192" s="234">
        <f>Q192*H192</f>
        <v>0</v>
      </c>
      <c r="S192" s="234">
        <v>0</v>
      </c>
      <c r="T192" s="235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6" t="s">
        <v>84</v>
      </c>
      <c r="AT192" s="236" t="s">
        <v>143</v>
      </c>
      <c r="AU192" s="236" t="s">
        <v>86</v>
      </c>
      <c r="AY192" s="17" t="s">
        <v>142</v>
      </c>
      <c r="BE192" s="237">
        <f>IF(N192="základní",J192,0)</f>
        <v>0</v>
      </c>
      <c r="BF192" s="237">
        <f>IF(N192="snížená",J192,0)</f>
        <v>0</v>
      </c>
      <c r="BG192" s="237">
        <f>IF(N192="zákl. přenesená",J192,0)</f>
        <v>0</v>
      </c>
      <c r="BH192" s="237">
        <f>IF(N192="sníž. přenesená",J192,0)</f>
        <v>0</v>
      </c>
      <c r="BI192" s="237">
        <f>IF(N192="nulová",J192,0)</f>
        <v>0</v>
      </c>
      <c r="BJ192" s="17" t="s">
        <v>84</v>
      </c>
      <c r="BK192" s="237">
        <f>ROUND(I192*H192,2)</f>
        <v>0</v>
      </c>
      <c r="BL192" s="17" t="s">
        <v>84</v>
      </c>
      <c r="BM192" s="236" t="s">
        <v>3046</v>
      </c>
    </row>
    <row r="193" s="2" customFormat="1">
      <c r="A193" s="39"/>
      <c r="B193" s="40"/>
      <c r="C193" s="41"/>
      <c r="D193" s="238" t="s">
        <v>149</v>
      </c>
      <c r="E193" s="41"/>
      <c r="F193" s="239" t="s">
        <v>3047</v>
      </c>
      <c r="G193" s="41"/>
      <c r="H193" s="41"/>
      <c r="I193" s="147"/>
      <c r="J193" s="41"/>
      <c r="K193" s="41"/>
      <c r="L193" s="45"/>
      <c r="M193" s="240"/>
      <c r="N193" s="241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7" t="s">
        <v>149</v>
      </c>
      <c r="AU193" s="17" t="s">
        <v>86</v>
      </c>
    </row>
    <row r="194" s="2" customFormat="1" ht="24" customHeight="1">
      <c r="A194" s="39"/>
      <c r="B194" s="40"/>
      <c r="C194" s="225" t="s">
        <v>326</v>
      </c>
      <c r="D194" s="225" t="s">
        <v>143</v>
      </c>
      <c r="E194" s="226" t="s">
        <v>3048</v>
      </c>
      <c r="F194" s="227" t="s">
        <v>3049</v>
      </c>
      <c r="G194" s="228" t="s">
        <v>450</v>
      </c>
      <c r="H194" s="229">
        <v>6</v>
      </c>
      <c r="I194" s="230"/>
      <c r="J194" s="231">
        <f>ROUND(I194*H194,2)</f>
        <v>0</v>
      </c>
      <c r="K194" s="227" t="s">
        <v>2876</v>
      </c>
      <c r="L194" s="45"/>
      <c r="M194" s="232" t="s">
        <v>32</v>
      </c>
      <c r="N194" s="233" t="s">
        <v>48</v>
      </c>
      <c r="O194" s="85"/>
      <c r="P194" s="234">
        <f>O194*H194</f>
        <v>0</v>
      </c>
      <c r="Q194" s="234">
        <v>0</v>
      </c>
      <c r="R194" s="234">
        <f>Q194*H194</f>
        <v>0</v>
      </c>
      <c r="S194" s="234">
        <v>0</v>
      </c>
      <c r="T194" s="235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6" t="s">
        <v>84</v>
      </c>
      <c r="AT194" s="236" t="s">
        <v>143</v>
      </c>
      <c r="AU194" s="236" t="s">
        <v>86</v>
      </c>
      <c r="AY194" s="17" t="s">
        <v>142</v>
      </c>
      <c r="BE194" s="237">
        <f>IF(N194="základní",J194,0)</f>
        <v>0</v>
      </c>
      <c r="BF194" s="237">
        <f>IF(N194="snížená",J194,0)</f>
        <v>0</v>
      </c>
      <c r="BG194" s="237">
        <f>IF(N194="zákl. přenesená",J194,0)</f>
        <v>0</v>
      </c>
      <c r="BH194" s="237">
        <f>IF(N194="sníž. přenesená",J194,0)</f>
        <v>0</v>
      </c>
      <c r="BI194" s="237">
        <f>IF(N194="nulová",J194,0)</f>
        <v>0</v>
      </c>
      <c r="BJ194" s="17" t="s">
        <v>84</v>
      </c>
      <c r="BK194" s="237">
        <f>ROUND(I194*H194,2)</f>
        <v>0</v>
      </c>
      <c r="BL194" s="17" t="s">
        <v>84</v>
      </c>
      <c r="BM194" s="236" t="s">
        <v>3050</v>
      </c>
    </row>
    <row r="195" s="2" customFormat="1">
      <c r="A195" s="39"/>
      <c r="B195" s="40"/>
      <c r="C195" s="41"/>
      <c r="D195" s="238" t="s">
        <v>149</v>
      </c>
      <c r="E195" s="41"/>
      <c r="F195" s="239" t="s">
        <v>3047</v>
      </c>
      <c r="G195" s="41"/>
      <c r="H195" s="41"/>
      <c r="I195" s="147"/>
      <c r="J195" s="41"/>
      <c r="K195" s="41"/>
      <c r="L195" s="45"/>
      <c r="M195" s="240"/>
      <c r="N195" s="241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7" t="s">
        <v>149</v>
      </c>
      <c r="AU195" s="17" t="s">
        <v>86</v>
      </c>
    </row>
    <row r="196" s="2" customFormat="1" ht="24" customHeight="1">
      <c r="A196" s="39"/>
      <c r="B196" s="40"/>
      <c r="C196" s="225" t="s">
        <v>330</v>
      </c>
      <c r="D196" s="225" t="s">
        <v>143</v>
      </c>
      <c r="E196" s="226" t="s">
        <v>3051</v>
      </c>
      <c r="F196" s="227" t="s">
        <v>3052</v>
      </c>
      <c r="G196" s="228" t="s">
        <v>450</v>
      </c>
      <c r="H196" s="229">
        <v>6</v>
      </c>
      <c r="I196" s="230"/>
      <c r="J196" s="231">
        <f>ROUND(I196*H196,2)</f>
        <v>0</v>
      </c>
      <c r="K196" s="227" t="s">
        <v>2876</v>
      </c>
      <c r="L196" s="45"/>
      <c r="M196" s="232" t="s">
        <v>32</v>
      </c>
      <c r="N196" s="233" t="s">
        <v>48</v>
      </c>
      <c r="O196" s="85"/>
      <c r="P196" s="234">
        <f>O196*H196</f>
        <v>0</v>
      </c>
      <c r="Q196" s="234">
        <v>0</v>
      </c>
      <c r="R196" s="234">
        <f>Q196*H196</f>
        <v>0</v>
      </c>
      <c r="S196" s="234">
        <v>0</v>
      </c>
      <c r="T196" s="235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6" t="s">
        <v>84</v>
      </c>
      <c r="AT196" s="236" t="s">
        <v>143</v>
      </c>
      <c r="AU196" s="236" t="s">
        <v>86</v>
      </c>
      <c r="AY196" s="17" t="s">
        <v>142</v>
      </c>
      <c r="BE196" s="237">
        <f>IF(N196="základní",J196,0)</f>
        <v>0</v>
      </c>
      <c r="BF196" s="237">
        <f>IF(N196="snížená",J196,0)</f>
        <v>0</v>
      </c>
      <c r="BG196" s="237">
        <f>IF(N196="zákl. přenesená",J196,0)</f>
        <v>0</v>
      </c>
      <c r="BH196" s="237">
        <f>IF(N196="sníž. přenesená",J196,0)</f>
        <v>0</v>
      </c>
      <c r="BI196" s="237">
        <f>IF(N196="nulová",J196,0)</f>
        <v>0</v>
      </c>
      <c r="BJ196" s="17" t="s">
        <v>84</v>
      </c>
      <c r="BK196" s="237">
        <f>ROUND(I196*H196,2)</f>
        <v>0</v>
      </c>
      <c r="BL196" s="17" t="s">
        <v>84</v>
      </c>
      <c r="BM196" s="236" t="s">
        <v>3053</v>
      </c>
    </row>
    <row r="197" s="2" customFormat="1">
      <c r="A197" s="39"/>
      <c r="B197" s="40"/>
      <c r="C197" s="41"/>
      <c r="D197" s="238" t="s">
        <v>149</v>
      </c>
      <c r="E197" s="41"/>
      <c r="F197" s="239" t="s">
        <v>3054</v>
      </c>
      <c r="G197" s="41"/>
      <c r="H197" s="41"/>
      <c r="I197" s="147"/>
      <c r="J197" s="41"/>
      <c r="K197" s="41"/>
      <c r="L197" s="45"/>
      <c r="M197" s="240"/>
      <c r="N197" s="241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7" t="s">
        <v>149</v>
      </c>
      <c r="AU197" s="17" t="s">
        <v>86</v>
      </c>
    </row>
    <row r="198" s="2" customFormat="1" ht="16.5" customHeight="1">
      <c r="A198" s="39"/>
      <c r="B198" s="40"/>
      <c r="C198" s="242" t="s">
        <v>334</v>
      </c>
      <c r="D198" s="242" t="s">
        <v>214</v>
      </c>
      <c r="E198" s="243" t="s">
        <v>3055</v>
      </c>
      <c r="F198" s="244" t="s">
        <v>3056</v>
      </c>
      <c r="G198" s="245" t="s">
        <v>275</v>
      </c>
      <c r="H198" s="246">
        <v>75</v>
      </c>
      <c r="I198" s="247"/>
      <c r="J198" s="248">
        <f>ROUND(I198*H198,2)</f>
        <v>0</v>
      </c>
      <c r="K198" s="244" t="s">
        <v>2876</v>
      </c>
      <c r="L198" s="249"/>
      <c r="M198" s="250" t="s">
        <v>32</v>
      </c>
      <c r="N198" s="251" t="s">
        <v>48</v>
      </c>
      <c r="O198" s="85"/>
      <c r="P198" s="234">
        <f>O198*H198</f>
        <v>0</v>
      </c>
      <c r="Q198" s="234">
        <v>0.0014</v>
      </c>
      <c r="R198" s="234">
        <f>Q198*H198</f>
        <v>0.105</v>
      </c>
      <c r="S198" s="234">
        <v>0</v>
      </c>
      <c r="T198" s="235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6" t="s">
        <v>217</v>
      </c>
      <c r="AT198" s="236" t="s">
        <v>214</v>
      </c>
      <c r="AU198" s="236" t="s">
        <v>86</v>
      </c>
      <c r="AY198" s="17" t="s">
        <v>142</v>
      </c>
      <c r="BE198" s="237">
        <f>IF(N198="základní",J198,0)</f>
        <v>0</v>
      </c>
      <c r="BF198" s="237">
        <f>IF(N198="snížená",J198,0)</f>
        <v>0</v>
      </c>
      <c r="BG198" s="237">
        <f>IF(N198="zákl. přenesená",J198,0)</f>
        <v>0</v>
      </c>
      <c r="BH198" s="237">
        <f>IF(N198="sníž. přenesená",J198,0)</f>
        <v>0</v>
      </c>
      <c r="BI198" s="237">
        <f>IF(N198="nulová",J198,0)</f>
        <v>0</v>
      </c>
      <c r="BJ198" s="17" t="s">
        <v>84</v>
      </c>
      <c r="BK198" s="237">
        <f>ROUND(I198*H198,2)</f>
        <v>0</v>
      </c>
      <c r="BL198" s="17" t="s">
        <v>218</v>
      </c>
      <c r="BM198" s="236" t="s">
        <v>3057</v>
      </c>
    </row>
    <row r="199" s="2" customFormat="1" ht="16.5" customHeight="1">
      <c r="A199" s="39"/>
      <c r="B199" s="40"/>
      <c r="C199" s="242" t="s">
        <v>340</v>
      </c>
      <c r="D199" s="242" t="s">
        <v>214</v>
      </c>
      <c r="E199" s="243" t="s">
        <v>3058</v>
      </c>
      <c r="F199" s="244" t="s">
        <v>3059</v>
      </c>
      <c r="G199" s="245" t="s">
        <v>450</v>
      </c>
      <c r="H199" s="246">
        <v>5</v>
      </c>
      <c r="I199" s="247"/>
      <c r="J199" s="248">
        <f>ROUND(I199*H199,2)</f>
        <v>0</v>
      </c>
      <c r="K199" s="244" t="s">
        <v>2876</v>
      </c>
      <c r="L199" s="249"/>
      <c r="M199" s="250" t="s">
        <v>32</v>
      </c>
      <c r="N199" s="251" t="s">
        <v>48</v>
      </c>
      <c r="O199" s="85"/>
      <c r="P199" s="234">
        <f>O199*H199</f>
        <v>0</v>
      </c>
      <c r="Q199" s="234">
        <v>1</v>
      </c>
      <c r="R199" s="234">
        <f>Q199*H199</f>
        <v>5</v>
      </c>
      <c r="S199" s="234">
        <v>0</v>
      </c>
      <c r="T199" s="235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6" t="s">
        <v>217</v>
      </c>
      <c r="AT199" s="236" t="s">
        <v>214</v>
      </c>
      <c r="AU199" s="236" t="s">
        <v>86</v>
      </c>
      <c r="AY199" s="17" t="s">
        <v>142</v>
      </c>
      <c r="BE199" s="237">
        <f>IF(N199="základní",J199,0)</f>
        <v>0</v>
      </c>
      <c r="BF199" s="237">
        <f>IF(N199="snížená",J199,0)</f>
        <v>0</v>
      </c>
      <c r="BG199" s="237">
        <f>IF(N199="zákl. přenesená",J199,0)</f>
        <v>0</v>
      </c>
      <c r="BH199" s="237">
        <f>IF(N199="sníž. přenesená",J199,0)</f>
        <v>0</v>
      </c>
      <c r="BI199" s="237">
        <f>IF(N199="nulová",J199,0)</f>
        <v>0</v>
      </c>
      <c r="BJ199" s="17" t="s">
        <v>84</v>
      </c>
      <c r="BK199" s="237">
        <f>ROUND(I199*H199,2)</f>
        <v>0</v>
      </c>
      <c r="BL199" s="17" t="s">
        <v>218</v>
      </c>
      <c r="BM199" s="236" t="s">
        <v>3060</v>
      </c>
    </row>
    <row r="200" s="2" customFormat="1" ht="16.5" customHeight="1">
      <c r="A200" s="39"/>
      <c r="B200" s="40"/>
      <c r="C200" s="242" t="s">
        <v>344</v>
      </c>
      <c r="D200" s="242" t="s">
        <v>214</v>
      </c>
      <c r="E200" s="243" t="s">
        <v>3061</v>
      </c>
      <c r="F200" s="244" t="s">
        <v>3062</v>
      </c>
      <c r="G200" s="245" t="s">
        <v>146</v>
      </c>
      <c r="H200" s="246">
        <v>10</v>
      </c>
      <c r="I200" s="247"/>
      <c r="J200" s="248">
        <f>ROUND(I200*H200,2)</f>
        <v>0</v>
      </c>
      <c r="K200" s="244" t="s">
        <v>2876</v>
      </c>
      <c r="L200" s="249"/>
      <c r="M200" s="250" t="s">
        <v>32</v>
      </c>
      <c r="N200" s="251" t="s">
        <v>48</v>
      </c>
      <c r="O200" s="85"/>
      <c r="P200" s="234">
        <f>O200*H200</f>
        <v>0</v>
      </c>
      <c r="Q200" s="234">
        <v>0.0061000000000000004</v>
      </c>
      <c r="R200" s="234">
        <f>Q200*H200</f>
        <v>0.061000000000000006</v>
      </c>
      <c r="S200" s="234">
        <v>0</v>
      </c>
      <c r="T200" s="235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6" t="s">
        <v>217</v>
      </c>
      <c r="AT200" s="236" t="s">
        <v>214</v>
      </c>
      <c r="AU200" s="236" t="s">
        <v>86</v>
      </c>
      <c r="AY200" s="17" t="s">
        <v>142</v>
      </c>
      <c r="BE200" s="237">
        <f>IF(N200="základní",J200,0)</f>
        <v>0</v>
      </c>
      <c r="BF200" s="237">
        <f>IF(N200="snížená",J200,0)</f>
        <v>0</v>
      </c>
      <c r="BG200" s="237">
        <f>IF(N200="zákl. přenesená",J200,0)</f>
        <v>0</v>
      </c>
      <c r="BH200" s="237">
        <f>IF(N200="sníž. přenesená",J200,0)</f>
        <v>0</v>
      </c>
      <c r="BI200" s="237">
        <f>IF(N200="nulová",J200,0)</f>
        <v>0</v>
      </c>
      <c r="BJ200" s="17" t="s">
        <v>84</v>
      </c>
      <c r="BK200" s="237">
        <f>ROUND(I200*H200,2)</f>
        <v>0</v>
      </c>
      <c r="BL200" s="17" t="s">
        <v>218</v>
      </c>
      <c r="BM200" s="236" t="s">
        <v>3063</v>
      </c>
    </row>
    <row r="201" s="2" customFormat="1" ht="16.5" customHeight="1">
      <c r="A201" s="39"/>
      <c r="B201" s="40"/>
      <c r="C201" s="242" t="s">
        <v>348</v>
      </c>
      <c r="D201" s="242" t="s">
        <v>214</v>
      </c>
      <c r="E201" s="243" t="s">
        <v>3064</v>
      </c>
      <c r="F201" s="244" t="s">
        <v>3065</v>
      </c>
      <c r="G201" s="245" t="s">
        <v>146</v>
      </c>
      <c r="H201" s="246">
        <v>20</v>
      </c>
      <c r="I201" s="247"/>
      <c r="J201" s="248">
        <f>ROUND(I201*H201,2)</f>
        <v>0</v>
      </c>
      <c r="K201" s="244" t="s">
        <v>2876</v>
      </c>
      <c r="L201" s="249"/>
      <c r="M201" s="250" t="s">
        <v>32</v>
      </c>
      <c r="N201" s="251" t="s">
        <v>48</v>
      </c>
      <c r="O201" s="85"/>
      <c r="P201" s="234">
        <f>O201*H201</f>
        <v>0</v>
      </c>
      <c r="Q201" s="234">
        <v>0.00035</v>
      </c>
      <c r="R201" s="234">
        <f>Q201*H201</f>
        <v>0.0070000000000000001</v>
      </c>
      <c r="S201" s="234">
        <v>0</v>
      </c>
      <c r="T201" s="235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6" t="s">
        <v>217</v>
      </c>
      <c r="AT201" s="236" t="s">
        <v>214</v>
      </c>
      <c r="AU201" s="236" t="s">
        <v>86</v>
      </c>
      <c r="AY201" s="17" t="s">
        <v>142</v>
      </c>
      <c r="BE201" s="237">
        <f>IF(N201="základní",J201,0)</f>
        <v>0</v>
      </c>
      <c r="BF201" s="237">
        <f>IF(N201="snížená",J201,0)</f>
        <v>0</v>
      </c>
      <c r="BG201" s="237">
        <f>IF(N201="zákl. přenesená",J201,0)</f>
        <v>0</v>
      </c>
      <c r="BH201" s="237">
        <f>IF(N201="sníž. přenesená",J201,0)</f>
        <v>0</v>
      </c>
      <c r="BI201" s="237">
        <f>IF(N201="nulová",J201,0)</f>
        <v>0</v>
      </c>
      <c r="BJ201" s="17" t="s">
        <v>84</v>
      </c>
      <c r="BK201" s="237">
        <f>ROUND(I201*H201,2)</f>
        <v>0</v>
      </c>
      <c r="BL201" s="17" t="s">
        <v>218</v>
      </c>
      <c r="BM201" s="236" t="s">
        <v>3066</v>
      </c>
    </row>
    <row r="202" s="2" customFormat="1" ht="36" customHeight="1">
      <c r="A202" s="39"/>
      <c r="B202" s="40"/>
      <c r="C202" s="225" t="s">
        <v>352</v>
      </c>
      <c r="D202" s="225" t="s">
        <v>143</v>
      </c>
      <c r="E202" s="226" t="s">
        <v>3067</v>
      </c>
      <c r="F202" s="227" t="s">
        <v>3068</v>
      </c>
      <c r="G202" s="228" t="s">
        <v>146</v>
      </c>
      <c r="H202" s="229">
        <v>10</v>
      </c>
      <c r="I202" s="230"/>
      <c r="J202" s="231">
        <f>ROUND(I202*H202,2)</f>
        <v>0</v>
      </c>
      <c r="K202" s="227" t="s">
        <v>2876</v>
      </c>
      <c r="L202" s="45"/>
      <c r="M202" s="232" t="s">
        <v>32</v>
      </c>
      <c r="N202" s="233" t="s">
        <v>48</v>
      </c>
      <c r="O202" s="85"/>
      <c r="P202" s="234">
        <f>O202*H202</f>
        <v>0</v>
      </c>
      <c r="Q202" s="234">
        <v>0</v>
      </c>
      <c r="R202" s="234">
        <f>Q202*H202</f>
        <v>0</v>
      </c>
      <c r="S202" s="234">
        <v>0</v>
      </c>
      <c r="T202" s="235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6" t="s">
        <v>158</v>
      </c>
      <c r="AT202" s="236" t="s">
        <v>143</v>
      </c>
      <c r="AU202" s="236" t="s">
        <v>86</v>
      </c>
      <c r="AY202" s="17" t="s">
        <v>142</v>
      </c>
      <c r="BE202" s="237">
        <f>IF(N202="základní",J202,0)</f>
        <v>0</v>
      </c>
      <c r="BF202" s="237">
        <f>IF(N202="snížená",J202,0)</f>
        <v>0</v>
      </c>
      <c r="BG202" s="237">
        <f>IF(N202="zákl. přenesená",J202,0)</f>
        <v>0</v>
      </c>
      <c r="BH202" s="237">
        <f>IF(N202="sníž. přenesená",J202,0)</f>
        <v>0</v>
      </c>
      <c r="BI202" s="237">
        <f>IF(N202="nulová",J202,0)</f>
        <v>0</v>
      </c>
      <c r="BJ202" s="17" t="s">
        <v>84</v>
      </c>
      <c r="BK202" s="237">
        <f>ROUND(I202*H202,2)</f>
        <v>0</v>
      </c>
      <c r="BL202" s="17" t="s">
        <v>158</v>
      </c>
      <c r="BM202" s="236" t="s">
        <v>3069</v>
      </c>
    </row>
    <row r="203" s="2" customFormat="1">
      <c r="A203" s="39"/>
      <c r="B203" s="40"/>
      <c r="C203" s="41"/>
      <c r="D203" s="238" t="s">
        <v>149</v>
      </c>
      <c r="E203" s="41"/>
      <c r="F203" s="239" t="s">
        <v>2892</v>
      </c>
      <c r="G203" s="41"/>
      <c r="H203" s="41"/>
      <c r="I203" s="147"/>
      <c r="J203" s="41"/>
      <c r="K203" s="41"/>
      <c r="L203" s="45"/>
      <c r="M203" s="240"/>
      <c r="N203" s="241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7" t="s">
        <v>149</v>
      </c>
      <c r="AU203" s="17" t="s">
        <v>86</v>
      </c>
    </row>
    <row r="204" s="12" customFormat="1" ht="25.92" customHeight="1">
      <c r="A204" s="12"/>
      <c r="B204" s="211"/>
      <c r="C204" s="212"/>
      <c r="D204" s="213" t="s">
        <v>76</v>
      </c>
      <c r="E204" s="214" t="s">
        <v>3070</v>
      </c>
      <c r="F204" s="214" t="s">
        <v>3071</v>
      </c>
      <c r="G204" s="212"/>
      <c r="H204" s="212"/>
      <c r="I204" s="215"/>
      <c r="J204" s="216">
        <f>BK204</f>
        <v>0</v>
      </c>
      <c r="K204" s="212"/>
      <c r="L204" s="217"/>
      <c r="M204" s="218"/>
      <c r="N204" s="219"/>
      <c r="O204" s="219"/>
      <c r="P204" s="220">
        <f>SUM(P205:P222)</f>
        <v>0</v>
      </c>
      <c r="Q204" s="219"/>
      <c r="R204" s="220">
        <f>SUM(R205:R222)</f>
        <v>0.079199999999999993</v>
      </c>
      <c r="S204" s="219"/>
      <c r="T204" s="221">
        <f>SUM(T205:T222)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22" t="s">
        <v>158</v>
      </c>
      <c r="AT204" s="223" t="s">
        <v>76</v>
      </c>
      <c r="AU204" s="223" t="s">
        <v>77</v>
      </c>
      <c r="AY204" s="222" t="s">
        <v>142</v>
      </c>
      <c r="BK204" s="224">
        <f>SUM(BK205:BK222)</f>
        <v>0</v>
      </c>
    </row>
    <row r="205" s="2" customFormat="1" ht="16.5" customHeight="1">
      <c r="A205" s="39"/>
      <c r="B205" s="40"/>
      <c r="C205" s="225" t="s">
        <v>358</v>
      </c>
      <c r="D205" s="225" t="s">
        <v>143</v>
      </c>
      <c r="E205" s="226" t="s">
        <v>3072</v>
      </c>
      <c r="F205" s="227" t="s">
        <v>3073</v>
      </c>
      <c r="G205" s="228" t="s">
        <v>871</v>
      </c>
      <c r="H205" s="229">
        <v>8</v>
      </c>
      <c r="I205" s="230"/>
      <c r="J205" s="231">
        <f>ROUND(I205*H205,2)</f>
        <v>0</v>
      </c>
      <c r="K205" s="227" t="s">
        <v>2876</v>
      </c>
      <c r="L205" s="45"/>
      <c r="M205" s="232" t="s">
        <v>32</v>
      </c>
      <c r="N205" s="233" t="s">
        <v>48</v>
      </c>
      <c r="O205" s="85"/>
      <c r="P205" s="234">
        <f>O205*H205</f>
        <v>0</v>
      </c>
      <c r="Q205" s="234">
        <v>0</v>
      </c>
      <c r="R205" s="234">
        <f>Q205*H205</f>
        <v>0</v>
      </c>
      <c r="S205" s="234">
        <v>0</v>
      </c>
      <c r="T205" s="235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6" t="s">
        <v>634</v>
      </c>
      <c r="AT205" s="236" t="s">
        <v>143</v>
      </c>
      <c r="AU205" s="236" t="s">
        <v>84</v>
      </c>
      <c r="AY205" s="17" t="s">
        <v>142</v>
      </c>
      <c r="BE205" s="237">
        <f>IF(N205="základní",J205,0)</f>
        <v>0</v>
      </c>
      <c r="BF205" s="237">
        <f>IF(N205="snížená",J205,0)</f>
        <v>0</v>
      </c>
      <c r="BG205" s="237">
        <f>IF(N205="zákl. přenesená",J205,0)</f>
        <v>0</v>
      </c>
      <c r="BH205" s="237">
        <f>IF(N205="sníž. přenesená",J205,0)</f>
        <v>0</v>
      </c>
      <c r="BI205" s="237">
        <f>IF(N205="nulová",J205,0)</f>
        <v>0</v>
      </c>
      <c r="BJ205" s="17" t="s">
        <v>84</v>
      </c>
      <c r="BK205" s="237">
        <f>ROUND(I205*H205,2)</f>
        <v>0</v>
      </c>
      <c r="BL205" s="17" t="s">
        <v>634</v>
      </c>
      <c r="BM205" s="236" t="s">
        <v>3074</v>
      </c>
    </row>
    <row r="206" s="2" customFormat="1" ht="16.5" customHeight="1">
      <c r="A206" s="39"/>
      <c r="B206" s="40"/>
      <c r="C206" s="225" t="s">
        <v>362</v>
      </c>
      <c r="D206" s="225" t="s">
        <v>143</v>
      </c>
      <c r="E206" s="226" t="s">
        <v>3075</v>
      </c>
      <c r="F206" s="227" t="s">
        <v>3076</v>
      </c>
      <c r="G206" s="228" t="s">
        <v>871</v>
      </c>
      <c r="H206" s="229">
        <v>8</v>
      </c>
      <c r="I206" s="230"/>
      <c r="J206" s="231">
        <f>ROUND(I206*H206,2)</f>
        <v>0</v>
      </c>
      <c r="K206" s="227" t="s">
        <v>2876</v>
      </c>
      <c r="L206" s="45"/>
      <c r="M206" s="232" t="s">
        <v>32</v>
      </c>
      <c r="N206" s="233" t="s">
        <v>48</v>
      </c>
      <c r="O206" s="85"/>
      <c r="P206" s="234">
        <f>O206*H206</f>
        <v>0</v>
      </c>
      <c r="Q206" s="234">
        <v>0</v>
      </c>
      <c r="R206" s="234">
        <f>Q206*H206</f>
        <v>0</v>
      </c>
      <c r="S206" s="234">
        <v>0</v>
      </c>
      <c r="T206" s="235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6" t="s">
        <v>634</v>
      </c>
      <c r="AT206" s="236" t="s">
        <v>143</v>
      </c>
      <c r="AU206" s="236" t="s">
        <v>84</v>
      </c>
      <c r="AY206" s="17" t="s">
        <v>142</v>
      </c>
      <c r="BE206" s="237">
        <f>IF(N206="základní",J206,0)</f>
        <v>0</v>
      </c>
      <c r="BF206" s="237">
        <f>IF(N206="snížená",J206,0)</f>
        <v>0</v>
      </c>
      <c r="BG206" s="237">
        <f>IF(N206="zákl. přenesená",J206,0)</f>
        <v>0</v>
      </c>
      <c r="BH206" s="237">
        <f>IF(N206="sníž. přenesená",J206,0)</f>
        <v>0</v>
      </c>
      <c r="BI206" s="237">
        <f>IF(N206="nulová",J206,0)</f>
        <v>0</v>
      </c>
      <c r="BJ206" s="17" t="s">
        <v>84</v>
      </c>
      <c r="BK206" s="237">
        <f>ROUND(I206*H206,2)</f>
        <v>0</v>
      </c>
      <c r="BL206" s="17" t="s">
        <v>634</v>
      </c>
      <c r="BM206" s="236" t="s">
        <v>3077</v>
      </c>
    </row>
    <row r="207" s="2" customFormat="1" ht="16.5" customHeight="1">
      <c r="A207" s="39"/>
      <c r="B207" s="40"/>
      <c r="C207" s="225" t="s">
        <v>366</v>
      </c>
      <c r="D207" s="225" t="s">
        <v>143</v>
      </c>
      <c r="E207" s="226" t="s">
        <v>3078</v>
      </c>
      <c r="F207" s="227" t="s">
        <v>3079</v>
      </c>
      <c r="G207" s="228" t="s">
        <v>871</v>
      </c>
      <c r="H207" s="229">
        <v>50</v>
      </c>
      <c r="I207" s="230"/>
      <c r="J207" s="231">
        <f>ROUND(I207*H207,2)</f>
        <v>0</v>
      </c>
      <c r="K207" s="227" t="s">
        <v>2876</v>
      </c>
      <c r="L207" s="45"/>
      <c r="M207" s="232" t="s">
        <v>32</v>
      </c>
      <c r="N207" s="233" t="s">
        <v>48</v>
      </c>
      <c r="O207" s="85"/>
      <c r="P207" s="234">
        <f>O207*H207</f>
        <v>0</v>
      </c>
      <c r="Q207" s="234">
        <v>0</v>
      </c>
      <c r="R207" s="234">
        <f>Q207*H207</f>
        <v>0</v>
      </c>
      <c r="S207" s="234">
        <v>0</v>
      </c>
      <c r="T207" s="235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6" t="s">
        <v>634</v>
      </c>
      <c r="AT207" s="236" t="s">
        <v>143</v>
      </c>
      <c r="AU207" s="236" t="s">
        <v>84</v>
      </c>
      <c r="AY207" s="17" t="s">
        <v>142</v>
      </c>
      <c r="BE207" s="237">
        <f>IF(N207="základní",J207,0)</f>
        <v>0</v>
      </c>
      <c r="BF207" s="237">
        <f>IF(N207="snížená",J207,0)</f>
        <v>0</v>
      </c>
      <c r="BG207" s="237">
        <f>IF(N207="zákl. přenesená",J207,0)</f>
        <v>0</v>
      </c>
      <c r="BH207" s="237">
        <f>IF(N207="sníž. přenesená",J207,0)</f>
        <v>0</v>
      </c>
      <c r="BI207" s="237">
        <f>IF(N207="nulová",J207,0)</f>
        <v>0</v>
      </c>
      <c r="BJ207" s="17" t="s">
        <v>84</v>
      </c>
      <c r="BK207" s="237">
        <f>ROUND(I207*H207,2)</f>
        <v>0</v>
      </c>
      <c r="BL207" s="17" t="s">
        <v>634</v>
      </c>
      <c r="BM207" s="236" t="s">
        <v>3080</v>
      </c>
    </row>
    <row r="208" s="2" customFormat="1" ht="16.5" customHeight="1">
      <c r="A208" s="39"/>
      <c r="B208" s="40"/>
      <c r="C208" s="225" t="s">
        <v>370</v>
      </c>
      <c r="D208" s="225" t="s">
        <v>143</v>
      </c>
      <c r="E208" s="226" t="s">
        <v>3081</v>
      </c>
      <c r="F208" s="227" t="s">
        <v>3082</v>
      </c>
      <c r="G208" s="228" t="s">
        <v>871</v>
      </c>
      <c r="H208" s="229">
        <v>8</v>
      </c>
      <c r="I208" s="230"/>
      <c r="J208" s="231">
        <f>ROUND(I208*H208,2)</f>
        <v>0</v>
      </c>
      <c r="K208" s="227" t="s">
        <v>2876</v>
      </c>
      <c r="L208" s="45"/>
      <c r="M208" s="232" t="s">
        <v>32</v>
      </c>
      <c r="N208" s="233" t="s">
        <v>48</v>
      </c>
      <c r="O208" s="85"/>
      <c r="P208" s="234">
        <f>O208*H208</f>
        <v>0</v>
      </c>
      <c r="Q208" s="234">
        <v>0</v>
      </c>
      <c r="R208" s="234">
        <f>Q208*H208</f>
        <v>0</v>
      </c>
      <c r="S208" s="234">
        <v>0</v>
      </c>
      <c r="T208" s="235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6" t="s">
        <v>634</v>
      </c>
      <c r="AT208" s="236" t="s">
        <v>143</v>
      </c>
      <c r="AU208" s="236" t="s">
        <v>84</v>
      </c>
      <c r="AY208" s="17" t="s">
        <v>142</v>
      </c>
      <c r="BE208" s="237">
        <f>IF(N208="základní",J208,0)</f>
        <v>0</v>
      </c>
      <c r="BF208" s="237">
        <f>IF(N208="snížená",J208,0)</f>
        <v>0</v>
      </c>
      <c r="BG208" s="237">
        <f>IF(N208="zákl. přenesená",J208,0)</f>
        <v>0</v>
      </c>
      <c r="BH208" s="237">
        <f>IF(N208="sníž. přenesená",J208,0)</f>
        <v>0</v>
      </c>
      <c r="BI208" s="237">
        <f>IF(N208="nulová",J208,0)</f>
        <v>0</v>
      </c>
      <c r="BJ208" s="17" t="s">
        <v>84</v>
      </c>
      <c r="BK208" s="237">
        <f>ROUND(I208*H208,2)</f>
        <v>0</v>
      </c>
      <c r="BL208" s="17" t="s">
        <v>634</v>
      </c>
      <c r="BM208" s="236" t="s">
        <v>3083</v>
      </c>
    </row>
    <row r="209" s="2" customFormat="1" ht="24" customHeight="1">
      <c r="A209" s="39"/>
      <c r="B209" s="40"/>
      <c r="C209" s="225" t="s">
        <v>374</v>
      </c>
      <c r="D209" s="225" t="s">
        <v>143</v>
      </c>
      <c r="E209" s="226" t="s">
        <v>3084</v>
      </c>
      <c r="F209" s="227" t="s">
        <v>3085</v>
      </c>
      <c r="G209" s="228" t="s">
        <v>871</v>
      </c>
      <c r="H209" s="229">
        <v>20</v>
      </c>
      <c r="I209" s="230"/>
      <c r="J209" s="231">
        <f>ROUND(I209*H209,2)</f>
        <v>0</v>
      </c>
      <c r="K209" s="227" t="s">
        <v>2876</v>
      </c>
      <c r="L209" s="45"/>
      <c r="M209" s="232" t="s">
        <v>32</v>
      </c>
      <c r="N209" s="233" t="s">
        <v>48</v>
      </c>
      <c r="O209" s="85"/>
      <c r="P209" s="234">
        <f>O209*H209</f>
        <v>0</v>
      </c>
      <c r="Q209" s="234">
        <v>0</v>
      </c>
      <c r="R209" s="234">
        <f>Q209*H209</f>
        <v>0</v>
      </c>
      <c r="S209" s="234">
        <v>0</v>
      </c>
      <c r="T209" s="235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6" t="s">
        <v>634</v>
      </c>
      <c r="AT209" s="236" t="s">
        <v>143</v>
      </c>
      <c r="AU209" s="236" t="s">
        <v>84</v>
      </c>
      <c r="AY209" s="17" t="s">
        <v>142</v>
      </c>
      <c r="BE209" s="237">
        <f>IF(N209="základní",J209,0)</f>
        <v>0</v>
      </c>
      <c r="BF209" s="237">
        <f>IF(N209="snížená",J209,0)</f>
        <v>0</v>
      </c>
      <c r="BG209" s="237">
        <f>IF(N209="zákl. přenesená",J209,0)</f>
        <v>0</v>
      </c>
      <c r="BH209" s="237">
        <f>IF(N209="sníž. přenesená",J209,0)</f>
        <v>0</v>
      </c>
      <c r="BI209" s="237">
        <f>IF(N209="nulová",J209,0)</f>
        <v>0</v>
      </c>
      <c r="BJ209" s="17" t="s">
        <v>84</v>
      </c>
      <c r="BK209" s="237">
        <f>ROUND(I209*H209,2)</f>
        <v>0</v>
      </c>
      <c r="BL209" s="17" t="s">
        <v>634</v>
      </c>
      <c r="BM209" s="236" t="s">
        <v>3086</v>
      </c>
    </row>
    <row r="210" s="2" customFormat="1" ht="16.5" customHeight="1">
      <c r="A210" s="39"/>
      <c r="B210" s="40"/>
      <c r="C210" s="225" t="s">
        <v>378</v>
      </c>
      <c r="D210" s="225" t="s">
        <v>143</v>
      </c>
      <c r="E210" s="226" t="s">
        <v>3087</v>
      </c>
      <c r="F210" s="227" t="s">
        <v>3088</v>
      </c>
      <c r="G210" s="228" t="s">
        <v>871</v>
      </c>
      <c r="H210" s="229">
        <v>150</v>
      </c>
      <c r="I210" s="230"/>
      <c r="J210" s="231">
        <f>ROUND(I210*H210,2)</f>
        <v>0</v>
      </c>
      <c r="K210" s="227" t="s">
        <v>2876</v>
      </c>
      <c r="L210" s="45"/>
      <c r="M210" s="232" t="s">
        <v>32</v>
      </c>
      <c r="N210" s="233" t="s">
        <v>48</v>
      </c>
      <c r="O210" s="85"/>
      <c r="P210" s="234">
        <f>O210*H210</f>
        <v>0</v>
      </c>
      <c r="Q210" s="234">
        <v>0</v>
      </c>
      <c r="R210" s="234">
        <f>Q210*H210</f>
        <v>0</v>
      </c>
      <c r="S210" s="234">
        <v>0</v>
      </c>
      <c r="T210" s="235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6" t="s">
        <v>634</v>
      </c>
      <c r="AT210" s="236" t="s">
        <v>143</v>
      </c>
      <c r="AU210" s="236" t="s">
        <v>84</v>
      </c>
      <c r="AY210" s="17" t="s">
        <v>142</v>
      </c>
      <c r="BE210" s="237">
        <f>IF(N210="základní",J210,0)</f>
        <v>0</v>
      </c>
      <c r="BF210" s="237">
        <f>IF(N210="snížená",J210,0)</f>
        <v>0</v>
      </c>
      <c r="BG210" s="237">
        <f>IF(N210="zákl. přenesená",J210,0)</f>
        <v>0</v>
      </c>
      <c r="BH210" s="237">
        <f>IF(N210="sníž. přenesená",J210,0)</f>
        <v>0</v>
      </c>
      <c r="BI210" s="237">
        <f>IF(N210="nulová",J210,0)</f>
        <v>0</v>
      </c>
      <c r="BJ210" s="17" t="s">
        <v>84</v>
      </c>
      <c r="BK210" s="237">
        <f>ROUND(I210*H210,2)</f>
        <v>0</v>
      </c>
      <c r="BL210" s="17" t="s">
        <v>634</v>
      </c>
      <c r="BM210" s="236" t="s">
        <v>3089</v>
      </c>
    </row>
    <row r="211" s="2" customFormat="1" ht="16.5" customHeight="1">
      <c r="A211" s="39"/>
      <c r="B211" s="40"/>
      <c r="C211" s="225" t="s">
        <v>382</v>
      </c>
      <c r="D211" s="225" t="s">
        <v>143</v>
      </c>
      <c r="E211" s="226" t="s">
        <v>3090</v>
      </c>
      <c r="F211" s="227" t="s">
        <v>3091</v>
      </c>
      <c r="G211" s="228" t="s">
        <v>871</v>
      </c>
      <c r="H211" s="229">
        <v>20</v>
      </c>
      <c r="I211" s="230"/>
      <c r="J211" s="231">
        <f>ROUND(I211*H211,2)</f>
        <v>0</v>
      </c>
      <c r="K211" s="227" t="s">
        <v>2876</v>
      </c>
      <c r="L211" s="45"/>
      <c r="M211" s="232" t="s">
        <v>32</v>
      </c>
      <c r="N211" s="233" t="s">
        <v>48</v>
      </c>
      <c r="O211" s="85"/>
      <c r="P211" s="234">
        <f>O211*H211</f>
        <v>0</v>
      </c>
      <c r="Q211" s="234">
        <v>0</v>
      </c>
      <c r="R211" s="234">
        <f>Q211*H211</f>
        <v>0</v>
      </c>
      <c r="S211" s="234">
        <v>0</v>
      </c>
      <c r="T211" s="235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6" t="s">
        <v>634</v>
      </c>
      <c r="AT211" s="236" t="s">
        <v>143</v>
      </c>
      <c r="AU211" s="236" t="s">
        <v>84</v>
      </c>
      <c r="AY211" s="17" t="s">
        <v>142</v>
      </c>
      <c r="BE211" s="237">
        <f>IF(N211="základní",J211,0)</f>
        <v>0</v>
      </c>
      <c r="BF211" s="237">
        <f>IF(N211="snížená",J211,0)</f>
        <v>0</v>
      </c>
      <c r="BG211" s="237">
        <f>IF(N211="zákl. přenesená",J211,0)</f>
        <v>0</v>
      </c>
      <c r="BH211" s="237">
        <f>IF(N211="sníž. přenesená",J211,0)</f>
        <v>0</v>
      </c>
      <c r="BI211" s="237">
        <f>IF(N211="nulová",J211,0)</f>
        <v>0</v>
      </c>
      <c r="BJ211" s="17" t="s">
        <v>84</v>
      </c>
      <c r="BK211" s="237">
        <f>ROUND(I211*H211,2)</f>
        <v>0</v>
      </c>
      <c r="BL211" s="17" t="s">
        <v>634</v>
      </c>
      <c r="BM211" s="236" t="s">
        <v>3092</v>
      </c>
    </row>
    <row r="212" s="2" customFormat="1" ht="16.5" customHeight="1">
      <c r="A212" s="39"/>
      <c r="B212" s="40"/>
      <c r="C212" s="225" t="s">
        <v>388</v>
      </c>
      <c r="D212" s="225" t="s">
        <v>143</v>
      </c>
      <c r="E212" s="226" t="s">
        <v>3093</v>
      </c>
      <c r="F212" s="227" t="s">
        <v>3094</v>
      </c>
      <c r="G212" s="228" t="s">
        <v>871</v>
      </c>
      <c r="H212" s="229">
        <v>250</v>
      </c>
      <c r="I212" s="230"/>
      <c r="J212" s="231">
        <f>ROUND(I212*H212,2)</f>
        <v>0</v>
      </c>
      <c r="K212" s="227" t="s">
        <v>2876</v>
      </c>
      <c r="L212" s="45"/>
      <c r="M212" s="232" t="s">
        <v>32</v>
      </c>
      <c r="N212" s="233" t="s">
        <v>48</v>
      </c>
      <c r="O212" s="85"/>
      <c r="P212" s="234">
        <f>O212*H212</f>
        <v>0</v>
      </c>
      <c r="Q212" s="234">
        <v>0</v>
      </c>
      <c r="R212" s="234">
        <f>Q212*H212</f>
        <v>0</v>
      </c>
      <c r="S212" s="234">
        <v>0</v>
      </c>
      <c r="T212" s="235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6" t="s">
        <v>634</v>
      </c>
      <c r="AT212" s="236" t="s">
        <v>143</v>
      </c>
      <c r="AU212" s="236" t="s">
        <v>84</v>
      </c>
      <c r="AY212" s="17" t="s">
        <v>142</v>
      </c>
      <c r="BE212" s="237">
        <f>IF(N212="základní",J212,0)</f>
        <v>0</v>
      </c>
      <c r="BF212" s="237">
        <f>IF(N212="snížená",J212,0)</f>
        <v>0</v>
      </c>
      <c r="BG212" s="237">
        <f>IF(N212="zákl. přenesená",J212,0)</f>
        <v>0</v>
      </c>
      <c r="BH212" s="237">
        <f>IF(N212="sníž. přenesená",J212,0)</f>
        <v>0</v>
      </c>
      <c r="BI212" s="237">
        <f>IF(N212="nulová",J212,0)</f>
        <v>0</v>
      </c>
      <c r="BJ212" s="17" t="s">
        <v>84</v>
      </c>
      <c r="BK212" s="237">
        <f>ROUND(I212*H212,2)</f>
        <v>0</v>
      </c>
      <c r="BL212" s="17" t="s">
        <v>634</v>
      </c>
      <c r="BM212" s="236" t="s">
        <v>3095</v>
      </c>
    </row>
    <row r="213" s="2" customFormat="1" ht="16.5" customHeight="1">
      <c r="A213" s="39"/>
      <c r="B213" s="40"/>
      <c r="C213" s="225" t="s">
        <v>392</v>
      </c>
      <c r="D213" s="225" t="s">
        <v>143</v>
      </c>
      <c r="E213" s="226" t="s">
        <v>3096</v>
      </c>
      <c r="F213" s="227" t="s">
        <v>3097</v>
      </c>
      <c r="G213" s="228" t="s">
        <v>871</v>
      </c>
      <c r="H213" s="229">
        <v>40</v>
      </c>
      <c r="I213" s="230"/>
      <c r="J213" s="231">
        <f>ROUND(I213*H213,2)</f>
        <v>0</v>
      </c>
      <c r="K213" s="227" t="s">
        <v>2876</v>
      </c>
      <c r="L213" s="45"/>
      <c r="M213" s="232" t="s">
        <v>32</v>
      </c>
      <c r="N213" s="233" t="s">
        <v>48</v>
      </c>
      <c r="O213" s="85"/>
      <c r="P213" s="234">
        <f>O213*H213</f>
        <v>0</v>
      </c>
      <c r="Q213" s="234">
        <v>0</v>
      </c>
      <c r="R213" s="234">
        <f>Q213*H213</f>
        <v>0</v>
      </c>
      <c r="S213" s="234">
        <v>0</v>
      </c>
      <c r="T213" s="235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6" t="s">
        <v>634</v>
      </c>
      <c r="AT213" s="236" t="s">
        <v>143</v>
      </c>
      <c r="AU213" s="236" t="s">
        <v>84</v>
      </c>
      <c r="AY213" s="17" t="s">
        <v>142</v>
      </c>
      <c r="BE213" s="237">
        <f>IF(N213="základní",J213,0)</f>
        <v>0</v>
      </c>
      <c r="BF213" s="237">
        <f>IF(N213="snížená",J213,0)</f>
        <v>0</v>
      </c>
      <c r="BG213" s="237">
        <f>IF(N213="zákl. přenesená",J213,0)</f>
        <v>0</v>
      </c>
      <c r="BH213" s="237">
        <f>IF(N213="sníž. přenesená",J213,0)</f>
        <v>0</v>
      </c>
      <c r="BI213" s="237">
        <f>IF(N213="nulová",J213,0)</f>
        <v>0</v>
      </c>
      <c r="BJ213" s="17" t="s">
        <v>84</v>
      </c>
      <c r="BK213" s="237">
        <f>ROUND(I213*H213,2)</f>
        <v>0</v>
      </c>
      <c r="BL213" s="17" t="s">
        <v>634</v>
      </c>
      <c r="BM213" s="236" t="s">
        <v>3098</v>
      </c>
    </row>
    <row r="214" s="2" customFormat="1" ht="24" customHeight="1">
      <c r="A214" s="39"/>
      <c r="B214" s="40"/>
      <c r="C214" s="225" t="s">
        <v>396</v>
      </c>
      <c r="D214" s="225" t="s">
        <v>143</v>
      </c>
      <c r="E214" s="226" t="s">
        <v>3099</v>
      </c>
      <c r="F214" s="227" t="s">
        <v>3100</v>
      </c>
      <c r="G214" s="228" t="s">
        <v>871</v>
      </c>
      <c r="H214" s="229">
        <v>60</v>
      </c>
      <c r="I214" s="230"/>
      <c r="J214" s="231">
        <f>ROUND(I214*H214,2)</f>
        <v>0</v>
      </c>
      <c r="K214" s="227" t="s">
        <v>2876</v>
      </c>
      <c r="L214" s="45"/>
      <c r="M214" s="232" t="s">
        <v>32</v>
      </c>
      <c r="N214" s="233" t="s">
        <v>48</v>
      </c>
      <c r="O214" s="85"/>
      <c r="P214" s="234">
        <f>O214*H214</f>
        <v>0</v>
      </c>
      <c r="Q214" s="234">
        <v>0</v>
      </c>
      <c r="R214" s="234">
        <f>Q214*H214</f>
        <v>0</v>
      </c>
      <c r="S214" s="234">
        <v>0</v>
      </c>
      <c r="T214" s="235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6" t="s">
        <v>634</v>
      </c>
      <c r="AT214" s="236" t="s">
        <v>143</v>
      </c>
      <c r="AU214" s="236" t="s">
        <v>84</v>
      </c>
      <c r="AY214" s="17" t="s">
        <v>142</v>
      </c>
      <c r="BE214" s="237">
        <f>IF(N214="základní",J214,0)</f>
        <v>0</v>
      </c>
      <c r="BF214" s="237">
        <f>IF(N214="snížená",J214,0)</f>
        <v>0</v>
      </c>
      <c r="BG214" s="237">
        <f>IF(N214="zákl. přenesená",J214,0)</f>
        <v>0</v>
      </c>
      <c r="BH214" s="237">
        <f>IF(N214="sníž. přenesená",J214,0)</f>
        <v>0</v>
      </c>
      <c r="BI214" s="237">
        <f>IF(N214="nulová",J214,0)</f>
        <v>0</v>
      </c>
      <c r="BJ214" s="17" t="s">
        <v>84</v>
      </c>
      <c r="BK214" s="237">
        <f>ROUND(I214*H214,2)</f>
        <v>0</v>
      </c>
      <c r="BL214" s="17" t="s">
        <v>634</v>
      </c>
      <c r="BM214" s="236" t="s">
        <v>3101</v>
      </c>
    </row>
    <row r="215" s="2" customFormat="1" ht="24" customHeight="1">
      <c r="A215" s="39"/>
      <c r="B215" s="40"/>
      <c r="C215" s="225" t="s">
        <v>400</v>
      </c>
      <c r="D215" s="225" t="s">
        <v>143</v>
      </c>
      <c r="E215" s="226" t="s">
        <v>3102</v>
      </c>
      <c r="F215" s="227" t="s">
        <v>3103</v>
      </c>
      <c r="G215" s="228" t="s">
        <v>871</v>
      </c>
      <c r="H215" s="229">
        <v>200</v>
      </c>
      <c r="I215" s="230"/>
      <c r="J215" s="231">
        <f>ROUND(I215*H215,2)</f>
        <v>0</v>
      </c>
      <c r="K215" s="227" t="s">
        <v>2876</v>
      </c>
      <c r="L215" s="45"/>
      <c r="M215" s="232" t="s">
        <v>32</v>
      </c>
      <c r="N215" s="233" t="s">
        <v>48</v>
      </c>
      <c r="O215" s="85"/>
      <c r="P215" s="234">
        <f>O215*H215</f>
        <v>0</v>
      </c>
      <c r="Q215" s="234">
        <v>0</v>
      </c>
      <c r="R215" s="234">
        <f>Q215*H215</f>
        <v>0</v>
      </c>
      <c r="S215" s="234">
        <v>0</v>
      </c>
      <c r="T215" s="235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6" t="s">
        <v>634</v>
      </c>
      <c r="AT215" s="236" t="s">
        <v>143</v>
      </c>
      <c r="AU215" s="236" t="s">
        <v>84</v>
      </c>
      <c r="AY215" s="17" t="s">
        <v>142</v>
      </c>
      <c r="BE215" s="237">
        <f>IF(N215="základní",J215,0)</f>
        <v>0</v>
      </c>
      <c r="BF215" s="237">
        <f>IF(N215="snížená",J215,0)</f>
        <v>0</v>
      </c>
      <c r="BG215" s="237">
        <f>IF(N215="zákl. přenesená",J215,0)</f>
        <v>0</v>
      </c>
      <c r="BH215" s="237">
        <f>IF(N215="sníž. přenesená",J215,0)</f>
        <v>0</v>
      </c>
      <c r="BI215" s="237">
        <f>IF(N215="nulová",J215,0)</f>
        <v>0</v>
      </c>
      <c r="BJ215" s="17" t="s">
        <v>84</v>
      </c>
      <c r="BK215" s="237">
        <f>ROUND(I215*H215,2)</f>
        <v>0</v>
      </c>
      <c r="BL215" s="17" t="s">
        <v>634</v>
      </c>
      <c r="BM215" s="236" t="s">
        <v>3104</v>
      </c>
    </row>
    <row r="216" s="2" customFormat="1" ht="24" customHeight="1">
      <c r="A216" s="39"/>
      <c r="B216" s="40"/>
      <c r="C216" s="225" t="s">
        <v>405</v>
      </c>
      <c r="D216" s="225" t="s">
        <v>143</v>
      </c>
      <c r="E216" s="226" t="s">
        <v>3105</v>
      </c>
      <c r="F216" s="227" t="s">
        <v>3106</v>
      </c>
      <c r="G216" s="228" t="s">
        <v>871</v>
      </c>
      <c r="H216" s="229">
        <v>120</v>
      </c>
      <c r="I216" s="230"/>
      <c r="J216" s="231">
        <f>ROUND(I216*H216,2)</f>
        <v>0</v>
      </c>
      <c r="K216" s="227" t="s">
        <v>2876</v>
      </c>
      <c r="L216" s="45"/>
      <c r="M216" s="232" t="s">
        <v>32</v>
      </c>
      <c r="N216" s="233" t="s">
        <v>48</v>
      </c>
      <c r="O216" s="85"/>
      <c r="P216" s="234">
        <f>O216*H216</f>
        <v>0</v>
      </c>
      <c r="Q216" s="234">
        <v>0</v>
      </c>
      <c r="R216" s="234">
        <f>Q216*H216</f>
        <v>0</v>
      </c>
      <c r="S216" s="234">
        <v>0</v>
      </c>
      <c r="T216" s="235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6" t="s">
        <v>634</v>
      </c>
      <c r="AT216" s="236" t="s">
        <v>143</v>
      </c>
      <c r="AU216" s="236" t="s">
        <v>84</v>
      </c>
      <c r="AY216" s="17" t="s">
        <v>142</v>
      </c>
      <c r="BE216" s="237">
        <f>IF(N216="základní",J216,0)</f>
        <v>0</v>
      </c>
      <c r="BF216" s="237">
        <f>IF(N216="snížená",J216,0)</f>
        <v>0</v>
      </c>
      <c r="BG216" s="237">
        <f>IF(N216="zákl. přenesená",J216,0)</f>
        <v>0</v>
      </c>
      <c r="BH216" s="237">
        <f>IF(N216="sníž. přenesená",J216,0)</f>
        <v>0</v>
      </c>
      <c r="BI216" s="237">
        <f>IF(N216="nulová",J216,0)</f>
        <v>0</v>
      </c>
      <c r="BJ216" s="17" t="s">
        <v>84</v>
      </c>
      <c r="BK216" s="237">
        <f>ROUND(I216*H216,2)</f>
        <v>0</v>
      </c>
      <c r="BL216" s="17" t="s">
        <v>634</v>
      </c>
      <c r="BM216" s="236" t="s">
        <v>3107</v>
      </c>
    </row>
    <row r="217" s="2" customFormat="1" ht="16.5" customHeight="1">
      <c r="A217" s="39"/>
      <c r="B217" s="40"/>
      <c r="C217" s="225" t="s">
        <v>218</v>
      </c>
      <c r="D217" s="225" t="s">
        <v>143</v>
      </c>
      <c r="E217" s="226" t="s">
        <v>3108</v>
      </c>
      <c r="F217" s="227" t="s">
        <v>3109</v>
      </c>
      <c r="G217" s="228" t="s">
        <v>871</v>
      </c>
      <c r="H217" s="229">
        <v>4</v>
      </c>
      <c r="I217" s="230"/>
      <c r="J217" s="231">
        <f>ROUND(I217*H217,2)</f>
        <v>0</v>
      </c>
      <c r="K217" s="227" t="s">
        <v>2876</v>
      </c>
      <c r="L217" s="45"/>
      <c r="M217" s="232" t="s">
        <v>32</v>
      </c>
      <c r="N217" s="233" t="s">
        <v>48</v>
      </c>
      <c r="O217" s="85"/>
      <c r="P217" s="234">
        <f>O217*H217</f>
        <v>0</v>
      </c>
      <c r="Q217" s="234">
        <v>0</v>
      </c>
      <c r="R217" s="234">
        <f>Q217*H217</f>
        <v>0</v>
      </c>
      <c r="S217" s="234">
        <v>0</v>
      </c>
      <c r="T217" s="235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6" t="s">
        <v>634</v>
      </c>
      <c r="AT217" s="236" t="s">
        <v>143</v>
      </c>
      <c r="AU217" s="236" t="s">
        <v>84</v>
      </c>
      <c r="AY217" s="17" t="s">
        <v>142</v>
      </c>
      <c r="BE217" s="237">
        <f>IF(N217="základní",J217,0)</f>
        <v>0</v>
      </c>
      <c r="BF217" s="237">
        <f>IF(N217="snížená",J217,0)</f>
        <v>0</v>
      </c>
      <c r="BG217" s="237">
        <f>IF(N217="zákl. přenesená",J217,0)</f>
        <v>0</v>
      </c>
      <c r="BH217" s="237">
        <f>IF(N217="sníž. přenesená",J217,0)</f>
        <v>0</v>
      </c>
      <c r="BI217" s="237">
        <f>IF(N217="nulová",J217,0)</f>
        <v>0</v>
      </c>
      <c r="BJ217" s="17" t="s">
        <v>84</v>
      </c>
      <c r="BK217" s="237">
        <f>ROUND(I217*H217,2)</f>
        <v>0</v>
      </c>
      <c r="BL217" s="17" t="s">
        <v>634</v>
      </c>
      <c r="BM217" s="236" t="s">
        <v>3110</v>
      </c>
    </row>
    <row r="218" s="2" customFormat="1" ht="16.5" customHeight="1">
      <c r="A218" s="39"/>
      <c r="B218" s="40"/>
      <c r="C218" s="225" t="s">
        <v>412</v>
      </c>
      <c r="D218" s="225" t="s">
        <v>143</v>
      </c>
      <c r="E218" s="226" t="s">
        <v>3111</v>
      </c>
      <c r="F218" s="227" t="s">
        <v>3112</v>
      </c>
      <c r="G218" s="228" t="s">
        <v>871</v>
      </c>
      <c r="H218" s="229">
        <v>6</v>
      </c>
      <c r="I218" s="230"/>
      <c r="J218" s="231">
        <f>ROUND(I218*H218,2)</f>
        <v>0</v>
      </c>
      <c r="K218" s="227" t="s">
        <v>2876</v>
      </c>
      <c r="L218" s="45"/>
      <c r="M218" s="232" t="s">
        <v>32</v>
      </c>
      <c r="N218" s="233" t="s">
        <v>48</v>
      </c>
      <c r="O218" s="85"/>
      <c r="P218" s="234">
        <f>O218*H218</f>
        <v>0</v>
      </c>
      <c r="Q218" s="234">
        <v>0</v>
      </c>
      <c r="R218" s="234">
        <f>Q218*H218</f>
        <v>0</v>
      </c>
      <c r="S218" s="234">
        <v>0</v>
      </c>
      <c r="T218" s="235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6" t="s">
        <v>634</v>
      </c>
      <c r="AT218" s="236" t="s">
        <v>143</v>
      </c>
      <c r="AU218" s="236" t="s">
        <v>84</v>
      </c>
      <c r="AY218" s="17" t="s">
        <v>142</v>
      </c>
      <c r="BE218" s="237">
        <f>IF(N218="základní",J218,0)</f>
        <v>0</v>
      </c>
      <c r="BF218" s="237">
        <f>IF(N218="snížená",J218,0)</f>
        <v>0</v>
      </c>
      <c r="BG218" s="237">
        <f>IF(N218="zákl. přenesená",J218,0)</f>
        <v>0</v>
      </c>
      <c r="BH218" s="237">
        <f>IF(N218="sníž. přenesená",J218,0)</f>
        <v>0</v>
      </c>
      <c r="BI218" s="237">
        <f>IF(N218="nulová",J218,0)</f>
        <v>0</v>
      </c>
      <c r="BJ218" s="17" t="s">
        <v>84</v>
      </c>
      <c r="BK218" s="237">
        <f>ROUND(I218*H218,2)</f>
        <v>0</v>
      </c>
      <c r="BL218" s="17" t="s">
        <v>634</v>
      </c>
      <c r="BM218" s="236" t="s">
        <v>3113</v>
      </c>
    </row>
    <row r="219" s="2" customFormat="1" ht="16.5" customHeight="1">
      <c r="A219" s="39"/>
      <c r="B219" s="40"/>
      <c r="C219" s="225" t="s">
        <v>416</v>
      </c>
      <c r="D219" s="225" t="s">
        <v>143</v>
      </c>
      <c r="E219" s="226" t="s">
        <v>3114</v>
      </c>
      <c r="F219" s="227" t="s">
        <v>3115</v>
      </c>
      <c r="G219" s="228" t="s">
        <v>3116</v>
      </c>
      <c r="H219" s="229">
        <v>6</v>
      </c>
      <c r="I219" s="230"/>
      <c r="J219" s="231">
        <f>ROUND(I219*H219,2)</f>
        <v>0</v>
      </c>
      <c r="K219" s="227" t="s">
        <v>2876</v>
      </c>
      <c r="L219" s="45"/>
      <c r="M219" s="232" t="s">
        <v>32</v>
      </c>
      <c r="N219" s="233" t="s">
        <v>48</v>
      </c>
      <c r="O219" s="85"/>
      <c r="P219" s="234">
        <f>O219*H219</f>
        <v>0</v>
      </c>
      <c r="Q219" s="234">
        <v>0.0088000000000000005</v>
      </c>
      <c r="R219" s="234">
        <f>Q219*H219</f>
        <v>0.0528</v>
      </c>
      <c r="S219" s="234">
        <v>0</v>
      </c>
      <c r="T219" s="235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6" t="s">
        <v>634</v>
      </c>
      <c r="AT219" s="236" t="s">
        <v>143</v>
      </c>
      <c r="AU219" s="236" t="s">
        <v>84</v>
      </c>
      <c r="AY219" s="17" t="s">
        <v>142</v>
      </c>
      <c r="BE219" s="237">
        <f>IF(N219="základní",J219,0)</f>
        <v>0</v>
      </c>
      <c r="BF219" s="237">
        <f>IF(N219="snížená",J219,0)</f>
        <v>0</v>
      </c>
      <c r="BG219" s="237">
        <f>IF(N219="zákl. přenesená",J219,0)</f>
        <v>0</v>
      </c>
      <c r="BH219" s="237">
        <f>IF(N219="sníž. přenesená",J219,0)</f>
        <v>0</v>
      </c>
      <c r="BI219" s="237">
        <f>IF(N219="nulová",J219,0)</f>
        <v>0</v>
      </c>
      <c r="BJ219" s="17" t="s">
        <v>84</v>
      </c>
      <c r="BK219" s="237">
        <f>ROUND(I219*H219,2)</f>
        <v>0</v>
      </c>
      <c r="BL219" s="17" t="s">
        <v>634</v>
      </c>
      <c r="BM219" s="236" t="s">
        <v>3117</v>
      </c>
    </row>
    <row r="220" s="2" customFormat="1">
      <c r="A220" s="39"/>
      <c r="B220" s="40"/>
      <c r="C220" s="41"/>
      <c r="D220" s="238" t="s">
        <v>149</v>
      </c>
      <c r="E220" s="41"/>
      <c r="F220" s="239" t="s">
        <v>3118</v>
      </c>
      <c r="G220" s="41"/>
      <c r="H220" s="41"/>
      <c r="I220" s="147"/>
      <c r="J220" s="41"/>
      <c r="K220" s="41"/>
      <c r="L220" s="45"/>
      <c r="M220" s="240"/>
      <c r="N220" s="241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7" t="s">
        <v>149</v>
      </c>
      <c r="AU220" s="17" t="s">
        <v>84</v>
      </c>
    </row>
    <row r="221" s="2" customFormat="1" ht="16.5" customHeight="1">
      <c r="A221" s="39"/>
      <c r="B221" s="40"/>
      <c r="C221" s="225" t="s">
        <v>422</v>
      </c>
      <c r="D221" s="225" t="s">
        <v>143</v>
      </c>
      <c r="E221" s="226" t="s">
        <v>3119</v>
      </c>
      <c r="F221" s="227" t="s">
        <v>3120</v>
      </c>
      <c r="G221" s="228" t="s">
        <v>3116</v>
      </c>
      <c r="H221" s="229">
        <v>3</v>
      </c>
      <c r="I221" s="230"/>
      <c r="J221" s="231">
        <f>ROUND(I221*H221,2)</f>
        <v>0</v>
      </c>
      <c r="K221" s="227" t="s">
        <v>2876</v>
      </c>
      <c r="L221" s="45"/>
      <c r="M221" s="232" t="s">
        <v>32</v>
      </c>
      <c r="N221" s="233" t="s">
        <v>48</v>
      </c>
      <c r="O221" s="85"/>
      <c r="P221" s="234">
        <f>O221*H221</f>
        <v>0</v>
      </c>
      <c r="Q221" s="234">
        <v>0.0088000000000000005</v>
      </c>
      <c r="R221" s="234">
        <f>Q221*H221</f>
        <v>0.0264</v>
      </c>
      <c r="S221" s="234">
        <v>0</v>
      </c>
      <c r="T221" s="235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6" t="s">
        <v>634</v>
      </c>
      <c r="AT221" s="236" t="s">
        <v>143</v>
      </c>
      <c r="AU221" s="236" t="s">
        <v>84</v>
      </c>
      <c r="AY221" s="17" t="s">
        <v>142</v>
      </c>
      <c r="BE221" s="237">
        <f>IF(N221="základní",J221,0)</f>
        <v>0</v>
      </c>
      <c r="BF221" s="237">
        <f>IF(N221="snížená",J221,0)</f>
        <v>0</v>
      </c>
      <c r="BG221" s="237">
        <f>IF(N221="zákl. přenesená",J221,0)</f>
        <v>0</v>
      </c>
      <c r="BH221" s="237">
        <f>IF(N221="sníž. přenesená",J221,0)</f>
        <v>0</v>
      </c>
      <c r="BI221" s="237">
        <f>IF(N221="nulová",J221,0)</f>
        <v>0</v>
      </c>
      <c r="BJ221" s="17" t="s">
        <v>84</v>
      </c>
      <c r="BK221" s="237">
        <f>ROUND(I221*H221,2)</f>
        <v>0</v>
      </c>
      <c r="BL221" s="17" t="s">
        <v>634</v>
      </c>
      <c r="BM221" s="236" t="s">
        <v>3121</v>
      </c>
    </row>
    <row r="222" s="2" customFormat="1">
      <c r="A222" s="39"/>
      <c r="B222" s="40"/>
      <c r="C222" s="41"/>
      <c r="D222" s="238" t="s">
        <v>149</v>
      </c>
      <c r="E222" s="41"/>
      <c r="F222" s="239" t="s">
        <v>3118</v>
      </c>
      <c r="G222" s="41"/>
      <c r="H222" s="41"/>
      <c r="I222" s="147"/>
      <c r="J222" s="41"/>
      <c r="K222" s="41"/>
      <c r="L222" s="45"/>
      <c r="M222" s="240"/>
      <c r="N222" s="241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7" t="s">
        <v>149</v>
      </c>
      <c r="AU222" s="17" t="s">
        <v>84</v>
      </c>
    </row>
    <row r="223" s="12" customFormat="1" ht="25.92" customHeight="1">
      <c r="A223" s="12"/>
      <c r="B223" s="211"/>
      <c r="C223" s="212"/>
      <c r="D223" s="213" t="s">
        <v>76</v>
      </c>
      <c r="E223" s="214" t="s">
        <v>1235</v>
      </c>
      <c r="F223" s="214" t="s">
        <v>1236</v>
      </c>
      <c r="G223" s="212"/>
      <c r="H223" s="212"/>
      <c r="I223" s="215"/>
      <c r="J223" s="216">
        <f>BK223</f>
        <v>0</v>
      </c>
      <c r="K223" s="212"/>
      <c r="L223" s="217"/>
      <c r="M223" s="218"/>
      <c r="N223" s="219"/>
      <c r="O223" s="219"/>
      <c r="P223" s="220">
        <f>SUM(P224:P241)</f>
        <v>0</v>
      </c>
      <c r="Q223" s="219"/>
      <c r="R223" s="220">
        <f>SUM(R224:R241)</f>
        <v>2.68832</v>
      </c>
      <c r="S223" s="219"/>
      <c r="T223" s="221">
        <f>SUM(T224:T241)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22" t="s">
        <v>158</v>
      </c>
      <c r="AT223" s="223" t="s">
        <v>76</v>
      </c>
      <c r="AU223" s="223" t="s">
        <v>77</v>
      </c>
      <c r="AY223" s="222" t="s">
        <v>142</v>
      </c>
      <c r="BK223" s="224">
        <f>SUM(BK224:BK241)</f>
        <v>0</v>
      </c>
    </row>
    <row r="224" s="2" customFormat="1" ht="16.5" customHeight="1">
      <c r="A224" s="39"/>
      <c r="B224" s="40"/>
      <c r="C224" s="242" t="s">
        <v>426</v>
      </c>
      <c r="D224" s="242" t="s">
        <v>214</v>
      </c>
      <c r="E224" s="243" t="s">
        <v>3122</v>
      </c>
      <c r="F224" s="244" t="s">
        <v>3123</v>
      </c>
      <c r="G224" s="245" t="s">
        <v>146</v>
      </c>
      <c r="H224" s="246">
        <v>18</v>
      </c>
      <c r="I224" s="247"/>
      <c r="J224" s="248">
        <f>ROUND(I224*H224,2)</f>
        <v>0</v>
      </c>
      <c r="K224" s="244" t="s">
        <v>32</v>
      </c>
      <c r="L224" s="249"/>
      <c r="M224" s="250" t="s">
        <v>32</v>
      </c>
      <c r="N224" s="251" t="s">
        <v>48</v>
      </c>
      <c r="O224" s="85"/>
      <c r="P224" s="234">
        <f>O224*H224</f>
        <v>0</v>
      </c>
      <c r="Q224" s="234">
        <v>0.11799999999999999</v>
      </c>
      <c r="R224" s="234">
        <f>Q224*H224</f>
        <v>2.1239999999999997</v>
      </c>
      <c r="S224" s="234">
        <v>0</v>
      </c>
      <c r="T224" s="235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6" t="s">
        <v>217</v>
      </c>
      <c r="AT224" s="236" t="s">
        <v>214</v>
      </c>
      <c r="AU224" s="236" t="s">
        <v>84</v>
      </c>
      <c r="AY224" s="17" t="s">
        <v>142</v>
      </c>
      <c r="BE224" s="237">
        <f>IF(N224="základní",J224,0)</f>
        <v>0</v>
      </c>
      <c r="BF224" s="237">
        <f>IF(N224="snížená",J224,0)</f>
        <v>0</v>
      </c>
      <c r="BG224" s="237">
        <f>IF(N224="zákl. přenesená",J224,0)</f>
        <v>0</v>
      </c>
      <c r="BH224" s="237">
        <f>IF(N224="sníž. přenesená",J224,0)</f>
        <v>0</v>
      </c>
      <c r="BI224" s="237">
        <f>IF(N224="nulová",J224,0)</f>
        <v>0</v>
      </c>
      <c r="BJ224" s="17" t="s">
        <v>84</v>
      </c>
      <c r="BK224" s="237">
        <f>ROUND(I224*H224,2)</f>
        <v>0</v>
      </c>
      <c r="BL224" s="17" t="s">
        <v>218</v>
      </c>
      <c r="BM224" s="236" t="s">
        <v>3124</v>
      </c>
    </row>
    <row r="225" s="2" customFormat="1">
      <c r="A225" s="39"/>
      <c r="B225" s="40"/>
      <c r="C225" s="41"/>
      <c r="D225" s="238" t="s">
        <v>420</v>
      </c>
      <c r="E225" s="41"/>
      <c r="F225" s="239" t="s">
        <v>3125</v>
      </c>
      <c r="G225" s="41"/>
      <c r="H225" s="41"/>
      <c r="I225" s="147"/>
      <c r="J225" s="41"/>
      <c r="K225" s="41"/>
      <c r="L225" s="45"/>
      <c r="M225" s="240"/>
      <c r="N225" s="241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7" t="s">
        <v>420</v>
      </c>
      <c r="AU225" s="17" t="s">
        <v>84</v>
      </c>
    </row>
    <row r="226" s="2" customFormat="1" ht="16.5" customHeight="1">
      <c r="A226" s="39"/>
      <c r="B226" s="40"/>
      <c r="C226" s="242" t="s">
        <v>430</v>
      </c>
      <c r="D226" s="242" t="s">
        <v>214</v>
      </c>
      <c r="E226" s="243" t="s">
        <v>3126</v>
      </c>
      <c r="F226" s="244" t="s">
        <v>3127</v>
      </c>
      <c r="G226" s="245" t="s">
        <v>450</v>
      </c>
      <c r="H226" s="246">
        <v>0.02</v>
      </c>
      <c r="I226" s="247"/>
      <c r="J226" s="248">
        <f>ROUND(I226*H226,2)</f>
        <v>0</v>
      </c>
      <c r="K226" s="244" t="s">
        <v>2876</v>
      </c>
      <c r="L226" s="249"/>
      <c r="M226" s="250" t="s">
        <v>32</v>
      </c>
      <c r="N226" s="251" t="s">
        <v>48</v>
      </c>
      <c r="O226" s="85"/>
      <c r="P226" s="234">
        <f>O226*H226</f>
        <v>0</v>
      </c>
      <c r="Q226" s="234">
        <v>1</v>
      </c>
      <c r="R226" s="234">
        <f>Q226*H226</f>
        <v>0.02</v>
      </c>
      <c r="S226" s="234">
        <v>0</v>
      </c>
      <c r="T226" s="235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6" t="s">
        <v>230</v>
      </c>
      <c r="AT226" s="236" t="s">
        <v>214</v>
      </c>
      <c r="AU226" s="236" t="s">
        <v>84</v>
      </c>
      <c r="AY226" s="17" t="s">
        <v>142</v>
      </c>
      <c r="BE226" s="237">
        <f>IF(N226="základní",J226,0)</f>
        <v>0</v>
      </c>
      <c r="BF226" s="237">
        <f>IF(N226="snížená",J226,0)</f>
        <v>0</v>
      </c>
      <c r="BG226" s="237">
        <f>IF(N226="zákl. přenesená",J226,0)</f>
        <v>0</v>
      </c>
      <c r="BH226" s="237">
        <f>IF(N226="sníž. přenesená",J226,0)</f>
        <v>0</v>
      </c>
      <c r="BI226" s="237">
        <f>IF(N226="nulová",J226,0)</f>
        <v>0</v>
      </c>
      <c r="BJ226" s="17" t="s">
        <v>84</v>
      </c>
      <c r="BK226" s="237">
        <f>ROUND(I226*H226,2)</f>
        <v>0</v>
      </c>
      <c r="BL226" s="17" t="s">
        <v>230</v>
      </c>
      <c r="BM226" s="236" t="s">
        <v>3128</v>
      </c>
    </row>
    <row r="227" s="2" customFormat="1">
      <c r="A227" s="39"/>
      <c r="B227" s="40"/>
      <c r="C227" s="41"/>
      <c r="D227" s="238" t="s">
        <v>420</v>
      </c>
      <c r="E227" s="41"/>
      <c r="F227" s="239" t="s">
        <v>3129</v>
      </c>
      <c r="G227" s="41"/>
      <c r="H227" s="41"/>
      <c r="I227" s="147"/>
      <c r="J227" s="41"/>
      <c r="K227" s="41"/>
      <c r="L227" s="45"/>
      <c r="M227" s="240"/>
      <c r="N227" s="241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7" t="s">
        <v>420</v>
      </c>
      <c r="AU227" s="17" t="s">
        <v>84</v>
      </c>
    </row>
    <row r="228" s="2" customFormat="1" ht="16.5" customHeight="1">
      <c r="A228" s="39"/>
      <c r="B228" s="40"/>
      <c r="C228" s="242" t="s">
        <v>434</v>
      </c>
      <c r="D228" s="242" t="s">
        <v>214</v>
      </c>
      <c r="E228" s="243" t="s">
        <v>3130</v>
      </c>
      <c r="F228" s="244" t="s">
        <v>3131</v>
      </c>
      <c r="G228" s="245" t="s">
        <v>450</v>
      </c>
      <c r="H228" s="246">
        <v>0.0030000000000000001</v>
      </c>
      <c r="I228" s="247"/>
      <c r="J228" s="248">
        <f>ROUND(I228*H228,2)</f>
        <v>0</v>
      </c>
      <c r="K228" s="244" t="s">
        <v>2876</v>
      </c>
      <c r="L228" s="249"/>
      <c r="M228" s="250" t="s">
        <v>32</v>
      </c>
      <c r="N228" s="251" t="s">
        <v>48</v>
      </c>
      <c r="O228" s="85"/>
      <c r="P228" s="234">
        <f>O228*H228</f>
        <v>0</v>
      </c>
      <c r="Q228" s="234">
        <v>1</v>
      </c>
      <c r="R228" s="234">
        <f>Q228*H228</f>
        <v>0.0030000000000000001</v>
      </c>
      <c r="S228" s="234">
        <v>0</v>
      </c>
      <c r="T228" s="235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6" t="s">
        <v>230</v>
      </c>
      <c r="AT228" s="236" t="s">
        <v>214</v>
      </c>
      <c r="AU228" s="236" t="s">
        <v>84</v>
      </c>
      <c r="AY228" s="17" t="s">
        <v>142</v>
      </c>
      <c r="BE228" s="237">
        <f>IF(N228="základní",J228,0)</f>
        <v>0</v>
      </c>
      <c r="BF228" s="237">
        <f>IF(N228="snížená",J228,0)</f>
        <v>0</v>
      </c>
      <c r="BG228" s="237">
        <f>IF(N228="zákl. přenesená",J228,0)</f>
        <v>0</v>
      </c>
      <c r="BH228" s="237">
        <f>IF(N228="sníž. přenesená",J228,0)</f>
        <v>0</v>
      </c>
      <c r="BI228" s="237">
        <f>IF(N228="nulová",J228,0)</f>
        <v>0</v>
      </c>
      <c r="BJ228" s="17" t="s">
        <v>84</v>
      </c>
      <c r="BK228" s="237">
        <f>ROUND(I228*H228,2)</f>
        <v>0</v>
      </c>
      <c r="BL228" s="17" t="s">
        <v>230</v>
      </c>
      <c r="BM228" s="236" t="s">
        <v>3132</v>
      </c>
    </row>
    <row r="229" s="2" customFormat="1">
      <c r="A229" s="39"/>
      <c r="B229" s="40"/>
      <c r="C229" s="41"/>
      <c r="D229" s="238" t="s">
        <v>420</v>
      </c>
      <c r="E229" s="41"/>
      <c r="F229" s="239" t="s">
        <v>3133</v>
      </c>
      <c r="G229" s="41"/>
      <c r="H229" s="41"/>
      <c r="I229" s="147"/>
      <c r="J229" s="41"/>
      <c r="K229" s="41"/>
      <c r="L229" s="45"/>
      <c r="M229" s="240"/>
      <c r="N229" s="241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7" t="s">
        <v>420</v>
      </c>
      <c r="AU229" s="17" t="s">
        <v>84</v>
      </c>
    </row>
    <row r="230" s="2" customFormat="1" ht="16.5" customHeight="1">
      <c r="A230" s="39"/>
      <c r="B230" s="40"/>
      <c r="C230" s="242" t="s">
        <v>438</v>
      </c>
      <c r="D230" s="242" t="s">
        <v>214</v>
      </c>
      <c r="E230" s="243" t="s">
        <v>3134</v>
      </c>
      <c r="F230" s="244" t="s">
        <v>3135</v>
      </c>
      <c r="G230" s="245" t="s">
        <v>450</v>
      </c>
      <c r="H230" s="246">
        <v>0.059999999999999998</v>
      </c>
      <c r="I230" s="247"/>
      <c r="J230" s="248">
        <f>ROUND(I230*H230,2)</f>
        <v>0</v>
      </c>
      <c r="K230" s="244" t="s">
        <v>2876</v>
      </c>
      <c r="L230" s="249"/>
      <c r="M230" s="250" t="s">
        <v>32</v>
      </c>
      <c r="N230" s="251" t="s">
        <v>48</v>
      </c>
      <c r="O230" s="85"/>
      <c r="P230" s="234">
        <f>O230*H230</f>
        <v>0</v>
      </c>
      <c r="Q230" s="234">
        <v>1</v>
      </c>
      <c r="R230" s="234">
        <f>Q230*H230</f>
        <v>0.059999999999999998</v>
      </c>
      <c r="S230" s="234">
        <v>0</v>
      </c>
      <c r="T230" s="235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6" t="s">
        <v>230</v>
      </c>
      <c r="AT230" s="236" t="s">
        <v>214</v>
      </c>
      <c r="AU230" s="236" t="s">
        <v>84</v>
      </c>
      <c r="AY230" s="17" t="s">
        <v>142</v>
      </c>
      <c r="BE230" s="237">
        <f>IF(N230="základní",J230,0)</f>
        <v>0</v>
      </c>
      <c r="BF230" s="237">
        <f>IF(N230="snížená",J230,0)</f>
        <v>0</v>
      </c>
      <c r="BG230" s="237">
        <f>IF(N230="zákl. přenesená",J230,0)</f>
        <v>0</v>
      </c>
      <c r="BH230" s="237">
        <f>IF(N230="sníž. přenesená",J230,0)</f>
        <v>0</v>
      </c>
      <c r="BI230" s="237">
        <f>IF(N230="nulová",J230,0)</f>
        <v>0</v>
      </c>
      <c r="BJ230" s="17" t="s">
        <v>84</v>
      </c>
      <c r="BK230" s="237">
        <f>ROUND(I230*H230,2)</f>
        <v>0</v>
      </c>
      <c r="BL230" s="17" t="s">
        <v>230</v>
      </c>
      <c r="BM230" s="236" t="s">
        <v>3136</v>
      </c>
    </row>
    <row r="231" s="2" customFormat="1">
      <c r="A231" s="39"/>
      <c r="B231" s="40"/>
      <c r="C231" s="41"/>
      <c r="D231" s="238" t="s">
        <v>420</v>
      </c>
      <c r="E231" s="41"/>
      <c r="F231" s="239" t="s">
        <v>3137</v>
      </c>
      <c r="G231" s="41"/>
      <c r="H231" s="41"/>
      <c r="I231" s="147"/>
      <c r="J231" s="41"/>
      <c r="K231" s="41"/>
      <c r="L231" s="45"/>
      <c r="M231" s="240"/>
      <c r="N231" s="241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7" t="s">
        <v>420</v>
      </c>
      <c r="AU231" s="17" t="s">
        <v>84</v>
      </c>
    </row>
    <row r="232" s="2" customFormat="1" ht="16.5" customHeight="1">
      <c r="A232" s="39"/>
      <c r="B232" s="40"/>
      <c r="C232" s="242" t="s">
        <v>443</v>
      </c>
      <c r="D232" s="242" t="s">
        <v>214</v>
      </c>
      <c r="E232" s="243" t="s">
        <v>3138</v>
      </c>
      <c r="F232" s="244" t="s">
        <v>3139</v>
      </c>
      <c r="G232" s="245" t="s">
        <v>146</v>
      </c>
      <c r="H232" s="246">
        <v>28</v>
      </c>
      <c r="I232" s="247"/>
      <c r="J232" s="248">
        <f>ROUND(I232*H232,2)</f>
        <v>0</v>
      </c>
      <c r="K232" s="244" t="s">
        <v>2876</v>
      </c>
      <c r="L232" s="249"/>
      <c r="M232" s="250" t="s">
        <v>32</v>
      </c>
      <c r="N232" s="251" t="s">
        <v>48</v>
      </c>
      <c r="O232" s="85"/>
      <c r="P232" s="234">
        <f>O232*H232</f>
        <v>0</v>
      </c>
      <c r="Q232" s="234">
        <v>0.00044000000000000002</v>
      </c>
      <c r="R232" s="234">
        <f>Q232*H232</f>
        <v>0.012320000000000001</v>
      </c>
      <c r="S232" s="234">
        <v>0</v>
      </c>
      <c r="T232" s="235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6" t="s">
        <v>217</v>
      </c>
      <c r="AT232" s="236" t="s">
        <v>214</v>
      </c>
      <c r="AU232" s="236" t="s">
        <v>84</v>
      </c>
      <c r="AY232" s="17" t="s">
        <v>142</v>
      </c>
      <c r="BE232" s="237">
        <f>IF(N232="základní",J232,0)</f>
        <v>0</v>
      </c>
      <c r="BF232" s="237">
        <f>IF(N232="snížená",J232,0)</f>
        <v>0</v>
      </c>
      <c r="BG232" s="237">
        <f>IF(N232="zákl. přenesená",J232,0)</f>
        <v>0</v>
      </c>
      <c r="BH232" s="237">
        <f>IF(N232="sníž. přenesená",J232,0)</f>
        <v>0</v>
      </c>
      <c r="BI232" s="237">
        <f>IF(N232="nulová",J232,0)</f>
        <v>0</v>
      </c>
      <c r="BJ232" s="17" t="s">
        <v>84</v>
      </c>
      <c r="BK232" s="237">
        <f>ROUND(I232*H232,2)</f>
        <v>0</v>
      </c>
      <c r="BL232" s="17" t="s">
        <v>218</v>
      </c>
      <c r="BM232" s="236" t="s">
        <v>3140</v>
      </c>
    </row>
    <row r="233" s="2" customFormat="1" ht="16.5" customHeight="1">
      <c r="A233" s="39"/>
      <c r="B233" s="40"/>
      <c r="C233" s="242" t="s">
        <v>447</v>
      </c>
      <c r="D233" s="242" t="s">
        <v>214</v>
      </c>
      <c r="E233" s="243" t="s">
        <v>3141</v>
      </c>
      <c r="F233" s="244" t="s">
        <v>3142</v>
      </c>
      <c r="G233" s="245" t="s">
        <v>275</v>
      </c>
      <c r="H233" s="246">
        <v>60</v>
      </c>
      <c r="I233" s="247"/>
      <c r="J233" s="248">
        <f>ROUND(I233*H233,2)</f>
        <v>0</v>
      </c>
      <c r="K233" s="244" t="s">
        <v>2876</v>
      </c>
      <c r="L233" s="249"/>
      <c r="M233" s="250" t="s">
        <v>32</v>
      </c>
      <c r="N233" s="251" t="s">
        <v>48</v>
      </c>
      <c r="O233" s="85"/>
      <c r="P233" s="234">
        <f>O233*H233</f>
        <v>0</v>
      </c>
      <c r="Q233" s="234">
        <v>0.0054999999999999997</v>
      </c>
      <c r="R233" s="234">
        <f>Q233*H233</f>
        <v>0.32999999999999996</v>
      </c>
      <c r="S233" s="234">
        <v>0</v>
      </c>
      <c r="T233" s="235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6" t="s">
        <v>217</v>
      </c>
      <c r="AT233" s="236" t="s">
        <v>214</v>
      </c>
      <c r="AU233" s="236" t="s">
        <v>84</v>
      </c>
      <c r="AY233" s="17" t="s">
        <v>142</v>
      </c>
      <c r="BE233" s="237">
        <f>IF(N233="základní",J233,0)</f>
        <v>0</v>
      </c>
      <c r="BF233" s="237">
        <f>IF(N233="snížená",J233,0)</f>
        <v>0</v>
      </c>
      <c r="BG233" s="237">
        <f>IF(N233="zákl. přenesená",J233,0)</f>
        <v>0</v>
      </c>
      <c r="BH233" s="237">
        <f>IF(N233="sníž. přenesená",J233,0)</f>
        <v>0</v>
      </c>
      <c r="BI233" s="237">
        <f>IF(N233="nulová",J233,0)</f>
        <v>0</v>
      </c>
      <c r="BJ233" s="17" t="s">
        <v>84</v>
      </c>
      <c r="BK233" s="237">
        <f>ROUND(I233*H233,2)</f>
        <v>0</v>
      </c>
      <c r="BL233" s="17" t="s">
        <v>218</v>
      </c>
      <c r="BM233" s="236" t="s">
        <v>3143</v>
      </c>
    </row>
    <row r="234" s="2" customFormat="1" ht="16.5" customHeight="1">
      <c r="A234" s="39"/>
      <c r="B234" s="40"/>
      <c r="C234" s="242" t="s">
        <v>452</v>
      </c>
      <c r="D234" s="242" t="s">
        <v>214</v>
      </c>
      <c r="E234" s="243" t="s">
        <v>3144</v>
      </c>
      <c r="F234" s="244" t="s">
        <v>3145</v>
      </c>
      <c r="G234" s="245" t="s">
        <v>450</v>
      </c>
      <c r="H234" s="246">
        <v>0.010999999999999999</v>
      </c>
      <c r="I234" s="247"/>
      <c r="J234" s="248">
        <f>ROUND(I234*H234,2)</f>
        <v>0</v>
      </c>
      <c r="K234" s="244" t="s">
        <v>2876</v>
      </c>
      <c r="L234" s="249"/>
      <c r="M234" s="250" t="s">
        <v>32</v>
      </c>
      <c r="N234" s="251" t="s">
        <v>48</v>
      </c>
      <c r="O234" s="85"/>
      <c r="P234" s="234">
        <f>O234*H234</f>
        <v>0</v>
      </c>
      <c r="Q234" s="234">
        <v>1</v>
      </c>
      <c r="R234" s="234">
        <f>Q234*H234</f>
        <v>0.010999999999999999</v>
      </c>
      <c r="S234" s="234">
        <v>0</v>
      </c>
      <c r="T234" s="235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6" t="s">
        <v>230</v>
      </c>
      <c r="AT234" s="236" t="s">
        <v>214</v>
      </c>
      <c r="AU234" s="236" t="s">
        <v>84</v>
      </c>
      <c r="AY234" s="17" t="s">
        <v>142</v>
      </c>
      <c r="BE234" s="237">
        <f>IF(N234="základní",J234,0)</f>
        <v>0</v>
      </c>
      <c r="BF234" s="237">
        <f>IF(N234="snížená",J234,0)</f>
        <v>0</v>
      </c>
      <c r="BG234" s="237">
        <f>IF(N234="zákl. přenesená",J234,0)</f>
        <v>0</v>
      </c>
      <c r="BH234" s="237">
        <f>IF(N234="sníž. přenesená",J234,0)</f>
        <v>0</v>
      </c>
      <c r="BI234" s="237">
        <f>IF(N234="nulová",J234,0)</f>
        <v>0</v>
      </c>
      <c r="BJ234" s="17" t="s">
        <v>84</v>
      </c>
      <c r="BK234" s="237">
        <f>ROUND(I234*H234,2)</f>
        <v>0</v>
      </c>
      <c r="BL234" s="17" t="s">
        <v>230</v>
      </c>
      <c r="BM234" s="236" t="s">
        <v>3146</v>
      </c>
    </row>
    <row r="235" s="15" customFormat="1">
      <c r="A235" s="15"/>
      <c r="B235" s="281"/>
      <c r="C235" s="282"/>
      <c r="D235" s="238" t="s">
        <v>2879</v>
      </c>
      <c r="E235" s="283" t="s">
        <v>32</v>
      </c>
      <c r="F235" s="284" t="s">
        <v>3147</v>
      </c>
      <c r="G235" s="282"/>
      <c r="H235" s="283" t="s">
        <v>32</v>
      </c>
      <c r="I235" s="285"/>
      <c r="J235" s="282"/>
      <c r="K235" s="282"/>
      <c r="L235" s="286"/>
      <c r="M235" s="287"/>
      <c r="N235" s="288"/>
      <c r="O235" s="288"/>
      <c r="P235" s="288"/>
      <c r="Q235" s="288"/>
      <c r="R235" s="288"/>
      <c r="S235" s="288"/>
      <c r="T235" s="289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90" t="s">
        <v>2879</v>
      </c>
      <c r="AU235" s="290" t="s">
        <v>84</v>
      </c>
      <c r="AV235" s="15" t="s">
        <v>84</v>
      </c>
      <c r="AW235" s="15" t="s">
        <v>39</v>
      </c>
      <c r="AX235" s="15" t="s">
        <v>77</v>
      </c>
      <c r="AY235" s="290" t="s">
        <v>142</v>
      </c>
    </row>
    <row r="236" s="13" customFormat="1">
      <c r="A236" s="13"/>
      <c r="B236" s="259"/>
      <c r="C236" s="260"/>
      <c r="D236" s="238" t="s">
        <v>2879</v>
      </c>
      <c r="E236" s="261" t="s">
        <v>32</v>
      </c>
      <c r="F236" s="262" t="s">
        <v>3148</v>
      </c>
      <c r="G236" s="260"/>
      <c r="H236" s="263">
        <v>0.010999999999999999</v>
      </c>
      <c r="I236" s="264"/>
      <c r="J236" s="260"/>
      <c r="K236" s="260"/>
      <c r="L236" s="265"/>
      <c r="M236" s="266"/>
      <c r="N236" s="267"/>
      <c r="O236" s="267"/>
      <c r="P236" s="267"/>
      <c r="Q236" s="267"/>
      <c r="R236" s="267"/>
      <c r="S236" s="267"/>
      <c r="T236" s="268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69" t="s">
        <v>2879</v>
      </c>
      <c r="AU236" s="269" t="s">
        <v>84</v>
      </c>
      <c r="AV236" s="13" t="s">
        <v>86</v>
      </c>
      <c r="AW236" s="13" t="s">
        <v>39</v>
      </c>
      <c r="AX236" s="13" t="s">
        <v>77</v>
      </c>
      <c r="AY236" s="269" t="s">
        <v>142</v>
      </c>
    </row>
    <row r="237" s="14" customFormat="1">
      <c r="A237" s="14"/>
      <c r="B237" s="270"/>
      <c r="C237" s="271"/>
      <c r="D237" s="238" t="s">
        <v>2879</v>
      </c>
      <c r="E237" s="272" t="s">
        <v>32</v>
      </c>
      <c r="F237" s="273" t="s">
        <v>2881</v>
      </c>
      <c r="G237" s="271"/>
      <c r="H237" s="274">
        <v>0.010999999999999999</v>
      </c>
      <c r="I237" s="275"/>
      <c r="J237" s="271"/>
      <c r="K237" s="271"/>
      <c r="L237" s="276"/>
      <c r="M237" s="277"/>
      <c r="N237" s="278"/>
      <c r="O237" s="278"/>
      <c r="P237" s="278"/>
      <c r="Q237" s="278"/>
      <c r="R237" s="278"/>
      <c r="S237" s="278"/>
      <c r="T237" s="279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80" t="s">
        <v>2879</v>
      </c>
      <c r="AU237" s="280" t="s">
        <v>84</v>
      </c>
      <c r="AV237" s="14" t="s">
        <v>158</v>
      </c>
      <c r="AW237" s="14" t="s">
        <v>39</v>
      </c>
      <c r="AX237" s="14" t="s">
        <v>84</v>
      </c>
      <c r="AY237" s="280" t="s">
        <v>142</v>
      </c>
    </row>
    <row r="238" s="2" customFormat="1" ht="16.5" customHeight="1">
      <c r="A238" s="39"/>
      <c r="B238" s="40"/>
      <c r="C238" s="242" t="s">
        <v>456</v>
      </c>
      <c r="D238" s="242" t="s">
        <v>214</v>
      </c>
      <c r="E238" s="243" t="s">
        <v>3149</v>
      </c>
      <c r="F238" s="244" t="s">
        <v>3150</v>
      </c>
      <c r="G238" s="245" t="s">
        <v>450</v>
      </c>
      <c r="H238" s="246">
        <v>0.128</v>
      </c>
      <c r="I238" s="247"/>
      <c r="J238" s="248">
        <f>ROUND(I238*H238,2)</f>
        <v>0</v>
      </c>
      <c r="K238" s="244" t="s">
        <v>2876</v>
      </c>
      <c r="L238" s="249"/>
      <c r="M238" s="250" t="s">
        <v>32</v>
      </c>
      <c r="N238" s="251" t="s">
        <v>48</v>
      </c>
      <c r="O238" s="85"/>
      <c r="P238" s="234">
        <f>O238*H238</f>
        <v>0</v>
      </c>
      <c r="Q238" s="234">
        <v>1</v>
      </c>
      <c r="R238" s="234">
        <f>Q238*H238</f>
        <v>0.128</v>
      </c>
      <c r="S238" s="234">
        <v>0</v>
      </c>
      <c r="T238" s="235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6" t="s">
        <v>230</v>
      </c>
      <c r="AT238" s="236" t="s">
        <v>214</v>
      </c>
      <c r="AU238" s="236" t="s">
        <v>84</v>
      </c>
      <c r="AY238" s="17" t="s">
        <v>142</v>
      </c>
      <c r="BE238" s="237">
        <f>IF(N238="základní",J238,0)</f>
        <v>0</v>
      </c>
      <c r="BF238" s="237">
        <f>IF(N238="snížená",J238,0)</f>
        <v>0</v>
      </c>
      <c r="BG238" s="237">
        <f>IF(N238="zákl. přenesená",J238,0)</f>
        <v>0</v>
      </c>
      <c r="BH238" s="237">
        <f>IF(N238="sníž. přenesená",J238,0)</f>
        <v>0</v>
      </c>
      <c r="BI238" s="237">
        <f>IF(N238="nulová",J238,0)</f>
        <v>0</v>
      </c>
      <c r="BJ238" s="17" t="s">
        <v>84</v>
      </c>
      <c r="BK238" s="237">
        <f>ROUND(I238*H238,2)</f>
        <v>0</v>
      </c>
      <c r="BL238" s="17" t="s">
        <v>230</v>
      </c>
      <c r="BM238" s="236" t="s">
        <v>3151</v>
      </c>
    </row>
    <row r="239" s="15" customFormat="1">
      <c r="A239" s="15"/>
      <c r="B239" s="281"/>
      <c r="C239" s="282"/>
      <c r="D239" s="238" t="s">
        <v>2879</v>
      </c>
      <c r="E239" s="283" t="s">
        <v>32</v>
      </c>
      <c r="F239" s="284" t="s">
        <v>3152</v>
      </c>
      <c r="G239" s="282"/>
      <c r="H239" s="283" t="s">
        <v>32</v>
      </c>
      <c r="I239" s="285"/>
      <c r="J239" s="282"/>
      <c r="K239" s="282"/>
      <c r="L239" s="286"/>
      <c r="M239" s="287"/>
      <c r="N239" s="288"/>
      <c r="O239" s="288"/>
      <c r="P239" s="288"/>
      <c r="Q239" s="288"/>
      <c r="R239" s="288"/>
      <c r="S239" s="288"/>
      <c r="T239" s="289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90" t="s">
        <v>2879</v>
      </c>
      <c r="AU239" s="290" t="s">
        <v>84</v>
      </c>
      <c r="AV239" s="15" t="s">
        <v>84</v>
      </c>
      <c r="AW239" s="15" t="s">
        <v>39</v>
      </c>
      <c r="AX239" s="15" t="s">
        <v>77</v>
      </c>
      <c r="AY239" s="290" t="s">
        <v>142</v>
      </c>
    </row>
    <row r="240" s="13" customFormat="1">
      <c r="A240" s="13"/>
      <c r="B240" s="259"/>
      <c r="C240" s="260"/>
      <c r="D240" s="238" t="s">
        <v>2879</v>
      </c>
      <c r="E240" s="261" t="s">
        <v>32</v>
      </c>
      <c r="F240" s="262" t="s">
        <v>3153</v>
      </c>
      <c r="G240" s="260"/>
      <c r="H240" s="263">
        <v>0.128</v>
      </c>
      <c r="I240" s="264"/>
      <c r="J240" s="260"/>
      <c r="K240" s="260"/>
      <c r="L240" s="265"/>
      <c r="M240" s="266"/>
      <c r="N240" s="267"/>
      <c r="O240" s="267"/>
      <c r="P240" s="267"/>
      <c r="Q240" s="267"/>
      <c r="R240" s="267"/>
      <c r="S240" s="267"/>
      <c r="T240" s="268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69" t="s">
        <v>2879</v>
      </c>
      <c r="AU240" s="269" t="s">
        <v>84</v>
      </c>
      <c r="AV240" s="13" t="s">
        <v>86</v>
      </c>
      <c r="AW240" s="13" t="s">
        <v>39</v>
      </c>
      <c r="AX240" s="13" t="s">
        <v>77</v>
      </c>
      <c r="AY240" s="269" t="s">
        <v>142</v>
      </c>
    </row>
    <row r="241" s="14" customFormat="1">
      <c r="A241" s="14"/>
      <c r="B241" s="270"/>
      <c r="C241" s="271"/>
      <c r="D241" s="238" t="s">
        <v>2879</v>
      </c>
      <c r="E241" s="272" t="s">
        <v>32</v>
      </c>
      <c r="F241" s="273" t="s">
        <v>2881</v>
      </c>
      <c r="G241" s="271"/>
      <c r="H241" s="274">
        <v>0.128</v>
      </c>
      <c r="I241" s="275"/>
      <c r="J241" s="271"/>
      <c r="K241" s="271"/>
      <c r="L241" s="276"/>
      <c r="M241" s="291"/>
      <c r="N241" s="292"/>
      <c r="O241" s="292"/>
      <c r="P241" s="292"/>
      <c r="Q241" s="292"/>
      <c r="R241" s="292"/>
      <c r="S241" s="292"/>
      <c r="T241" s="29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80" t="s">
        <v>2879</v>
      </c>
      <c r="AU241" s="280" t="s">
        <v>84</v>
      </c>
      <c r="AV241" s="14" t="s">
        <v>158</v>
      </c>
      <c r="AW241" s="14" t="s">
        <v>39</v>
      </c>
      <c r="AX241" s="14" t="s">
        <v>84</v>
      </c>
      <c r="AY241" s="280" t="s">
        <v>142</v>
      </c>
    </row>
    <row r="242" s="2" customFormat="1" ht="6.96" customHeight="1">
      <c r="A242" s="39"/>
      <c r="B242" s="60"/>
      <c r="C242" s="61"/>
      <c r="D242" s="61"/>
      <c r="E242" s="61"/>
      <c r="F242" s="61"/>
      <c r="G242" s="61"/>
      <c r="H242" s="61"/>
      <c r="I242" s="176"/>
      <c r="J242" s="61"/>
      <c r="K242" s="61"/>
      <c r="L242" s="45"/>
      <c r="M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</row>
  </sheetData>
  <sheetProtection sheet="1" autoFilter="0" formatColumns="0" formatRows="0" objects="1" scenarios="1" spinCount="100000" saltValue="IHVuEcU6VzhGAcAgSCv12CNfF/UzFnzvkOuk2wcIVeIfLRilkCuq0wTQJRnnSVVPHLGOfW6pNs87o19O3weNqg==" hashValue="jYPd7bO4by4D3vx0uX0KSGB6hY56N12WRMMFh5r2XnUilT9IpndTOVhhAMHZG8t8l3e5dJJ5AkmTV1aJTstp8g==" algorithmName="SHA-512" password="CC35"/>
  <autoFilter ref="C95:K24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39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97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2"/>
      <c r="J3" s="141"/>
      <c r="K3" s="141"/>
      <c r="L3" s="20"/>
      <c r="AT3" s="17" t="s">
        <v>86</v>
      </c>
    </row>
    <row r="4" s="1" customFormat="1" ht="24.96" customHeight="1">
      <c r="B4" s="20"/>
      <c r="D4" s="143" t="s">
        <v>98</v>
      </c>
      <c r="I4" s="139"/>
      <c r="L4" s="20"/>
      <c r="M4" s="144" t="s">
        <v>10</v>
      </c>
      <c r="AT4" s="17" t="s">
        <v>4</v>
      </c>
    </row>
    <row r="5" s="1" customFormat="1" ht="6.96" customHeight="1">
      <c r="B5" s="20"/>
      <c r="I5" s="139"/>
      <c r="L5" s="20"/>
    </row>
    <row r="6" s="1" customFormat="1" ht="12" customHeight="1">
      <c r="B6" s="20"/>
      <c r="D6" s="145" t="s">
        <v>16</v>
      </c>
      <c r="I6" s="139"/>
      <c r="L6" s="20"/>
    </row>
    <row r="7" s="1" customFormat="1" ht="16.5" customHeight="1">
      <c r="B7" s="20"/>
      <c r="E7" s="146" t="str">
        <f>'Rekapitulace zakázky'!K6</f>
        <v>Údržba, opravy a odstraňování závad u SSZT HK 2020 - 2021</v>
      </c>
      <c r="F7" s="145"/>
      <c r="G7" s="145"/>
      <c r="H7" s="145"/>
      <c r="I7" s="139"/>
      <c r="L7" s="20"/>
    </row>
    <row r="8" s="1" customFormat="1" ht="12" customHeight="1">
      <c r="B8" s="20"/>
      <c r="D8" s="145" t="s">
        <v>99</v>
      </c>
      <c r="I8" s="139"/>
      <c r="L8" s="20"/>
    </row>
    <row r="9" s="2" customFormat="1" ht="16.5" customHeight="1">
      <c r="A9" s="39"/>
      <c r="B9" s="45"/>
      <c r="C9" s="39"/>
      <c r="D9" s="39"/>
      <c r="E9" s="146" t="s">
        <v>100</v>
      </c>
      <c r="F9" s="39"/>
      <c r="G9" s="39"/>
      <c r="H9" s="39"/>
      <c r="I9" s="147"/>
      <c r="J9" s="39"/>
      <c r="K9" s="39"/>
      <c r="L9" s="14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5" t="s">
        <v>101</v>
      </c>
      <c r="E10" s="39"/>
      <c r="F10" s="39"/>
      <c r="G10" s="39"/>
      <c r="H10" s="39"/>
      <c r="I10" s="147"/>
      <c r="J10" s="39"/>
      <c r="K10" s="39"/>
      <c r="L10" s="14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9" t="s">
        <v>3154</v>
      </c>
      <c r="F11" s="39"/>
      <c r="G11" s="39"/>
      <c r="H11" s="39"/>
      <c r="I11" s="147"/>
      <c r="J11" s="39"/>
      <c r="K11" s="39"/>
      <c r="L11" s="14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147"/>
      <c r="J12" s="39"/>
      <c r="K12" s="39"/>
      <c r="L12" s="14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5" t="s">
        <v>18</v>
      </c>
      <c r="E13" s="39"/>
      <c r="F13" s="134" t="s">
        <v>32</v>
      </c>
      <c r="G13" s="39"/>
      <c r="H13" s="39"/>
      <c r="I13" s="150" t="s">
        <v>20</v>
      </c>
      <c r="J13" s="134" t="s">
        <v>32</v>
      </c>
      <c r="K13" s="39"/>
      <c r="L13" s="14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5" t="s">
        <v>22</v>
      </c>
      <c r="E14" s="39"/>
      <c r="F14" s="134" t="s">
        <v>23</v>
      </c>
      <c r="G14" s="39"/>
      <c r="H14" s="39"/>
      <c r="I14" s="150" t="s">
        <v>24</v>
      </c>
      <c r="J14" s="151" t="str">
        <f>'Rekapitulace zakázky'!AN8</f>
        <v>11. 12. 2019</v>
      </c>
      <c r="K14" s="39"/>
      <c r="L14" s="14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47"/>
      <c r="J15" s="39"/>
      <c r="K15" s="39"/>
      <c r="L15" s="14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5" t="s">
        <v>30</v>
      </c>
      <c r="E16" s="39"/>
      <c r="F16" s="39"/>
      <c r="G16" s="39"/>
      <c r="H16" s="39"/>
      <c r="I16" s="150" t="s">
        <v>31</v>
      </c>
      <c r="J16" s="134" t="str">
        <f>IF('Rekapitulace zakázky'!AN10="","",'Rekapitulace zakázky'!AN10)</f>
        <v/>
      </c>
      <c r="K16" s="39"/>
      <c r="L16" s="14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zakázky'!E11="","",'Rekapitulace zakázky'!E11)</f>
        <v xml:space="preserve"> </v>
      </c>
      <c r="F17" s="39"/>
      <c r="G17" s="39"/>
      <c r="H17" s="39"/>
      <c r="I17" s="150" t="s">
        <v>35</v>
      </c>
      <c r="J17" s="134" t="str">
        <f>IF('Rekapitulace zakázky'!AN11="","",'Rekapitulace zakázky'!AN11)</f>
        <v/>
      </c>
      <c r="K17" s="39"/>
      <c r="L17" s="14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47"/>
      <c r="J18" s="39"/>
      <c r="K18" s="39"/>
      <c r="L18" s="14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5" t="s">
        <v>36</v>
      </c>
      <c r="E19" s="39"/>
      <c r="F19" s="39"/>
      <c r="G19" s="39"/>
      <c r="H19" s="39"/>
      <c r="I19" s="150" t="s">
        <v>31</v>
      </c>
      <c r="J19" s="33" t="str">
        <f>'Rekapitulace zakázky'!AN13</f>
        <v>Vyplň údaj</v>
      </c>
      <c r="K19" s="39"/>
      <c r="L19" s="14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3" t="str">
        <f>'Rekapitulace zakázky'!E14</f>
        <v>Vyplň údaj</v>
      </c>
      <c r="F20" s="134"/>
      <c r="G20" s="134"/>
      <c r="H20" s="134"/>
      <c r="I20" s="150" t="s">
        <v>35</v>
      </c>
      <c r="J20" s="33" t="str">
        <f>'Rekapitulace zakázky'!AN14</f>
        <v>Vyplň údaj</v>
      </c>
      <c r="K20" s="39"/>
      <c r="L20" s="14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47"/>
      <c r="J21" s="39"/>
      <c r="K21" s="39"/>
      <c r="L21" s="14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5" t="s">
        <v>38</v>
      </c>
      <c r="E22" s="39"/>
      <c r="F22" s="39"/>
      <c r="G22" s="39"/>
      <c r="H22" s="39"/>
      <c r="I22" s="150" t="s">
        <v>31</v>
      </c>
      <c r="J22" s="134" t="str">
        <f>IF('Rekapitulace zakázky'!AN16="","",'Rekapitulace zakázky'!AN16)</f>
        <v/>
      </c>
      <c r="K22" s="39"/>
      <c r="L22" s="14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zakázky'!E17="","",'Rekapitulace zakázky'!E17)</f>
        <v xml:space="preserve"> </v>
      </c>
      <c r="F23" s="39"/>
      <c r="G23" s="39"/>
      <c r="H23" s="39"/>
      <c r="I23" s="150" t="s">
        <v>35</v>
      </c>
      <c r="J23" s="134" t="str">
        <f>IF('Rekapitulace zakázky'!AN17="","",'Rekapitulace zakázky'!AN17)</f>
        <v/>
      </c>
      <c r="K23" s="39"/>
      <c r="L23" s="14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47"/>
      <c r="J24" s="39"/>
      <c r="K24" s="39"/>
      <c r="L24" s="14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5" t="s">
        <v>40</v>
      </c>
      <c r="E25" s="39"/>
      <c r="F25" s="39"/>
      <c r="G25" s="39"/>
      <c r="H25" s="39"/>
      <c r="I25" s="150" t="s">
        <v>31</v>
      </c>
      <c r="J25" s="134" t="s">
        <v>32</v>
      </c>
      <c r="K25" s="39"/>
      <c r="L25" s="14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103</v>
      </c>
      <c r="F26" s="39"/>
      <c r="G26" s="39"/>
      <c r="H26" s="39"/>
      <c r="I26" s="150" t="s">
        <v>35</v>
      </c>
      <c r="J26" s="134" t="s">
        <v>32</v>
      </c>
      <c r="K26" s="39"/>
      <c r="L26" s="14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47"/>
      <c r="J27" s="39"/>
      <c r="K27" s="39"/>
      <c r="L27" s="148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5" t="s">
        <v>41</v>
      </c>
      <c r="E28" s="39"/>
      <c r="F28" s="39"/>
      <c r="G28" s="39"/>
      <c r="H28" s="39"/>
      <c r="I28" s="147"/>
      <c r="J28" s="39"/>
      <c r="K28" s="39"/>
      <c r="L28" s="14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76.5" customHeight="1">
      <c r="A29" s="152"/>
      <c r="B29" s="153"/>
      <c r="C29" s="152"/>
      <c r="D29" s="152"/>
      <c r="E29" s="154" t="s">
        <v>42</v>
      </c>
      <c r="F29" s="154"/>
      <c r="G29" s="154"/>
      <c r="H29" s="154"/>
      <c r="I29" s="155"/>
      <c r="J29" s="152"/>
      <c r="K29" s="152"/>
      <c r="L29" s="156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47"/>
      <c r="J30" s="39"/>
      <c r="K30" s="39"/>
      <c r="L30" s="14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7"/>
      <c r="E31" s="157"/>
      <c r="F31" s="157"/>
      <c r="G31" s="157"/>
      <c r="H31" s="157"/>
      <c r="I31" s="158"/>
      <c r="J31" s="157"/>
      <c r="K31" s="157"/>
      <c r="L31" s="14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9" t="s">
        <v>43</v>
      </c>
      <c r="E32" s="39"/>
      <c r="F32" s="39"/>
      <c r="G32" s="39"/>
      <c r="H32" s="39"/>
      <c r="I32" s="147"/>
      <c r="J32" s="160">
        <f>ROUND(J88, 2)</f>
        <v>0</v>
      </c>
      <c r="K32" s="39"/>
      <c r="L32" s="14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7"/>
      <c r="E33" s="157"/>
      <c r="F33" s="157"/>
      <c r="G33" s="157"/>
      <c r="H33" s="157"/>
      <c r="I33" s="158"/>
      <c r="J33" s="157"/>
      <c r="K33" s="157"/>
      <c r="L33" s="14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1" t="s">
        <v>45</v>
      </c>
      <c r="G34" s="39"/>
      <c r="H34" s="39"/>
      <c r="I34" s="162" t="s">
        <v>44</v>
      </c>
      <c r="J34" s="161" t="s">
        <v>46</v>
      </c>
      <c r="K34" s="39"/>
      <c r="L34" s="14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47</v>
      </c>
      <c r="E35" s="145" t="s">
        <v>48</v>
      </c>
      <c r="F35" s="164">
        <f>ROUND((SUM(BE88:BE255)),  2)</f>
        <v>0</v>
      </c>
      <c r="G35" s="39"/>
      <c r="H35" s="39"/>
      <c r="I35" s="165">
        <v>0.20999999999999999</v>
      </c>
      <c r="J35" s="164">
        <f>ROUND(((SUM(BE88:BE255))*I35),  2)</f>
        <v>0</v>
      </c>
      <c r="K35" s="39"/>
      <c r="L35" s="14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5" t="s">
        <v>49</v>
      </c>
      <c r="F36" s="164">
        <f>ROUND((SUM(BF88:BF255)),  2)</f>
        <v>0</v>
      </c>
      <c r="G36" s="39"/>
      <c r="H36" s="39"/>
      <c r="I36" s="165">
        <v>0.14999999999999999</v>
      </c>
      <c r="J36" s="164">
        <f>ROUND(((SUM(BF88:BF255))*I36),  2)</f>
        <v>0</v>
      </c>
      <c r="K36" s="39"/>
      <c r="L36" s="14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5" t="s">
        <v>50</v>
      </c>
      <c r="F37" s="164">
        <f>ROUND((SUM(BG88:BG255)),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14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5" t="s">
        <v>51</v>
      </c>
      <c r="F38" s="164">
        <f>ROUND((SUM(BH88:BH255)),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14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5" t="s">
        <v>52</v>
      </c>
      <c r="F39" s="164">
        <f>ROUND((SUM(BI88:BI255)),  2)</f>
        <v>0</v>
      </c>
      <c r="G39" s="39"/>
      <c r="H39" s="39"/>
      <c r="I39" s="165">
        <v>0</v>
      </c>
      <c r="J39" s="164">
        <f>0</f>
        <v>0</v>
      </c>
      <c r="K39" s="39"/>
      <c r="L39" s="14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47"/>
      <c r="J40" s="39"/>
      <c r="K40" s="39"/>
      <c r="L40" s="14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53</v>
      </c>
      <c r="E41" s="168"/>
      <c r="F41" s="168"/>
      <c r="G41" s="169" t="s">
        <v>54</v>
      </c>
      <c r="H41" s="170" t="s">
        <v>55</v>
      </c>
      <c r="I41" s="171"/>
      <c r="J41" s="172">
        <f>SUM(J32:J39)</f>
        <v>0</v>
      </c>
      <c r="K41" s="173"/>
      <c r="L41" s="148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74"/>
      <c r="C42" s="175"/>
      <c r="D42" s="175"/>
      <c r="E42" s="175"/>
      <c r="F42" s="175"/>
      <c r="G42" s="175"/>
      <c r="H42" s="175"/>
      <c r="I42" s="176"/>
      <c r="J42" s="175"/>
      <c r="K42" s="175"/>
      <c r="L42" s="148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hidden="1" s="2" customFormat="1" ht="6.96" customHeight="1">
      <c r="A46" s="39"/>
      <c r="B46" s="177"/>
      <c r="C46" s="178"/>
      <c r="D46" s="178"/>
      <c r="E46" s="178"/>
      <c r="F46" s="178"/>
      <c r="G46" s="178"/>
      <c r="H46" s="178"/>
      <c r="I46" s="179"/>
      <c r="J46" s="178"/>
      <c r="K46" s="178"/>
      <c r="L46" s="14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3" t="s">
        <v>104</v>
      </c>
      <c r="D47" s="41"/>
      <c r="E47" s="41"/>
      <c r="F47" s="41"/>
      <c r="G47" s="41"/>
      <c r="H47" s="41"/>
      <c r="I47" s="147"/>
      <c r="J47" s="41"/>
      <c r="K47" s="41"/>
      <c r="L47" s="14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147"/>
      <c r="J48" s="41"/>
      <c r="K48" s="41"/>
      <c r="L48" s="14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2" t="s">
        <v>16</v>
      </c>
      <c r="D49" s="41"/>
      <c r="E49" s="41"/>
      <c r="F49" s="41"/>
      <c r="G49" s="41"/>
      <c r="H49" s="41"/>
      <c r="I49" s="147"/>
      <c r="J49" s="41"/>
      <c r="K49" s="41"/>
      <c r="L49" s="14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80" t="str">
        <f>E7</f>
        <v>Údržba, opravy a odstraňování závad u SSZT HK 2020 - 2021</v>
      </c>
      <c r="F50" s="32"/>
      <c r="G50" s="32"/>
      <c r="H50" s="32"/>
      <c r="I50" s="147"/>
      <c r="J50" s="41"/>
      <c r="K50" s="41"/>
      <c r="L50" s="14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1"/>
      <c r="C51" s="32" t="s">
        <v>99</v>
      </c>
      <c r="D51" s="22"/>
      <c r="E51" s="22"/>
      <c r="F51" s="22"/>
      <c r="G51" s="22"/>
      <c r="H51" s="22"/>
      <c r="I51" s="139"/>
      <c r="J51" s="22"/>
      <c r="K51" s="22"/>
      <c r="L51" s="20"/>
    </row>
    <row r="52" hidden="1" s="2" customFormat="1" ht="16.5" customHeight="1">
      <c r="A52" s="39"/>
      <c r="B52" s="40"/>
      <c r="C52" s="41"/>
      <c r="D52" s="41"/>
      <c r="E52" s="180" t="s">
        <v>100</v>
      </c>
      <c r="F52" s="41"/>
      <c r="G52" s="41"/>
      <c r="H52" s="41"/>
      <c r="I52" s="147"/>
      <c r="J52" s="41"/>
      <c r="K52" s="41"/>
      <c r="L52" s="14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2" t="s">
        <v>101</v>
      </c>
      <c r="D53" s="41"/>
      <c r="E53" s="41"/>
      <c r="F53" s="41"/>
      <c r="G53" s="41"/>
      <c r="H53" s="41"/>
      <c r="I53" s="147"/>
      <c r="J53" s="41"/>
      <c r="K53" s="41"/>
      <c r="L53" s="14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PS_100 - VON</v>
      </c>
      <c r="F54" s="41"/>
      <c r="G54" s="41"/>
      <c r="H54" s="41"/>
      <c r="I54" s="147"/>
      <c r="J54" s="41"/>
      <c r="K54" s="41"/>
      <c r="L54" s="14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147"/>
      <c r="J55" s="41"/>
      <c r="K55" s="41"/>
      <c r="L55" s="14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2" t="s">
        <v>22</v>
      </c>
      <c r="D56" s="41"/>
      <c r="E56" s="41"/>
      <c r="F56" s="27" t="str">
        <f>F14</f>
        <v>obvod SSZT HK</v>
      </c>
      <c r="G56" s="41"/>
      <c r="H56" s="41"/>
      <c r="I56" s="150" t="s">
        <v>24</v>
      </c>
      <c r="J56" s="73" t="str">
        <f>IF(J14="","",J14)</f>
        <v>11. 12. 2019</v>
      </c>
      <c r="K56" s="41"/>
      <c r="L56" s="14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147"/>
      <c r="J57" s="41"/>
      <c r="K57" s="41"/>
      <c r="L57" s="14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2" t="s">
        <v>30</v>
      </c>
      <c r="D58" s="41"/>
      <c r="E58" s="41"/>
      <c r="F58" s="27" t="str">
        <f>E17</f>
        <v xml:space="preserve"> </v>
      </c>
      <c r="G58" s="41"/>
      <c r="H58" s="41"/>
      <c r="I58" s="150" t="s">
        <v>38</v>
      </c>
      <c r="J58" s="37" t="str">
        <f>E23</f>
        <v xml:space="preserve"> </v>
      </c>
      <c r="K58" s="41"/>
      <c r="L58" s="14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2" t="s">
        <v>36</v>
      </c>
      <c r="D59" s="41"/>
      <c r="E59" s="41"/>
      <c r="F59" s="27" t="str">
        <f>IF(E20="","",E20)</f>
        <v>Vyplň údaj</v>
      </c>
      <c r="G59" s="41"/>
      <c r="H59" s="41"/>
      <c r="I59" s="150" t="s">
        <v>40</v>
      </c>
      <c r="J59" s="37" t="str">
        <f>E26</f>
        <v>Lukáš Jiroudek</v>
      </c>
      <c r="K59" s="41"/>
      <c r="L59" s="14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147"/>
      <c r="J60" s="41"/>
      <c r="K60" s="41"/>
      <c r="L60" s="148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81" t="s">
        <v>105</v>
      </c>
      <c r="D61" s="182"/>
      <c r="E61" s="182"/>
      <c r="F61" s="182"/>
      <c r="G61" s="182"/>
      <c r="H61" s="182"/>
      <c r="I61" s="183"/>
      <c r="J61" s="184" t="s">
        <v>106</v>
      </c>
      <c r="K61" s="182"/>
      <c r="L61" s="148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147"/>
      <c r="J62" s="41"/>
      <c r="K62" s="41"/>
      <c r="L62" s="148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85" t="s">
        <v>75</v>
      </c>
      <c r="D63" s="41"/>
      <c r="E63" s="41"/>
      <c r="F63" s="41"/>
      <c r="G63" s="41"/>
      <c r="H63" s="41"/>
      <c r="I63" s="147"/>
      <c r="J63" s="103">
        <f>J88</f>
        <v>0</v>
      </c>
      <c r="K63" s="41"/>
      <c r="L63" s="148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7" t="s">
        <v>107</v>
      </c>
    </row>
    <row r="64" hidden="1" s="9" customFormat="1" ht="24.96" customHeight="1">
      <c r="A64" s="9"/>
      <c r="B64" s="186"/>
      <c r="C64" s="187"/>
      <c r="D64" s="188" t="s">
        <v>117</v>
      </c>
      <c r="E64" s="189"/>
      <c r="F64" s="189"/>
      <c r="G64" s="189"/>
      <c r="H64" s="189"/>
      <c r="I64" s="190"/>
      <c r="J64" s="191">
        <f>J89</f>
        <v>0</v>
      </c>
      <c r="K64" s="187"/>
      <c r="L64" s="19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9" customFormat="1" ht="24.96" customHeight="1">
      <c r="A65" s="9"/>
      <c r="B65" s="186"/>
      <c r="C65" s="187"/>
      <c r="D65" s="188" t="s">
        <v>126</v>
      </c>
      <c r="E65" s="189"/>
      <c r="F65" s="189"/>
      <c r="G65" s="189"/>
      <c r="H65" s="189"/>
      <c r="I65" s="190"/>
      <c r="J65" s="191">
        <f>J115</f>
        <v>0</v>
      </c>
      <c r="K65" s="187"/>
      <c r="L65" s="19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hidden="1" s="9" customFormat="1" ht="24.96" customHeight="1">
      <c r="A66" s="9"/>
      <c r="B66" s="186"/>
      <c r="C66" s="187"/>
      <c r="D66" s="188" t="s">
        <v>3155</v>
      </c>
      <c r="E66" s="189"/>
      <c r="F66" s="189"/>
      <c r="G66" s="189"/>
      <c r="H66" s="189"/>
      <c r="I66" s="190"/>
      <c r="J66" s="191">
        <f>J129</f>
        <v>0</v>
      </c>
      <c r="K66" s="187"/>
      <c r="L66" s="19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hidden="1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147"/>
      <c r="J67" s="41"/>
      <c r="K67" s="41"/>
      <c r="L67" s="148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hidden="1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176"/>
      <c r="J68" s="61"/>
      <c r="K68" s="61"/>
      <c r="L68" s="148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hidden="1"/>
    <row r="70" hidden="1"/>
    <row r="71" hidden="1"/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179"/>
      <c r="J72" s="63"/>
      <c r="K72" s="63"/>
      <c r="L72" s="148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3" t="s">
        <v>127</v>
      </c>
      <c r="D73" s="41"/>
      <c r="E73" s="41"/>
      <c r="F73" s="41"/>
      <c r="G73" s="41"/>
      <c r="H73" s="41"/>
      <c r="I73" s="147"/>
      <c r="J73" s="41"/>
      <c r="K73" s="41"/>
      <c r="L73" s="148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147"/>
      <c r="J74" s="41"/>
      <c r="K74" s="41"/>
      <c r="L74" s="148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2" t="s">
        <v>16</v>
      </c>
      <c r="D75" s="41"/>
      <c r="E75" s="41"/>
      <c r="F75" s="41"/>
      <c r="G75" s="41"/>
      <c r="H75" s="41"/>
      <c r="I75" s="147"/>
      <c r="J75" s="41"/>
      <c r="K75" s="41"/>
      <c r="L75" s="148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180" t="str">
        <f>E7</f>
        <v>Údržba, opravy a odstraňování závad u SSZT HK 2020 - 2021</v>
      </c>
      <c r="F76" s="32"/>
      <c r="G76" s="32"/>
      <c r="H76" s="32"/>
      <c r="I76" s="147"/>
      <c r="J76" s="41"/>
      <c r="K76" s="41"/>
      <c r="L76" s="148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1" customFormat="1" ht="12" customHeight="1">
      <c r="B77" s="21"/>
      <c r="C77" s="32" t="s">
        <v>99</v>
      </c>
      <c r="D77" s="22"/>
      <c r="E77" s="22"/>
      <c r="F77" s="22"/>
      <c r="G77" s="22"/>
      <c r="H77" s="22"/>
      <c r="I77" s="139"/>
      <c r="J77" s="22"/>
      <c r="K77" s="22"/>
      <c r="L77" s="20"/>
    </row>
    <row r="78" s="2" customFormat="1" ht="16.5" customHeight="1">
      <c r="A78" s="39"/>
      <c r="B78" s="40"/>
      <c r="C78" s="41"/>
      <c r="D78" s="41"/>
      <c r="E78" s="180" t="s">
        <v>100</v>
      </c>
      <c r="F78" s="41"/>
      <c r="G78" s="41"/>
      <c r="H78" s="41"/>
      <c r="I78" s="147"/>
      <c r="J78" s="41"/>
      <c r="K78" s="41"/>
      <c r="L78" s="148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2" t="s">
        <v>101</v>
      </c>
      <c r="D79" s="41"/>
      <c r="E79" s="41"/>
      <c r="F79" s="41"/>
      <c r="G79" s="41"/>
      <c r="H79" s="41"/>
      <c r="I79" s="147"/>
      <c r="J79" s="41"/>
      <c r="K79" s="41"/>
      <c r="L79" s="14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70" t="str">
        <f>E11</f>
        <v>PS_100 - VON</v>
      </c>
      <c r="F80" s="41"/>
      <c r="G80" s="41"/>
      <c r="H80" s="41"/>
      <c r="I80" s="147"/>
      <c r="J80" s="41"/>
      <c r="K80" s="41"/>
      <c r="L80" s="148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147"/>
      <c r="J81" s="41"/>
      <c r="K81" s="41"/>
      <c r="L81" s="148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2" t="s">
        <v>22</v>
      </c>
      <c r="D82" s="41"/>
      <c r="E82" s="41"/>
      <c r="F82" s="27" t="str">
        <f>F14</f>
        <v>obvod SSZT HK</v>
      </c>
      <c r="G82" s="41"/>
      <c r="H82" s="41"/>
      <c r="I82" s="150" t="s">
        <v>24</v>
      </c>
      <c r="J82" s="73" t="str">
        <f>IF(J14="","",J14)</f>
        <v>11. 12. 2019</v>
      </c>
      <c r="K82" s="41"/>
      <c r="L82" s="148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47"/>
      <c r="J83" s="41"/>
      <c r="K83" s="41"/>
      <c r="L83" s="148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2" t="s">
        <v>30</v>
      </c>
      <c r="D84" s="41"/>
      <c r="E84" s="41"/>
      <c r="F84" s="27" t="str">
        <f>E17</f>
        <v xml:space="preserve"> </v>
      </c>
      <c r="G84" s="41"/>
      <c r="H84" s="41"/>
      <c r="I84" s="150" t="s">
        <v>38</v>
      </c>
      <c r="J84" s="37" t="str">
        <f>E23</f>
        <v xml:space="preserve"> </v>
      </c>
      <c r="K84" s="41"/>
      <c r="L84" s="148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2" t="s">
        <v>36</v>
      </c>
      <c r="D85" s="41"/>
      <c r="E85" s="41"/>
      <c r="F85" s="27" t="str">
        <f>IF(E20="","",E20)</f>
        <v>Vyplň údaj</v>
      </c>
      <c r="G85" s="41"/>
      <c r="H85" s="41"/>
      <c r="I85" s="150" t="s">
        <v>40</v>
      </c>
      <c r="J85" s="37" t="str">
        <f>E26</f>
        <v>Lukáš Jiroudek</v>
      </c>
      <c r="K85" s="41"/>
      <c r="L85" s="148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0.32" customHeight="1">
      <c r="A86" s="39"/>
      <c r="B86" s="40"/>
      <c r="C86" s="41"/>
      <c r="D86" s="41"/>
      <c r="E86" s="41"/>
      <c r="F86" s="41"/>
      <c r="G86" s="41"/>
      <c r="H86" s="41"/>
      <c r="I86" s="147"/>
      <c r="J86" s="41"/>
      <c r="K86" s="41"/>
      <c r="L86" s="148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1" customFormat="1" ht="29.28" customHeight="1">
      <c r="A87" s="199"/>
      <c r="B87" s="200"/>
      <c r="C87" s="201" t="s">
        <v>128</v>
      </c>
      <c r="D87" s="202" t="s">
        <v>62</v>
      </c>
      <c r="E87" s="202" t="s">
        <v>58</v>
      </c>
      <c r="F87" s="202" t="s">
        <v>59</v>
      </c>
      <c r="G87" s="202" t="s">
        <v>129</v>
      </c>
      <c r="H87" s="202" t="s">
        <v>130</v>
      </c>
      <c r="I87" s="203" t="s">
        <v>131</v>
      </c>
      <c r="J87" s="202" t="s">
        <v>106</v>
      </c>
      <c r="K87" s="204" t="s">
        <v>132</v>
      </c>
      <c r="L87" s="205"/>
      <c r="M87" s="93" t="s">
        <v>32</v>
      </c>
      <c r="N87" s="94" t="s">
        <v>47</v>
      </c>
      <c r="O87" s="94" t="s">
        <v>133</v>
      </c>
      <c r="P87" s="94" t="s">
        <v>134</v>
      </c>
      <c r="Q87" s="94" t="s">
        <v>135</v>
      </c>
      <c r="R87" s="94" t="s">
        <v>136</v>
      </c>
      <c r="S87" s="94" t="s">
        <v>137</v>
      </c>
      <c r="T87" s="95" t="s">
        <v>138</v>
      </c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</row>
    <row r="88" s="2" customFormat="1" ht="22.8" customHeight="1">
      <c r="A88" s="39"/>
      <c r="B88" s="40"/>
      <c r="C88" s="100" t="s">
        <v>139</v>
      </c>
      <c r="D88" s="41"/>
      <c r="E88" s="41"/>
      <c r="F88" s="41"/>
      <c r="G88" s="41"/>
      <c r="H88" s="41"/>
      <c r="I88" s="147"/>
      <c r="J88" s="206">
        <f>BK88</f>
        <v>0</v>
      </c>
      <c r="K88" s="41"/>
      <c r="L88" s="45"/>
      <c r="M88" s="96"/>
      <c r="N88" s="207"/>
      <c r="O88" s="97"/>
      <c r="P88" s="208">
        <f>P89+P115+P129</f>
        <v>0</v>
      </c>
      <c r="Q88" s="97"/>
      <c r="R88" s="208">
        <f>R89+R115+R129</f>
        <v>0</v>
      </c>
      <c r="S88" s="97"/>
      <c r="T88" s="209">
        <f>T89+T115+T129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7" t="s">
        <v>76</v>
      </c>
      <c r="AU88" s="17" t="s">
        <v>107</v>
      </c>
      <c r="BK88" s="210">
        <f>BK89+BK115+BK129</f>
        <v>0</v>
      </c>
    </row>
    <row r="89" s="12" customFormat="1" ht="25.92" customHeight="1">
      <c r="A89" s="12"/>
      <c r="B89" s="211"/>
      <c r="C89" s="212"/>
      <c r="D89" s="213" t="s">
        <v>76</v>
      </c>
      <c r="E89" s="214" t="s">
        <v>862</v>
      </c>
      <c r="F89" s="214" t="s">
        <v>863</v>
      </c>
      <c r="G89" s="212"/>
      <c r="H89" s="212"/>
      <c r="I89" s="215"/>
      <c r="J89" s="216">
        <f>BK89</f>
        <v>0</v>
      </c>
      <c r="K89" s="212"/>
      <c r="L89" s="217"/>
      <c r="M89" s="218"/>
      <c r="N89" s="219"/>
      <c r="O89" s="219"/>
      <c r="P89" s="220">
        <f>SUM(P90:P114)</f>
        <v>0</v>
      </c>
      <c r="Q89" s="219"/>
      <c r="R89" s="220">
        <f>SUM(R90:R114)</f>
        <v>0</v>
      </c>
      <c r="S89" s="219"/>
      <c r="T89" s="221">
        <f>SUM(T90:T114)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22" t="s">
        <v>84</v>
      </c>
      <c r="AT89" s="223" t="s">
        <v>76</v>
      </c>
      <c r="AU89" s="223" t="s">
        <v>77</v>
      </c>
      <c r="AY89" s="222" t="s">
        <v>142</v>
      </c>
      <c r="BK89" s="224">
        <f>SUM(BK90:BK114)</f>
        <v>0</v>
      </c>
    </row>
    <row r="90" s="2" customFormat="1" ht="24" customHeight="1">
      <c r="A90" s="39"/>
      <c r="B90" s="40"/>
      <c r="C90" s="225" t="s">
        <v>84</v>
      </c>
      <c r="D90" s="225" t="s">
        <v>143</v>
      </c>
      <c r="E90" s="226" t="s">
        <v>2828</v>
      </c>
      <c r="F90" s="227" t="s">
        <v>2829</v>
      </c>
      <c r="G90" s="228" t="s">
        <v>146</v>
      </c>
      <c r="H90" s="229">
        <v>11</v>
      </c>
      <c r="I90" s="230"/>
      <c r="J90" s="231">
        <f>ROUND(I90*H90,2)</f>
        <v>0</v>
      </c>
      <c r="K90" s="227" t="s">
        <v>147</v>
      </c>
      <c r="L90" s="45"/>
      <c r="M90" s="232" t="s">
        <v>32</v>
      </c>
      <c r="N90" s="233" t="s">
        <v>48</v>
      </c>
      <c r="O90" s="85"/>
      <c r="P90" s="234">
        <f>O90*H90</f>
        <v>0</v>
      </c>
      <c r="Q90" s="234">
        <v>0</v>
      </c>
      <c r="R90" s="234">
        <f>Q90*H90</f>
        <v>0</v>
      </c>
      <c r="S90" s="234">
        <v>0</v>
      </c>
      <c r="T90" s="23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36" t="s">
        <v>634</v>
      </c>
      <c r="AT90" s="236" t="s">
        <v>143</v>
      </c>
      <c r="AU90" s="236" t="s">
        <v>84</v>
      </c>
      <c r="AY90" s="17" t="s">
        <v>142</v>
      </c>
      <c r="BE90" s="237">
        <f>IF(N90="základní",J90,0)</f>
        <v>0</v>
      </c>
      <c r="BF90" s="237">
        <f>IF(N90="snížená",J90,0)</f>
        <v>0</v>
      </c>
      <c r="BG90" s="237">
        <f>IF(N90="zákl. přenesená",J90,0)</f>
        <v>0</v>
      </c>
      <c r="BH90" s="237">
        <f>IF(N90="sníž. přenesená",J90,0)</f>
        <v>0</v>
      </c>
      <c r="BI90" s="237">
        <f>IF(N90="nulová",J90,0)</f>
        <v>0</v>
      </c>
      <c r="BJ90" s="17" t="s">
        <v>84</v>
      </c>
      <c r="BK90" s="237">
        <f>ROUND(I90*H90,2)</f>
        <v>0</v>
      </c>
      <c r="BL90" s="17" t="s">
        <v>634</v>
      </c>
      <c r="BM90" s="236" t="s">
        <v>3156</v>
      </c>
    </row>
    <row r="91" s="2" customFormat="1" ht="24" customHeight="1">
      <c r="A91" s="39"/>
      <c r="B91" s="40"/>
      <c r="C91" s="225" t="s">
        <v>86</v>
      </c>
      <c r="D91" s="225" t="s">
        <v>143</v>
      </c>
      <c r="E91" s="226" t="s">
        <v>3157</v>
      </c>
      <c r="F91" s="227" t="s">
        <v>3158</v>
      </c>
      <c r="G91" s="228" t="s">
        <v>146</v>
      </c>
      <c r="H91" s="229">
        <v>1</v>
      </c>
      <c r="I91" s="230"/>
      <c r="J91" s="231">
        <f>ROUND(I91*H91,2)</f>
        <v>0</v>
      </c>
      <c r="K91" s="227" t="s">
        <v>147</v>
      </c>
      <c r="L91" s="45"/>
      <c r="M91" s="232" t="s">
        <v>32</v>
      </c>
      <c r="N91" s="233" t="s">
        <v>48</v>
      </c>
      <c r="O91" s="85"/>
      <c r="P91" s="234">
        <f>O91*H91</f>
        <v>0</v>
      </c>
      <c r="Q91" s="234">
        <v>0</v>
      </c>
      <c r="R91" s="234">
        <f>Q91*H91</f>
        <v>0</v>
      </c>
      <c r="S91" s="234">
        <v>0</v>
      </c>
      <c r="T91" s="235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36" t="s">
        <v>84</v>
      </c>
      <c r="AT91" s="236" t="s">
        <v>143</v>
      </c>
      <c r="AU91" s="236" t="s">
        <v>84</v>
      </c>
      <c r="AY91" s="17" t="s">
        <v>142</v>
      </c>
      <c r="BE91" s="237">
        <f>IF(N91="základní",J91,0)</f>
        <v>0</v>
      </c>
      <c r="BF91" s="237">
        <f>IF(N91="snížená",J91,0)</f>
        <v>0</v>
      </c>
      <c r="BG91" s="237">
        <f>IF(N91="zákl. přenesená",J91,0)</f>
        <v>0</v>
      </c>
      <c r="BH91" s="237">
        <f>IF(N91="sníž. přenesená",J91,0)</f>
        <v>0</v>
      </c>
      <c r="BI91" s="237">
        <f>IF(N91="nulová",J91,0)</f>
        <v>0</v>
      </c>
      <c r="BJ91" s="17" t="s">
        <v>84</v>
      </c>
      <c r="BK91" s="237">
        <f>ROUND(I91*H91,2)</f>
        <v>0</v>
      </c>
      <c r="BL91" s="17" t="s">
        <v>84</v>
      </c>
      <c r="BM91" s="236" t="s">
        <v>3159</v>
      </c>
    </row>
    <row r="92" s="2" customFormat="1" ht="24" customHeight="1">
      <c r="A92" s="39"/>
      <c r="B92" s="40"/>
      <c r="C92" s="225" t="s">
        <v>154</v>
      </c>
      <c r="D92" s="225" t="s">
        <v>143</v>
      </c>
      <c r="E92" s="226" t="s">
        <v>3160</v>
      </c>
      <c r="F92" s="227" t="s">
        <v>3161</v>
      </c>
      <c r="G92" s="228" t="s">
        <v>146</v>
      </c>
      <c r="H92" s="229">
        <v>1</v>
      </c>
      <c r="I92" s="230"/>
      <c r="J92" s="231">
        <f>ROUND(I92*H92,2)</f>
        <v>0</v>
      </c>
      <c r="K92" s="227" t="s">
        <v>147</v>
      </c>
      <c r="L92" s="45"/>
      <c r="M92" s="232" t="s">
        <v>32</v>
      </c>
      <c r="N92" s="233" t="s">
        <v>48</v>
      </c>
      <c r="O92" s="85"/>
      <c r="P92" s="234">
        <f>O92*H92</f>
        <v>0</v>
      </c>
      <c r="Q92" s="234">
        <v>0</v>
      </c>
      <c r="R92" s="234">
        <f>Q92*H92</f>
        <v>0</v>
      </c>
      <c r="S92" s="234">
        <v>0</v>
      </c>
      <c r="T92" s="23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36" t="s">
        <v>634</v>
      </c>
      <c r="AT92" s="236" t="s">
        <v>143</v>
      </c>
      <c r="AU92" s="236" t="s">
        <v>84</v>
      </c>
      <c r="AY92" s="17" t="s">
        <v>142</v>
      </c>
      <c r="BE92" s="237">
        <f>IF(N92="základní",J92,0)</f>
        <v>0</v>
      </c>
      <c r="BF92" s="237">
        <f>IF(N92="snížená",J92,0)</f>
        <v>0</v>
      </c>
      <c r="BG92" s="237">
        <f>IF(N92="zákl. přenesená",J92,0)</f>
        <v>0</v>
      </c>
      <c r="BH92" s="237">
        <f>IF(N92="sníž. přenesená",J92,0)</f>
        <v>0</v>
      </c>
      <c r="BI92" s="237">
        <f>IF(N92="nulová",J92,0)</f>
        <v>0</v>
      </c>
      <c r="BJ92" s="17" t="s">
        <v>84</v>
      </c>
      <c r="BK92" s="237">
        <f>ROUND(I92*H92,2)</f>
        <v>0</v>
      </c>
      <c r="BL92" s="17" t="s">
        <v>634</v>
      </c>
      <c r="BM92" s="236" t="s">
        <v>3162</v>
      </c>
    </row>
    <row r="93" s="2" customFormat="1" ht="24" customHeight="1">
      <c r="A93" s="39"/>
      <c r="B93" s="40"/>
      <c r="C93" s="225" t="s">
        <v>158</v>
      </c>
      <c r="D93" s="225" t="s">
        <v>143</v>
      </c>
      <c r="E93" s="226" t="s">
        <v>3163</v>
      </c>
      <c r="F93" s="227" t="s">
        <v>3164</v>
      </c>
      <c r="G93" s="228" t="s">
        <v>146</v>
      </c>
      <c r="H93" s="229">
        <v>6</v>
      </c>
      <c r="I93" s="230"/>
      <c r="J93" s="231">
        <f>ROUND(I93*H93,2)</f>
        <v>0</v>
      </c>
      <c r="K93" s="227" t="s">
        <v>147</v>
      </c>
      <c r="L93" s="45"/>
      <c r="M93" s="232" t="s">
        <v>32</v>
      </c>
      <c r="N93" s="233" t="s">
        <v>48</v>
      </c>
      <c r="O93" s="85"/>
      <c r="P93" s="234">
        <f>O93*H93</f>
        <v>0</v>
      </c>
      <c r="Q93" s="234">
        <v>0</v>
      </c>
      <c r="R93" s="234">
        <f>Q93*H93</f>
        <v>0</v>
      </c>
      <c r="S93" s="234">
        <v>0</v>
      </c>
      <c r="T93" s="23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36" t="s">
        <v>634</v>
      </c>
      <c r="AT93" s="236" t="s">
        <v>143</v>
      </c>
      <c r="AU93" s="236" t="s">
        <v>84</v>
      </c>
      <c r="AY93" s="17" t="s">
        <v>142</v>
      </c>
      <c r="BE93" s="237">
        <f>IF(N93="základní",J93,0)</f>
        <v>0</v>
      </c>
      <c r="BF93" s="237">
        <f>IF(N93="snížená",J93,0)</f>
        <v>0</v>
      </c>
      <c r="BG93" s="237">
        <f>IF(N93="zákl. přenesená",J93,0)</f>
        <v>0</v>
      </c>
      <c r="BH93" s="237">
        <f>IF(N93="sníž. přenesená",J93,0)</f>
        <v>0</v>
      </c>
      <c r="BI93" s="237">
        <f>IF(N93="nulová",J93,0)</f>
        <v>0</v>
      </c>
      <c r="BJ93" s="17" t="s">
        <v>84</v>
      </c>
      <c r="BK93" s="237">
        <f>ROUND(I93*H93,2)</f>
        <v>0</v>
      </c>
      <c r="BL93" s="17" t="s">
        <v>634</v>
      </c>
      <c r="BM93" s="236" t="s">
        <v>3165</v>
      </c>
    </row>
    <row r="94" s="2" customFormat="1" ht="60" customHeight="1">
      <c r="A94" s="39"/>
      <c r="B94" s="40"/>
      <c r="C94" s="225" t="s">
        <v>162</v>
      </c>
      <c r="D94" s="225" t="s">
        <v>143</v>
      </c>
      <c r="E94" s="226" t="s">
        <v>2836</v>
      </c>
      <c r="F94" s="227" t="s">
        <v>2837</v>
      </c>
      <c r="G94" s="228" t="s">
        <v>146</v>
      </c>
      <c r="H94" s="229">
        <v>13</v>
      </c>
      <c r="I94" s="230"/>
      <c r="J94" s="231">
        <f>ROUND(I94*H94,2)</f>
        <v>0</v>
      </c>
      <c r="K94" s="227" t="s">
        <v>147</v>
      </c>
      <c r="L94" s="45"/>
      <c r="M94" s="232" t="s">
        <v>32</v>
      </c>
      <c r="N94" s="233" t="s">
        <v>48</v>
      </c>
      <c r="O94" s="85"/>
      <c r="P94" s="234">
        <f>O94*H94</f>
        <v>0</v>
      </c>
      <c r="Q94" s="234">
        <v>0</v>
      </c>
      <c r="R94" s="234">
        <f>Q94*H94</f>
        <v>0</v>
      </c>
      <c r="S94" s="234">
        <v>0</v>
      </c>
      <c r="T94" s="23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36" t="s">
        <v>634</v>
      </c>
      <c r="AT94" s="236" t="s">
        <v>143</v>
      </c>
      <c r="AU94" s="236" t="s">
        <v>84</v>
      </c>
      <c r="AY94" s="17" t="s">
        <v>142</v>
      </c>
      <c r="BE94" s="237">
        <f>IF(N94="základní",J94,0)</f>
        <v>0</v>
      </c>
      <c r="BF94" s="237">
        <f>IF(N94="snížená",J94,0)</f>
        <v>0</v>
      </c>
      <c r="BG94" s="237">
        <f>IF(N94="zákl. přenesená",J94,0)</f>
        <v>0</v>
      </c>
      <c r="BH94" s="237">
        <f>IF(N94="sníž. přenesená",J94,0)</f>
        <v>0</v>
      </c>
      <c r="BI94" s="237">
        <f>IF(N94="nulová",J94,0)</f>
        <v>0</v>
      </c>
      <c r="BJ94" s="17" t="s">
        <v>84</v>
      </c>
      <c r="BK94" s="237">
        <f>ROUND(I94*H94,2)</f>
        <v>0</v>
      </c>
      <c r="BL94" s="17" t="s">
        <v>634</v>
      </c>
      <c r="BM94" s="236" t="s">
        <v>3166</v>
      </c>
    </row>
    <row r="95" s="2" customFormat="1" ht="60" customHeight="1">
      <c r="A95" s="39"/>
      <c r="B95" s="40"/>
      <c r="C95" s="225" t="s">
        <v>166</v>
      </c>
      <c r="D95" s="225" t="s">
        <v>143</v>
      </c>
      <c r="E95" s="226" t="s">
        <v>3167</v>
      </c>
      <c r="F95" s="227" t="s">
        <v>3168</v>
      </c>
      <c r="G95" s="228" t="s">
        <v>146</v>
      </c>
      <c r="H95" s="229">
        <v>1</v>
      </c>
      <c r="I95" s="230"/>
      <c r="J95" s="231">
        <f>ROUND(I95*H95,2)</f>
        <v>0</v>
      </c>
      <c r="K95" s="227" t="s">
        <v>147</v>
      </c>
      <c r="L95" s="45"/>
      <c r="M95" s="232" t="s">
        <v>32</v>
      </c>
      <c r="N95" s="233" t="s">
        <v>48</v>
      </c>
      <c r="O95" s="85"/>
      <c r="P95" s="234">
        <f>O95*H95</f>
        <v>0</v>
      </c>
      <c r="Q95" s="234">
        <v>0</v>
      </c>
      <c r="R95" s="234">
        <f>Q95*H95</f>
        <v>0</v>
      </c>
      <c r="S95" s="234">
        <v>0</v>
      </c>
      <c r="T95" s="23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36" t="s">
        <v>634</v>
      </c>
      <c r="AT95" s="236" t="s">
        <v>143</v>
      </c>
      <c r="AU95" s="236" t="s">
        <v>84</v>
      </c>
      <c r="AY95" s="17" t="s">
        <v>142</v>
      </c>
      <c r="BE95" s="237">
        <f>IF(N95="základní",J95,0)</f>
        <v>0</v>
      </c>
      <c r="BF95" s="237">
        <f>IF(N95="snížená",J95,0)</f>
        <v>0</v>
      </c>
      <c r="BG95" s="237">
        <f>IF(N95="zákl. přenesená",J95,0)</f>
        <v>0</v>
      </c>
      <c r="BH95" s="237">
        <f>IF(N95="sníž. přenesená",J95,0)</f>
        <v>0</v>
      </c>
      <c r="BI95" s="237">
        <f>IF(N95="nulová",J95,0)</f>
        <v>0</v>
      </c>
      <c r="BJ95" s="17" t="s">
        <v>84</v>
      </c>
      <c r="BK95" s="237">
        <f>ROUND(I95*H95,2)</f>
        <v>0</v>
      </c>
      <c r="BL95" s="17" t="s">
        <v>634</v>
      </c>
      <c r="BM95" s="236" t="s">
        <v>3169</v>
      </c>
    </row>
    <row r="96" s="2" customFormat="1" ht="60" customHeight="1">
      <c r="A96" s="39"/>
      <c r="B96" s="40"/>
      <c r="C96" s="225" t="s">
        <v>170</v>
      </c>
      <c r="D96" s="225" t="s">
        <v>143</v>
      </c>
      <c r="E96" s="226" t="s">
        <v>3170</v>
      </c>
      <c r="F96" s="227" t="s">
        <v>3171</v>
      </c>
      <c r="G96" s="228" t="s">
        <v>146</v>
      </c>
      <c r="H96" s="229">
        <v>6</v>
      </c>
      <c r="I96" s="230"/>
      <c r="J96" s="231">
        <f>ROUND(I96*H96,2)</f>
        <v>0</v>
      </c>
      <c r="K96" s="227" t="s">
        <v>147</v>
      </c>
      <c r="L96" s="45"/>
      <c r="M96" s="232" t="s">
        <v>32</v>
      </c>
      <c r="N96" s="233" t="s">
        <v>48</v>
      </c>
      <c r="O96" s="85"/>
      <c r="P96" s="234">
        <f>O96*H96</f>
        <v>0</v>
      </c>
      <c r="Q96" s="234">
        <v>0</v>
      </c>
      <c r="R96" s="234">
        <f>Q96*H96</f>
        <v>0</v>
      </c>
      <c r="S96" s="234">
        <v>0</v>
      </c>
      <c r="T96" s="23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36" t="s">
        <v>634</v>
      </c>
      <c r="AT96" s="236" t="s">
        <v>143</v>
      </c>
      <c r="AU96" s="236" t="s">
        <v>84</v>
      </c>
      <c r="AY96" s="17" t="s">
        <v>142</v>
      </c>
      <c r="BE96" s="237">
        <f>IF(N96="základní",J96,0)</f>
        <v>0</v>
      </c>
      <c r="BF96" s="237">
        <f>IF(N96="snížená",J96,0)</f>
        <v>0</v>
      </c>
      <c r="BG96" s="237">
        <f>IF(N96="zákl. přenesená",J96,0)</f>
        <v>0</v>
      </c>
      <c r="BH96" s="237">
        <f>IF(N96="sníž. přenesená",J96,0)</f>
        <v>0</v>
      </c>
      <c r="BI96" s="237">
        <f>IF(N96="nulová",J96,0)</f>
        <v>0</v>
      </c>
      <c r="BJ96" s="17" t="s">
        <v>84</v>
      </c>
      <c r="BK96" s="237">
        <f>ROUND(I96*H96,2)</f>
        <v>0</v>
      </c>
      <c r="BL96" s="17" t="s">
        <v>634</v>
      </c>
      <c r="BM96" s="236" t="s">
        <v>3172</v>
      </c>
    </row>
    <row r="97" s="2" customFormat="1" ht="48" customHeight="1">
      <c r="A97" s="39"/>
      <c r="B97" s="40"/>
      <c r="C97" s="225" t="s">
        <v>174</v>
      </c>
      <c r="D97" s="225" t="s">
        <v>143</v>
      </c>
      <c r="E97" s="226" t="s">
        <v>3173</v>
      </c>
      <c r="F97" s="227" t="s">
        <v>3174</v>
      </c>
      <c r="G97" s="228" t="s">
        <v>146</v>
      </c>
      <c r="H97" s="229">
        <v>7</v>
      </c>
      <c r="I97" s="230"/>
      <c r="J97" s="231">
        <f>ROUND(I97*H97,2)</f>
        <v>0</v>
      </c>
      <c r="K97" s="227" t="s">
        <v>147</v>
      </c>
      <c r="L97" s="45"/>
      <c r="M97" s="232" t="s">
        <v>32</v>
      </c>
      <c r="N97" s="233" t="s">
        <v>48</v>
      </c>
      <c r="O97" s="85"/>
      <c r="P97" s="234">
        <f>O97*H97</f>
        <v>0</v>
      </c>
      <c r="Q97" s="234">
        <v>0</v>
      </c>
      <c r="R97" s="234">
        <f>Q97*H97</f>
        <v>0</v>
      </c>
      <c r="S97" s="234">
        <v>0</v>
      </c>
      <c r="T97" s="23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36" t="s">
        <v>158</v>
      </c>
      <c r="AT97" s="236" t="s">
        <v>143</v>
      </c>
      <c r="AU97" s="236" t="s">
        <v>84</v>
      </c>
      <c r="AY97" s="17" t="s">
        <v>142</v>
      </c>
      <c r="BE97" s="237">
        <f>IF(N97="základní",J97,0)</f>
        <v>0</v>
      </c>
      <c r="BF97" s="237">
        <f>IF(N97="snížená",J97,0)</f>
        <v>0</v>
      </c>
      <c r="BG97" s="237">
        <f>IF(N97="zákl. přenesená",J97,0)</f>
        <v>0</v>
      </c>
      <c r="BH97" s="237">
        <f>IF(N97="sníž. přenesená",J97,0)</f>
        <v>0</v>
      </c>
      <c r="BI97" s="237">
        <f>IF(N97="nulová",J97,0)</f>
        <v>0</v>
      </c>
      <c r="BJ97" s="17" t="s">
        <v>84</v>
      </c>
      <c r="BK97" s="237">
        <f>ROUND(I97*H97,2)</f>
        <v>0</v>
      </c>
      <c r="BL97" s="17" t="s">
        <v>158</v>
      </c>
      <c r="BM97" s="236" t="s">
        <v>3175</v>
      </c>
    </row>
    <row r="98" s="2" customFormat="1" ht="24" customHeight="1">
      <c r="A98" s="39"/>
      <c r="B98" s="40"/>
      <c r="C98" s="225" t="s">
        <v>178</v>
      </c>
      <c r="D98" s="225" t="s">
        <v>143</v>
      </c>
      <c r="E98" s="226" t="s">
        <v>3176</v>
      </c>
      <c r="F98" s="227" t="s">
        <v>3177</v>
      </c>
      <c r="G98" s="228" t="s">
        <v>146</v>
      </c>
      <c r="H98" s="229">
        <v>19</v>
      </c>
      <c r="I98" s="230"/>
      <c r="J98" s="231">
        <f>ROUND(I98*H98,2)</f>
        <v>0</v>
      </c>
      <c r="K98" s="227" t="s">
        <v>147</v>
      </c>
      <c r="L98" s="45"/>
      <c r="M98" s="232" t="s">
        <v>32</v>
      </c>
      <c r="N98" s="233" t="s">
        <v>48</v>
      </c>
      <c r="O98" s="85"/>
      <c r="P98" s="234">
        <f>O98*H98</f>
        <v>0</v>
      </c>
      <c r="Q98" s="234">
        <v>0</v>
      </c>
      <c r="R98" s="234">
        <f>Q98*H98</f>
        <v>0</v>
      </c>
      <c r="S98" s="234">
        <v>0</v>
      </c>
      <c r="T98" s="23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36" t="s">
        <v>634</v>
      </c>
      <c r="AT98" s="236" t="s">
        <v>143</v>
      </c>
      <c r="AU98" s="236" t="s">
        <v>84</v>
      </c>
      <c r="AY98" s="17" t="s">
        <v>142</v>
      </c>
      <c r="BE98" s="237">
        <f>IF(N98="základní",J98,0)</f>
        <v>0</v>
      </c>
      <c r="BF98" s="237">
        <f>IF(N98="snížená",J98,0)</f>
        <v>0</v>
      </c>
      <c r="BG98" s="237">
        <f>IF(N98="zákl. přenesená",J98,0)</f>
        <v>0</v>
      </c>
      <c r="BH98" s="237">
        <f>IF(N98="sníž. přenesená",J98,0)</f>
        <v>0</v>
      </c>
      <c r="BI98" s="237">
        <f>IF(N98="nulová",J98,0)</f>
        <v>0</v>
      </c>
      <c r="BJ98" s="17" t="s">
        <v>84</v>
      </c>
      <c r="BK98" s="237">
        <f>ROUND(I98*H98,2)</f>
        <v>0</v>
      </c>
      <c r="BL98" s="17" t="s">
        <v>634</v>
      </c>
      <c r="BM98" s="236" t="s">
        <v>3178</v>
      </c>
    </row>
    <row r="99" s="2" customFormat="1" ht="60" customHeight="1">
      <c r="A99" s="39"/>
      <c r="B99" s="40"/>
      <c r="C99" s="225" t="s">
        <v>182</v>
      </c>
      <c r="D99" s="225" t="s">
        <v>143</v>
      </c>
      <c r="E99" s="226" t="s">
        <v>3179</v>
      </c>
      <c r="F99" s="227" t="s">
        <v>3180</v>
      </c>
      <c r="G99" s="228" t="s">
        <v>146</v>
      </c>
      <c r="H99" s="229">
        <v>15</v>
      </c>
      <c r="I99" s="230"/>
      <c r="J99" s="231">
        <f>ROUND(I99*H99,2)</f>
        <v>0</v>
      </c>
      <c r="K99" s="227" t="s">
        <v>147</v>
      </c>
      <c r="L99" s="45"/>
      <c r="M99" s="232" t="s">
        <v>32</v>
      </c>
      <c r="N99" s="233" t="s">
        <v>48</v>
      </c>
      <c r="O99" s="85"/>
      <c r="P99" s="234">
        <f>O99*H99</f>
        <v>0</v>
      </c>
      <c r="Q99" s="234">
        <v>0</v>
      </c>
      <c r="R99" s="234">
        <f>Q99*H99</f>
        <v>0</v>
      </c>
      <c r="S99" s="234">
        <v>0</v>
      </c>
      <c r="T99" s="23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36" t="s">
        <v>634</v>
      </c>
      <c r="AT99" s="236" t="s">
        <v>143</v>
      </c>
      <c r="AU99" s="236" t="s">
        <v>84</v>
      </c>
      <c r="AY99" s="17" t="s">
        <v>142</v>
      </c>
      <c r="BE99" s="237">
        <f>IF(N99="základní",J99,0)</f>
        <v>0</v>
      </c>
      <c r="BF99" s="237">
        <f>IF(N99="snížená",J99,0)</f>
        <v>0</v>
      </c>
      <c r="BG99" s="237">
        <f>IF(N99="zákl. přenesená",J99,0)</f>
        <v>0</v>
      </c>
      <c r="BH99" s="237">
        <f>IF(N99="sníž. přenesená",J99,0)</f>
        <v>0</v>
      </c>
      <c r="BI99" s="237">
        <f>IF(N99="nulová",J99,0)</f>
        <v>0</v>
      </c>
      <c r="BJ99" s="17" t="s">
        <v>84</v>
      </c>
      <c r="BK99" s="237">
        <f>ROUND(I99*H99,2)</f>
        <v>0</v>
      </c>
      <c r="BL99" s="17" t="s">
        <v>634</v>
      </c>
      <c r="BM99" s="236" t="s">
        <v>3181</v>
      </c>
    </row>
    <row r="100" s="2" customFormat="1" ht="36" customHeight="1">
      <c r="A100" s="39"/>
      <c r="B100" s="40"/>
      <c r="C100" s="225" t="s">
        <v>186</v>
      </c>
      <c r="D100" s="225" t="s">
        <v>143</v>
      </c>
      <c r="E100" s="226" t="s">
        <v>3182</v>
      </c>
      <c r="F100" s="227" t="s">
        <v>3183</v>
      </c>
      <c r="G100" s="228" t="s">
        <v>146</v>
      </c>
      <c r="H100" s="229">
        <v>8</v>
      </c>
      <c r="I100" s="230"/>
      <c r="J100" s="231">
        <f>ROUND(I100*H100,2)</f>
        <v>0</v>
      </c>
      <c r="K100" s="227" t="s">
        <v>147</v>
      </c>
      <c r="L100" s="45"/>
      <c r="M100" s="232" t="s">
        <v>32</v>
      </c>
      <c r="N100" s="233" t="s">
        <v>48</v>
      </c>
      <c r="O100" s="85"/>
      <c r="P100" s="234">
        <f>O100*H100</f>
        <v>0</v>
      </c>
      <c r="Q100" s="234">
        <v>0</v>
      </c>
      <c r="R100" s="234">
        <f>Q100*H100</f>
        <v>0</v>
      </c>
      <c r="S100" s="234">
        <v>0</v>
      </c>
      <c r="T100" s="23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36" t="s">
        <v>158</v>
      </c>
      <c r="AT100" s="236" t="s">
        <v>143</v>
      </c>
      <c r="AU100" s="236" t="s">
        <v>84</v>
      </c>
      <c r="AY100" s="17" t="s">
        <v>142</v>
      </c>
      <c r="BE100" s="237">
        <f>IF(N100="základní",J100,0)</f>
        <v>0</v>
      </c>
      <c r="BF100" s="237">
        <f>IF(N100="snížená",J100,0)</f>
        <v>0</v>
      </c>
      <c r="BG100" s="237">
        <f>IF(N100="zákl. přenesená",J100,0)</f>
        <v>0</v>
      </c>
      <c r="BH100" s="237">
        <f>IF(N100="sníž. přenesená",J100,0)</f>
        <v>0</v>
      </c>
      <c r="BI100" s="237">
        <f>IF(N100="nulová",J100,0)</f>
        <v>0</v>
      </c>
      <c r="BJ100" s="17" t="s">
        <v>84</v>
      </c>
      <c r="BK100" s="237">
        <f>ROUND(I100*H100,2)</f>
        <v>0</v>
      </c>
      <c r="BL100" s="17" t="s">
        <v>158</v>
      </c>
      <c r="BM100" s="236" t="s">
        <v>3184</v>
      </c>
    </row>
    <row r="101" s="2" customFormat="1" ht="24" customHeight="1">
      <c r="A101" s="39"/>
      <c r="B101" s="40"/>
      <c r="C101" s="225" t="s">
        <v>190</v>
      </c>
      <c r="D101" s="225" t="s">
        <v>143</v>
      </c>
      <c r="E101" s="226" t="s">
        <v>3185</v>
      </c>
      <c r="F101" s="227" t="s">
        <v>3186</v>
      </c>
      <c r="G101" s="228" t="s">
        <v>146</v>
      </c>
      <c r="H101" s="229">
        <v>2</v>
      </c>
      <c r="I101" s="230"/>
      <c r="J101" s="231">
        <f>ROUND(I101*H101,2)</f>
        <v>0</v>
      </c>
      <c r="K101" s="227" t="s">
        <v>147</v>
      </c>
      <c r="L101" s="45"/>
      <c r="M101" s="232" t="s">
        <v>32</v>
      </c>
      <c r="N101" s="233" t="s">
        <v>48</v>
      </c>
      <c r="O101" s="85"/>
      <c r="P101" s="234">
        <f>O101*H101</f>
        <v>0</v>
      </c>
      <c r="Q101" s="234">
        <v>0</v>
      </c>
      <c r="R101" s="234">
        <f>Q101*H101</f>
        <v>0</v>
      </c>
      <c r="S101" s="234">
        <v>0</v>
      </c>
      <c r="T101" s="23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36" t="s">
        <v>634</v>
      </c>
      <c r="AT101" s="236" t="s">
        <v>143</v>
      </c>
      <c r="AU101" s="236" t="s">
        <v>84</v>
      </c>
      <c r="AY101" s="17" t="s">
        <v>142</v>
      </c>
      <c r="BE101" s="237">
        <f>IF(N101="základní",J101,0)</f>
        <v>0</v>
      </c>
      <c r="BF101" s="237">
        <f>IF(N101="snížená",J101,0)</f>
        <v>0</v>
      </c>
      <c r="BG101" s="237">
        <f>IF(N101="zákl. přenesená",J101,0)</f>
        <v>0</v>
      </c>
      <c r="BH101" s="237">
        <f>IF(N101="sníž. přenesená",J101,0)</f>
        <v>0</v>
      </c>
      <c r="BI101" s="237">
        <f>IF(N101="nulová",J101,0)</f>
        <v>0</v>
      </c>
      <c r="BJ101" s="17" t="s">
        <v>84</v>
      </c>
      <c r="BK101" s="237">
        <f>ROUND(I101*H101,2)</f>
        <v>0</v>
      </c>
      <c r="BL101" s="17" t="s">
        <v>634</v>
      </c>
      <c r="BM101" s="236" t="s">
        <v>3187</v>
      </c>
    </row>
    <row r="102" s="2" customFormat="1" ht="24" customHeight="1">
      <c r="A102" s="39"/>
      <c r="B102" s="40"/>
      <c r="C102" s="225" t="s">
        <v>194</v>
      </c>
      <c r="D102" s="225" t="s">
        <v>143</v>
      </c>
      <c r="E102" s="226" t="s">
        <v>3188</v>
      </c>
      <c r="F102" s="227" t="s">
        <v>3189</v>
      </c>
      <c r="G102" s="228" t="s">
        <v>146</v>
      </c>
      <c r="H102" s="229">
        <v>7</v>
      </c>
      <c r="I102" s="230"/>
      <c r="J102" s="231">
        <f>ROUND(I102*H102,2)</f>
        <v>0</v>
      </c>
      <c r="K102" s="227" t="s">
        <v>147</v>
      </c>
      <c r="L102" s="45"/>
      <c r="M102" s="232" t="s">
        <v>32</v>
      </c>
      <c r="N102" s="233" t="s">
        <v>48</v>
      </c>
      <c r="O102" s="85"/>
      <c r="P102" s="234">
        <f>O102*H102</f>
        <v>0</v>
      </c>
      <c r="Q102" s="234">
        <v>0</v>
      </c>
      <c r="R102" s="234">
        <f>Q102*H102</f>
        <v>0</v>
      </c>
      <c r="S102" s="234">
        <v>0</v>
      </c>
      <c r="T102" s="23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36" t="s">
        <v>634</v>
      </c>
      <c r="AT102" s="236" t="s">
        <v>143</v>
      </c>
      <c r="AU102" s="236" t="s">
        <v>84</v>
      </c>
      <c r="AY102" s="17" t="s">
        <v>142</v>
      </c>
      <c r="BE102" s="237">
        <f>IF(N102="základní",J102,0)</f>
        <v>0</v>
      </c>
      <c r="BF102" s="237">
        <f>IF(N102="snížená",J102,0)</f>
        <v>0</v>
      </c>
      <c r="BG102" s="237">
        <f>IF(N102="zákl. přenesená",J102,0)</f>
        <v>0</v>
      </c>
      <c r="BH102" s="237">
        <f>IF(N102="sníž. přenesená",J102,0)</f>
        <v>0</v>
      </c>
      <c r="BI102" s="237">
        <f>IF(N102="nulová",J102,0)</f>
        <v>0</v>
      </c>
      <c r="BJ102" s="17" t="s">
        <v>84</v>
      </c>
      <c r="BK102" s="237">
        <f>ROUND(I102*H102,2)</f>
        <v>0</v>
      </c>
      <c r="BL102" s="17" t="s">
        <v>634</v>
      </c>
      <c r="BM102" s="236" t="s">
        <v>3190</v>
      </c>
    </row>
    <row r="103" s="2" customFormat="1" ht="48" customHeight="1">
      <c r="A103" s="39"/>
      <c r="B103" s="40"/>
      <c r="C103" s="225" t="s">
        <v>198</v>
      </c>
      <c r="D103" s="225" t="s">
        <v>143</v>
      </c>
      <c r="E103" s="226" t="s">
        <v>3191</v>
      </c>
      <c r="F103" s="227" t="s">
        <v>3192</v>
      </c>
      <c r="G103" s="228" t="s">
        <v>146</v>
      </c>
      <c r="H103" s="229">
        <v>1</v>
      </c>
      <c r="I103" s="230"/>
      <c r="J103" s="231">
        <f>ROUND(I103*H103,2)</f>
        <v>0</v>
      </c>
      <c r="K103" s="227" t="s">
        <v>147</v>
      </c>
      <c r="L103" s="45"/>
      <c r="M103" s="232" t="s">
        <v>32</v>
      </c>
      <c r="N103" s="233" t="s">
        <v>48</v>
      </c>
      <c r="O103" s="85"/>
      <c r="P103" s="234">
        <f>O103*H103</f>
        <v>0</v>
      </c>
      <c r="Q103" s="234">
        <v>0</v>
      </c>
      <c r="R103" s="234">
        <f>Q103*H103</f>
        <v>0</v>
      </c>
      <c r="S103" s="234">
        <v>0</v>
      </c>
      <c r="T103" s="23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36" t="s">
        <v>634</v>
      </c>
      <c r="AT103" s="236" t="s">
        <v>143</v>
      </c>
      <c r="AU103" s="236" t="s">
        <v>84</v>
      </c>
      <c r="AY103" s="17" t="s">
        <v>142</v>
      </c>
      <c r="BE103" s="237">
        <f>IF(N103="základní",J103,0)</f>
        <v>0</v>
      </c>
      <c r="BF103" s="237">
        <f>IF(N103="snížená",J103,0)</f>
        <v>0</v>
      </c>
      <c r="BG103" s="237">
        <f>IF(N103="zákl. přenesená",J103,0)</f>
        <v>0</v>
      </c>
      <c r="BH103" s="237">
        <f>IF(N103="sníž. přenesená",J103,0)</f>
        <v>0</v>
      </c>
      <c r="BI103" s="237">
        <f>IF(N103="nulová",J103,0)</f>
        <v>0</v>
      </c>
      <c r="BJ103" s="17" t="s">
        <v>84</v>
      </c>
      <c r="BK103" s="237">
        <f>ROUND(I103*H103,2)</f>
        <v>0</v>
      </c>
      <c r="BL103" s="17" t="s">
        <v>634</v>
      </c>
      <c r="BM103" s="236" t="s">
        <v>3193</v>
      </c>
    </row>
    <row r="104" s="2" customFormat="1" ht="24" customHeight="1">
      <c r="A104" s="39"/>
      <c r="B104" s="40"/>
      <c r="C104" s="225" t="s">
        <v>8</v>
      </c>
      <c r="D104" s="225" t="s">
        <v>143</v>
      </c>
      <c r="E104" s="226" t="s">
        <v>3194</v>
      </c>
      <c r="F104" s="227" t="s">
        <v>3195</v>
      </c>
      <c r="G104" s="228" t="s">
        <v>146</v>
      </c>
      <c r="H104" s="229">
        <v>6</v>
      </c>
      <c r="I104" s="230"/>
      <c r="J104" s="231">
        <f>ROUND(I104*H104,2)</f>
        <v>0</v>
      </c>
      <c r="K104" s="227" t="s">
        <v>147</v>
      </c>
      <c r="L104" s="45"/>
      <c r="M104" s="232" t="s">
        <v>32</v>
      </c>
      <c r="N104" s="233" t="s">
        <v>48</v>
      </c>
      <c r="O104" s="85"/>
      <c r="P104" s="234">
        <f>O104*H104</f>
        <v>0</v>
      </c>
      <c r="Q104" s="234">
        <v>0</v>
      </c>
      <c r="R104" s="234">
        <f>Q104*H104</f>
        <v>0</v>
      </c>
      <c r="S104" s="234">
        <v>0</v>
      </c>
      <c r="T104" s="23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36" t="s">
        <v>634</v>
      </c>
      <c r="AT104" s="236" t="s">
        <v>143</v>
      </c>
      <c r="AU104" s="236" t="s">
        <v>84</v>
      </c>
      <c r="AY104" s="17" t="s">
        <v>142</v>
      </c>
      <c r="BE104" s="237">
        <f>IF(N104="základní",J104,0)</f>
        <v>0</v>
      </c>
      <c r="BF104" s="237">
        <f>IF(N104="snížená",J104,0)</f>
        <v>0</v>
      </c>
      <c r="BG104" s="237">
        <f>IF(N104="zákl. přenesená",J104,0)</f>
        <v>0</v>
      </c>
      <c r="BH104" s="237">
        <f>IF(N104="sníž. přenesená",J104,0)</f>
        <v>0</v>
      </c>
      <c r="BI104" s="237">
        <f>IF(N104="nulová",J104,0)</f>
        <v>0</v>
      </c>
      <c r="BJ104" s="17" t="s">
        <v>84</v>
      </c>
      <c r="BK104" s="237">
        <f>ROUND(I104*H104,2)</f>
        <v>0</v>
      </c>
      <c r="BL104" s="17" t="s">
        <v>634</v>
      </c>
      <c r="BM104" s="236" t="s">
        <v>3196</v>
      </c>
    </row>
    <row r="105" s="2" customFormat="1" ht="24" customHeight="1">
      <c r="A105" s="39"/>
      <c r="B105" s="40"/>
      <c r="C105" s="225" t="s">
        <v>205</v>
      </c>
      <c r="D105" s="225" t="s">
        <v>143</v>
      </c>
      <c r="E105" s="226" t="s">
        <v>3197</v>
      </c>
      <c r="F105" s="227" t="s">
        <v>3198</v>
      </c>
      <c r="G105" s="228" t="s">
        <v>146</v>
      </c>
      <c r="H105" s="229">
        <v>4</v>
      </c>
      <c r="I105" s="230"/>
      <c r="J105" s="231">
        <f>ROUND(I105*H105,2)</f>
        <v>0</v>
      </c>
      <c r="K105" s="227" t="s">
        <v>147</v>
      </c>
      <c r="L105" s="45"/>
      <c r="M105" s="232" t="s">
        <v>32</v>
      </c>
      <c r="N105" s="233" t="s">
        <v>48</v>
      </c>
      <c r="O105" s="85"/>
      <c r="P105" s="234">
        <f>O105*H105</f>
        <v>0</v>
      </c>
      <c r="Q105" s="234">
        <v>0</v>
      </c>
      <c r="R105" s="234">
        <f>Q105*H105</f>
        <v>0</v>
      </c>
      <c r="S105" s="234">
        <v>0</v>
      </c>
      <c r="T105" s="23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36" t="s">
        <v>634</v>
      </c>
      <c r="AT105" s="236" t="s">
        <v>143</v>
      </c>
      <c r="AU105" s="236" t="s">
        <v>84</v>
      </c>
      <c r="AY105" s="17" t="s">
        <v>142</v>
      </c>
      <c r="BE105" s="237">
        <f>IF(N105="základní",J105,0)</f>
        <v>0</v>
      </c>
      <c r="BF105" s="237">
        <f>IF(N105="snížená",J105,0)</f>
        <v>0</v>
      </c>
      <c r="BG105" s="237">
        <f>IF(N105="zákl. přenesená",J105,0)</f>
        <v>0</v>
      </c>
      <c r="BH105" s="237">
        <f>IF(N105="sníž. přenesená",J105,0)</f>
        <v>0</v>
      </c>
      <c r="BI105" s="237">
        <f>IF(N105="nulová",J105,0)</f>
        <v>0</v>
      </c>
      <c r="BJ105" s="17" t="s">
        <v>84</v>
      </c>
      <c r="BK105" s="237">
        <f>ROUND(I105*H105,2)</f>
        <v>0</v>
      </c>
      <c r="BL105" s="17" t="s">
        <v>634</v>
      </c>
      <c r="BM105" s="236" t="s">
        <v>3199</v>
      </c>
    </row>
    <row r="106" s="2" customFormat="1" ht="48" customHeight="1">
      <c r="A106" s="39"/>
      <c r="B106" s="40"/>
      <c r="C106" s="225" t="s">
        <v>209</v>
      </c>
      <c r="D106" s="225" t="s">
        <v>143</v>
      </c>
      <c r="E106" s="226" t="s">
        <v>2844</v>
      </c>
      <c r="F106" s="227" t="s">
        <v>2845</v>
      </c>
      <c r="G106" s="228" t="s">
        <v>146</v>
      </c>
      <c r="H106" s="229">
        <v>1</v>
      </c>
      <c r="I106" s="230"/>
      <c r="J106" s="231">
        <f>ROUND(I106*H106,2)</f>
        <v>0</v>
      </c>
      <c r="K106" s="227" t="s">
        <v>147</v>
      </c>
      <c r="L106" s="45"/>
      <c r="M106" s="232" t="s">
        <v>32</v>
      </c>
      <c r="N106" s="233" t="s">
        <v>48</v>
      </c>
      <c r="O106" s="85"/>
      <c r="P106" s="234">
        <f>O106*H106</f>
        <v>0</v>
      </c>
      <c r="Q106" s="234">
        <v>0</v>
      </c>
      <c r="R106" s="234">
        <f>Q106*H106</f>
        <v>0</v>
      </c>
      <c r="S106" s="234">
        <v>0</v>
      </c>
      <c r="T106" s="23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36" t="s">
        <v>84</v>
      </c>
      <c r="AT106" s="236" t="s">
        <v>143</v>
      </c>
      <c r="AU106" s="236" t="s">
        <v>84</v>
      </c>
      <c r="AY106" s="17" t="s">
        <v>142</v>
      </c>
      <c r="BE106" s="237">
        <f>IF(N106="základní",J106,0)</f>
        <v>0</v>
      </c>
      <c r="BF106" s="237">
        <f>IF(N106="snížená",J106,0)</f>
        <v>0</v>
      </c>
      <c r="BG106" s="237">
        <f>IF(N106="zákl. přenesená",J106,0)</f>
        <v>0</v>
      </c>
      <c r="BH106" s="237">
        <f>IF(N106="sníž. přenesená",J106,0)</f>
        <v>0</v>
      </c>
      <c r="BI106" s="237">
        <f>IF(N106="nulová",J106,0)</f>
        <v>0</v>
      </c>
      <c r="BJ106" s="17" t="s">
        <v>84</v>
      </c>
      <c r="BK106" s="237">
        <f>ROUND(I106*H106,2)</f>
        <v>0</v>
      </c>
      <c r="BL106" s="17" t="s">
        <v>84</v>
      </c>
      <c r="BM106" s="236" t="s">
        <v>3200</v>
      </c>
    </row>
    <row r="107" s="2" customFormat="1" ht="48" customHeight="1">
      <c r="A107" s="39"/>
      <c r="B107" s="40"/>
      <c r="C107" s="225" t="s">
        <v>213</v>
      </c>
      <c r="D107" s="225" t="s">
        <v>143</v>
      </c>
      <c r="E107" s="226" t="s">
        <v>2848</v>
      </c>
      <c r="F107" s="227" t="s">
        <v>2849</v>
      </c>
      <c r="G107" s="228" t="s">
        <v>146</v>
      </c>
      <c r="H107" s="229">
        <v>1</v>
      </c>
      <c r="I107" s="230"/>
      <c r="J107" s="231">
        <f>ROUND(I107*H107,2)</f>
        <v>0</v>
      </c>
      <c r="K107" s="227" t="s">
        <v>147</v>
      </c>
      <c r="L107" s="45"/>
      <c r="M107" s="232" t="s">
        <v>32</v>
      </c>
      <c r="N107" s="233" t="s">
        <v>48</v>
      </c>
      <c r="O107" s="85"/>
      <c r="P107" s="234">
        <f>O107*H107</f>
        <v>0</v>
      </c>
      <c r="Q107" s="234">
        <v>0</v>
      </c>
      <c r="R107" s="234">
        <f>Q107*H107</f>
        <v>0</v>
      </c>
      <c r="S107" s="234">
        <v>0</v>
      </c>
      <c r="T107" s="23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36" t="s">
        <v>84</v>
      </c>
      <c r="AT107" s="236" t="s">
        <v>143</v>
      </c>
      <c r="AU107" s="236" t="s">
        <v>84</v>
      </c>
      <c r="AY107" s="17" t="s">
        <v>142</v>
      </c>
      <c r="BE107" s="237">
        <f>IF(N107="základní",J107,0)</f>
        <v>0</v>
      </c>
      <c r="BF107" s="237">
        <f>IF(N107="snížená",J107,0)</f>
        <v>0</v>
      </c>
      <c r="BG107" s="237">
        <f>IF(N107="zákl. přenesená",J107,0)</f>
        <v>0</v>
      </c>
      <c r="BH107" s="237">
        <f>IF(N107="sníž. přenesená",J107,0)</f>
        <v>0</v>
      </c>
      <c r="BI107" s="237">
        <f>IF(N107="nulová",J107,0)</f>
        <v>0</v>
      </c>
      <c r="BJ107" s="17" t="s">
        <v>84</v>
      </c>
      <c r="BK107" s="237">
        <f>ROUND(I107*H107,2)</f>
        <v>0</v>
      </c>
      <c r="BL107" s="17" t="s">
        <v>84</v>
      </c>
      <c r="BM107" s="236" t="s">
        <v>3201</v>
      </c>
    </row>
    <row r="108" s="2" customFormat="1" ht="24" customHeight="1">
      <c r="A108" s="39"/>
      <c r="B108" s="40"/>
      <c r="C108" s="225" t="s">
        <v>220</v>
      </c>
      <c r="D108" s="225" t="s">
        <v>143</v>
      </c>
      <c r="E108" s="226" t="s">
        <v>2852</v>
      </c>
      <c r="F108" s="227" t="s">
        <v>2853</v>
      </c>
      <c r="G108" s="228" t="s">
        <v>146</v>
      </c>
      <c r="H108" s="229">
        <v>2</v>
      </c>
      <c r="I108" s="230"/>
      <c r="J108" s="231">
        <f>ROUND(I108*H108,2)</f>
        <v>0</v>
      </c>
      <c r="K108" s="227" t="s">
        <v>147</v>
      </c>
      <c r="L108" s="45"/>
      <c r="M108" s="232" t="s">
        <v>32</v>
      </c>
      <c r="N108" s="233" t="s">
        <v>48</v>
      </c>
      <c r="O108" s="85"/>
      <c r="P108" s="234">
        <f>O108*H108</f>
        <v>0</v>
      </c>
      <c r="Q108" s="234">
        <v>0</v>
      </c>
      <c r="R108" s="234">
        <f>Q108*H108</f>
        <v>0</v>
      </c>
      <c r="S108" s="234">
        <v>0</v>
      </c>
      <c r="T108" s="23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36" t="s">
        <v>84</v>
      </c>
      <c r="AT108" s="236" t="s">
        <v>143</v>
      </c>
      <c r="AU108" s="236" t="s">
        <v>84</v>
      </c>
      <c r="AY108" s="17" t="s">
        <v>142</v>
      </c>
      <c r="BE108" s="237">
        <f>IF(N108="základní",J108,0)</f>
        <v>0</v>
      </c>
      <c r="BF108" s="237">
        <f>IF(N108="snížená",J108,0)</f>
        <v>0</v>
      </c>
      <c r="BG108" s="237">
        <f>IF(N108="zákl. přenesená",J108,0)</f>
        <v>0</v>
      </c>
      <c r="BH108" s="237">
        <f>IF(N108="sníž. přenesená",J108,0)</f>
        <v>0</v>
      </c>
      <c r="BI108" s="237">
        <f>IF(N108="nulová",J108,0)</f>
        <v>0</v>
      </c>
      <c r="BJ108" s="17" t="s">
        <v>84</v>
      </c>
      <c r="BK108" s="237">
        <f>ROUND(I108*H108,2)</f>
        <v>0</v>
      </c>
      <c r="BL108" s="17" t="s">
        <v>84</v>
      </c>
      <c r="BM108" s="236" t="s">
        <v>3202</v>
      </c>
    </row>
    <row r="109" s="2" customFormat="1" ht="24" customHeight="1">
      <c r="A109" s="39"/>
      <c r="B109" s="40"/>
      <c r="C109" s="225" t="s">
        <v>224</v>
      </c>
      <c r="D109" s="225" t="s">
        <v>143</v>
      </c>
      <c r="E109" s="226" t="s">
        <v>3203</v>
      </c>
      <c r="F109" s="227" t="s">
        <v>3204</v>
      </c>
      <c r="G109" s="228" t="s">
        <v>146</v>
      </c>
      <c r="H109" s="229">
        <v>4</v>
      </c>
      <c r="I109" s="230"/>
      <c r="J109" s="231">
        <f>ROUND(I109*H109,2)</f>
        <v>0</v>
      </c>
      <c r="K109" s="227" t="s">
        <v>147</v>
      </c>
      <c r="L109" s="45"/>
      <c r="M109" s="232" t="s">
        <v>32</v>
      </c>
      <c r="N109" s="233" t="s">
        <v>48</v>
      </c>
      <c r="O109" s="85"/>
      <c r="P109" s="234">
        <f>O109*H109</f>
        <v>0</v>
      </c>
      <c r="Q109" s="234">
        <v>0</v>
      </c>
      <c r="R109" s="234">
        <f>Q109*H109</f>
        <v>0</v>
      </c>
      <c r="S109" s="234">
        <v>0</v>
      </c>
      <c r="T109" s="23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36" t="s">
        <v>84</v>
      </c>
      <c r="AT109" s="236" t="s">
        <v>143</v>
      </c>
      <c r="AU109" s="236" t="s">
        <v>84</v>
      </c>
      <c r="AY109" s="17" t="s">
        <v>142</v>
      </c>
      <c r="BE109" s="237">
        <f>IF(N109="základní",J109,0)</f>
        <v>0</v>
      </c>
      <c r="BF109" s="237">
        <f>IF(N109="snížená",J109,0)</f>
        <v>0</v>
      </c>
      <c r="BG109" s="237">
        <f>IF(N109="zákl. přenesená",J109,0)</f>
        <v>0</v>
      </c>
      <c r="BH109" s="237">
        <f>IF(N109="sníž. přenesená",J109,0)</f>
        <v>0</v>
      </c>
      <c r="BI109" s="237">
        <f>IF(N109="nulová",J109,0)</f>
        <v>0</v>
      </c>
      <c r="BJ109" s="17" t="s">
        <v>84</v>
      </c>
      <c r="BK109" s="237">
        <f>ROUND(I109*H109,2)</f>
        <v>0</v>
      </c>
      <c r="BL109" s="17" t="s">
        <v>84</v>
      </c>
      <c r="BM109" s="236" t="s">
        <v>3205</v>
      </c>
    </row>
    <row r="110" s="2" customFormat="1" ht="24" customHeight="1">
      <c r="A110" s="39"/>
      <c r="B110" s="40"/>
      <c r="C110" s="225" t="s">
        <v>7</v>
      </c>
      <c r="D110" s="225" t="s">
        <v>143</v>
      </c>
      <c r="E110" s="226" t="s">
        <v>1500</v>
      </c>
      <c r="F110" s="227" t="s">
        <v>1501</v>
      </c>
      <c r="G110" s="228" t="s">
        <v>146</v>
      </c>
      <c r="H110" s="229">
        <v>1</v>
      </c>
      <c r="I110" s="230"/>
      <c r="J110" s="231">
        <f>ROUND(I110*H110,2)</f>
        <v>0</v>
      </c>
      <c r="K110" s="227" t="s">
        <v>147</v>
      </c>
      <c r="L110" s="45"/>
      <c r="M110" s="232" t="s">
        <v>32</v>
      </c>
      <c r="N110" s="233" t="s">
        <v>48</v>
      </c>
      <c r="O110" s="85"/>
      <c r="P110" s="234">
        <f>O110*H110</f>
        <v>0</v>
      </c>
      <c r="Q110" s="234">
        <v>0</v>
      </c>
      <c r="R110" s="234">
        <f>Q110*H110</f>
        <v>0</v>
      </c>
      <c r="S110" s="234">
        <v>0</v>
      </c>
      <c r="T110" s="23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36" t="s">
        <v>84</v>
      </c>
      <c r="AT110" s="236" t="s">
        <v>143</v>
      </c>
      <c r="AU110" s="236" t="s">
        <v>84</v>
      </c>
      <c r="AY110" s="17" t="s">
        <v>142</v>
      </c>
      <c r="BE110" s="237">
        <f>IF(N110="základní",J110,0)</f>
        <v>0</v>
      </c>
      <c r="BF110" s="237">
        <f>IF(N110="snížená",J110,0)</f>
        <v>0</v>
      </c>
      <c r="BG110" s="237">
        <f>IF(N110="zákl. přenesená",J110,0)</f>
        <v>0</v>
      </c>
      <c r="BH110" s="237">
        <f>IF(N110="sníž. přenesená",J110,0)</f>
        <v>0</v>
      </c>
      <c r="BI110" s="237">
        <f>IF(N110="nulová",J110,0)</f>
        <v>0</v>
      </c>
      <c r="BJ110" s="17" t="s">
        <v>84</v>
      </c>
      <c r="BK110" s="237">
        <f>ROUND(I110*H110,2)</f>
        <v>0</v>
      </c>
      <c r="BL110" s="17" t="s">
        <v>84</v>
      </c>
      <c r="BM110" s="236" t="s">
        <v>3206</v>
      </c>
    </row>
    <row r="111" s="2" customFormat="1" ht="48" customHeight="1">
      <c r="A111" s="39"/>
      <c r="B111" s="40"/>
      <c r="C111" s="225" t="s">
        <v>232</v>
      </c>
      <c r="D111" s="225" t="s">
        <v>143</v>
      </c>
      <c r="E111" s="226" t="s">
        <v>3207</v>
      </c>
      <c r="F111" s="227" t="s">
        <v>3208</v>
      </c>
      <c r="G111" s="228" t="s">
        <v>146</v>
      </c>
      <c r="H111" s="229">
        <v>2</v>
      </c>
      <c r="I111" s="230"/>
      <c r="J111" s="231">
        <f>ROUND(I111*H111,2)</f>
        <v>0</v>
      </c>
      <c r="K111" s="227" t="s">
        <v>147</v>
      </c>
      <c r="L111" s="45"/>
      <c r="M111" s="232" t="s">
        <v>32</v>
      </c>
      <c r="N111" s="233" t="s">
        <v>48</v>
      </c>
      <c r="O111" s="85"/>
      <c r="P111" s="234">
        <f>O111*H111</f>
        <v>0</v>
      </c>
      <c r="Q111" s="234">
        <v>0</v>
      </c>
      <c r="R111" s="234">
        <f>Q111*H111</f>
        <v>0</v>
      </c>
      <c r="S111" s="234">
        <v>0</v>
      </c>
      <c r="T111" s="23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36" t="s">
        <v>634</v>
      </c>
      <c r="AT111" s="236" t="s">
        <v>143</v>
      </c>
      <c r="AU111" s="236" t="s">
        <v>84</v>
      </c>
      <c r="AY111" s="17" t="s">
        <v>142</v>
      </c>
      <c r="BE111" s="237">
        <f>IF(N111="základní",J111,0)</f>
        <v>0</v>
      </c>
      <c r="BF111" s="237">
        <f>IF(N111="snížená",J111,0)</f>
        <v>0</v>
      </c>
      <c r="BG111" s="237">
        <f>IF(N111="zákl. přenesená",J111,0)</f>
        <v>0</v>
      </c>
      <c r="BH111" s="237">
        <f>IF(N111="sníž. přenesená",J111,0)</f>
        <v>0</v>
      </c>
      <c r="BI111" s="237">
        <f>IF(N111="nulová",J111,0)</f>
        <v>0</v>
      </c>
      <c r="BJ111" s="17" t="s">
        <v>84</v>
      </c>
      <c r="BK111" s="237">
        <f>ROUND(I111*H111,2)</f>
        <v>0</v>
      </c>
      <c r="BL111" s="17" t="s">
        <v>634</v>
      </c>
      <c r="BM111" s="236" t="s">
        <v>3209</v>
      </c>
    </row>
    <row r="112" s="2" customFormat="1" ht="48" customHeight="1">
      <c r="A112" s="39"/>
      <c r="B112" s="40"/>
      <c r="C112" s="225" t="s">
        <v>236</v>
      </c>
      <c r="D112" s="225" t="s">
        <v>143</v>
      </c>
      <c r="E112" s="226" t="s">
        <v>3210</v>
      </c>
      <c r="F112" s="227" t="s">
        <v>3211</v>
      </c>
      <c r="G112" s="228" t="s">
        <v>146</v>
      </c>
      <c r="H112" s="229">
        <v>2</v>
      </c>
      <c r="I112" s="230"/>
      <c r="J112" s="231">
        <f>ROUND(I112*H112,2)</f>
        <v>0</v>
      </c>
      <c r="K112" s="227" t="s">
        <v>147</v>
      </c>
      <c r="L112" s="45"/>
      <c r="M112" s="232" t="s">
        <v>32</v>
      </c>
      <c r="N112" s="233" t="s">
        <v>48</v>
      </c>
      <c r="O112" s="85"/>
      <c r="P112" s="234">
        <f>O112*H112</f>
        <v>0</v>
      </c>
      <c r="Q112" s="234">
        <v>0</v>
      </c>
      <c r="R112" s="234">
        <f>Q112*H112</f>
        <v>0</v>
      </c>
      <c r="S112" s="234">
        <v>0</v>
      </c>
      <c r="T112" s="23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36" t="s">
        <v>634</v>
      </c>
      <c r="AT112" s="236" t="s">
        <v>143</v>
      </c>
      <c r="AU112" s="236" t="s">
        <v>84</v>
      </c>
      <c r="AY112" s="17" t="s">
        <v>142</v>
      </c>
      <c r="BE112" s="237">
        <f>IF(N112="základní",J112,0)</f>
        <v>0</v>
      </c>
      <c r="BF112" s="237">
        <f>IF(N112="snížená",J112,0)</f>
        <v>0</v>
      </c>
      <c r="BG112" s="237">
        <f>IF(N112="zákl. přenesená",J112,0)</f>
        <v>0</v>
      </c>
      <c r="BH112" s="237">
        <f>IF(N112="sníž. přenesená",J112,0)</f>
        <v>0</v>
      </c>
      <c r="BI112" s="237">
        <f>IF(N112="nulová",J112,0)</f>
        <v>0</v>
      </c>
      <c r="BJ112" s="17" t="s">
        <v>84</v>
      </c>
      <c r="BK112" s="237">
        <f>ROUND(I112*H112,2)</f>
        <v>0</v>
      </c>
      <c r="BL112" s="17" t="s">
        <v>634</v>
      </c>
      <c r="BM112" s="236" t="s">
        <v>3212</v>
      </c>
    </row>
    <row r="113" s="2" customFormat="1" ht="24" customHeight="1">
      <c r="A113" s="39"/>
      <c r="B113" s="40"/>
      <c r="C113" s="225" t="s">
        <v>240</v>
      </c>
      <c r="D113" s="225" t="s">
        <v>143</v>
      </c>
      <c r="E113" s="226" t="s">
        <v>3213</v>
      </c>
      <c r="F113" s="227" t="s">
        <v>3214</v>
      </c>
      <c r="G113" s="228" t="s">
        <v>146</v>
      </c>
      <c r="H113" s="229">
        <v>5</v>
      </c>
      <c r="I113" s="230"/>
      <c r="J113" s="231">
        <f>ROUND(I113*H113,2)</f>
        <v>0</v>
      </c>
      <c r="K113" s="227" t="s">
        <v>147</v>
      </c>
      <c r="L113" s="45"/>
      <c r="M113" s="232" t="s">
        <v>32</v>
      </c>
      <c r="N113" s="233" t="s">
        <v>48</v>
      </c>
      <c r="O113" s="85"/>
      <c r="P113" s="234">
        <f>O113*H113</f>
        <v>0</v>
      </c>
      <c r="Q113" s="234">
        <v>0</v>
      </c>
      <c r="R113" s="234">
        <f>Q113*H113</f>
        <v>0</v>
      </c>
      <c r="S113" s="234">
        <v>0</v>
      </c>
      <c r="T113" s="23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36" t="s">
        <v>84</v>
      </c>
      <c r="AT113" s="236" t="s">
        <v>143</v>
      </c>
      <c r="AU113" s="236" t="s">
        <v>84</v>
      </c>
      <c r="AY113" s="17" t="s">
        <v>142</v>
      </c>
      <c r="BE113" s="237">
        <f>IF(N113="základní",J113,0)</f>
        <v>0</v>
      </c>
      <c r="BF113" s="237">
        <f>IF(N113="snížená",J113,0)</f>
        <v>0</v>
      </c>
      <c r="BG113" s="237">
        <f>IF(N113="zákl. přenesená",J113,0)</f>
        <v>0</v>
      </c>
      <c r="BH113" s="237">
        <f>IF(N113="sníž. přenesená",J113,0)</f>
        <v>0</v>
      </c>
      <c r="BI113" s="237">
        <f>IF(N113="nulová",J113,0)</f>
        <v>0</v>
      </c>
      <c r="BJ113" s="17" t="s">
        <v>84</v>
      </c>
      <c r="BK113" s="237">
        <f>ROUND(I113*H113,2)</f>
        <v>0</v>
      </c>
      <c r="BL113" s="17" t="s">
        <v>84</v>
      </c>
      <c r="BM113" s="236" t="s">
        <v>3215</v>
      </c>
    </row>
    <row r="114" s="2" customFormat="1" ht="24" customHeight="1">
      <c r="A114" s="39"/>
      <c r="B114" s="40"/>
      <c r="C114" s="225" t="s">
        <v>244</v>
      </c>
      <c r="D114" s="225" t="s">
        <v>143</v>
      </c>
      <c r="E114" s="226" t="s">
        <v>3216</v>
      </c>
      <c r="F114" s="227" t="s">
        <v>3217</v>
      </c>
      <c r="G114" s="228" t="s">
        <v>146</v>
      </c>
      <c r="H114" s="229">
        <v>2</v>
      </c>
      <c r="I114" s="230"/>
      <c r="J114" s="231">
        <f>ROUND(I114*H114,2)</f>
        <v>0</v>
      </c>
      <c r="K114" s="227" t="s">
        <v>147</v>
      </c>
      <c r="L114" s="45"/>
      <c r="M114" s="232" t="s">
        <v>32</v>
      </c>
      <c r="N114" s="233" t="s">
        <v>48</v>
      </c>
      <c r="O114" s="85"/>
      <c r="P114" s="234">
        <f>O114*H114</f>
        <v>0</v>
      </c>
      <c r="Q114" s="234">
        <v>0</v>
      </c>
      <c r="R114" s="234">
        <f>Q114*H114</f>
        <v>0</v>
      </c>
      <c r="S114" s="234">
        <v>0</v>
      </c>
      <c r="T114" s="23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36" t="s">
        <v>84</v>
      </c>
      <c r="AT114" s="236" t="s">
        <v>143</v>
      </c>
      <c r="AU114" s="236" t="s">
        <v>84</v>
      </c>
      <c r="AY114" s="17" t="s">
        <v>142</v>
      </c>
      <c r="BE114" s="237">
        <f>IF(N114="základní",J114,0)</f>
        <v>0</v>
      </c>
      <c r="BF114" s="237">
        <f>IF(N114="snížená",J114,0)</f>
        <v>0</v>
      </c>
      <c r="BG114" s="237">
        <f>IF(N114="zákl. přenesená",J114,0)</f>
        <v>0</v>
      </c>
      <c r="BH114" s="237">
        <f>IF(N114="sníž. přenesená",J114,0)</f>
        <v>0</v>
      </c>
      <c r="BI114" s="237">
        <f>IF(N114="nulová",J114,0)</f>
        <v>0</v>
      </c>
      <c r="BJ114" s="17" t="s">
        <v>84</v>
      </c>
      <c r="BK114" s="237">
        <f>ROUND(I114*H114,2)</f>
        <v>0</v>
      </c>
      <c r="BL114" s="17" t="s">
        <v>84</v>
      </c>
      <c r="BM114" s="236" t="s">
        <v>3218</v>
      </c>
    </row>
    <row r="115" s="12" customFormat="1" ht="25.92" customHeight="1">
      <c r="A115" s="12"/>
      <c r="B115" s="211"/>
      <c r="C115" s="212"/>
      <c r="D115" s="213" t="s">
        <v>76</v>
      </c>
      <c r="E115" s="214" t="s">
        <v>1235</v>
      </c>
      <c r="F115" s="214" t="s">
        <v>1236</v>
      </c>
      <c r="G115" s="212"/>
      <c r="H115" s="212"/>
      <c r="I115" s="215"/>
      <c r="J115" s="216">
        <f>BK115</f>
        <v>0</v>
      </c>
      <c r="K115" s="212"/>
      <c r="L115" s="217"/>
      <c r="M115" s="218"/>
      <c r="N115" s="219"/>
      <c r="O115" s="219"/>
      <c r="P115" s="220">
        <f>SUM(P116:P128)</f>
        <v>0</v>
      </c>
      <c r="Q115" s="219"/>
      <c r="R115" s="220">
        <f>SUM(R116:R128)</f>
        <v>0</v>
      </c>
      <c r="S115" s="219"/>
      <c r="T115" s="221">
        <f>SUM(T116:T128)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22" t="s">
        <v>158</v>
      </c>
      <c r="AT115" s="223" t="s">
        <v>76</v>
      </c>
      <c r="AU115" s="223" t="s">
        <v>77</v>
      </c>
      <c r="AY115" s="222" t="s">
        <v>142</v>
      </c>
      <c r="BK115" s="224">
        <f>SUM(BK116:BK128)</f>
        <v>0</v>
      </c>
    </row>
    <row r="116" s="2" customFormat="1" ht="24" customHeight="1">
      <c r="A116" s="39"/>
      <c r="B116" s="40"/>
      <c r="C116" s="225" t="s">
        <v>248</v>
      </c>
      <c r="D116" s="225" t="s">
        <v>143</v>
      </c>
      <c r="E116" s="226" t="s">
        <v>3219</v>
      </c>
      <c r="F116" s="227" t="s">
        <v>3220</v>
      </c>
      <c r="G116" s="228" t="s">
        <v>146</v>
      </c>
      <c r="H116" s="229">
        <v>7</v>
      </c>
      <c r="I116" s="230"/>
      <c r="J116" s="231">
        <f>ROUND(I116*H116,2)</f>
        <v>0</v>
      </c>
      <c r="K116" s="227" t="s">
        <v>147</v>
      </c>
      <c r="L116" s="45"/>
      <c r="M116" s="232" t="s">
        <v>32</v>
      </c>
      <c r="N116" s="233" t="s">
        <v>48</v>
      </c>
      <c r="O116" s="85"/>
      <c r="P116" s="234">
        <f>O116*H116</f>
        <v>0</v>
      </c>
      <c r="Q116" s="234">
        <v>0</v>
      </c>
      <c r="R116" s="234">
        <f>Q116*H116</f>
        <v>0</v>
      </c>
      <c r="S116" s="234">
        <v>0</v>
      </c>
      <c r="T116" s="23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36" t="s">
        <v>634</v>
      </c>
      <c r="AT116" s="236" t="s">
        <v>143</v>
      </c>
      <c r="AU116" s="236" t="s">
        <v>84</v>
      </c>
      <c r="AY116" s="17" t="s">
        <v>142</v>
      </c>
      <c r="BE116" s="237">
        <f>IF(N116="základní",J116,0)</f>
        <v>0</v>
      </c>
      <c r="BF116" s="237">
        <f>IF(N116="snížená",J116,0)</f>
        <v>0</v>
      </c>
      <c r="BG116" s="237">
        <f>IF(N116="zákl. přenesená",J116,0)</f>
        <v>0</v>
      </c>
      <c r="BH116" s="237">
        <f>IF(N116="sníž. přenesená",J116,0)</f>
        <v>0</v>
      </c>
      <c r="BI116" s="237">
        <f>IF(N116="nulová",J116,0)</f>
        <v>0</v>
      </c>
      <c r="BJ116" s="17" t="s">
        <v>84</v>
      </c>
      <c r="BK116" s="237">
        <f>ROUND(I116*H116,2)</f>
        <v>0</v>
      </c>
      <c r="BL116" s="17" t="s">
        <v>634</v>
      </c>
      <c r="BM116" s="236" t="s">
        <v>3221</v>
      </c>
    </row>
    <row r="117" s="2" customFormat="1" ht="24" customHeight="1">
      <c r="A117" s="39"/>
      <c r="B117" s="40"/>
      <c r="C117" s="225" t="s">
        <v>252</v>
      </c>
      <c r="D117" s="225" t="s">
        <v>143</v>
      </c>
      <c r="E117" s="226" t="s">
        <v>3222</v>
      </c>
      <c r="F117" s="227" t="s">
        <v>3223</v>
      </c>
      <c r="G117" s="228" t="s">
        <v>146</v>
      </c>
      <c r="H117" s="229">
        <v>18</v>
      </c>
      <c r="I117" s="230"/>
      <c r="J117" s="231">
        <f>ROUND(I117*H117,2)</f>
        <v>0</v>
      </c>
      <c r="K117" s="227" t="s">
        <v>147</v>
      </c>
      <c r="L117" s="45"/>
      <c r="M117" s="232" t="s">
        <v>32</v>
      </c>
      <c r="N117" s="233" t="s">
        <v>48</v>
      </c>
      <c r="O117" s="85"/>
      <c r="P117" s="234">
        <f>O117*H117</f>
        <v>0</v>
      </c>
      <c r="Q117" s="234">
        <v>0</v>
      </c>
      <c r="R117" s="234">
        <f>Q117*H117</f>
        <v>0</v>
      </c>
      <c r="S117" s="234">
        <v>0</v>
      </c>
      <c r="T117" s="23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36" t="s">
        <v>634</v>
      </c>
      <c r="AT117" s="236" t="s">
        <v>143</v>
      </c>
      <c r="AU117" s="236" t="s">
        <v>84</v>
      </c>
      <c r="AY117" s="17" t="s">
        <v>142</v>
      </c>
      <c r="BE117" s="237">
        <f>IF(N117="základní",J117,0)</f>
        <v>0</v>
      </c>
      <c r="BF117" s="237">
        <f>IF(N117="snížená",J117,0)</f>
        <v>0</v>
      </c>
      <c r="BG117" s="237">
        <f>IF(N117="zákl. přenesená",J117,0)</f>
        <v>0</v>
      </c>
      <c r="BH117" s="237">
        <f>IF(N117="sníž. přenesená",J117,0)</f>
        <v>0</v>
      </c>
      <c r="BI117" s="237">
        <f>IF(N117="nulová",J117,0)</f>
        <v>0</v>
      </c>
      <c r="BJ117" s="17" t="s">
        <v>84</v>
      </c>
      <c r="BK117" s="237">
        <f>ROUND(I117*H117,2)</f>
        <v>0</v>
      </c>
      <c r="BL117" s="17" t="s">
        <v>634</v>
      </c>
      <c r="BM117" s="236" t="s">
        <v>3224</v>
      </c>
    </row>
    <row r="118" s="2" customFormat="1" ht="24" customHeight="1">
      <c r="A118" s="39"/>
      <c r="B118" s="40"/>
      <c r="C118" s="225" t="s">
        <v>256</v>
      </c>
      <c r="D118" s="225" t="s">
        <v>143</v>
      </c>
      <c r="E118" s="226" t="s">
        <v>3225</v>
      </c>
      <c r="F118" s="227" t="s">
        <v>3226</v>
      </c>
      <c r="G118" s="228" t="s">
        <v>146</v>
      </c>
      <c r="H118" s="229">
        <v>8</v>
      </c>
      <c r="I118" s="230"/>
      <c r="J118" s="231">
        <f>ROUND(I118*H118,2)</f>
        <v>0</v>
      </c>
      <c r="K118" s="227" t="s">
        <v>147</v>
      </c>
      <c r="L118" s="45"/>
      <c r="M118" s="232" t="s">
        <v>32</v>
      </c>
      <c r="N118" s="233" t="s">
        <v>48</v>
      </c>
      <c r="O118" s="85"/>
      <c r="P118" s="234">
        <f>O118*H118</f>
        <v>0</v>
      </c>
      <c r="Q118" s="234">
        <v>0</v>
      </c>
      <c r="R118" s="234">
        <f>Q118*H118</f>
        <v>0</v>
      </c>
      <c r="S118" s="234">
        <v>0</v>
      </c>
      <c r="T118" s="23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36" t="s">
        <v>634</v>
      </c>
      <c r="AT118" s="236" t="s">
        <v>143</v>
      </c>
      <c r="AU118" s="236" t="s">
        <v>84</v>
      </c>
      <c r="AY118" s="17" t="s">
        <v>142</v>
      </c>
      <c r="BE118" s="237">
        <f>IF(N118="základní",J118,0)</f>
        <v>0</v>
      </c>
      <c r="BF118" s="237">
        <f>IF(N118="snížená",J118,0)</f>
        <v>0</v>
      </c>
      <c r="BG118" s="237">
        <f>IF(N118="zákl. přenesená",J118,0)</f>
        <v>0</v>
      </c>
      <c r="BH118" s="237">
        <f>IF(N118="sníž. přenesená",J118,0)</f>
        <v>0</v>
      </c>
      <c r="BI118" s="237">
        <f>IF(N118="nulová",J118,0)</f>
        <v>0</v>
      </c>
      <c r="BJ118" s="17" t="s">
        <v>84</v>
      </c>
      <c r="BK118" s="237">
        <f>ROUND(I118*H118,2)</f>
        <v>0</v>
      </c>
      <c r="BL118" s="17" t="s">
        <v>634</v>
      </c>
      <c r="BM118" s="236" t="s">
        <v>3227</v>
      </c>
    </row>
    <row r="119" s="2" customFormat="1" ht="24" customHeight="1">
      <c r="A119" s="39"/>
      <c r="B119" s="40"/>
      <c r="C119" s="225" t="s">
        <v>260</v>
      </c>
      <c r="D119" s="225" t="s">
        <v>143</v>
      </c>
      <c r="E119" s="226" t="s">
        <v>3228</v>
      </c>
      <c r="F119" s="227" t="s">
        <v>3229</v>
      </c>
      <c r="G119" s="228" t="s">
        <v>146</v>
      </c>
      <c r="H119" s="229">
        <v>50</v>
      </c>
      <c r="I119" s="230"/>
      <c r="J119" s="231">
        <f>ROUND(I119*H119,2)</f>
        <v>0</v>
      </c>
      <c r="K119" s="227" t="s">
        <v>147</v>
      </c>
      <c r="L119" s="45"/>
      <c r="M119" s="232" t="s">
        <v>32</v>
      </c>
      <c r="N119" s="233" t="s">
        <v>48</v>
      </c>
      <c r="O119" s="85"/>
      <c r="P119" s="234">
        <f>O119*H119</f>
        <v>0</v>
      </c>
      <c r="Q119" s="234">
        <v>0</v>
      </c>
      <c r="R119" s="234">
        <f>Q119*H119</f>
        <v>0</v>
      </c>
      <c r="S119" s="234">
        <v>0</v>
      </c>
      <c r="T119" s="23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36" t="s">
        <v>158</v>
      </c>
      <c r="AT119" s="236" t="s">
        <v>143</v>
      </c>
      <c r="AU119" s="236" t="s">
        <v>84</v>
      </c>
      <c r="AY119" s="17" t="s">
        <v>142</v>
      </c>
      <c r="BE119" s="237">
        <f>IF(N119="základní",J119,0)</f>
        <v>0</v>
      </c>
      <c r="BF119" s="237">
        <f>IF(N119="snížená",J119,0)</f>
        <v>0</v>
      </c>
      <c r="BG119" s="237">
        <f>IF(N119="zákl. přenesená",J119,0)</f>
        <v>0</v>
      </c>
      <c r="BH119" s="237">
        <f>IF(N119="sníž. přenesená",J119,0)</f>
        <v>0</v>
      </c>
      <c r="BI119" s="237">
        <f>IF(N119="nulová",J119,0)</f>
        <v>0</v>
      </c>
      <c r="BJ119" s="17" t="s">
        <v>84</v>
      </c>
      <c r="BK119" s="237">
        <f>ROUND(I119*H119,2)</f>
        <v>0</v>
      </c>
      <c r="BL119" s="17" t="s">
        <v>158</v>
      </c>
      <c r="BM119" s="236" t="s">
        <v>3230</v>
      </c>
    </row>
    <row r="120" s="2" customFormat="1" ht="24" customHeight="1">
      <c r="A120" s="39"/>
      <c r="B120" s="40"/>
      <c r="C120" s="225" t="s">
        <v>264</v>
      </c>
      <c r="D120" s="225" t="s">
        <v>143</v>
      </c>
      <c r="E120" s="226" t="s">
        <v>3231</v>
      </c>
      <c r="F120" s="227" t="s">
        <v>3232</v>
      </c>
      <c r="G120" s="228" t="s">
        <v>146</v>
      </c>
      <c r="H120" s="229">
        <v>1</v>
      </c>
      <c r="I120" s="230"/>
      <c r="J120" s="231">
        <f>ROUND(I120*H120,2)</f>
        <v>0</v>
      </c>
      <c r="K120" s="227" t="s">
        <v>147</v>
      </c>
      <c r="L120" s="45"/>
      <c r="M120" s="232" t="s">
        <v>32</v>
      </c>
      <c r="N120" s="233" t="s">
        <v>48</v>
      </c>
      <c r="O120" s="85"/>
      <c r="P120" s="234">
        <f>O120*H120</f>
        <v>0</v>
      </c>
      <c r="Q120" s="234">
        <v>0</v>
      </c>
      <c r="R120" s="234">
        <f>Q120*H120</f>
        <v>0</v>
      </c>
      <c r="S120" s="234">
        <v>0</v>
      </c>
      <c r="T120" s="23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36" t="s">
        <v>634</v>
      </c>
      <c r="AT120" s="236" t="s">
        <v>143</v>
      </c>
      <c r="AU120" s="236" t="s">
        <v>84</v>
      </c>
      <c r="AY120" s="17" t="s">
        <v>142</v>
      </c>
      <c r="BE120" s="237">
        <f>IF(N120="základní",J120,0)</f>
        <v>0</v>
      </c>
      <c r="BF120" s="237">
        <f>IF(N120="snížená",J120,0)</f>
        <v>0</v>
      </c>
      <c r="BG120" s="237">
        <f>IF(N120="zákl. přenesená",J120,0)</f>
        <v>0</v>
      </c>
      <c r="BH120" s="237">
        <f>IF(N120="sníž. přenesená",J120,0)</f>
        <v>0</v>
      </c>
      <c r="BI120" s="237">
        <f>IF(N120="nulová",J120,0)</f>
        <v>0</v>
      </c>
      <c r="BJ120" s="17" t="s">
        <v>84</v>
      </c>
      <c r="BK120" s="237">
        <f>ROUND(I120*H120,2)</f>
        <v>0</v>
      </c>
      <c r="BL120" s="17" t="s">
        <v>634</v>
      </c>
      <c r="BM120" s="236" t="s">
        <v>3233</v>
      </c>
    </row>
    <row r="121" s="2" customFormat="1" ht="24" customHeight="1">
      <c r="A121" s="39"/>
      <c r="B121" s="40"/>
      <c r="C121" s="225" t="s">
        <v>268</v>
      </c>
      <c r="D121" s="225" t="s">
        <v>143</v>
      </c>
      <c r="E121" s="226" t="s">
        <v>3234</v>
      </c>
      <c r="F121" s="227" t="s">
        <v>3235</v>
      </c>
      <c r="G121" s="228" t="s">
        <v>146</v>
      </c>
      <c r="H121" s="229">
        <v>5</v>
      </c>
      <c r="I121" s="230"/>
      <c r="J121" s="231">
        <f>ROUND(I121*H121,2)</f>
        <v>0</v>
      </c>
      <c r="K121" s="227" t="s">
        <v>147</v>
      </c>
      <c r="L121" s="45"/>
      <c r="M121" s="232" t="s">
        <v>32</v>
      </c>
      <c r="N121" s="233" t="s">
        <v>48</v>
      </c>
      <c r="O121" s="85"/>
      <c r="P121" s="234">
        <f>O121*H121</f>
        <v>0</v>
      </c>
      <c r="Q121" s="234">
        <v>0</v>
      </c>
      <c r="R121" s="234">
        <f>Q121*H121</f>
        <v>0</v>
      </c>
      <c r="S121" s="234">
        <v>0</v>
      </c>
      <c r="T121" s="23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6" t="s">
        <v>634</v>
      </c>
      <c r="AT121" s="236" t="s">
        <v>143</v>
      </c>
      <c r="AU121" s="236" t="s">
        <v>84</v>
      </c>
      <c r="AY121" s="17" t="s">
        <v>142</v>
      </c>
      <c r="BE121" s="237">
        <f>IF(N121="základní",J121,0)</f>
        <v>0</v>
      </c>
      <c r="BF121" s="237">
        <f>IF(N121="snížená",J121,0)</f>
        <v>0</v>
      </c>
      <c r="BG121" s="237">
        <f>IF(N121="zákl. přenesená",J121,0)</f>
        <v>0</v>
      </c>
      <c r="BH121" s="237">
        <f>IF(N121="sníž. přenesená",J121,0)</f>
        <v>0</v>
      </c>
      <c r="BI121" s="237">
        <f>IF(N121="nulová",J121,0)</f>
        <v>0</v>
      </c>
      <c r="BJ121" s="17" t="s">
        <v>84</v>
      </c>
      <c r="BK121" s="237">
        <f>ROUND(I121*H121,2)</f>
        <v>0</v>
      </c>
      <c r="BL121" s="17" t="s">
        <v>634</v>
      </c>
      <c r="BM121" s="236" t="s">
        <v>3236</v>
      </c>
    </row>
    <row r="122" s="2" customFormat="1" ht="36" customHeight="1">
      <c r="A122" s="39"/>
      <c r="B122" s="40"/>
      <c r="C122" s="225" t="s">
        <v>272</v>
      </c>
      <c r="D122" s="225" t="s">
        <v>143</v>
      </c>
      <c r="E122" s="226" t="s">
        <v>3237</v>
      </c>
      <c r="F122" s="227" t="s">
        <v>3238</v>
      </c>
      <c r="G122" s="228" t="s">
        <v>146</v>
      </c>
      <c r="H122" s="229">
        <v>125</v>
      </c>
      <c r="I122" s="230"/>
      <c r="J122" s="231">
        <f>ROUND(I122*H122,2)</f>
        <v>0</v>
      </c>
      <c r="K122" s="227" t="s">
        <v>147</v>
      </c>
      <c r="L122" s="45"/>
      <c r="M122" s="232" t="s">
        <v>32</v>
      </c>
      <c r="N122" s="233" t="s">
        <v>48</v>
      </c>
      <c r="O122" s="85"/>
      <c r="P122" s="234">
        <f>O122*H122</f>
        <v>0</v>
      </c>
      <c r="Q122" s="234">
        <v>0</v>
      </c>
      <c r="R122" s="234">
        <f>Q122*H122</f>
        <v>0</v>
      </c>
      <c r="S122" s="234">
        <v>0</v>
      </c>
      <c r="T122" s="23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36" t="s">
        <v>634</v>
      </c>
      <c r="AT122" s="236" t="s">
        <v>143</v>
      </c>
      <c r="AU122" s="236" t="s">
        <v>84</v>
      </c>
      <c r="AY122" s="17" t="s">
        <v>142</v>
      </c>
      <c r="BE122" s="237">
        <f>IF(N122="základní",J122,0)</f>
        <v>0</v>
      </c>
      <c r="BF122" s="237">
        <f>IF(N122="snížená",J122,0)</f>
        <v>0</v>
      </c>
      <c r="BG122" s="237">
        <f>IF(N122="zákl. přenesená",J122,0)</f>
        <v>0</v>
      </c>
      <c r="BH122" s="237">
        <f>IF(N122="sníž. přenesená",J122,0)</f>
        <v>0</v>
      </c>
      <c r="BI122" s="237">
        <f>IF(N122="nulová",J122,0)</f>
        <v>0</v>
      </c>
      <c r="BJ122" s="17" t="s">
        <v>84</v>
      </c>
      <c r="BK122" s="237">
        <f>ROUND(I122*H122,2)</f>
        <v>0</v>
      </c>
      <c r="BL122" s="17" t="s">
        <v>634</v>
      </c>
      <c r="BM122" s="236" t="s">
        <v>3239</v>
      </c>
    </row>
    <row r="123" s="2" customFormat="1" ht="24" customHeight="1">
      <c r="A123" s="39"/>
      <c r="B123" s="40"/>
      <c r="C123" s="225" t="s">
        <v>277</v>
      </c>
      <c r="D123" s="225" t="s">
        <v>143</v>
      </c>
      <c r="E123" s="226" t="s">
        <v>3240</v>
      </c>
      <c r="F123" s="227" t="s">
        <v>3241</v>
      </c>
      <c r="G123" s="228" t="s">
        <v>146</v>
      </c>
      <c r="H123" s="229">
        <v>32</v>
      </c>
      <c r="I123" s="230"/>
      <c r="J123" s="231">
        <f>ROUND(I123*H123,2)</f>
        <v>0</v>
      </c>
      <c r="K123" s="227" t="s">
        <v>147</v>
      </c>
      <c r="L123" s="45"/>
      <c r="M123" s="232" t="s">
        <v>32</v>
      </c>
      <c r="N123" s="233" t="s">
        <v>48</v>
      </c>
      <c r="O123" s="85"/>
      <c r="P123" s="234">
        <f>O123*H123</f>
        <v>0</v>
      </c>
      <c r="Q123" s="234">
        <v>0</v>
      </c>
      <c r="R123" s="234">
        <f>Q123*H123</f>
        <v>0</v>
      </c>
      <c r="S123" s="234">
        <v>0</v>
      </c>
      <c r="T123" s="235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6" t="s">
        <v>634</v>
      </c>
      <c r="AT123" s="236" t="s">
        <v>143</v>
      </c>
      <c r="AU123" s="236" t="s">
        <v>84</v>
      </c>
      <c r="AY123" s="17" t="s">
        <v>142</v>
      </c>
      <c r="BE123" s="237">
        <f>IF(N123="základní",J123,0)</f>
        <v>0</v>
      </c>
      <c r="BF123" s="237">
        <f>IF(N123="snížená",J123,0)</f>
        <v>0</v>
      </c>
      <c r="BG123" s="237">
        <f>IF(N123="zákl. přenesená",J123,0)</f>
        <v>0</v>
      </c>
      <c r="BH123" s="237">
        <f>IF(N123="sníž. přenesená",J123,0)</f>
        <v>0</v>
      </c>
      <c r="BI123" s="237">
        <f>IF(N123="nulová",J123,0)</f>
        <v>0</v>
      </c>
      <c r="BJ123" s="17" t="s">
        <v>84</v>
      </c>
      <c r="BK123" s="237">
        <f>ROUND(I123*H123,2)</f>
        <v>0</v>
      </c>
      <c r="BL123" s="17" t="s">
        <v>634</v>
      </c>
      <c r="BM123" s="236" t="s">
        <v>3242</v>
      </c>
    </row>
    <row r="124" s="2" customFormat="1" ht="24" customHeight="1">
      <c r="A124" s="39"/>
      <c r="B124" s="40"/>
      <c r="C124" s="225" t="s">
        <v>281</v>
      </c>
      <c r="D124" s="225" t="s">
        <v>143</v>
      </c>
      <c r="E124" s="226" t="s">
        <v>3243</v>
      </c>
      <c r="F124" s="227" t="s">
        <v>3244</v>
      </c>
      <c r="G124" s="228" t="s">
        <v>146</v>
      </c>
      <c r="H124" s="229">
        <v>6</v>
      </c>
      <c r="I124" s="230"/>
      <c r="J124" s="231">
        <f>ROUND(I124*H124,2)</f>
        <v>0</v>
      </c>
      <c r="K124" s="227" t="s">
        <v>147</v>
      </c>
      <c r="L124" s="45"/>
      <c r="M124" s="232" t="s">
        <v>32</v>
      </c>
      <c r="N124" s="233" t="s">
        <v>48</v>
      </c>
      <c r="O124" s="85"/>
      <c r="P124" s="234">
        <f>O124*H124</f>
        <v>0</v>
      </c>
      <c r="Q124" s="234">
        <v>0</v>
      </c>
      <c r="R124" s="234">
        <f>Q124*H124</f>
        <v>0</v>
      </c>
      <c r="S124" s="234">
        <v>0</v>
      </c>
      <c r="T124" s="23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6" t="s">
        <v>634</v>
      </c>
      <c r="AT124" s="236" t="s">
        <v>143</v>
      </c>
      <c r="AU124" s="236" t="s">
        <v>84</v>
      </c>
      <c r="AY124" s="17" t="s">
        <v>142</v>
      </c>
      <c r="BE124" s="237">
        <f>IF(N124="základní",J124,0)</f>
        <v>0</v>
      </c>
      <c r="BF124" s="237">
        <f>IF(N124="snížená",J124,0)</f>
        <v>0</v>
      </c>
      <c r="BG124" s="237">
        <f>IF(N124="zákl. přenesená",J124,0)</f>
        <v>0</v>
      </c>
      <c r="BH124" s="237">
        <f>IF(N124="sníž. přenesená",J124,0)</f>
        <v>0</v>
      </c>
      <c r="BI124" s="237">
        <f>IF(N124="nulová",J124,0)</f>
        <v>0</v>
      </c>
      <c r="BJ124" s="17" t="s">
        <v>84</v>
      </c>
      <c r="BK124" s="237">
        <f>ROUND(I124*H124,2)</f>
        <v>0</v>
      </c>
      <c r="BL124" s="17" t="s">
        <v>634</v>
      </c>
      <c r="BM124" s="236" t="s">
        <v>3245</v>
      </c>
    </row>
    <row r="125" s="2" customFormat="1" ht="36" customHeight="1">
      <c r="A125" s="39"/>
      <c r="B125" s="40"/>
      <c r="C125" s="225" t="s">
        <v>285</v>
      </c>
      <c r="D125" s="225" t="s">
        <v>143</v>
      </c>
      <c r="E125" s="226" t="s">
        <v>3246</v>
      </c>
      <c r="F125" s="227" t="s">
        <v>3247</v>
      </c>
      <c r="G125" s="228" t="s">
        <v>146</v>
      </c>
      <c r="H125" s="229">
        <v>9</v>
      </c>
      <c r="I125" s="230"/>
      <c r="J125" s="231">
        <f>ROUND(I125*H125,2)</f>
        <v>0</v>
      </c>
      <c r="K125" s="227" t="s">
        <v>147</v>
      </c>
      <c r="L125" s="45"/>
      <c r="M125" s="232" t="s">
        <v>32</v>
      </c>
      <c r="N125" s="233" t="s">
        <v>48</v>
      </c>
      <c r="O125" s="85"/>
      <c r="P125" s="234">
        <f>O125*H125</f>
        <v>0</v>
      </c>
      <c r="Q125" s="234">
        <v>0</v>
      </c>
      <c r="R125" s="234">
        <f>Q125*H125</f>
        <v>0</v>
      </c>
      <c r="S125" s="234">
        <v>0</v>
      </c>
      <c r="T125" s="23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6" t="s">
        <v>634</v>
      </c>
      <c r="AT125" s="236" t="s">
        <v>143</v>
      </c>
      <c r="AU125" s="236" t="s">
        <v>84</v>
      </c>
      <c r="AY125" s="17" t="s">
        <v>142</v>
      </c>
      <c r="BE125" s="237">
        <f>IF(N125="základní",J125,0)</f>
        <v>0</v>
      </c>
      <c r="BF125" s="237">
        <f>IF(N125="snížená",J125,0)</f>
        <v>0</v>
      </c>
      <c r="BG125" s="237">
        <f>IF(N125="zákl. přenesená",J125,0)</f>
        <v>0</v>
      </c>
      <c r="BH125" s="237">
        <f>IF(N125="sníž. přenesená",J125,0)</f>
        <v>0</v>
      </c>
      <c r="BI125" s="237">
        <f>IF(N125="nulová",J125,0)</f>
        <v>0</v>
      </c>
      <c r="BJ125" s="17" t="s">
        <v>84</v>
      </c>
      <c r="BK125" s="237">
        <f>ROUND(I125*H125,2)</f>
        <v>0</v>
      </c>
      <c r="BL125" s="17" t="s">
        <v>634</v>
      </c>
      <c r="BM125" s="236" t="s">
        <v>3248</v>
      </c>
    </row>
    <row r="126" s="2" customFormat="1" ht="36" customHeight="1">
      <c r="A126" s="39"/>
      <c r="B126" s="40"/>
      <c r="C126" s="225" t="s">
        <v>289</v>
      </c>
      <c r="D126" s="225" t="s">
        <v>143</v>
      </c>
      <c r="E126" s="226" t="s">
        <v>3249</v>
      </c>
      <c r="F126" s="227" t="s">
        <v>3250</v>
      </c>
      <c r="G126" s="228" t="s">
        <v>146</v>
      </c>
      <c r="H126" s="229">
        <v>7</v>
      </c>
      <c r="I126" s="230"/>
      <c r="J126" s="231">
        <f>ROUND(I126*H126,2)</f>
        <v>0</v>
      </c>
      <c r="K126" s="227" t="s">
        <v>147</v>
      </c>
      <c r="L126" s="45"/>
      <c r="M126" s="232" t="s">
        <v>32</v>
      </c>
      <c r="N126" s="233" t="s">
        <v>48</v>
      </c>
      <c r="O126" s="85"/>
      <c r="P126" s="234">
        <f>O126*H126</f>
        <v>0</v>
      </c>
      <c r="Q126" s="234">
        <v>0</v>
      </c>
      <c r="R126" s="234">
        <f>Q126*H126</f>
        <v>0</v>
      </c>
      <c r="S126" s="234">
        <v>0</v>
      </c>
      <c r="T126" s="23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6" t="s">
        <v>3251</v>
      </c>
      <c r="AT126" s="236" t="s">
        <v>143</v>
      </c>
      <c r="AU126" s="236" t="s">
        <v>84</v>
      </c>
      <c r="AY126" s="17" t="s">
        <v>142</v>
      </c>
      <c r="BE126" s="237">
        <f>IF(N126="základní",J126,0)</f>
        <v>0</v>
      </c>
      <c r="BF126" s="237">
        <f>IF(N126="snížená",J126,0)</f>
        <v>0</v>
      </c>
      <c r="BG126" s="237">
        <f>IF(N126="zákl. přenesená",J126,0)</f>
        <v>0</v>
      </c>
      <c r="BH126" s="237">
        <f>IF(N126="sníž. přenesená",J126,0)</f>
        <v>0</v>
      </c>
      <c r="BI126" s="237">
        <f>IF(N126="nulová",J126,0)</f>
        <v>0</v>
      </c>
      <c r="BJ126" s="17" t="s">
        <v>84</v>
      </c>
      <c r="BK126" s="237">
        <f>ROUND(I126*H126,2)</f>
        <v>0</v>
      </c>
      <c r="BL126" s="17" t="s">
        <v>3251</v>
      </c>
      <c r="BM126" s="236" t="s">
        <v>3252</v>
      </c>
    </row>
    <row r="127" s="2" customFormat="1" ht="24" customHeight="1">
      <c r="A127" s="39"/>
      <c r="B127" s="40"/>
      <c r="C127" s="225" t="s">
        <v>293</v>
      </c>
      <c r="D127" s="225" t="s">
        <v>143</v>
      </c>
      <c r="E127" s="226" t="s">
        <v>3253</v>
      </c>
      <c r="F127" s="227" t="s">
        <v>3254</v>
      </c>
      <c r="G127" s="228" t="s">
        <v>146</v>
      </c>
      <c r="H127" s="229">
        <v>2</v>
      </c>
      <c r="I127" s="230"/>
      <c r="J127" s="231">
        <f>ROUND(I127*H127,2)</f>
        <v>0</v>
      </c>
      <c r="K127" s="227" t="s">
        <v>147</v>
      </c>
      <c r="L127" s="45"/>
      <c r="M127" s="232" t="s">
        <v>32</v>
      </c>
      <c r="N127" s="233" t="s">
        <v>48</v>
      </c>
      <c r="O127" s="85"/>
      <c r="P127" s="234">
        <f>O127*H127</f>
        <v>0</v>
      </c>
      <c r="Q127" s="234">
        <v>0</v>
      </c>
      <c r="R127" s="234">
        <f>Q127*H127</f>
        <v>0</v>
      </c>
      <c r="S127" s="234">
        <v>0</v>
      </c>
      <c r="T127" s="235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6" t="s">
        <v>634</v>
      </c>
      <c r="AT127" s="236" t="s">
        <v>143</v>
      </c>
      <c r="AU127" s="236" t="s">
        <v>84</v>
      </c>
      <c r="AY127" s="17" t="s">
        <v>142</v>
      </c>
      <c r="BE127" s="237">
        <f>IF(N127="základní",J127,0)</f>
        <v>0</v>
      </c>
      <c r="BF127" s="237">
        <f>IF(N127="snížená",J127,0)</f>
        <v>0</v>
      </c>
      <c r="BG127" s="237">
        <f>IF(N127="zákl. přenesená",J127,0)</f>
        <v>0</v>
      </c>
      <c r="BH127" s="237">
        <f>IF(N127="sníž. přenesená",J127,0)</f>
        <v>0</v>
      </c>
      <c r="BI127" s="237">
        <f>IF(N127="nulová",J127,0)</f>
        <v>0</v>
      </c>
      <c r="BJ127" s="17" t="s">
        <v>84</v>
      </c>
      <c r="BK127" s="237">
        <f>ROUND(I127*H127,2)</f>
        <v>0</v>
      </c>
      <c r="BL127" s="17" t="s">
        <v>634</v>
      </c>
      <c r="BM127" s="236" t="s">
        <v>3255</v>
      </c>
    </row>
    <row r="128" s="2" customFormat="1" ht="24" customHeight="1">
      <c r="A128" s="39"/>
      <c r="B128" s="40"/>
      <c r="C128" s="225" t="s">
        <v>297</v>
      </c>
      <c r="D128" s="225" t="s">
        <v>143</v>
      </c>
      <c r="E128" s="226" t="s">
        <v>3256</v>
      </c>
      <c r="F128" s="227" t="s">
        <v>3257</v>
      </c>
      <c r="G128" s="228" t="s">
        <v>146</v>
      </c>
      <c r="H128" s="229">
        <v>3</v>
      </c>
      <c r="I128" s="230"/>
      <c r="J128" s="231">
        <f>ROUND(I128*H128,2)</f>
        <v>0</v>
      </c>
      <c r="K128" s="227" t="s">
        <v>147</v>
      </c>
      <c r="L128" s="45"/>
      <c r="M128" s="232" t="s">
        <v>32</v>
      </c>
      <c r="N128" s="233" t="s">
        <v>48</v>
      </c>
      <c r="O128" s="85"/>
      <c r="P128" s="234">
        <f>O128*H128</f>
        <v>0</v>
      </c>
      <c r="Q128" s="234">
        <v>0</v>
      </c>
      <c r="R128" s="234">
        <f>Q128*H128</f>
        <v>0</v>
      </c>
      <c r="S128" s="234">
        <v>0</v>
      </c>
      <c r="T128" s="23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6" t="s">
        <v>634</v>
      </c>
      <c r="AT128" s="236" t="s">
        <v>143</v>
      </c>
      <c r="AU128" s="236" t="s">
        <v>84</v>
      </c>
      <c r="AY128" s="17" t="s">
        <v>142</v>
      </c>
      <c r="BE128" s="237">
        <f>IF(N128="základní",J128,0)</f>
        <v>0</v>
      </c>
      <c r="BF128" s="237">
        <f>IF(N128="snížená",J128,0)</f>
        <v>0</v>
      </c>
      <c r="BG128" s="237">
        <f>IF(N128="zákl. přenesená",J128,0)</f>
        <v>0</v>
      </c>
      <c r="BH128" s="237">
        <f>IF(N128="sníž. přenesená",J128,0)</f>
        <v>0</v>
      </c>
      <c r="BI128" s="237">
        <f>IF(N128="nulová",J128,0)</f>
        <v>0</v>
      </c>
      <c r="BJ128" s="17" t="s">
        <v>84</v>
      </c>
      <c r="BK128" s="237">
        <f>ROUND(I128*H128,2)</f>
        <v>0</v>
      </c>
      <c r="BL128" s="17" t="s">
        <v>634</v>
      </c>
      <c r="BM128" s="236" t="s">
        <v>3258</v>
      </c>
    </row>
    <row r="129" s="12" customFormat="1" ht="25.92" customHeight="1">
      <c r="A129" s="12"/>
      <c r="B129" s="211"/>
      <c r="C129" s="212"/>
      <c r="D129" s="213" t="s">
        <v>76</v>
      </c>
      <c r="E129" s="214" t="s">
        <v>3259</v>
      </c>
      <c r="F129" s="214" t="s">
        <v>3260</v>
      </c>
      <c r="G129" s="212"/>
      <c r="H129" s="212"/>
      <c r="I129" s="215"/>
      <c r="J129" s="216">
        <f>BK129</f>
        <v>0</v>
      </c>
      <c r="K129" s="212"/>
      <c r="L129" s="217"/>
      <c r="M129" s="218"/>
      <c r="N129" s="219"/>
      <c r="O129" s="219"/>
      <c r="P129" s="220">
        <f>SUM(P130:P255)</f>
        <v>0</v>
      </c>
      <c r="Q129" s="219"/>
      <c r="R129" s="220">
        <f>SUM(R130:R255)</f>
        <v>0</v>
      </c>
      <c r="S129" s="219"/>
      <c r="T129" s="221">
        <f>SUM(T130:T255)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2" t="s">
        <v>162</v>
      </c>
      <c r="AT129" s="223" t="s">
        <v>76</v>
      </c>
      <c r="AU129" s="223" t="s">
        <v>77</v>
      </c>
      <c r="AY129" s="222" t="s">
        <v>142</v>
      </c>
      <c r="BK129" s="224">
        <f>SUM(BK130:BK255)</f>
        <v>0</v>
      </c>
    </row>
    <row r="130" s="2" customFormat="1" ht="36" customHeight="1">
      <c r="A130" s="39"/>
      <c r="B130" s="40"/>
      <c r="C130" s="225" t="s">
        <v>301</v>
      </c>
      <c r="D130" s="225" t="s">
        <v>143</v>
      </c>
      <c r="E130" s="226" t="s">
        <v>3261</v>
      </c>
      <c r="F130" s="227" t="s">
        <v>3262</v>
      </c>
      <c r="G130" s="228" t="s">
        <v>450</v>
      </c>
      <c r="H130" s="229">
        <v>30</v>
      </c>
      <c r="I130" s="230"/>
      <c r="J130" s="231">
        <f>ROUND(I130*H130,2)</f>
        <v>0</v>
      </c>
      <c r="K130" s="227" t="s">
        <v>147</v>
      </c>
      <c r="L130" s="45"/>
      <c r="M130" s="232" t="s">
        <v>32</v>
      </c>
      <c r="N130" s="233" t="s">
        <v>48</v>
      </c>
      <c r="O130" s="85"/>
      <c r="P130" s="234">
        <f>O130*H130</f>
        <v>0</v>
      </c>
      <c r="Q130" s="234">
        <v>0</v>
      </c>
      <c r="R130" s="234">
        <f>Q130*H130</f>
        <v>0</v>
      </c>
      <c r="S130" s="234">
        <v>0</v>
      </c>
      <c r="T130" s="23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6" t="s">
        <v>634</v>
      </c>
      <c r="AT130" s="236" t="s">
        <v>143</v>
      </c>
      <c r="AU130" s="236" t="s">
        <v>84</v>
      </c>
      <c r="AY130" s="17" t="s">
        <v>142</v>
      </c>
      <c r="BE130" s="237">
        <f>IF(N130="základní",J130,0)</f>
        <v>0</v>
      </c>
      <c r="BF130" s="237">
        <f>IF(N130="snížená",J130,0)</f>
        <v>0</v>
      </c>
      <c r="BG130" s="237">
        <f>IF(N130="zákl. přenesená",J130,0)</f>
        <v>0</v>
      </c>
      <c r="BH130" s="237">
        <f>IF(N130="sníž. přenesená",J130,0)</f>
        <v>0</v>
      </c>
      <c r="BI130" s="237">
        <f>IF(N130="nulová",J130,0)</f>
        <v>0</v>
      </c>
      <c r="BJ130" s="17" t="s">
        <v>84</v>
      </c>
      <c r="BK130" s="237">
        <f>ROUND(I130*H130,2)</f>
        <v>0</v>
      </c>
      <c r="BL130" s="17" t="s">
        <v>634</v>
      </c>
      <c r="BM130" s="236" t="s">
        <v>3263</v>
      </c>
    </row>
    <row r="131" s="2" customFormat="1">
      <c r="A131" s="39"/>
      <c r="B131" s="40"/>
      <c r="C131" s="41"/>
      <c r="D131" s="238" t="s">
        <v>149</v>
      </c>
      <c r="E131" s="41"/>
      <c r="F131" s="239" t="s">
        <v>3264</v>
      </c>
      <c r="G131" s="41"/>
      <c r="H131" s="41"/>
      <c r="I131" s="147"/>
      <c r="J131" s="41"/>
      <c r="K131" s="41"/>
      <c r="L131" s="45"/>
      <c r="M131" s="240"/>
      <c r="N131" s="241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7" t="s">
        <v>149</v>
      </c>
      <c r="AU131" s="17" t="s">
        <v>84</v>
      </c>
    </row>
    <row r="132" s="2" customFormat="1" ht="36" customHeight="1">
      <c r="A132" s="39"/>
      <c r="B132" s="40"/>
      <c r="C132" s="225" t="s">
        <v>305</v>
      </c>
      <c r="D132" s="225" t="s">
        <v>143</v>
      </c>
      <c r="E132" s="226" t="s">
        <v>3265</v>
      </c>
      <c r="F132" s="227" t="s">
        <v>3266</v>
      </c>
      <c r="G132" s="228" t="s">
        <v>450</v>
      </c>
      <c r="H132" s="229">
        <v>168.095</v>
      </c>
      <c r="I132" s="230"/>
      <c r="J132" s="231">
        <f>ROUND(I132*H132,2)</f>
        <v>0</v>
      </c>
      <c r="K132" s="227" t="s">
        <v>147</v>
      </c>
      <c r="L132" s="45"/>
      <c r="M132" s="232" t="s">
        <v>32</v>
      </c>
      <c r="N132" s="233" t="s">
        <v>48</v>
      </c>
      <c r="O132" s="85"/>
      <c r="P132" s="234">
        <f>O132*H132</f>
        <v>0</v>
      </c>
      <c r="Q132" s="234">
        <v>0</v>
      </c>
      <c r="R132" s="234">
        <f>Q132*H132</f>
        <v>0</v>
      </c>
      <c r="S132" s="234">
        <v>0</v>
      </c>
      <c r="T132" s="23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6" t="s">
        <v>634</v>
      </c>
      <c r="AT132" s="236" t="s">
        <v>143</v>
      </c>
      <c r="AU132" s="236" t="s">
        <v>84</v>
      </c>
      <c r="AY132" s="17" t="s">
        <v>142</v>
      </c>
      <c r="BE132" s="237">
        <f>IF(N132="základní",J132,0)</f>
        <v>0</v>
      </c>
      <c r="BF132" s="237">
        <f>IF(N132="snížená",J132,0)</f>
        <v>0</v>
      </c>
      <c r="BG132" s="237">
        <f>IF(N132="zákl. přenesená",J132,0)</f>
        <v>0</v>
      </c>
      <c r="BH132" s="237">
        <f>IF(N132="sníž. přenesená",J132,0)</f>
        <v>0</v>
      </c>
      <c r="BI132" s="237">
        <f>IF(N132="nulová",J132,0)</f>
        <v>0</v>
      </c>
      <c r="BJ132" s="17" t="s">
        <v>84</v>
      </c>
      <c r="BK132" s="237">
        <f>ROUND(I132*H132,2)</f>
        <v>0</v>
      </c>
      <c r="BL132" s="17" t="s">
        <v>634</v>
      </c>
      <c r="BM132" s="236" t="s">
        <v>3267</v>
      </c>
    </row>
    <row r="133" s="2" customFormat="1">
      <c r="A133" s="39"/>
      <c r="B133" s="40"/>
      <c r="C133" s="41"/>
      <c r="D133" s="238" t="s">
        <v>149</v>
      </c>
      <c r="E133" s="41"/>
      <c r="F133" s="239" t="s">
        <v>3264</v>
      </c>
      <c r="G133" s="41"/>
      <c r="H133" s="41"/>
      <c r="I133" s="147"/>
      <c r="J133" s="41"/>
      <c r="K133" s="41"/>
      <c r="L133" s="45"/>
      <c r="M133" s="240"/>
      <c r="N133" s="241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7" t="s">
        <v>149</v>
      </c>
      <c r="AU133" s="17" t="s">
        <v>84</v>
      </c>
    </row>
    <row r="134" s="15" customFormat="1">
      <c r="A134" s="15"/>
      <c r="B134" s="281"/>
      <c r="C134" s="282"/>
      <c r="D134" s="238" t="s">
        <v>2879</v>
      </c>
      <c r="E134" s="283" t="s">
        <v>32</v>
      </c>
      <c r="F134" s="284" t="s">
        <v>3268</v>
      </c>
      <c r="G134" s="282"/>
      <c r="H134" s="283" t="s">
        <v>32</v>
      </c>
      <c r="I134" s="285"/>
      <c r="J134" s="282"/>
      <c r="K134" s="282"/>
      <c r="L134" s="286"/>
      <c r="M134" s="287"/>
      <c r="N134" s="288"/>
      <c r="O134" s="288"/>
      <c r="P134" s="288"/>
      <c r="Q134" s="288"/>
      <c r="R134" s="288"/>
      <c r="S134" s="288"/>
      <c r="T134" s="289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90" t="s">
        <v>2879</v>
      </c>
      <c r="AU134" s="290" t="s">
        <v>84</v>
      </c>
      <c r="AV134" s="15" t="s">
        <v>84</v>
      </c>
      <c r="AW134" s="15" t="s">
        <v>39</v>
      </c>
      <c r="AX134" s="15" t="s">
        <v>77</v>
      </c>
      <c r="AY134" s="290" t="s">
        <v>142</v>
      </c>
    </row>
    <row r="135" s="13" customFormat="1">
      <c r="A135" s="13"/>
      <c r="B135" s="259"/>
      <c r="C135" s="260"/>
      <c r="D135" s="238" t="s">
        <v>2879</v>
      </c>
      <c r="E135" s="261" t="s">
        <v>32</v>
      </c>
      <c r="F135" s="262" t="s">
        <v>3269</v>
      </c>
      <c r="G135" s="260"/>
      <c r="H135" s="263">
        <v>8.9220000000000006</v>
      </c>
      <c r="I135" s="264"/>
      <c r="J135" s="260"/>
      <c r="K135" s="260"/>
      <c r="L135" s="265"/>
      <c r="M135" s="266"/>
      <c r="N135" s="267"/>
      <c r="O135" s="267"/>
      <c r="P135" s="267"/>
      <c r="Q135" s="267"/>
      <c r="R135" s="267"/>
      <c r="S135" s="267"/>
      <c r="T135" s="26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9" t="s">
        <v>2879</v>
      </c>
      <c r="AU135" s="269" t="s">
        <v>84</v>
      </c>
      <c r="AV135" s="13" t="s">
        <v>86</v>
      </c>
      <c r="AW135" s="13" t="s">
        <v>39</v>
      </c>
      <c r="AX135" s="13" t="s">
        <v>77</v>
      </c>
      <c r="AY135" s="269" t="s">
        <v>142</v>
      </c>
    </row>
    <row r="136" s="15" customFormat="1">
      <c r="A136" s="15"/>
      <c r="B136" s="281"/>
      <c r="C136" s="282"/>
      <c r="D136" s="238" t="s">
        <v>2879</v>
      </c>
      <c r="E136" s="283" t="s">
        <v>32</v>
      </c>
      <c r="F136" s="284" t="s">
        <v>3270</v>
      </c>
      <c r="G136" s="282"/>
      <c r="H136" s="283" t="s">
        <v>32</v>
      </c>
      <c r="I136" s="285"/>
      <c r="J136" s="282"/>
      <c r="K136" s="282"/>
      <c r="L136" s="286"/>
      <c r="M136" s="287"/>
      <c r="N136" s="288"/>
      <c r="O136" s="288"/>
      <c r="P136" s="288"/>
      <c r="Q136" s="288"/>
      <c r="R136" s="288"/>
      <c r="S136" s="288"/>
      <c r="T136" s="289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90" t="s">
        <v>2879</v>
      </c>
      <c r="AU136" s="290" t="s">
        <v>84</v>
      </c>
      <c r="AV136" s="15" t="s">
        <v>84</v>
      </c>
      <c r="AW136" s="15" t="s">
        <v>39</v>
      </c>
      <c r="AX136" s="15" t="s">
        <v>77</v>
      </c>
      <c r="AY136" s="290" t="s">
        <v>142</v>
      </c>
    </row>
    <row r="137" s="13" customFormat="1">
      <c r="A137" s="13"/>
      <c r="B137" s="259"/>
      <c r="C137" s="260"/>
      <c r="D137" s="238" t="s">
        <v>2879</v>
      </c>
      <c r="E137" s="261" t="s">
        <v>32</v>
      </c>
      <c r="F137" s="262" t="s">
        <v>3271</v>
      </c>
      <c r="G137" s="260"/>
      <c r="H137" s="263">
        <v>44.610999999999997</v>
      </c>
      <c r="I137" s="264"/>
      <c r="J137" s="260"/>
      <c r="K137" s="260"/>
      <c r="L137" s="265"/>
      <c r="M137" s="266"/>
      <c r="N137" s="267"/>
      <c r="O137" s="267"/>
      <c r="P137" s="267"/>
      <c r="Q137" s="267"/>
      <c r="R137" s="267"/>
      <c r="S137" s="267"/>
      <c r="T137" s="26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9" t="s">
        <v>2879</v>
      </c>
      <c r="AU137" s="269" t="s">
        <v>84</v>
      </c>
      <c r="AV137" s="13" t="s">
        <v>86</v>
      </c>
      <c r="AW137" s="13" t="s">
        <v>39</v>
      </c>
      <c r="AX137" s="13" t="s">
        <v>77</v>
      </c>
      <c r="AY137" s="269" t="s">
        <v>142</v>
      </c>
    </row>
    <row r="138" s="15" customFormat="1">
      <c r="A138" s="15"/>
      <c r="B138" s="281"/>
      <c r="C138" s="282"/>
      <c r="D138" s="238" t="s">
        <v>2879</v>
      </c>
      <c r="E138" s="283" t="s">
        <v>32</v>
      </c>
      <c r="F138" s="284" t="s">
        <v>3272</v>
      </c>
      <c r="G138" s="282"/>
      <c r="H138" s="283" t="s">
        <v>32</v>
      </c>
      <c r="I138" s="285"/>
      <c r="J138" s="282"/>
      <c r="K138" s="282"/>
      <c r="L138" s="286"/>
      <c r="M138" s="287"/>
      <c r="N138" s="288"/>
      <c r="O138" s="288"/>
      <c r="P138" s="288"/>
      <c r="Q138" s="288"/>
      <c r="R138" s="288"/>
      <c r="S138" s="288"/>
      <c r="T138" s="289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90" t="s">
        <v>2879</v>
      </c>
      <c r="AU138" s="290" t="s">
        <v>84</v>
      </c>
      <c r="AV138" s="15" t="s">
        <v>84</v>
      </c>
      <c r="AW138" s="15" t="s">
        <v>39</v>
      </c>
      <c r="AX138" s="15" t="s">
        <v>77</v>
      </c>
      <c r="AY138" s="290" t="s">
        <v>142</v>
      </c>
    </row>
    <row r="139" s="13" customFormat="1">
      <c r="A139" s="13"/>
      <c r="B139" s="259"/>
      <c r="C139" s="260"/>
      <c r="D139" s="238" t="s">
        <v>2879</v>
      </c>
      <c r="E139" s="261" t="s">
        <v>32</v>
      </c>
      <c r="F139" s="262" t="s">
        <v>3273</v>
      </c>
      <c r="G139" s="260"/>
      <c r="H139" s="263">
        <v>26.241</v>
      </c>
      <c r="I139" s="264"/>
      <c r="J139" s="260"/>
      <c r="K139" s="260"/>
      <c r="L139" s="265"/>
      <c r="M139" s="266"/>
      <c r="N139" s="267"/>
      <c r="O139" s="267"/>
      <c r="P139" s="267"/>
      <c r="Q139" s="267"/>
      <c r="R139" s="267"/>
      <c r="S139" s="267"/>
      <c r="T139" s="26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9" t="s">
        <v>2879</v>
      </c>
      <c r="AU139" s="269" t="s">
        <v>84</v>
      </c>
      <c r="AV139" s="13" t="s">
        <v>86</v>
      </c>
      <c r="AW139" s="13" t="s">
        <v>39</v>
      </c>
      <c r="AX139" s="13" t="s">
        <v>77</v>
      </c>
      <c r="AY139" s="269" t="s">
        <v>142</v>
      </c>
    </row>
    <row r="140" s="15" customFormat="1">
      <c r="A140" s="15"/>
      <c r="B140" s="281"/>
      <c r="C140" s="282"/>
      <c r="D140" s="238" t="s">
        <v>2879</v>
      </c>
      <c r="E140" s="283" t="s">
        <v>32</v>
      </c>
      <c r="F140" s="284" t="s">
        <v>3274</v>
      </c>
      <c r="G140" s="282"/>
      <c r="H140" s="283" t="s">
        <v>32</v>
      </c>
      <c r="I140" s="285"/>
      <c r="J140" s="282"/>
      <c r="K140" s="282"/>
      <c r="L140" s="286"/>
      <c r="M140" s="287"/>
      <c r="N140" s="288"/>
      <c r="O140" s="288"/>
      <c r="P140" s="288"/>
      <c r="Q140" s="288"/>
      <c r="R140" s="288"/>
      <c r="S140" s="288"/>
      <c r="T140" s="289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90" t="s">
        <v>2879</v>
      </c>
      <c r="AU140" s="290" t="s">
        <v>84</v>
      </c>
      <c r="AV140" s="15" t="s">
        <v>84</v>
      </c>
      <c r="AW140" s="15" t="s">
        <v>39</v>
      </c>
      <c r="AX140" s="15" t="s">
        <v>77</v>
      </c>
      <c r="AY140" s="290" t="s">
        <v>142</v>
      </c>
    </row>
    <row r="141" s="13" customFormat="1">
      <c r="A141" s="13"/>
      <c r="B141" s="259"/>
      <c r="C141" s="260"/>
      <c r="D141" s="238" t="s">
        <v>2879</v>
      </c>
      <c r="E141" s="261" t="s">
        <v>32</v>
      </c>
      <c r="F141" s="262" t="s">
        <v>3273</v>
      </c>
      <c r="G141" s="260"/>
      <c r="H141" s="263">
        <v>26.241</v>
      </c>
      <c r="I141" s="264"/>
      <c r="J141" s="260"/>
      <c r="K141" s="260"/>
      <c r="L141" s="265"/>
      <c r="M141" s="266"/>
      <c r="N141" s="267"/>
      <c r="O141" s="267"/>
      <c r="P141" s="267"/>
      <c r="Q141" s="267"/>
      <c r="R141" s="267"/>
      <c r="S141" s="267"/>
      <c r="T141" s="26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9" t="s">
        <v>2879</v>
      </c>
      <c r="AU141" s="269" t="s">
        <v>84</v>
      </c>
      <c r="AV141" s="13" t="s">
        <v>86</v>
      </c>
      <c r="AW141" s="13" t="s">
        <v>39</v>
      </c>
      <c r="AX141" s="13" t="s">
        <v>77</v>
      </c>
      <c r="AY141" s="269" t="s">
        <v>142</v>
      </c>
    </row>
    <row r="142" s="15" customFormat="1">
      <c r="A142" s="15"/>
      <c r="B142" s="281"/>
      <c r="C142" s="282"/>
      <c r="D142" s="238" t="s">
        <v>2879</v>
      </c>
      <c r="E142" s="283" t="s">
        <v>32</v>
      </c>
      <c r="F142" s="284" t="s">
        <v>3275</v>
      </c>
      <c r="G142" s="282"/>
      <c r="H142" s="283" t="s">
        <v>32</v>
      </c>
      <c r="I142" s="285"/>
      <c r="J142" s="282"/>
      <c r="K142" s="282"/>
      <c r="L142" s="286"/>
      <c r="M142" s="287"/>
      <c r="N142" s="288"/>
      <c r="O142" s="288"/>
      <c r="P142" s="288"/>
      <c r="Q142" s="288"/>
      <c r="R142" s="288"/>
      <c r="S142" s="288"/>
      <c r="T142" s="289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90" t="s">
        <v>2879</v>
      </c>
      <c r="AU142" s="290" t="s">
        <v>84</v>
      </c>
      <c r="AV142" s="15" t="s">
        <v>84</v>
      </c>
      <c r="AW142" s="15" t="s">
        <v>39</v>
      </c>
      <c r="AX142" s="15" t="s">
        <v>77</v>
      </c>
      <c r="AY142" s="290" t="s">
        <v>142</v>
      </c>
    </row>
    <row r="143" s="13" customFormat="1">
      <c r="A143" s="13"/>
      <c r="B143" s="259"/>
      <c r="C143" s="260"/>
      <c r="D143" s="238" t="s">
        <v>2879</v>
      </c>
      <c r="E143" s="261" t="s">
        <v>32</v>
      </c>
      <c r="F143" s="262" t="s">
        <v>3276</v>
      </c>
      <c r="G143" s="260"/>
      <c r="H143" s="263">
        <v>0.64000000000000001</v>
      </c>
      <c r="I143" s="264"/>
      <c r="J143" s="260"/>
      <c r="K143" s="260"/>
      <c r="L143" s="265"/>
      <c r="M143" s="266"/>
      <c r="N143" s="267"/>
      <c r="O143" s="267"/>
      <c r="P143" s="267"/>
      <c r="Q143" s="267"/>
      <c r="R143" s="267"/>
      <c r="S143" s="267"/>
      <c r="T143" s="26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9" t="s">
        <v>2879</v>
      </c>
      <c r="AU143" s="269" t="s">
        <v>84</v>
      </c>
      <c r="AV143" s="13" t="s">
        <v>86</v>
      </c>
      <c r="AW143" s="13" t="s">
        <v>39</v>
      </c>
      <c r="AX143" s="13" t="s">
        <v>77</v>
      </c>
      <c r="AY143" s="269" t="s">
        <v>142</v>
      </c>
    </row>
    <row r="144" s="15" customFormat="1">
      <c r="A144" s="15"/>
      <c r="B144" s="281"/>
      <c r="C144" s="282"/>
      <c r="D144" s="238" t="s">
        <v>2879</v>
      </c>
      <c r="E144" s="283" t="s">
        <v>32</v>
      </c>
      <c r="F144" s="284" t="s">
        <v>3277</v>
      </c>
      <c r="G144" s="282"/>
      <c r="H144" s="283" t="s">
        <v>32</v>
      </c>
      <c r="I144" s="285"/>
      <c r="J144" s="282"/>
      <c r="K144" s="282"/>
      <c r="L144" s="286"/>
      <c r="M144" s="287"/>
      <c r="N144" s="288"/>
      <c r="O144" s="288"/>
      <c r="P144" s="288"/>
      <c r="Q144" s="288"/>
      <c r="R144" s="288"/>
      <c r="S144" s="288"/>
      <c r="T144" s="289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90" t="s">
        <v>2879</v>
      </c>
      <c r="AU144" s="290" t="s">
        <v>84</v>
      </c>
      <c r="AV144" s="15" t="s">
        <v>84</v>
      </c>
      <c r="AW144" s="15" t="s">
        <v>39</v>
      </c>
      <c r="AX144" s="15" t="s">
        <v>77</v>
      </c>
      <c r="AY144" s="290" t="s">
        <v>142</v>
      </c>
    </row>
    <row r="145" s="13" customFormat="1">
      <c r="A145" s="13"/>
      <c r="B145" s="259"/>
      <c r="C145" s="260"/>
      <c r="D145" s="238" t="s">
        <v>2879</v>
      </c>
      <c r="E145" s="261" t="s">
        <v>32</v>
      </c>
      <c r="F145" s="262" t="s">
        <v>3276</v>
      </c>
      <c r="G145" s="260"/>
      <c r="H145" s="263">
        <v>0.64000000000000001</v>
      </c>
      <c r="I145" s="264"/>
      <c r="J145" s="260"/>
      <c r="K145" s="260"/>
      <c r="L145" s="265"/>
      <c r="M145" s="266"/>
      <c r="N145" s="267"/>
      <c r="O145" s="267"/>
      <c r="P145" s="267"/>
      <c r="Q145" s="267"/>
      <c r="R145" s="267"/>
      <c r="S145" s="267"/>
      <c r="T145" s="26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9" t="s">
        <v>2879</v>
      </c>
      <c r="AU145" s="269" t="s">
        <v>84</v>
      </c>
      <c r="AV145" s="13" t="s">
        <v>86</v>
      </c>
      <c r="AW145" s="13" t="s">
        <v>39</v>
      </c>
      <c r="AX145" s="13" t="s">
        <v>77</v>
      </c>
      <c r="AY145" s="269" t="s">
        <v>142</v>
      </c>
    </row>
    <row r="146" s="15" customFormat="1">
      <c r="A146" s="15"/>
      <c r="B146" s="281"/>
      <c r="C146" s="282"/>
      <c r="D146" s="238" t="s">
        <v>2879</v>
      </c>
      <c r="E146" s="283" t="s">
        <v>32</v>
      </c>
      <c r="F146" s="284" t="s">
        <v>3278</v>
      </c>
      <c r="G146" s="282"/>
      <c r="H146" s="283" t="s">
        <v>32</v>
      </c>
      <c r="I146" s="285"/>
      <c r="J146" s="282"/>
      <c r="K146" s="282"/>
      <c r="L146" s="286"/>
      <c r="M146" s="287"/>
      <c r="N146" s="288"/>
      <c r="O146" s="288"/>
      <c r="P146" s="288"/>
      <c r="Q146" s="288"/>
      <c r="R146" s="288"/>
      <c r="S146" s="288"/>
      <c r="T146" s="289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90" t="s">
        <v>2879</v>
      </c>
      <c r="AU146" s="290" t="s">
        <v>84</v>
      </c>
      <c r="AV146" s="15" t="s">
        <v>84</v>
      </c>
      <c r="AW146" s="15" t="s">
        <v>39</v>
      </c>
      <c r="AX146" s="15" t="s">
        <v>77</v>
      </c>
      <c r="AY146" s="290" t="s">
        <v>142</v>
      </c>
    </row>
    <row r="147" s="13" customFormat="1">
      <c r="A147" s="13"/>
      <c r="B147" s="259"/>
      <c r="C147" s="260"/>
      <c r="D147" s="238" t="s">
        <v>2879</v>
      </c>
      <c r="E147" s="261" t="s">
        <v>32</v>
      </c>
      <c r="F147" s="262" t="s">
        <v>3279</v>
      </c>
      <c r="G147" s="260"/>
      <c r="H147" s="263">
        <v>27.899999999999999</v>
      </c>
      <c r="I147" s="264"/>
      <c r="J147" s="260"/>
      <c r="K147" s="260"/>
      <c r="L147" s="265"/>
      <c r="M147" s="266"/>
      <c r="N147" s="267"/>
      <c r="O147" s="267"/>
      <c r="P147" s="267"/>
      <c r="Q147" s="267"/>
      <c r="R147" s="267"/>
      <c r="S147" s="267"/>
      <c r="T147" s="26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9" t="s">
        <v>2879</v>
      </c>
      <c r="AU147" s="269" t="s">
        <v>84</v>
      </c>
      <c r="AV147" s="13" t="s">
        <v>86</v>
      </c>
      <c r="AW147" s="13" t="s">
        <v>39</v>
      </c>
      <c r="AX147" s="13" t="s">
        <v>77</v>
      </c>
      <c r="AY147" s="269" t="s">
        <v>142</v>
      </c>
    </row>
    <row r="148" s="15" customFormat="1">
      <c r="A148" s="15"/>
      <c r="B148" s="281"/>
      <c r="C148" s="282"/>
      <c r="D148" s="238" t="s">
        <v>2879</v>
      </c>
      <c r="E148" s="283" t="s">
        <v>32</v>
      </c>
      <c r="F148" s="284" t="s">
        <v>3280</v>
      </c>
      <c r="G148" s="282"/>
      <c r="H148" s="283" t="s">
        <v>32</v>
      </c>
      <c r="I148" s="285"/>
      <c r="J148" s="282"/>
      <c r="K148" s="282"/>
      <c r="L148" s="286"/>
      <c r="M148" s="287"/>
      <c r="N148" s="288"/>
      <c r="O148" s="288"/>
      <c r="P148" s="288"/>
      <c r="Q148" s="288"/>
      <c r="R148" s="288"/>
      <c r="S148" s="288"/>
      <c r="T148" s="289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90" t="s">
        <v>2879</v>
      </c>
      <c r="AU148" s="290" t="s">
        <v>84</v>
      </c>
      <c r="AV148" s="15" t="s">
        <v>84</v>
      </c>
      <c r="AW148" s="15" t="s">
        <v>39</v>
      </c>
      <c r="AX148" s="15" t="s">
        <v>77</v>
      </c>
      <c r="AY148" s="290" t="s">
        <v>142</v>
      </c>
    </row>
    <row r="149" s="13" customFormat="1">
      <c r="A149" s="13"/>
      <c r="B149" s="259"/>
      <c r="C149" s="260"/>
      <c r="D149" s="238" t="s">
        <v>2879</v>
      </c>
      <c r="E149" s="261" t="s">
        <v>32</v>
      </c>
      <c r="F149" s="262" t="s">
        <v>3279</v>
      </c>
      <c r="G149" s="260"/>
      <c r="H149" s="263">
        <v>27.899999999999999</v>
      </c>
      <c r="I149" s="264"/>
      <c r="J149" s="260"/>
      <c r="K149" s="260"/>
      <c r="L149" s="265"/>
      <c r="M149" s="266"/>
      <c r="N149" s="267"/>
      <c r="O149" s="267"/>
      <c r="P149" s="267"/>
      <c r="Q149" s="267"/>
      <c r="R149" s="267"/>
      <c r="S149" s="267"/>
      <c r="T149" s="26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9" t="s">
        <v>2879</v>
      </c>
      <c r="AU149" s="269" t="s">
        <v>84</v>
      </c>
      <c r="AV149" s="13" t="s">
        <v>86</v>
      </c>
      <c r="AW149" s="13" t="s">
        <v>39</v>
      </c>
      <c r="AX149" s="13" t="s">
        <v>77</v>
      </c>
      <c r="AY149" s="269" t="s">
        <v>142</v>
      </c>
    </row>
    <row r="150" s="15" customFormat="1">
      <c r="A150" s="15"/>
      <c r="B150" s="281"/>
      <c r="C150" s="282"/>
      <c r="D150" s="238" t="s">
        <v>2879</v>
      </c>
      <c r="E150" s="283" t="s">
        <v>32</v>
      </c>
      <c r="F150" s="284" t="s">
        <v>3281</v>
      </c>
      <c r="G150" s="282"/>
      <c r="H150" s="283" t="s">
        <v>32</v>
      </c>
      <c r="I150" s="285"/>
      <c r="J150" s="282"/>
      <c r="K150" s="282"/>
      <c r="L150" s="286"/>
      <c r="M150" s="287"/>
      <c r="N150" s="288"/>
      <c r="O150" s="288"/>
      <c r="P150" s="288"/>
      <c r="Q150" s="288"/>
      <c r="R150" s="288"/>
      <c r="S150" s="288"/>
      <c r="T150" s="289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90" t="s">
        <v>2879</v>
      </c>
      <c r="AU150" s="290" t="s">
        <v>84</v>
      </c>
      <c r="AV150" s="15" t="s">
        <v>84</v>
      </c>
      <c r="AW150" s="15" t="s">
        <v>39</v>
      </c>
      <c r="AX150" s="15" t="s">
        <v>77</v>
      </c>
      <c r="AY150" s="290" t="s">
        <v>142</v>
      </c>
    </row>
    <row r="151" s="13" customFormat="1">
      <c r="A151" s="13"/>
      <c r="B151" s="259"/>
      <c r="C151" s="260"/>
      <c r="D151" s="238" t="s">
        <v>2879</v>
      </c>
      <c r="E151" s="261" t="s">
        <v>32</v>
      </c>
      <c r="F151" s="262" t="s">
        <v>3282</v>
      </c>
      <c r="G151" s="260"/>
      <c r="H151" s="263">
        <v>3</v>
      </c>
      <c r="I151" s="264"/>
      <c r="J151" s="260"/>
      <c r="K151" s="260"/>
      <c r="L151" s="265"/>
      <c r="M151" s="266"/>
      <c r="N151" s="267"/>
      <c r="O151" s="267"/>
      <c r="P151" s="267"/>
      <c r="Q151" s="267"/>
      <c r="R151" s="267"/>
      <c r="S151" s="267"/>
      <c r="T151" s="26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9" t="s">
        <v>2879</v>
      </c>
      <c r="AU151" s="269" t="s">
        <v>84</v>
      </c>
      <c r="AV151" s="13" t="s">
        <v>86</v>
      </c>
      <c r="AW151" s="13" t="s">
        <v>39</v>
      </c>
      <c r="AX151" s="13" t="s">
        <v>77</v>
      </c>
      <c r="AY151" s="269" t="s">
        <v>142</v>
      </c>
    </row>
    <row r="152" s="13" customFormat="1">
      <c r="A152" s="13"/>
      <c r="B152" s="259"/>
      <c r="C152" s="260"/>
      <c r="D152" s="238" t="s">
        <v>2879</v>
      </c>
      <c r="E152" s="261" t="s">
        <v>32</v>
      </c>
      <c r="F152" s="262" t="s">
        <v>3283</v>
      </c>
      <c r="G152" s="260"/>
      <c r="H152" s="263">
        <v>2</v>
      </c>
      <c r="I152" s="264"/>
      <c r="J152" s="260"/>
      <c r="K152" s="260"/>
      <c r="L152" s="265"/>
      <c r="M152" s="266"/>
      <c r="N152" s="267"/>
      <c r="O152" s="267"/>
      <c r="P152" s="267"/>
      <c r="Q152" s="267"/>
      <c r="R152" s="267"/>
      <c r="S152" s="267"/>
      <c r="T152" s="26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9" t="s">
        <v>2879</v>
      </c>
      <c r="AU152" s="269" t="s">
        <v>84</v>
      </c>
      <c r="AV152" s="13" t="s">
        <v>86</v>
      </c>
      <c r="AW152" s="13" t="s">
        <v>39</v>
      </c>
      <c r="AX152" s="13" t="s">
        <v>77</v>
      </c>
      <c r="AY152" s="269" t="s">
        <v>142</v>
      </c>
    </row>
    <row r="153" s="14" customFormat="1">
      <c r="A153" s="14"/>
      <c r="B153" s="270"/>
      <c r="C153" s="271"/>
      <c r="D153" s="238" t="s">
        <v>2879</v>
      </c>
      <c r="E153" s="272" t="s">
        <v>32</v>
      </c>
      <c r="F153" s="273" t="s">
        <v>2881</v>
      </c>
      <c r="G153" s="271"/>
      <c r="H153" s="274">
        <v>168.095</v>
      </c>
      <c r="I153" s="275"/>
      <c r="J153" s="271"/>
      <c r="K153" s="271"/>
      <c r="L153" s="276"/>
      <c r="M153" s="277"/>
      <c r="N153" s="278"/>
      <c r="O153" s="278"/>
      <c r="P153" s="278"/>
      <c r="Q153" s="278"/>
      <c r="R153" s="278"/>
      <c r="S153" s="278"/>
      <c r="T153" s="27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80" t="s">
        <v>2879</v>
      </c>
      <c r="AU153" s="280" t="s">
        <v>84</v>
      </c>
      <c r="AV153" s="14" t="s">
        <v>158</v>
      </c>
      <c r="AW153" s="14" t="s">
        <v>39</v>
      </c>
      <c r="AX153" s="14" t="s">
        <v>84</v>
      </c>
      <c r="AY153" s="280" t="s">
        <v>142</v>
      </c>
    </row>
    <row r="154" s="2" customFormat="1" ht="84" customHeight="1">
      <c r="A154" s="39"/>
      <c r="B154" s="40"/>
      <c r="C154" s="225" t="s">
        <v>309</v>
      </c>
      <c r="D154" s="225" t="s">
        <v>143</v>
      </c>
      <c r="E154" s="226" t="s">
        <v>3284</v>
      </c>
      <c r="F154" s="227" t="s">
        <v>3285</v>
      </c>
      <c r="G154" s="228" t="s">
        <v>146</v>
      </c>
      <c r="H154" s="229">
        <v>2</v>
      </c>
      <c r="I154" s="230"/>
      <c r="J154" s="231">
        <f>ROUND(I154*H154,2)</f>
        <v>0</v>
      </c>
      <c r="K154" s="227" t="s">
        <v>147</v>
      </c>
      <c r="L154" s="45"/>
      <c r="M154" s="232" t="s">
        <v>32</v>
      </c>
      <c r="N154" s="233" t="s">
        <v>48</v>
      </c>
      <c r="O154" s="85"/>
      <c r="P154" s="234">
        <f>O154*H154</f>
        <v>0</v>
      </c>
      <c r="Q154" s="234">
        <v>0</v>
      </c>
      <c r="R154" s="234">
        <f>Q154*H154</f>
        <v>0</v>
      </c>
      <c r="S154" s="234">
        <v>0</v>
      </c>
      <c r="T154" s="235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6" t="s">
        <v>634</v>
      </c>
      <c r="AT154" s="236" t="s">
        <v>143</v>
      </c>
      <c r="AU154" s="236" t="s">
        <v>84</v>
      </c>
      <c r="AY154" s="17" t="s">
        <v>142</v>
      </c>
      <c r="BE154" s="237">
        <f>IF(N154="základní",J154,0)</f>
        <v>0</v>
      </c>
      <c r="BF154" s="237">
        <f>IF(N154="snížená",J154,0)</f>
        <v>0</v>
      </c>
      <c r="BG154" s="237">
        <f>IF(N154="zákl. přenesená",J154,0)</f>
        <v>0</v>
      </c>
      <c r="BH154" s="237">
        <f>IF(N154="sníž. přenesená",J154,0)</f>
        <v>0</v>
      </c>
      <c r="BI154" s="237">
        <f>IF(N154="nulová",J154,0)</f>
        <v>0</v>
      </c>
      <c r="BJ154" s="17" t="s">
        <v>84</v>
      </c>
      <c r="BK154" s="237">
        <f>ROUND(I154*H154,2)</f>
        <v>0</v>
      </c>
      <c r="BL154" s="17" t="s">
        <v>634</v>
      </c>
      <c r="BM154" s="236" t="s">
        <v>3286</v>
      </c>
    </row>
    <row r="155" s="2" customFormat="1">
      <c r="A155" s="39"/>
      <c r="B155" s="40"/>
      <c r="C155" s="41"/>
      <c r="D155" s="238" t="s">
        <v>149</v>
      </c>
      <c r="E155" s="41"/>
      <c r="F155" s="239" t="s">
        <v>3287</v>
      </c>
      <c r="G155" s="41"/>
      <c r="H155" s="41"/>
      <c r="I155" s="147"/>
      <c r="J155" s="41"/>
      <c r="K155" s="41"/>
      <c r="L155" s="45"/>
      <c r="M155" s="240"/>
      <c r="N155" s="241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7" t="s">
        <v>149</v>
      </c>
      <c r="AU155" s="17" t="s">
        <v>84</v>
      </c>
    </row>
    <row r="156" s="2" customFormat="1" ht="84" customHeight="1">
      <c r="A156" s="39"/>
      <c r="B156" s="40"/>
      <c r="C156" s="225" t="s">
        <v>313</v>
      </c>
      <c r="D156" s="225" t="s">
        <v>143</v>
      </c>
      <c r="E156" s="226" t="s">
        <v>3288</v>
      </c>
      <c r="F156" s="227" t="s">
        <v>3289</v>
      </c>
      <c r="G156" s="228" t="s">
        <v>146</v>
      </c>
      <c r="H156" s="229">
        <v>34</v>
      </c>
      <c r="I156" s="230"/>
      <c r="J156" s="231">
        <f>ROUND(I156*H156,2)</f>
        <v>0</v>
      </c>
      <c r="K156" s="227" t="s">
        <v>147</v>
      </c>
      <c r="L156" s="45"/>
      <c r="M156" s="232" t="s">
        <v>32</v>
      </c>
      <c r="N156" s="233" t="s">
        <v>48</v>
      </c>
      <c r="O156" s="85"/>
      <c r="P156" s="234">
        <f>O156*H156</f>
        <v>0</v>
      </c>
      <c r="Q156" s="234">
        <v>0</v>
      </c>
      <c r="R156" s="234">
        <f>Q156*H156</f>
        <v>0</v>
      </c>
      <c r="S156" s="234">
        <v>0</v>
      </c>
      <c r="T156" s="235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6" t="s">
        <v>634</v>
      </c>
      <c r="AT156" s="236" t="s">
        <v>143</v>
      </c>
      <c r="AU156" s="236" t="s">
        <v>84</v>
      </c>
      <c r="AY156" s="17" t="s">
        <v>142</v>
      </c>
      <c r="BE156" s="237">
        <f>IF(N156="základní",J156,0)</f>
        <v>0</v>
      </c>
      <c r="BF156" s="237">
        <f>IF(N156="snížená",J156,0)</f>
        <v>0</v>
      </c>
      <c r="BG156" s="237">
        <f>IF(N156="zákl. přenesená",J156,0)</f>
        <v>0</v>
      </c>
      <c r="BH156" s="237">
        <f>IF(N156="sníž. přenesená",J156,0)</f>
        <v>0</v>
      </c>
      <c r="BI156" s="237">
        <f>IF(N156="nulová",J156,0)</f>
        <v>0</v>
      </c>
      <c r="BJ156" s="17" t="s">
        <v>84</v>
      </c>
      <c r="BK156" s="237">
        <f>ROUND(I156*H156,2)</f>
        <v>0</v>
      </c>
      <c r="BL156" s="17" t="s">
        <v>634</v>
      </c>
      <c r="BM156" s="236" t="s">
        <v>3290</v>
      </c>
    </row>
    <row r="157" s="2" customFormat="1">
      <c r="A157" s="39"/>
      <c r="B157" s="40"/>
      <c r="C157" s="41"/>
      <c r="D157" s="238" t="s">
        <v>149</v>
      </c>
      <c r="E157" s="41"/>
      <c r="F157" s="239" t="s">
        <v>3287</v>
      </c>
      <c r="G157" s="41"/>
      <c r="H157" s="41"/>
      <c r="I157" s="147"/>
      <c r="J157" s="41"/>
      <c r="K157" s="41"/>
      <c r="L157" s="45"/>
      <c r="M157" s="240"/>
      <c r="N157" s="241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7" t="s">
        <v>149</v>
      </c>
      <c r="AU157" s="17" t="s">
        <v>84</v>
      </c>
    </row>
    <row r="158" s="2" customFormat="1">
      <c r="A158" s="39"/>
      <c r="B158" s="40"/>
      <c r="C158" s="41"/>
      <c r="D158" s="238" t="s">
        <v>420</v>
      </c>
      <c r="E158" s="41"/>
      <c r="F158" s="239" t="s">
        <v>3291</v>
      </c>
      <c r="G158" s="41"/>
      <c r="H158" s="41"/>
      <c r="I158" s="147"/>
      <c r="J158" s="41"/>
      <c r="K158" s="41"/>
      <c r="L158" s="45"/>
      <c r="M158" s="240"/>
      <c r="N158" s="241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7" t="s">
        <v>420</v>
      </c>
      <c r="AU158" s="17" t="s">
        <v>84</v>
      </c>
    </row>
    <row r="159" s="2" customFormat="1" ht="84" customHeight="1">
      <c r="A159" s="39"/>
      <c r="B159" s="40"/>
      <c r="C159" s="225" t="s">
        <v>317</v>
      </c>
      <c r="D159" s="225" t="s">
        <v>143</v>
      </c>
      <c r="E159" s="226" t="s">
        <v>3292</v>
      </c>
      <c r="F159" s="227" t="s">
        <v>3293</v>
      </c>
      <c r="G159" s="228" t="s">
        <v>146</v>
      </c>
      <c r="H159" s="229">
        <v>9</v>
      </c>
      <c r="I159" s="230"/>
      <c r="J159" s="231">
        <f>ROUND(I159*H159,2)</f>
        <v>0</v>
      </c>
      <c r="K159" s="227" t="s">
        <v>147</v>
      </c>
      <c r="L159" s="45"/>
      <c r="M159" s="232" t="s">
        <v>32</v>
      </c>
      <c r="N159" s="233" t="s">
        <v>48</v>
      </c>
      <c r="O159" s="85"/>
      <c r="P159" s="234">
        <f>O159*H159</f>
        <v>0</v>
      </c>
      <c r="Q159" s="234">
        <v>0</v>
      </c>
      <c r="R159" s="234">
        <f>Q159*H159</f>
        <v>0</v>
      </c>
      <c r="S159" s="234">
        <v>0</v>
      </c>
      <c r="T159" s="235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6" t="s">
        <v>634</v>
      </c>
      <c r="AT159" s="236" t="s">
        <v>143</v>
      </c>
      <c r="AU159" s="236" t="s">
        <v>84</v>
      </c>
      <c r="AY159" s="17" t="s">
        <v>142</v>
      </c>
      <c r="BE159" s="237">
        <f>IF(N159="základní",J159,0)</f>
        <v>0</v>
      </c>
      <c r="BF159" s="237">
        <f>IF(N159="snížená",J159,0)</f>
        <v>0</v>
      </c>
      <c r="BG159" s="237">
        <f>IF(N159="zákl. přenesená",J159,0)</f>
        <v>0</v>
      </c>
      <c r="BH159" s="237">
        <f>IF(N159="sníž. přenesená",J159,0)</f>
        <v>0</v>
      </c>
      <c r="BI159" s="237">
        <f>IF(N159="nulová",J159,0)</f>
        <v>0</v>
      </c>
      <c r="BJ159" s="17" t="s">
        <v>84</v>
      </c>
      <c r="BK159" s="237">
        <f>ROUND(I159*H159,2)</f>
        <v>0</v>
      </c>
      <c r="BL159" s="17" t="s">
        <v>634</v>
      </c>
      <c r="BM159" s="236" t="s">
        <v>3294</v>
      </c>
    </row>
    <row r="160" s="2" customFormat="1">
      <c r="A160" s="39"/>
      <c r="B160" s="40"/>
      <c r="C160" s="41"/>
      <c r="D160" s="238" t="s">
        <v>149</v>
      </c>
      <c r="E160" s="41"/>
      <c r="F160" s="239" t="s">
        <v>3287</v>
      </c>
      <c r="G160" s="41"/>
      <c r="H160" s="41"/>
      <c r="I160" s="147"/>
      <c r="J160" s="41"/>
      <c r="K160" s="41"/>
      <c r="L160" s="45"/>
      <c r="M160" s="240"/>
      <c r="N160" s="241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7" t="s">
        <v>149</v>
      </c>
      <c r="AU160" s="17" t="s">
        <v>84</v>
      </c>
    </row>
    <row r="161" s="2" customFormat="1">
      <c r="A161" s="39"/>
      <c r="B161" s="40"/>
      <c r="C161" s="41"/>
      <c r="D161" s="238" t="s">
        <v>420</v>
      </c>
      <c r="E161" s="41"/>
      <c r="F161" s="239" t="s">
        <v>3295</v>
      </c>
      <c r="G161" s="41"/>
      <c r="H161" s="41"/>
      <c r="I161" s="147"/>
      <c r="J161" s="41"/>
      <c r="K161" s="41"/>
      <c r="L161" s="45"/>
      <c r="M161" s="240"/>
      <c r="N161" s="241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7" t="s">
        <v>420</v>
      </c>
      <c r="AU161" s="17" t="s">
        <v>84</v>
      </c>
    </row>
    <row r="162" s="2" customFormat="1" ht="96" customHeight="1">
      <c r="A162" s="39"/>
      <c r="B162" s="40"/>
      <c r="C162" s="225" t="s">
        <v>321</v>
      </c>
      <c r="D162" s="225" t="s">
        <v>143</v>
      </c>
      <c r="E162" s="226" t="s">
        <v>3296</v>
      </c>
      <c r="F162" s="227" t="s">
        <v>3297</v>
      </c>
      <c r="G162" s="228" t="s">
        <v>450</v>
      </c>
      <c r="H162" s="229">
        <v>50</v>
      </c>
      <c r="I162" s="230"/>
      <c r="J162" s="231">
        <f>ROUND(I162*H162,2)</f>
        <v>0</v>
      </c>
      <c r="K162" s="227" t="s">
        <v>147</v>
      </c>
      <c r="L162" s="45"/>
      <c r="M162" s="232" t="s">
        <v>32</v>
      </c>
      <c r="N162" s="233" t="s">
        <v>48</v>
      </c>
      <c r="O162" s="85"/>
      <c r="P162" s="234">
        <f>O162*H162</f>
        <v>0</v>
      </c>
      <c r="Q162" s="234">
        <v>0</v>
      </c>
      <c r="R162" s="234">
        <f>Q162*H162</f>
        <v>0</v>
      </c>
      <c r="S162" s="234">
        <v>0</v>
      </c>
      <c r="T162" s="235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6" t="s">
        <v>634</v>
      </c>
      <c r="AT162" s="236" t="s">
        <v>143</v>
      </c>
      <c r="AU162" s="236" t="s">
        <v>84</v>
      </c>
      <c r="AY162" s="17" t="s">
        <v>142</v>
      </c>
      <c r="BE162" s="237">
        <f>IF(N162="základní",J162,0)</f>
        <v>0</v>
      </c>
      <c r="BF162" s="237">
        <f>IF(N162="snížená",J162,0)</f>
        <v>0</v>
      </c>
      <c r="BG162" s="237">
        <f>IF(N162="zákl. přenesená",J162,0)</f>
        <v>0</v>
      </c>
      <c r="BH162" s="237">
        <f>IF(N162="sníž. přenesená",J162,0)</f>
        <v>0</v>
      </c>
      <c r="BI162" s="237">
        <f>IF(N162="nulová",J162,0)</f>
        <v>0</v>
      </c>
      <c r="BJ162" s="17" t="s">
        <v>84</v>
      </c>
      <c r="BK162" s="237">
        <f>ROUND(I162*H162,2)</f>
        <v>0</v>
      </c>
      <c r="BL162" s="17" t="s">
        <v>634</v>
      </c>
      <c r="BM162" s="236" t="s">
        <v>3298</v>
      </c>
    </row>
    <row r="163" s="2" customFormat="1">
      <c r="A163" s="39"/>
      <c r="B163" s="40"/>
      <c r="C163" s="41"/>
      <c r="D163" s="238" t="s">
        <v>149</v>
      </c>
      <c r="E163" s="41"/>
      <c r="F163" s="239" t="s">
        <v>3287</v>
      </c>
      <c r="G163" s="41"/>
      <c r="H163" s="41"/>
      <c r="I163" s="147"/>
      <c r="J163" s="41"/>
      <c r="K163" s="41"/>
      <c r="L163" s="45"/>
      <c r="M163" s="240"/>
      <c r="N163" s="241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7" t="s">
        <v>149</v>
      </c>
      <c r="AU163" s="17" t="s">
        <v>84</v>
      </c>
    </row>
    <row r="164" s="2" customFormat="1">
      <c r="A164" s="39"/>
      <c r="B164" s="40"/>
      <c r="C164" s="41"/>
      <c r="D164" s="238" t="s">
        <v>420</v>
      </c>
      <c r="E164" s="41"/>
      <c r="F164" s="239" t="s">
        <v>3299</v>
      </c>
      <c r="G164" s="41"/>
      <c r="H164" s="41"/>
      <c r="I164" s="147"/>
      <c r="J164" s="41"/>
      <c r="K164" s="41"/>
      <c r="L164" s="45"/>
      <c r="M164" s="240"/>
      <c r="N164" s="241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7" t="s">
        <v>420</v>
      </c>
      <c r="AU164" s="17" t="s">
        <v>84</v>
      </c>
    </row>
    <row r="165" s="2" customFormat="1" ht="96" customHeight="1">
      <c r="A165" s="39"/>
      <c r="B165" s="40"/>
      <c r="C165" s="225" t="s">
        <v>326</v>
      </c>
      <c r="D165" s="225" t="s">
        <v>143</v>
      </c>
      <c r="E165" s="226" t="s">
        <v>3300</v>
      </c>
      <c r="F165" s="227" t="s">
        <v>3301</v>
      </c>
      <c r="G165" s="228" t="s">
        <v>450</v>
      </c>
      <c r="H165" s="229">
        <v>45</v>
      </c>
      <c r="I165" s="230"/>
      <c r="J165" s="231">
        <f>ROUND(I165*H165,2)</f>
        <v>0</v>
      </c>
      <c r="K165" s="227" t="s">
        <v>147</v>
      </c>
      <c r="L165" s="45"/>
      <c r="M165" s="232" t="s">
        <v>32</v>
      </c>
      <c r="N165" s="233" t="s">
        <v>48</v>
      </c>
      <c r="O165" s="85"/>
      <c r="P165" s="234">
        <f>O165*H165</f>
        <v>0</v>
      </c>
      <c r="Q165" s="234">
        <v>0</v>
      </c>
      <c r="R165" s="234">
        <f>Q165*H165</f>
        <v>0</v>
      </c>
      <c r="S165" s="234">
        <v>0</v>
      </c>
      <c r="T165" s="235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6" t="s">
        <v>634</v>
      </c>
      <c r="AT165" s="236" t="s">
        <v>143</v>
      </c>
      <c r="AU165" s="236" t="s">
        <v>84</v>
      </c>
      <c r="AY165" s="17" t="s">
        <v>142</v>
      </c>
      <c r="BE165" s="237">
        <f>IF(N165="základní",J165,0)</f>
        <v>0</v>
      </c>
      <c r="BF165" s="237">
        <f>IF(N165="snížená",J165,0)</f>
        <v>0</v>
      </c>
      <c r="BG165" s="237">
        <f>IF(N165="zákl. přenesená",J165,0)</f>
        <v>0</v>
      </c>
      <c r="BH165" s="237">
        <f>IF(N165="sníž. přenesená",J165,0)</f>
        <v>0</v>
      </c>
      <c r="BI165" s="237">
        <f>IF(N165="nulová",J165,0)</f>
        <v>0</v>
      </c>
      <c r="BJ165" s="17" t="s">
        <v>84</v>
      </c>
      <c r="BK165" s="237">
        <f>ROUND(I165*H165,2)</f>
        <v>0</v>
      </c>
      <c r="BL165" s="17" t="s">
        <v>634</v>
      </c>
      <c r="BM165" s="236" t="s">
        <v>3302</v>
      </c>
    </row>
    <row r="166" s="2" customFormat="1">
      <c r="A166" s="39"/>
      <c r="B166" s="40"/>
      <c r="C166" s="41"/>
      <c r="D166" s="238" t="s">
        <v>149</v>
      </c>
      <c r="E166" s="41"/>
      <c r="F166" s="239" t="s">
        <v>3287</v>
      </c>
      <c r="G166" s="41"/>
      <c r="H166" s="41"/>
      <c r="I166" s="147"/>
      <c r="J166" s="41"/>
      <c r="K166" s="41"/>
      <c r="L166" s="45"/>
      <c r="M166" s="240"/>
      <c r="N166" s="241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7" t="s">
        <v>149</v>
      </c>
      <c r="AU166" s="17" t="s">
        <v>84</v>
      </c>
    </row>
    <row r="167" s="2" customFormat="1" ht="96" customHeight="1">
      <c r="A167" s="39"/>
      <c r="B167" s="40"/>
      <c r="C167" s="225" t="s">
        <v>330</v>
      </c>
      <c r="D167" s="225" t="s">
        <v>143</v>
      </c>
      <c r="E167" s="226" t="s">
        <v>3303</v>
      </c>
      <c r="F167" s="227" t="s">
        <v>3304</v>
      </c>
      <c r="G167" s="228" t="s">
        <v>450</v>
      </c>
      <c r="H167" s="229">
        <v>9</v>
      </c>
      <c r="I167" s="230"/>
      <c r="J167" s="231">
        <f>ROUND(I167*H167,2)</f>
        <v>0</v>
      </c>
      <c r="K167" s="227" t="s">
        <v>147</v>
      </c>
      <c r="L167" s="45"/>
      <c r="M167" s="232" t="s">
        <v>32</v>
      </c>
      <c r="N167" s="233" t="s">
        <v>48</v>
      </c>
      <c r="O167" s="85"/>
      <c r="P167" s="234">
        <f>O167*H167</f>
        <v>0</v>
      </c>
      <c r="Q167" s="234">
        <v>0</v>
      </c>
      <c r="R167" s="234">
        <f>Q167*H167</f>
        <v>0</v>
      </c>
      <c r="S167" s="234">
        <v>0</v>
      </c>
      <c r="T167" s="235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6" t="s">
        <v>634</v>
      </c>
      <c r="AT167" s="236" t="s">
        <v>143</v>
      </c>
      <c r="AU167" s="236" t="s">
        <v>84</v>
      </c>
      <c r="AY167" s="17" t="s">
        <v>142</v>
      </c>
      <c r="BE167" s="237">
        <f>IF(N167="základní",J167,0)</f>
        <v>0</v>
      </c>
      <c r="BF167" s="237">
        <f>IF(N167="snížená",J167,0)</f>
        <v>0</v>
      </c>
      <c r="BG167" s="237">
        <f>IF(N167="zákl. přenesená",J167,0)</f>
        <v>0</v>
      </c>
      <c r="BH167" s="237">
        <f>IF(N167="sníž. přenesená",J167,0)</f>
        <v>0</v>
      </c>
      <c r="BI167" s="237">
        <f>IF(N167="nulová",J167,0)</f>
        <v>0</v>
      </c>
      <c r="BJ167" s="17" t="s">
        <v>84</v>
      </c>
      <c r="BK167" s="237">
        <f>ROUND(I167*H167,2)</f>
        <v>0</v>
      </c>
      <c r="BL167" s="17" t="s">
        <v>634</v>
      </c>
      <c r="BM167" s="236" t="s">
        <v>3305</v>
      </c>
    </row>
    <row r="168" s="2" customFormat="1">
      <c r="A168" s="39"/>
      <c r="B168" s="40"/>
      <c r="C168" s="41"/>
      <c r="D168" s="238" t="s">
        <v>149</v>
      </c>
      <c r="E168" s="41"/>
      <c r="F168" s="239" t="s">
        <v>3287</v>
      </c>
      <c r="G168" s="41"/>
      <c r="H168" s="41"/>
      <c r="I168" s="147"/>
      <c r="J168" s="41"/>
      <c r="K168" s="41"/>
      <c r="L168" s="45"/>
      <c r="M168" s="240"/>
      <c r="N168" s="241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7" t="s">
        <v>149</v>
      </c>
      <c r="AU168" s="17" t="s">
        <v>84</v>
      </c>
    </row>
    <row r="169" s="2" customFormat="1" ht="96" customHeight="1">
      <c r="A169" s="39"/>
      <c r="B169" s="40"/>
      <c r="C169" s="225" t="s">
        <v>334</v>
      </c>
      <c r="D169" s="225" t="s">
        <v>143</v>
      </c>
      <c r="E169" s="226" t="s">
        <v>3306</v>
      </c>
      <c r="F169" s="227" t="s">
        <v>3307</v>
      </c>
      <c r="G169" s="228" t="s">
        <v>450</v>
      </c>
      <c r="H169" s="229">
        <v>1150</v>
      </c>
      <c r="I169" s="230"/>
      <c r="J169" s="231">
        <f>ROUND(I169*H169,2)</f>
        <v>0</v>
      </c>
      <c r="K169" s="227" t="s">
        <v>147</v>
      </c>
      <c r="L169" s="45"/>
      <c r="M169" s="232" t="s">
        <v>32</v>
      </c>
      <c r="N169" s="233" t="s">
        <v>48</v>
      </c>
      <c r="O169" s="85"/>
      <c r="P169" s="234">
        <f>O169*H169</f>
        <v>0</v>
      </c>
      <c r="Q169" s="234">
        <v>0</v>
      </c>
      <c r="R169" s="234">
        <f>Q169*H169</f>
        <v>0</v>
      </c>
      <c r="S169" s="234">
        <v>0</v>
      </c>
      <c r="T169" s="235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6" t="s">
        <v>634</v>
      </c>
      <c r="AT169" s="236" t="s">
        <v>143</v>
      </c>
      <c r="AU169" s="236" t="s">
        <v>84</v>
      </c>
      <c r="AY169" s="17" t="s">
        <v>142</v>
      </c>
      <c r="BE169" s="237">
        <f>IF(N169="základní",J169,0)</f>
        <v>0</v>
      </c>
      <c r="BF169" s="237">
        <f>IF(N169="snížená",J169,0)</f>
        <v>0</v>
      </c>
      <c r="BG169" s="237">
        <f>IF(N169="zákl. přenesená",J169,0)</f>
        <v>0</v>
      </c>
      <c r="BH169" s="237">
        <f>IF(N169="sníž. přenesená",J169,0)</f>
        <v>0</v>
      </c>
      <c r="BI169" s="237">
        <f>IF(N169="nulová",J169,0)</f>
        <v>0</v>
      </c>
      <c r="BJ169" s="17" t="s">
        <v>84</v>
      </c>
      <c r="BK169" s="237">
        <f>ROUND(I169*H169,2)</f>
        <v>0</v>
      </c>
      <c r="BL169" s="17" t="s">
        <v>634</v>
      </c>
      <c r="BM169" s="236" t="s">
        <v>3308</v>
      </c>
    </row>
    <row r="170" s="2" customFormat="1">
      <c r="A170" s="39"/>
      <c r="B170" s="40"/>
      <c r="C170" s="41"/>
      <c r="D170" s="238" t="s">
        <v>149</v>
      </c>
      <c r="E170" s="41"/>
      <c r="F170" s="239" t="s">
        <v>3287</v>
      </c>
      <c r="G170" s="41"/>
      <c r="H170" s="41"/>
      <c r="I170" s="147"/>
      <c r="J170" s="41"/>
      <c r="K170" s="41"/>
      <c r="L170" s="45"/>
      <c r="M170" s="240"/>
      <c r="N170" s="241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7" t="s">
        <v>149</v>
      </c>
      <c r="AU170" s="17" t="s">
        <v>84</v>
      </c>
    </row>
    <row r="171" s="2" customFormat="1" ht="36" customHeight="1">
      <c r="A171" s="39"/>
      <c r="B171" s="40"/>
      <c r="C171" s="225" t="s">
        <v>340</v>
      </c>
      <c r="D171" s="225" t="s">
        <v>143</v>
      </c>
      <c r="E171" s="226" t="s">
        <v>3309</v>
      </c>
      <c r="F171" s="227" t="s">
        <v>3310</v>
      </c>
      <c r="G171" s="228" t="s">
        <v>146</v>
      </c>
      <c r="H171" s="229">
        <v>10</v>
      </c>
      <c r="I171" s="230"/>
      <c r="J171" s="231">
        <f>ROUND(I171*H171,2)</f>
        <v>0</v>
      </c>
      <c r="K171" s="227" t="s">
        <v>147</v>
      </c>
      <c r="L171" s="45"/>
      <c r="M171" s="232" t="s">
        <v>32</v>
      </c>
      <c r="N171" s="233" t="s">
        <v>48</v>
      </c>
      <c r="O171" s="85"/>
      <c r="P171" s="234">
        <f>O171*H171</f>
        <v>0</v>
      </c>
      <c r="Q171" s="234">
        <v>0</v>
      </c>
      <c r="R171" s="234">
        <f>Q171*H171</f>
        <v>0</v>
      </c>
      <c r="S171" s="234">
        <v>0</v>
      </c>
      <c r="T171" s="235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6" t="s">
        <v>634</v>
      </c>
      <c r="AT171" s="236" t="s">
        <v>143</v>
      </c>
      <c r="AU171" s="236" t="s">
        <v>84</v>
      </c>
      <c r="AY171" s="17" t="s">
        <v>142</v>
      </c>
      <c r="BE171" s="237">
        <f>IF(N171="základní",J171,0)</f>
        <v>0</v>
      </c>
      <c r="BF171" s="237">
        <f>IF(N171="snížená",J171,0)</f>
        <v>0</v>
      </c>
      <c r="BG171" s="237">
        <f>IF(N171="zákl. přenesená",J171,0)</f>
        <v>0</v>
      </c>
      <c r="BH171" s="237">
        <f>IF(N171="sníž. přenesená",J171,0)</f>
        <v>0</v>
      </c>
      <c r="BI171" s="237">
        <f>IF(N171="nulová",J171,0)</f>
        <v>0</v>
      </c>
      <c r="BJ171" s="17" t="s">
        <v>84</v>
      </c>
      <c r="BK171" s="237">
        <f>ROUND(I171*H171,2)</f>
        <v>0</v>
      </c>
      <c r="BL171" s="17" t="s">
        <v>634</v>
      </c>
      <c r="BM171" s="236" t="s">
        <v>3311</v>
      </c>
    </row>
    <row r="172" s="2" customFormat="1">
      <c r="A172" s="39"/>
      <c r="B172" s="40"/>
      <c r="C172" s="41"/>
      <c r="D172" s="238" t="s">
        <v>149</v>
      </c>
      <c r="E172" s="41"/>
      <c r="F172" s="239" t="s">
        <v>3312</v>
      </c>
      <c r="G172" s="41"/>
      <c r="H172" s="41"/>
      <c r="I172" s="147"/>
      <c r="J172" s="41"/>
      <c r="K172" s="41"/>
      <c r="L172" s="45"/>
      <c r="M172" s="240"/>
      <c r="N172" s="241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7" t="s">
        <v>149</v>
      </c>
      <c r="AU172" s="17" t="s">
        <v>84</v>
      </c>
    </row>
    <row r="173" s="2" customFormat="1" ht="36" customHeight="1">
      <c r="A173" s="39"/>
      <c r="B173" s="40"/>
      <c r="C173" s="225" t="s">
        <v>344</v>
      </c>
      <c r="D173" s="225" t="s">
        <v>143</v>
      </c>
      <c r="E173" s="226" t="s">
        <v>3313</v>
      </c>
      <c r="F173" s="227" t="s">
        <v>3314</v>
      </c>
      <c r="G173" s="228" t="s">
        <v>146</v>
      </c>
      <c r="H173" s="229">
        <v>1</v>
      </c>
      <c r="I173" s="230"/>
      <c r="J173" s="231">
        <f>ROUND(I173*H173,2)</f>
        <v>0</v>
      </c>
      <c r="K173" s="227" t="s">
        <v>147</v>
      </c>
      <c r="L173" s="45"/>
      <c r="M173" s="232" t="s">
        <v>32</v>
      </c>
      <c r="N173" s="233" t="s">
        <v>48</v>
      </c>
      <c r="O173" s="85"/>
      <c r="P173" s="234">
        <f>O173*H173</f>
        <v>0</v>
      </c>
      <c r="Q173" s="234">
        <v>0</v>
      </c>
      <c r="R173" s="234">
        <f>Q173*H173</f>
        <v>0</v>
      </c>
      <c r="S173" s="234">
        <v>0</v>
      </c>
      <c r="T173" s="235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6" t="s">
        <v>634</v>
      </c>
      <c r="AT173" s="236" t="s">
        <v>143</v>
      </c>
      <c r="AU173" s="236" t="s">
        <v>84</v>
      </c>
      <c r="AY173" s="17" t="s">
        <v>142</v>
      </c>
      <c r="BE173" s="237">
        <f>IF(N173="základní",J173,0)</f>
        <v>0</v>
      </c>
      <c r="BF173" s="237">
        <f>IF(N173="snížená",J173,0)</f>
        <v>0</v>
      </c>
      <c r="BG173" s="237">
        <f>IF(N173="zákl. přenesená",J173,0)</f>
        <v>0</v>
      </c>
      <c r="BH173" s="237">
        <f>IF(N173="sníž. přenesená",J173,0)</f>
        <v>0</v>
      </c>
      <c r="BI173" s="237">
        <f>IF(N173="nulová",J173,0)</f>
        <v>0</v>
      </c>
      <c r="BJ173" s="17" t="s">
        <v>84</v>
      </c>
      <c r="BK173" s="237">
        <f>ROUND(I173*H173,2)</f>
        <v>0</v>
      </c>
      <c r="BL173" s="17" t="s">
        <v>634</v>
      </c>
      <c r="BM173" s="236" t="s">
        <v>3315</v>
      </c>
    </row>
    <row r="174" s="2" customFormat="1">
      <c r="A174" s="39"/>
      <c r="B174" s="40"/>
      <c r="C174" s="41"/>
      <c r="D174" s="238" t="s">
        <v>149</v>
      </c>
      <c r="E174" s="41"/>
      <c r="F174" s="239" t="s">
        <v>3312</v>
      </c>
      <c r="G174" s="41"/>
      <c r="H174" s="41"/>
      <c r="I174" s="147"/>
      <c r="J174" s="41"/>
      <c r="K174" s="41"/>
      <c r="L174" s="45"/>
      <c r="M174" s="240"/>
      <c r="N174" s="241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7" t="s">
        <v>149</v>
      </c>
      <c r="AU174" s="17" t="s">
        <v>84</v>
      </c>
    </row>
    <row r="175" s="2" customFormat="1" ht="84" customHeight="1">
      <c r="A175" s="39"/>
      <c r="B175" s="40"/>
      <c r="C175" s="225" t="s">
        <v>348</v>
      </c>
      <c r="D175" s="225" t="s">
        <v>143</v>
      </c>
      <c r="E175" s="226" t="s">
        <v>3316</v>
      </c>
      <c r="F175" s="227" t="s">
        <v>3317</v>
      </c>
      <c r="G175" s="228" t="s">
        <v>146</v>
      </c>
      <c r="H175" s="229">
        <v>26</v>
      </c>
      <c r="I175" s="230"/>
      <c r="J175" s="231">
        <f>ROUND(I175*H175,2)</f>
        <v>0</v>
      </c>
      <c r="K175" s="227" t="s">
        <v>147</v>
      </c>
      <c r="L175" s="45"/>
      <c r="M175" s="232" t="s">
        <v>32</v>
      </c>
      <c r="N175" s="233" t="s">
        <v>48</v>
      </c>
      <c r="O175" s="85"/>
      <c r="P175" s="234">
        <f>O175*H175</f>
        <v>0</v>
      </c>
      <c r="Q175" s="234">
        <v>0</v>
      </c>
      <c r="R175" s="234">
        <f>Q175*H175</f>
        <v>0</v>
      </c>
      <c r="S175" s="234">
        <v>0</v>
      </c>
      <c r="T175" s="235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6" t="s">
        <v>3251</v>
      </c>
      <c r="AT175" s="236" t="s">
        <v>143</v>
      </c>
      <c r="AU175" s="236" t="s">
        <v>84</v>
      </c>
      <c r="AY175" s="17" t="s">
        <v>142</v>
      </c>
      <c r="BE175" s="237">
        <f>IF(N175="základní",J175,0)</f>
        <v>0</v>
      </c>
      <c r="BF175" s="237">
        <f>IF(N175="snížená",J175,0)</f>
        <v>0</v>
      </c>
      <c r="BG175" s="237">
        <f>IF(N175="zákl. přenesená",J175,0)</f>
        <v>0</v>
      </c>
      <c r="BH175" s="237">
        <f>IF(N175="sníž. přenesená",J175,0)</f>
        <v>0</v>
      </c>
      <c r="BI175" s="237">
        <f>IF(N175="nulová",J175,0)</f>
        <v>0</v>
      </c>
      <c r="BJ175" s="17" t="s">
        <v>84</v>
      </c>
      <c r="BK175" s="237">
        <f>ROUND(I175*H175,2)</f>
        <v>0</v>
      </c>
      <c r="BL175" s="17" t="s">
        <v>3251</v>
      </c>
      <c r="BM175" s="236" t="s">
        <v>3318</v>
      </c>
    </row>
    <row r="176" s="2" customFormat="1">
      <c r="A176" s="39"/>
      <c r="B176" s="40"/>
      <c r="C176" s="41"/>
      <c r="D176" s="238" t="s">
        <v>149</v>
      </c>
      <c r="E176" s="41"/>
      <c r="F176" s="239" t="s">
        <v>3287</v>
      </c>
      <c r="G176" s="41"/>
      <c r="H176" s="41"/>
      <c r="I176" s="147"/>
      <c r="J176" s="41"/>
      <c r="K176" s="41"/>
      <c r="L176" s="45"/>
      <c r="M176" s="240"/>
      <c r="N176" s="241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7" t="s">
        <v>149</v>
      </c>
      <c r="AU176" s="17" t="s">
        <v>84</v>
      </c>
    </row>
    <row r="177" s="2" customFormat="1" ht="84" customHeight="1">
      <c r="A177" s="39"/>
      <c r="B177" s="40"/>
      <c r="C177" s="225" t="s">
        <v>352</v>
      </c>
      <c r="D177" s="225" t="s">
        <v>143</v>
      </c>
      <c r="E177" s="226" t="s">
        <v>3319</v>
      </c>
      <c r="F177" s="227" t="s">
        <v>3320</v>
      </c>
      <c r="G177" s="228" t="s">
        <v>146</v>
      </c>
      <c r="H177" s="229">
        <v>10</v>
      </c>
      <c r="I177" s="230"/>
      <c r="J177" s="231">
        <f>ROUND(I177*H177,2)</f>
        <v>0</v>
      </c>
      <c r="K177" s="227" t="s">
        <v>147</v>
      </c>
      <c r="L177" s="45"/>
      <c r="M177" s="232" t="s">
        <v>32</v>
      </c>
      <c r="N177" s="233" t="s">
        <v>48</v>
      </c>
      <c r="O177" s="85"/>
      <c r="P177" s="234">
        <f>O177*H177</f>
        <v>0</v>
      </c>
      <c r="Q177" s="234">
        <v>0</v>
      </c>
      <c r="R177" s="234">
        <f>Q177*H177</f>
        <v>0</v>
      </c>
      <c r="S177" s="234">
        <v>0</v>
      </c>
      <c r="T177" s="235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6" t="s">
        <v>3251</v>
      </c>
      <c r="AT177" s="236" t="s">
        <v>143</v>
      </c>
      <c r="AU177" s="236" t="s">
        <v>84</v>
      </c>
      <c r="AY177" s="17" t="s">
        <v>142</v>
      </c>
      <c r="BE177" s="237">
        <f>IF(N177="základní",J177,0)</f>
        <v>0</v>
      </c>
      <c r="BF177" s="237">
        <f>IF(N177="snížená",J177,0)</f>
        <v>0</v>
      </c>
      <c r="BG177" s="237">
        <f>IF(N177="zákl. přenesená",J177,0)</f>
        <v>0</v>
      </c>
      <c r="BH177" s="237">
        <f>IF(N177="sníž. přenesená",J177,0)</f>
        <v>0</v>
      </c>
      <c r="BI177" s="237">
        <f>IF(N177="nulová",J177,0)</f>
        <v>0</v>
      </c>
      <c r="BJ177" s="17" t="s">
        <v>84</v>
      </c>
      <c r="BK177" s="237">
        <f>ROUND(I177*H177,2)</f>
        <v>0</v>
      </c>
      <c r="BL177" s="17" t="s">
        <v>3251</v>
      </c>
      <c r="BM177" s="236" t="s">
        <v>3321</v>
      </c>
    </row>
    <row r="178" s="2" customFormat="1">
      <c r="A178" s="39"/>
      <c r="B178" s="40"/>
      <c r="C178" s="41"/>
      <c r="D178" s="238" t="s">
        <v>149</v>
      </c>
      <c r="E178" s="41"/>
      <c r="F178" s="239" t="s">
        <v>3287</v>
      </c>
      <c r="G178" s="41"/>
      <c r="H178" s="41"/>
      <c r="I178" s="147"/>
      <c r="J178" s="41"/>
      <c r="K178" s="41"/>
      <c r="L178" s="45"/>
      <c r="M178" s="240"/>
      <c r="N178" s="241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7" t="s">
        <v>149</v>
      </c>
      <c r="AU178" s="17" t="s">
        <v>84</v>
      </c>
    </row>
    <row r="179" s="2" customFormat="1" ht="84" customHeight="1">
      <c r="A179" s="39"/>
      <c r="B179" s="40"/>
      <c r="C179" s="225" t="s">
        <v>358</v>
      </c>
      <c r="D179" s="225" t="s">
        <v>143</v>
      </c>
      <c r="E179" s="226" t="s">
        <v>3322</v>
      </c>
      <c r="F179" s="227" t="s">
        <v>3323</v>
      </c>
      <c r="G179" s="228" t="s">
        <v>146</v>
      </c>
      <c r="H179" s="229">
        <v>70</v>
      </c>
      <c r="I179" s="230"/>
      <c r="J179" s="231">
        <f>ROUND(I179*H179,2)</f>
        <v>0</v>
      </c>
      <c r="K179" s="227" t="s">
        <v>147</v>
      </c>
      <c r="L179" s="45"/>
      <c r="M179" s="232" t="s">
        <v>32</v>
      </c>
      <c r="N179" s="233" t="s">
        <v>48</v>
      </c>
      <c r="O179" s="85"/>
      <c r="P179" s="234">
        <f>O179*H179</f>
        <v>0</v>
      </c>
      <c r="Q179" s="234">
        <v>0</v>
      </c>
      <c r="R179" s="234">
        <f>Q179*H179</f>
        <v>0</v>
      </c>
      <c r="S179" s="234">
        <v>0</v>
      </c>
      <c r="T179" s="235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6" t="s">
        <v>3251</v>
      </c>
      <c r="AT179" s="236" t="s">
        <v>143</v>
      </c>
      <c r="AU179" s="236" t="s">
        <v>84</v>
      </c>
      <c r="AY179" s="17" t="s">
        <v>142</v>
      </c>
      <c r="BE179" s="237">
        <f>IF(N179="základní",J179,0)</f>
        <v>0</v>
      </c>
      <c r="BF179" s="237">
        <f>IF(N179="snížená",J179,0)</f>
        <v>0</v>
      </c>
      <c r="BG179" s="237">
        <f>IF(N179="zákl. přenesená",J179,0)</f>
        <v>0</v>
      </c>
      <c r="BH179" s="237">
        <f>IF(N179="sníž. přenesená",J179,0)</f>
        <v>0</v>
      </c>
      <c r="BI179" s="237">
        <f>IF(N179="nulová",J179,0)</f>
        <v>0</v>
      </c>
      <c r="BJ179" s="17" t="s">
        <v>84</v>
      </c>
      <c r="BK179" s="237">
        <f>ROUND(I179*H179,2)</f>
        <v>0</v>
      </c>
      <c r="BL179" s="17" t="s">
        <v>3251</v>
      </c>
      <c r="BM179" s="236" t="s">
        <v>3324</v>
      </c>
    </row>
    <row r="180" s="2" customFormat="1">
      <c r="A180" s="39"/>
      <c r="B180" s="40"/>
      <c r="C180" s="41"/>
      <c r="D180" s="238" t="s">
        <v>149</v>
      </c>
      <c r="E180" s="41"/>
      <c r="F180" s="239" t="s">
        <v>3287</v>
      </c>
      <c r="G180" s="41"/>
      <c r="H180" s="41"/>
      <c r="I180" s="147"/>
      <c r="J180" s="41"/>
      <c r="K180" s="41"/>
      <c r="L180" s="45"/>
      <c r="M180" s="240"/>
      <c r="N180" s="241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7" t="s">
        <v>149</v>
      </c>
      <c r="AU180" s="17" t="s">
        <v>84</v>
      </c>
    </row>
    <row r="181" s="2" customFormat="1" ht="84" customHeight="1">
      <c r="A181" s="39"/>
      <c r="B181" s="40"/>
      <c r="C181" s="225" t="s">
        <v>362</v>
      </c>
      <c r="D181" s="225" t="s">
        <v>143</v>
      </c>
      <c r="E181" s="226" t="s">
        <v>3325</v>
      </c>
      <c r="F181" s="227" t="s">
        <v>3326</v>
      </c>
      <c r="G181" s="228" t="s">
        <v>450</v>
      </c>
      <c r="H181" s="229">
        <v>1</v>
      </c>
      <c r="I181" s="230"/>
      <c r="J181" s="231">
        <f>ROUND(I181*H181,2)</f>
        <v>0</v>
      </c>
      <c r="K181" s="227" t="s">
        <v>147</v>
      </c>
      <c r="L181" s="45"/>
      <c r="M181" s="232" t="s">
        <v>32</v>
      </c>
      <c r="N181" s="233" t="s">
        <v>48</v>
      </c>
      <c r="O181" s="85"/>
      <c r="P181" s="234">
        <f>O181*H181</f>
        <v>0</v>
      </c>
      <c r="Q181" s="234">
        <v>0</v>
      </c>
      <c r="R181" s="234">
        <f>Q181*H181</f>
        <v>0</v>
      </c>
      <c r="S181" s="234">
        <v>0</v>
      </c>
      <c r="T181" s="235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6" t="s">
        <v>634</v>
      </c>
      <c r="AT181" s="236" t="s">
        <v>143</v>
      </c>
      <c r="AU181" s="236" t="s">
        <v>84</v>
      </c>
      <c r="AY181" s="17" t="s">
        <v>142</v>
      </c>
      <c r="BE181" s="237">
        <f>IF(N181="základní",J181,0)</f>
        <v>0</v>
      </c>
      <c r="BF181" s="237">
        <f>IF(N181="snížená",J181,0)</f>
        <v>0</v>
      </c>
      <c r="BG181" s="237">
        <f>IF(N181="zákl. přenesená",J181,0)</f>
        <v>0</v>
      </c>
      <c r="BH181" s="237">
        <f>IF(N181="sníž. přenesená",J181,0)</f>
        <v>0</v>
      </c>
      <c r="BI181" s="237">
        <f>IF(N181="nulová",J181,0)</f>
        <v>0</v>
      </c>
      <c r="BJ181" s="17" t="s">
        <v>84</v>
      </c>
      <c r="BK181" s="237">
        <f>ROUND(I181*H181,2)</f>
        <v>0</v>
      </c>
      <c r="BL181" s="17" t="s">
        <v>634</v>
      </c>
      <c r="BM181" s="236" t="s">
        <v>3327</v>
      </c>
    </row>
    <row r="182" s="2" customFormat="1">
      <c r="A182" s="39"/>
      <c r="B182" s="40"/>
      <c r="C182" s="41"/>
      <c r="D182" s="238" t="s">
        <v>149</v>
      </c>
      <c r="E182" s="41"/>
      <c r="F182" s="239" t="s">
        <v>3287</v>
      </c>
      <c r="G182" s="41"/>
      <c r="H182" s="41"/>
      <c r="I182" s="147"/>
      <c r="J182" s="41"/>
      <c r="K182" s="41"/>
      <c r="L182" s="45"/>
      <c r="M182" s="240"/>
      <c r="N182" s="241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7" t="s">
        <v>149</v>
      </c>
      <c r="AU182" s="17" t="s">
        <v>84</v>
      </c>
    </row>
    <row r="183" s="2" customFormat="1" ht="84" customHeight="1">
      <c r="A183" s="39"/>
      <c r="B183" s="40"/>
      <c r="C183" s="225" t="s">
        <v>366</v>
      </c>
      <c r="D183" s="225" t="s">
        <v>143</v>
      </c>
      <c r="E183" s="226" t="s">
        <v>3328</v>
      </c>
      <c r="F183" s="227" t="s">
        <v>3329</v>
      </c>
      <c r="G183" s="228" t="s">
        <v>450</v>
      </c>
      <c r="H183" s="229">
        <v>6</v>
      </c>
      <c r="I183" s="230"/>
      <c r="J183" s="231">
        <f>ROUND(I183*H183,2)</f>
        <v>0</v>
      </c>
      <c r="K183" s="227" t="s">
        <v>147</v>
      </c>
      <c r="L183" s="45"/>
      <c r="M183" s="232" t="s">
        <v>32</v>
      </c>
      <c r="N183" s="233" t="s">
        <v>48</v>
      </c>
      <c r="O183" s="85"/>
      <c r="P183" s="234">
        <f>O183*H183</f>
        <v>0</v>
      </c>
      <c r="Q183" s="234">
        <v>0</v>
      </c>
      <c r="R183" s="234">
        <f>Q183*H183</f>
        <v>0</v>
      </c>
      <c r="S183" s="234">
        <v>0</v>
      </c>
      <c r="T183" s="235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6" t="s">
        <v>3251</v>
      </c>
      <c r="AT183" s="236" t="s">
        <v>143</v>
      </c>
      <c r="AU183" s="236" t="s">
        <v>84</v>
      </c>
      <c r="AY183" s="17" t="s">
        <v>142</v>
      </c>
      <c r="BE183" s="237">
        <f>IF(N183="základní",J183,0)</f>
        <v>0</v>
      </c>
      <c r="BF183" s="237">
        <f>IF(N183="snížená",J183,0)</f>
        <v>0</v>
      </c>
      <c r="BG183" s="237">
        <f>IF(N183="zákl. přenesená",J183,0)</f>
        <v>0</v>
      </c>
      <c r="BH183" s="237">
        <f>IF(N183="sníž. přenesená",J183,0)</f>
        <v>0</v>
      </c>
      <c r="BI183" s="237">
        <f>IF(N183="nulová",J183,0)</f>
        <v>0</v>
      </c>
      <c r="BJ183" s="17" t="s">
        <v>84</v>
      </c>
      <c r="BK183" s="237">
        <f>ROUND(I183*H183,2)</f>
        <v>0</v>
      </c>
      <c r="BL183" s="17" t="s">
        <v>3251</v>
      </c>
      <c r="BM183" s="236" t="s">
        <v>3330</v>
      </c>
    </row>
    <row r="184" s="2" customFormat="1">
      <c r="A184" s="39"/>
      <c r="B184" s="40"/>
      <c r="C184" s="41"/>
      <c r="D184" s="238" t="s">
        <v>149</v>
      </c>
      <c r="E184" s="41"/>
      <c r="F184" s="239" t="s">
        <v>3287</v>
      </c>
      <c r="G184" s="41"/>
      <c r="H184" s="41"/>
      <c r="I184" s="147"/>
      <c r="J184" s="41"/>
      <c r="K184" s="41"/>
      <c r="L184" s="45"/>
      <c r="M184" s="240"/>
      <c r="N184" s="241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7" t="s">
        <v>149</v>
      </c>
      <c r="AU184" s="17" t="s">
        <v>84</v>
      </c>
    </row>
    <row r="185" s="2" customFormat="1" ht="84" customHeight="1">
      <c r="A185" s="39"/>
      <c r="B185" s="40"/>
      <c r="C185" s="225" t="s">
        <v>370</v>
      </c>
      <c r="D185" s="225" t="s">
        <v>143</v>
      </c>
      <c r="E185" s="226" t="s">
        <v>3331</v>
      </c>
      <c r="F185" s="227" t="s">
        <v>3332</v>
      </c>
      <c r="G185" s="228" t="s">
        <v>450</v>
      </c>
      <c r="H185" s="229">
        <v>4</v>
      </c>
      <c r="I185" s="230"/>
      <c r="J185" s="231">
        <f>ROUND(I185*H185,2)</f>
        <v>0</v>
      </c>
      <c r="K185" s="227" t="s">
        <v>147</v>
      </c>
      <c r="L185" s="45"/>
      <c r="M185" s="232" t="s">
        <v>32</v>
      </c>
      <c r="N185" s="233" t="s">
        <v>48</v>
      </c>
      <c r="O185" s="85"/>
      <c r="P185" s="234">
        <f>O185*H185</f>
        <v>0</v>
      </c>
      <c r="Q185" s="234">
        <v>0</v>
      </c>
      <c r="R185" s="234">
        <f>Q185*H185</f>
        <v>0</v>
      </c>
      <c r="S185" s="234">
        <v>0</v>
      </c>
      <c r="T185" s="235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6" t="s">
        <v>634</v>
      </c>
      <c r="AT185" s="236" t="s">
        <v>143</v>
      </c>
      <c r="AU185" s="236" t="s">
        <v>84</v>
      </c>
      <c r="AY185" s="17" t="s">
        <v>142</v>
      </c>
      <c r="BE185" s="237">
        <f>IF(N185="základní",J185,0)</f>
        <v>0</v>
      </c>
      <c r="BF185" s="237">
        <f>IF(N185="snížená",J185,0)</f>
        <v>0</v>
      </c>
      <c r="BG185" s="237">
        <f>IF(N185="zákl. přenesená",J185,0)</f>
        <v>0</v>
      </c>
      <c r="BH185" s="237">
        <f>IF(N185="sníž. přenesená",J185,0)</f>
        <v>0</v>
      </c>
      <c r="BI185" s="237">
        <f>IF(N185="nulová",J185,0)</f>
        <v>0</v>
      </c>
      <c r="BJ185" s="17" t="s">
        <v>84</v>
      </c>
      <c r="BK185" s="237">
        <f>ROUND(I185*H185,2)</f>
        <v>0</v>
      </c>
      <c r="BL185" s="17" t="s">
        <v>634</v>
      </c>
      <c r="BM185" s="236" t="s">
        <v>3333</v>
      </c>
    </row>
    <row r="186" s="2" customFormat="1">
      <c r="A186" s="39"/>
      <c r="B186" s="40"/>
      <c r="C186" s="41"/>
      <c r="D186" s="238" t="s">
        <v>149</v>
      </c>
      <c r="E186" s="41"/>
      <c r="F186" s="239" t="s">
        <v>3287</v>
      </c>
      <c r="G186" s="41"/>
      <c r="H186" s="41"/>
      <c r="I186" s="147"/>
      <c r="J186" s="41"/>
      <c r="K186" s="41"/>
      <c r="L186" s="45"/>
      <c r="M186" s="240"/>
      <c r="N186" s="241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7" t="s">
        <v>149</v>
      </c>
      <c r="AU186" s="17" t="s">
        <v>84</v>
      </c>
    </row>
    <row r="187" s="2" customFormat="1" ht="84" customHeight="1">
      <c r="A187" s="39"/>
      <c r="B187" s="40"/>
      <c r="C187" s="225" t="s">
        <v>374</v>
      </c>
      <c r="D187" s="225" t="s">
        <v>143</v>
      </c>
      <c r="E187" s="226" t="s">
        <v>3334</v>
      </c>
      <c r="F187" s="227" t="s">
        <v>3335</v>
      </c>
      <c r="G187" s="228" t="s">
        <v>450</v>
      </c>
      <c r="H187" s="229">
        <v>1</v>
      </c>
      <c r="I187" s="230"/>
      <c r="J187" s="231">
        <f>ROUND(I187*H187,2)</f>
        <v>0</v>
      </c>
      <c r="K187" s="227" t="s">
        <v>147</v>
      </c>
      <c r="L187" s="45"/>
      <c r="M187" s="232" t="s">
        <v>32</v>
      </c>
      <c r="N187" s="233" t="s">
        <v>48</v>
      </c>
      <c r="O187" s="85"/>
      <c r="P187" s="234">
        <f>O187*H187</f>
        <v>0</v>
      </c>
      <c r="Q187" s="234">
        <v>0</v>
      </c>
      <c r="R187" s="234">
        <f>Q187*H187</f>
        <v>0</v>
      </c>
      <c r="S187" s="234">
        <v>0</v>
      </c>
      <c r="T187" s="235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6" t="s">
        <v>634</v>
      </c>
      <c r="AT187" s="236" t="s">
        <v>143</v>
      </c>
      <c r="AU187" s="236" t="s">
        <v>84</v>
      </c>
      <c r="AY187" s="17" t="s">
        <v>142</v>
      </c>
      <c r="BE187" s="237">
        <f>IF(N187="základní",J187,0)</f>
        <v>0</v>
      </c>
      <c r="BF187" s="237">
        <f>IF(N187="snížená",J187,0)</f>
        <v>0</v>
      </c>
      <c r="BG187" s="237">
        <f>IF(N187="zákl. přenesená",J187,0)</f>
        <v>0</v>
      </c>
      <c r="BH187" s="237">
        <f>IF(N187="sníž. přenesená",J187,0)</f>
        <v>0</v>
      </c>
      <c r="BI187" s="237">
        <f>IF(N187="nulová",J187,0)</f>
        <v>0</v>
      </c>
      <c r="BJ187" s="17" t="s">
        <v>84</v>
      </c>
      <c r="BK187" s="237">
        <f>ROUND(I187*H187,2)</f>
        <v>0</v>
      </c>
      <c r="BL187" s="17" t="s">
        <v>634</v>
      </c>
      <c r="BM187" s="236" t="s">
        <v>3336</v>
      </c>
    </row>
    <row r="188" s="2" customFormat="1">
      <c r="A188" s="39"/>
      <c r="B188" s="40"/>
      <c r="C188" s="41"/>
      <c r="D188" s="238" t="s">
        <v>149</v>
      </c>
      <c r="E188" s="41"/>
      <c r="F188" s="239" t="s">
        <v>3287</v>
      </c>
      <c r="G188" s="41"/>
      <c r="H188" s="41"/>
      <c r="I188" s="147"/>
      <c r="J188" s="41"/>
      <c r="K188" s="41"/>
      <c r="L188" s="45"/>
      <c r="M188" s="240"/>
      <c r="N188" s="241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7" t="s">
        <v>149</v>
      </c>
      <c r="AU188" s="17" t="s">
        <v>84</v>
      </c>
    </row>
    <row r="189" s="2" customFormat="1" ht="84" customHeight="1">
      <c r="A189" s="39"/>
      <c r="B189" s="40"/>
      <c r="C189" s="225" t="s">
        <v>378</v>
      </c>
      <c r="D189" s="225" t="s">
        <v>143</v>
      </c>
      <c r="E189" s="226" t="s">
        <v>3337</v>
      </c>
      <c r="F189" s="227" t="s">
        <v>3338</v>
      </c>
      <c r="G189" s="228" t="s">
        <v>450</v>
      </c>
      <c r="H189" s="229">
        <v>5</v>
      </c>
      <c r="I189" s="230"/>
      <c r="J189" s="231">
        <f>ROUND(I189*H189,2)</f>
        <v>0</v>
      </c>
      <c r="K189" s="227" t="s">
        <v>147</v>
      </c>
      <c r="L189" s="45"/>
      <c r="M189" s="232" t="s">
        <v>32</v>
      </c>
      <c r="N189" s="233" t="s">
        <v>48</v>
      </c>
      <c r="O189" s="85"/>
      <c r="P189" s="234">
        <f>O189*H189</f>
        <v>0</v>
      </c>
      <c r="Q189" s="234">
        <v>0</v>
      </c>
      <c r="R189" s="234">
        <f>Q189*H189</f>
        <v>0</v>
      </c>
      <c r="S189" s="234">
        <v>0</v>
      </c>
      <c r="T189" s="235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6" t="s">
        <v>634</v>
      </c>
      <c r="AT189" s="236" t="s">
        <v>143</v>
      </c>
      <c r="AU189" s="236" t="s">
        <v>84</v>
      </c>
      <c r="AY189" s="17" t="s">
        <v>142</v>
      </c>
      <c r="BE189" s="237">
        <f>IF(N189="základní",J189,0)</f>
        <v>0</v>
      </c>
      <c r="BF189" s="237">
        <f>IF(N189="snížená",J189,0)</f>
        <v>0</v>
      </c>
      <c r="BG189" s="237">
        <f>IF(N189="zákl. přenesená",J189,0)</f>
        <v>0</v>
      </c>
      <c r="BH189" s="237">
        <f>IF(N189="sníž. přenesená",J189,0)</f>
        <v>0</v>
      </c>
      <c r="BI189" s="237">
        <f>IF(N189="nulová",J189,0)</f>
        <v>0</v>
      </c>
      <c r="BJ189" s="17" t="s">
        <v>84</v>
      </c>
      <c r="BK189" s="237">
        <f>ROUND(I189*H189,2)</f>
        <v>0</v>
      </c>
      <c r="BL189" s="17" t="s">
        <v>634</v>
      </c>
      <c r="BM189" s="236" t="s">
        <v>3339</v>
      </c>
    </row>
    <row r="190" s="2" customFormat="1">
      <c r="A190" s="39"/>
      <c r="B190" s="40"/>
      <c r="C190" s="41"/>
      <c r="D190" s="238" t="s">
        <v>149</v>
      </c>
      <c r="E190" s="41"/>
      <c r="F190" s="239" t="s">
        <v>3287</v>
      </c>
      <c r="G190" s="41"/>
      <c r="H190" s="41"/>
      <c r="I190" s="147"/>
      <c r="J190" s="41"/>
      <c r="K190" s="41"/>
      <c r="L190" s="45"/>
      <c r="M190" s="240"/>
      <c r="N190" s="241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7" t="s">
        <v>149</v>
      </c>
      <c r="AU190" s="17" t="s">
        <v>84</v>
      </c>
    </row>
    <row r="191" s="2" customFormat="1" ht="96" customHeight="1">
      <c r="A191" s="39"/>
      <c r="B191" s="40"/>
      <c r="C191" s="225" t="s">
        <v>382</v>
      </c>
      <c r="D191" s="225" t="s">
        <v>143</v>
      </c>
      <c r="E191" s="226" t="s">
        <v>3340</v>
      </c>
      <c r="F191" s="227" t="s">
        <v>3341</v>
      </c>
      <c r="G191" s="228" t="s">
        <v>450</v>
      </c>
      <c r="H191" s="229">
        <v>2</v>
      </c>
      <c r="I191" s="230"/>
      <c r="J191" s="231">
        <f>ROUND(I191*H191,2)</f>
        <v>0</v>
      </c>
      <c r="K191" s="227" t="s">
        <v>147</v>
      </c>
      <c r="L191" s="45"/>
      <c r="M191" s="232" t="s">
        <v>32</v>
      </c>
      <c r="N191" s="233" t="s">
        <v>48</v>
      </c>
      <c r="O191" s="85"/>
      <c r="P191" s="234">
        <f>O191*H191</f>
        <v>0</v>
      </c>
      <c r="Q191" s="234">
        <v>0</v>
      </c>
      <c r="R191" s="234">
        <f>Q191*H191</f>
        <v>0</v>
      </c>
      <c r="S191" s="234">
        <v>0</v>
      </c>
      <c r="T191" s="235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6" t="s">
        <v>3251</v>
      </c>
      <c r="AT191" s="236" t="s">
        <v>143</v>
      </c>
      <c r="AU191" s="236" t="s">
        <v>84</v>
      </c>
      <c r="AY191" s="17" t="s">
        <v>142</v>
      </c>
      <c r="BE191" s="237">
        <f>IF(N191="základní",J191,0)</f>
        <v>0</v>
      </c>
      <c r="BF191" s="237">
        <f>IF(N191="snížená",J191,0)</f>
        <v>0</v>
      </c>
      <c r="BG191" s="237">
        <f>IF(N191="zákl. přenesená",J191,0)</f>
        <v>0</v>
      </c>
      <c r="BH191" s="237">
        <f>IF(N191="sníž. přenesená",J191,0)</f>
        <v>0</v>
      </c>
      <c r="BI191" s="237">
        <f>IF(N191="nulová",J191,0)</f>
        <v>0</v>
      </c>
      <c r="BJ191" s="17" t="s">
        <v>84</v>
      </c>
      <c r="BK191" s="237">
        <f>ROUND(I191*H191,2)</f>
        <v>0</v>
      </c>
      <c r="BL191" s="17" t="s">
        <v>3251</v>
      </c>
      <c r="BM191" s="236" t="s">
        <v>3342</v>
      </c>
    </row>
    <row r="192" s="2" customFormat="1">
      <c r="A192" s="39"/>
      <c r="B192" s="40"/>
      <c r="C192" s="41"/>
      <c r="D192" s="238" t="s">
        <v>149</v>
      </c>
      <c r="E192" s="41"/>
      <c r="F192" s="239" t="s">
        <v>3287</v>
      </c>
      <c r="G192" s="41"/>
      <c r="H192" s="41"/>
      <c r="I192" s="147"/>
      <c r="J192" s="41"/>
      <c r="K192" s="41"/>
      <c r="L192" s="45"/>
      <c r="M192" s="240"/>
      <c r="N192" s="241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7" t="s">
        <v>149</v>
      </c>
      <c r="AU192" s="17" t="s">
        <v>84</v>
      </c>
    </row>
    <row r="193" s="2" customFormat="1" ht="96" customHeight="1">
      <c r="A193" s="39"/>
      <c r="B193" s="40"/>
      <c r="C193" s="225" t="s">
        <v>388</v>
      </c>
      <c r="D193" s="225" t="s">
        <v>143</v>
      </c>
      <c r="E193" s="226" t="s">
        <v>3343</v>
      </c>
      <c r="F193" s="227" t="s">
        <v>3344</v>
      </c>
      <c r="G193" s="228" t="s">
        <v>450</v>
      </c>
      <c r="H193" s="229">
        <v>30.521999999999998</v>
      </c>
      <c r="I193" s="230"/>
      <c r="J193" s="231">
        <f>ROUND(I193*H193,2)</f>
        <v>0</v>
      </c>
      <c r="K193" s="227" t="s">
        <v>147</v>
      </c>
      <c r="L193" s="45"/>
      <c r="M193" s="232" t="s">
        <v>32</v>
      </c>
      <c r="N193" s="233" t="s">
        <v>48</v>
      </c>
      <c r="O193" s="85"/>
      <c r="P193" s="234">
        <f>O193*H193</f>
        <v>0</v>
      </c>
      <c r="Q193" s="234">
        <v>0</v>
      </c>
      <c r="R193" s="234">
        <f>Q193*H193</f>
        <v>0</v>
      </c>
      <c r="S193" s="234">
        <v>0</v>
      </c>
      <c r="T193" s="235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6" t="s">
        <v>3251</v>
      </c>
      <c r="AT193" s="236" t="s">
        <v>143</v>
      </c>
      <c r="AU193" s="236" t="s">
        <v>84</v>
      </c>
      <c r="AY193" s="17" t="s">
        <v>142</v>
      </c>
      <c r="BE193" s="237">
        <f>IF(N193="základní",J193,0)</f>
        <v>0</v>
      </c>
      <c r="BF193" s="237">
        <f>IF(N193="snížená",J193,0)</f>
        <v>0</v>
      </c>
      <c r="BG193" s="237">
        <f>IF(N193="zákl. přenesená",J193,0)</f>
        <v>0</v>
      </c>
      <c r="BH193" s="237">
        <f>IF(N193="sníž. přenesená",J193,0)</f>
        <v>0</v>
      </c>
      <c r="BI193" s="237">
        <f>IF(N193="nulová",J193,0)</f>
        <v>0</v>
      </c>
      <c r="BJ193" s="17" t="s">
        <v>84</v>
      </c>
      <c r="BK193" s="237">
        <f>ROUND(I193*H193,2)</f>
        <v>0</v>
      </c>
      <c r="BL193" s="17" t="s">
        <v>3251</v>
      </c>
      <c r="BM193" s="236" t="s">
        <v>3345</v>
      </c>
    </row>
    <row r="194" s="2" customFormat="1">
      <c r="A194" s="39"/>
      <c r="B194" s="40"/>
      <c r="C194" s="41"/>
      <c r="D194" s="238" t="s">
        <v>149</v>
      </c>
      <c r="E194" s="41"/>
      <c r="F194" s="239" t="s">
        <v>3287</v>
      </c>
      <c r="G194" s="41"/>
      <c r="H194" s="41"/>
      <c r="I194" s="147"/>
      <c r="J194" s="41"/>
      <c r="K194" s="41"/>
      <c r="L194" s="45"/>
      <c r="M194" s="240"/>
      <c r="N194" s="241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7" t="s">
        <v>149</v>
      </c>
      <c r="AU194" s="17" t="s">
        <v>84</v>
      </c>
    </row>
    <row r="195" s="2" customFormat="1">
      <c r="A195" s="39"/>
      <c r="B195" s="40"/>
      <c r="C195" s="41"/>
      <c r="D195" s="238" t="s">
        <v>420</v>
      </c>
      <c r="E195" s="41"/>
      <c r="F195" s="239" t="s">
        <v>3346</v>
      </c>
      <c r="G195" s="41"/>
      <c r="H195" s="41"/>
      <c r="I195" s="147"/>
      <c r="J195" s="41"/>
      <c r="K195" s="41"/>
      <c r="L195" s="45"/>
      <c r="M195" s="240"/>
      <c r="N195" s="241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7" t="s">
        <v>420</v>
      </c>
      <c r="AU195" s="17" t="s">
        <v>84</v>
      </c>
    </row>
    <row r="196" s="15" customFormat="1">
      <c r="A196" s="15"/>
      <c r="B196" s="281"/>
      <c r="C196" s="282"/>
      <c r="D196" s="238" t="s">
        <v>2879</v>
      </c>
      <c r="E196" s="283" t="s">
        <v>32</v>
      </c>
      <c r="F196" s="284" t="s">
        <v>3268</v>
      </c>
      <c r="G196" s="282"/>
      <c r="H196" s="283" t="s">
        <v>32</v>
      </c>
      <c r="I196" s="285"/>
      <c r="J196" s="282"/>
      <c r="K196" s="282"/>
      <c r="L196" s="286"/>
      <c r="M196" s="287"/>
      <c r="N196" s="288"/>
      <c r="O196" s="288"/>
      <c r="P196" s="288"/>
      <c r="Q196" s="288"/>
      <c r="R196" s="288"/>
      <c r="S196" s="288"/>
      <c r="T196" s="289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90" t="s">
        <v>2879</v>
      </c>
      <c r="AU196" s="290" t="s">
        <v>84</v>
      </c>
      <c r="AV196" s="15" t="s">
        <v>84</v>
      </c>
      <c r="AW196" s="15" t="s">
        <v>39</v>
      </c>
      <c r="AX196" s="15" t="s">
        <v>77</v>
      </c>
      <c r="AY196" s="290" t="s">
        <v>142</v>
      </c>
    </row>
    <row r="197" s="13" customFormat="1">
      <c r="A197" s="13"/>
      <c r="B197" s="259"/>
      <c r="C197" s="260"/>
      <c r="D197" s="238" t="s">
        <v>2879</v>
      </c>
      <c r="E197" s="261" t="s">
        <v>32</v>
      </c>
      <c r="F197" s="262" t="s">
        <v>3347</v>
      </c>
      <c r="G197" s="260"/>
      <c r="H197" s="263">
        <v>4.4610000000000003</v>
      </c>
      <c r="I197" s="264"/>
      <c r="J197" s="260"/>
      <c r="K197" s="260"/>
      <c r="L197" s="265"/>
      <c r="M197" s="266"/>
      <c r="N197" s="267"/>
      <c r="O197" s="267"/>
      <c r="P197" s="267"/>
      <c r="Q197" s="267"/>
      <c r="R197" s="267"/>
      <c r="S197" s="267"/>
      <c r="T197" s="26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9" t="s">
        <v>2879</v>
      </c>
      <c r="AU197" s="269" t="s">
        <v>84</v>
      </c>
      <c r="AV197" s="13" t="s">
        <v>86</v>
      </c>
      <c r="AW197" s="13" t="s">
        <v>39</v>
      </c>
      <c r="AX197" s="13" t="s">
        <v>77</v>
      </c>
      <c r="AY197" s="269" t="s">
        <v>142</v>
      </c>
    </row>
    <row r="198" s="15" customFormat="1">
      <c r="A198" s="15"/>
      <c r="B198" s="281"/>
      <c r="C198" s="282"/>
      <c r="D198" s="238" t="s">
        <v>2879</v>
      </c>
      <c r="E198" s="283" t="s">
        <v>32</v>
      </c>
      <c r="F198" s="284" t="s">
        <v>3270</v>
      </c>
      <c r="G198" s="282"/>
      <c r="H198" s="283" t="s">
        <v>32</v>
      </c>
      <c r="I198" s="285"/>
      <c r="J198" s="282"/>
      <c r="K198" s="282"/>
      <c r="L198" s="286"/>
      <c r="M198" s="287"/>
      <c r="N198" s="288"/>
      <c r="O198" s="288"/>
      <c r="P198" s="288"/>
      <c r="Q198" s="288"/>
      <c r="R198" s="288"/>
      <c r="S198" s="288"/>
      <c r="T198" s="289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90" t="s">
        <v>2879</v>
      </c>
      <c r="AU198" s="290" t="s">
        <v>84</v>
      </c>
      <c r="AV198" s="15" t="s">
        <v>84</v>
      </c>
      <c r="AW198" s="15" t="s">
        <v>39</v>
      </c>
      <c r="AX198" s="15" t="s">
        <v>77</v>
      </c>
      <c r="AY198" s="290" t="s">
        <v>142</v>
      </c>
    </row>
    <row r="199" s="13" customFormat="1">
      <c r="A199" s="13"/>
      <c r="B199" s="259"/>
      <c r="C199" s="260"/>
      <c r="D199" s="238" t="s">
        <v>2879</v>
      </c>
      <c r="E199" s="261" t="s">
        <v>32</v>
      </c>
      <c r="F199" s="262" t="s">
        <v>3347</v>
      </c>
      <c r="G199" s="260"/>
      <c r="H199" s="263">
        <v>4.4610000000000003</v>
      </c>
      <c r="I199" s="264"/>
      <c r="J199" s="260"/>
      <c r="K199" s="260"/>
      <c r="L199" s="265"/>
      <c r="M199" s="266"/>
      <c r="N199" s="267"/>
      <c r="O199" s="267"/>
      <c r="P199" s="267"/>
      <c r="Q199" s="267"/>
      <c r="R199" s="267"/>
      <c r="S199" s="267"/>
      <c r="T199" s="26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9" t="s">
        <v>2879</v>
      </c>
      <c r="AU199" s="269" t="s">
        <v>84</v>
      </c>
      <c r="AV199" s="13" t="s">
        <v>86</v>
      </c>
      <c r="AW199" s="13" t="s">
        <v>39</v>
      </c>
      <c r="AX199" s="13" t="s">
        <v>77</v>
      </c>
      <c r="AY199" s="269" t="s">
        <v>142</v>
      </c>
    </row>
    <row r="200" s="15" customFormat="1">
      <c r="A200" s="15"/>
      <c r="B200" s="281"/>
      <c r="C200" s="282"/>
      <c r="D200" s="238" t="s">
        <v>2879</v>
      </c>
      <c r="E200" s="283" t="s">
        <v>32</v>
      </c>
      <c r="F200" s="284" t="s">
        <v>3272</v>
      </c>
      <c r="G200" s="282"/>
      <c r="H200" s="283" t="s">
        <v>32</v>
      </c>
      <c r="I200" s="285"/>
      <c r="J200" s="282"/>
      <c r="K200" s="282"/>
      <c r="L200" s="286"/>
      <c r="M200" s="287"/>
      <c r="N200" s="288"/>
      <c r="O200" s="288"/>
      <c r="P200" s="288"/>
      <c r="Q200" s="288"/>
      <c r="R200" s="288"/>
      <c r="S200" s="288"/>
      <c r="T200" s="289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90" t="s">
        <v>2879</v>
      </c>
      <c r="AU200" s="290" t="s">
        <v>84</v>
      </c>
      <c r="AV200" s="15" t="s">
        <v>84</v>
      </c>
      <c r="AW200" s="15" t="s">
        <v>39</v>
      </c>
      <c r="AX200" s="15" t="s">
        <v>77</v>
      </c>
      <c r="AY200" s="290" t="s">
        <v>142</v>
      </c>
    </row>
    <row r="201" s="13" customFormat="1">
      <c r="A201" s="13"/>
      <c r="B201" s="259"/>
      <c r="C201" s="260"/>
      <c r="D201" s="238" t="s">
        <v>2879</v>
      </c>
      <c r="E201" s="261" t="s">
        <v>32</v>
      </c>
      <c r="F201" s="262" t="s">
        <v>3348</v>
      </c>
      <c r="G201" s="260"/>
      <c r="H201" s="263">
        <v>2.6240000000000001</v>
      </c>
      <c r="I201" s="264"/>
      <c r="J201" s="260"/>
      <c r="K201" s="260"/>
      <c r="L201" s="265"/>
      <c r="M201" s="266"/>
      <c r="N201" s="267"/>
      <c r="O201" s="267"/>
      <c r="P201" s="267"/>
      <c r="Q201" s="267"/>
      <c r="R201" s="267"/>
      <c r="S201" s="267"/>
      <c r="T201" s="26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9" t="s">
        <v>2879</v>
      </c>
      <c r="AU201" s="269" t="s">
        <v>84</v>
      </c>
      <c r="AV201" s="13" t="s">
        <v>86</v>
      </c>
      <c r="AW201" s="13" t="s">
        <v>39</v>
      </c>
      <c r="AX201" s="13" t="s">
        <v>77</v>
      </c>
      <c r="AY201" s="269" t="s">
        <v>142</v>
      </c>
    </row>
    <row r="202" s="15" customFormat="1">
      <c r="A202" s="15"/>
      <c r="B202" s="281"/>
      <c r="C202" s="282"/>
      <c r="D202" s="238" t="s">
        <v>2879</v>
      </c>
      <c r="E202" s="283" t="s">
        <v>32</v>
      </c>
      <c r="F202" s="284" t="s">
        <v>3274</v>
      </c>
      <c r="G202" s="282"/>
      <c r="H202" s="283" t="s">
        <v>32</v>
      </c>
      <c r="I202" s="285"/>
      <c r="J202" s="282"/>
      <c r="K202" s="282"/>
      <c r="L202" s="286"/>
      <c r="M202" s="287"/>
      <c r="N202" s="288"/>
      <c r="O202" s="288"/>
      <c r="P202" s="288"/>
      <c r="Q202" s="288"/>
      <c r="R202" s="288"/>
      <c r="S202" s="288"/>
      <c r="T202" s="289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90" t="s">
        <v>2879</v>
      </c>
      <c r="AU202" s="290" t="s">
        <v>84</v>
      </c>
      <c r="AV202" s="15" t="s">
        <v>84</v>
      </c>
      <c r="AW202" s="15" t="s">
        <v>39</v>
      </c>
      <c r="AX202" s="15" t="s">
        <v>77</v>
      </c>
      <c r="AY202" s="290" t="s">
        <v>142</v>
      </c>
    </row>
    <row r="203" s="13" customFormat="1">
      <c r="A203" s="13"/>
      <c r="B203" s="259"/>
      <c r="C203" s="260"/>
      <c r="D203" s="238" t="s">
        <v>2879</v>
      </c>
      <c r="E203" s="261" t="s">
        <v>32</v>
      </c>
      <c r="F203" s="262" t="s">
        <v>3348</v>
      </c>
      <c r="G203" s="260"/>
      <c r="H203" s="263">
        <v>2.6240000000000001</v>
      </c>
      <c r="I203" s="264"/>
      <c r="J203" s="260"/>
      <c r="K203" s="260"/>
      <c r="L203" s="265"/>
      <c r="M203" s="266"/>
      <c r="N203" s="267"/>
      <c r="O203" s="267"/>
      <c r="P203" s="267"/>
      <c r="Q203" s="267"/>
      <c r="R203" s="267"/>
      <c r="S203" s="267"/>
      <c r="T203" s="26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9" t="s">
        <v>2879</v>
      </c>
      <c r="AU203" s="269" t="s">
        <v>84</v>
      </c>
      <c r="AV203" s="13" t="s">
        <v>86</v>
      </c>
      <c r="AW203" s="13" t="s">
        <v>39</v>
      </c>
      <c r="AX203" s="13" t="s">
        <v>77</v>
      </c>
      <c r="AY203" s="269" t="s">
        <v>142</v>
      </c>
    </row>
    <row r="204" s="15" customFormat="1">
      <c r="A204" s="15"/>
      <c r="B204" s="281"/>
      <c r="C204" s="282"/>
      <c r="D204" s="238" t="s">
        <v>2879</v>
      </c>
      <c r="E204" s="283" t="s">
        <v>32</v>
      </c>
      <c r="F204" s="284" t="s">
        <v>3275</v>
      </c>
      <c r="G204" s="282"/>
      <c r="H204" s="283" t="s">
        <v>32</v>
      </c>
      <c r="I204" s="285"/>
      <c r="J204" s="282"/>
      <c r="K204" s="282"/>
      <c r="L204" s="286"/>
      <c r="M204" s="287"/>
      <c r="N204" s="288"/>
      <c r="O204" s="288"/>
      <c r="P204" s="288"/>
      <c r="Q204" s="288"/>
      <c r="R204" s="288"/>
      <c r="S204" s="288"/>
      <c r="T204" s="289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90" t="s">
        <v>2879</v>
      </c>
      <c r="AU204" s="290" t="s">
        <v>84</v>
      </c>
      <c r="AV204" s="15" t="s">
        <v>84</v>
      </c>
      <c r="AW204" s="15" t="s">
        <v>39</v>
      </c>
      <c r="AX204" s="15" t="s">
        <v>77</v>
      </c>
      <c r="AY204" s="290" t="s">
        <v>142</v>
      </c>
    </row>
    <row r="205" s="13" customFormat="1">
      <c r="A205" s="13"/>
      <c r="B205" s="259"/>
      <c r="C205" s="260"/>
      <c r="D205" s="238" t="s">
        <v>2879</v>
      </c>
      <c r="E205" s="261" t="s">
        <v>32</v>
      </c>
      <c r="F205" s="262" t="s">
        <v>3349</v>
      </c>
      <c r="G205" s="260"/>
      <c r="H205" s="263">
        <v>0.096000000000000002</v>
      </c>
      <c r="I205" s="264"/>
      <c r="J205" s="260"/>
      <c r="K205" s="260"/>
      <c r="L205" s="265"/>
      <c r="M205" s="266"/>
      <c r="N205" s="267"/>
      <c r="O205" s="267"/>
      <c r="P205" s="267"/>
      <c r="Q205" s="267"/>
      <c r="R205" s="267"/>
      <c r="S205" s="267"/>
      <c r="T205" s="268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9" t="s">
        <v>2879</v>
      </c>
      <c r="AU205" s="269" t="s">
        <v>84</v>
      </c>
      <c r="AV205" s="13" t="s">
        <v>86</v>
      </c>
      <c r="AW205" s="13" t="s">
        <v>39</v>
      </c>
      <c r="AX205" s="13" t="s">
        <v>77</v>
      </c>
      <c r="AY205" s="269" t="s">
        <v>142</v>
      </c>
    </row>
    <row r="206" s="15" customFormat="1">
      <c r="A206" s="15"/>
      <c r="B206" s="281"/>
      <c r="C206" s="282"/>
      <c r="D206" s="238" t="s">
        <v>2879</v>
      </c>
      <c r="E206" s="283" t="s">
        <v>32</v>
      </c>
      <c r="F206" s="284" t="s">
        <v>3277</v>
      </c>
      <c r="G206" s="282"/>
      <c r="H206" s="283" t="s">
        <v>32</v>
      </c>
      <c r="I206" s="285"/>
      <c r="J206" s="282"/>
      <c r="K206" s="282"/>
      <c r="L206" s="286"/>
      <c r="M206" s="287"/>
      <c r="N206" s="288"/>
      <c r="O206" s="288"/>
      <c r="P206" s="288"/>
      <c r="Q206" s="288"/>
      <c r="R206" s="288"/>
      <c r="S206" s="288"/>
      <c r="T206" s="289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90" t="s">
        <v>2879</v>
      </c>
      <c r="AU206" s="290" t="s">
        <v>84</v>
      </c>
      <c r="AV206" s="15" t="s">
        <v>84</v>
      </c>
      <c r="AW206" s="15" t="s">
        <v>39</v>
      </c>
      <c r="AX206" s="15" t="s">
        <v>77</v>
      </c>
      <c r="AY206" s="290" t="s">
        <v>142</v>
      </c>
    </row>
    <row r="207" s="13" customFormat="1">
      <c r="A207" s="13"/>
      <c r="B207" s="259"/>
      <c r="C207" s="260"/>
      <c r="D207" s="238" t="s">
        <v>2879</v>
      </c>
      <c r="E207" s="261" t="s">
        <v>32</v>
      </c>
      <c r="F207" s="262" t="s">
        <v>3349</v>
      </c>
      <c r="G207" s="260"/>
      <c r="H207" s="263">
        <v>0.096000000000000002</v>
      </c>
      <c r="I207" s="264"/>
      <c r="J207" s="260"/>
      <c r="K207" s="260"/>
      <c r="L207" s="265"/>
      <c r="M207" s="266"/>
      <c r="N207" s="267"/>
      <c r="O207" s="267"/>
      <c r="P207" s="267"/>
      <c r="Q207" s="267"/>
      <c r="R207" s="267"/>
      <c r="S207" s="267"/>
      <c r="T207" s="268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9" t="s">
        <v>2879</v>
      </c>
      <c r="AU207" s="269" t="s">
        <v>84</v>
      </c>
      <c r="AV207" s="13" t="s">
        <v>86</v>
      </c>
      <c r="AW207" s="13" t="s">
        <v>39</v>
      </c>
      <c r="AX207" s="13" t="s">
        <v>77</v>
      </c>
      <c r="AY207" s="269" t="s">
        <v>142</v>
      </c>
    </row>
    <row r="208" s="15" customFormat="1">
      <c r="A208" s="15"/>
      <c r="B208" s="281"/>
      <c r="C208" s="282"/>
      <c r="D208" s="238" t="s">
        <v>2879</v>
      </c>
      <c r="E208" s="283" t="s">
        <v>32</v>
      </c>
      <c r="F208" s="284" t="s">
        <v>3278</v>
      </c>
      <c r="G208" s="282"/>
      <c r="H208" s="283" t="s">
        <v>32</v>
      </c>
      <c r="I208" s="285"/>
      <c r="J208" s="282"/>
      <c r="K208" s="282"/>
      <c r="L208" s="286"/>
      <c r="M208" s="287"/>
      <c r="N208" s="288"/>
      <c r="O208" s="288"/>
      <c r="P208" s="288"/>
      <c r="Q208" s="288"/>
      <c r="R208" s="288"/>
      <c r="S208" s="288"/>
      <c r="T208" s="289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90" t="s">
        <v>2879</v>
      </c>
      <c r="AU208" s="290" t="s">
        <v>84</v>
      </c>
      <c r="AV208" s="15" t="s">
        <v>84</v>
      </c>
      <c r="AW208" s="15" t="s">
        <v>39</v>
      </c>
      <c r="AX208" s="15" t="s">
        <v>77</v>
      </c>
      <c r="AY208" s="290" t="s">
        <v>142</v>
      </c>
    </row>
    <row r="209" s="13" customFormat="1">
      <c r="A209" s="13"/>
      <c r="B209" s="259"/>
      <c r="C209" s="260"/>
      <c r="D209" s="238" t="s">
        <v>2879</v>
      </c>
      <c r="E209" s="261" t="s">
        <v>32</v>
      </c>
      <c r="F209" s="262" t="s">
        <v>3350</v>
      </c>
      <c r="G209" s="260"/>
      <c r="H209" s="263">
        <v>5.5800000000000001</v>
      </c>
      <c r="I209" s="264"/>
      <c r="J209" s="260"/>
      <c r="K209" s="260"/>
      <c r="L209" s="265"/>
      <c r="M209" s="266"/>
      <c r="N209" s="267"/>
      <c r="O209" s="267"/>
      <c r="P209" s="267"/>
      <c r="Q209" s="267"/>
      <c r="R209" s="267"/>
      <c r="S209" s="267"/>
      <c r="T209" s="268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9" t="s">
        <v>2879</v>
      </c>
      <c r="AU209" s="269" t="s">
        <v>84</v>
      </c>
      <c r="AV209" s="13" t="s">
        <v>86</v>
      </c>
      <c r="AW209" s="13" t="s">
        <v>39</v>
      </c>
      <c r="AX209" s="13" t="s">
        <v>77</v>
      </c>
      <c r="AY209" s="269" t="s">
        <v>142</v>
      </c>
    </row>
    <row r="210" s="15" customFormat="1">
      <c r="A210" s="15"/>
      <c r="B210" s="281"/>
      <c r="C210" s="282"/>
      <c r="D210" s="238" t="s">
        <v>2879</v>
      </c>
      <c r="E210" s="283" t="s">
        <v>32</v>
      </c>
      <c r="F210" s="284" t="s">
        <v>3280</v>
      </c>
      <c r="G210" s="282"/>
      <c r="H210" s="283" t="s">
        <v>32</v>
      </c>
      <c r="I210" s="285"/>
      <c r="J210" s="282"/>
      <c r="K210" s="282"/>
      <c r="L210" s="286"/>
      <c r="M210" s="287"/>
      <c r="N210" s="288"/>
      <c r="O210" s="288"/>
      <c r="P210" s="288"/>
      <c r="Q210" s="288"/>
      <c r="R210" s="288"/>
      <c r="S210" s="288"/>
      <c r="T210" s="289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90" t="s">
        <v>2879</v>
      </c>
      <c r="AU210" s="290" t="s">
        <v>84</v>
      </c>
      <c r="AV210" s="15" t="s">
        <v>84</v>
      </c>
      <c r="AW210" s="15" t="s">
        <v>39</v>
      </c>
      <c r="AX210" s="15" t="s">
        <v>77</v>
      </c>
      <c r="AY210" s="290" t="s">
        <v>142</v>
      </c>
    </row>
    <row r="211" s="13" customFormat="1">
      <c r="A211" s="13"/>
      <c r="B211" s="259"/>
      <c r="C211" s="260"/>
      <c r="D211" s="238" t="s">
        <v>2879</v>
      </c>
      <c r="E211" s="261" t="s">
        <v>32</v>
      </c>
      <c r="F211" s="262" t="s">
        <v>3350</v>
      </c>
      <c r="G211" s="260"/>
      <c r="H211" s="263">
        <v>5.5800000000000001</v>
      </c>
      <c r="I211" s="264"/>
      <c r="J211" s="260"/>
      <c r="K211" s="260"/>
      <c r="L211" s="265"/>
      <c r="M211" s="266"/>
      <c r="N211" s="267"/>
      <c r="O211" s="267"/>
      <c r="P211" s="267"/>
      <c r="Q211" s="267"/>
      <c r="R211" s="267"/>
      <c r="S211" s="267"/>
      <c r="T211" s="268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9" t="s">
        <v>2879</v>
      </c>
      <c r="AU211" s="269" t="s">
        <v>84</v>
      </c>
      <c r="AV211" s="13" t="s">
        <v>86</v>
      </c>
      <c r="AW211" s="13" t="s">
        <v>39</v>
      </c>
      <c r="AX211" s="13" t="s">
        <v>77</v>
      </c>
      <c r="AY211" s="269" t="s">
        <v>142</v>
      </c>
    </row>
    <row r="212" s="13" customFormat="1">
      <c r="A212" s="13"/>
      <c r="B212" s="259"/>
      <c r="C212" s="260"/>
      <c r="D212" s="238" t="s">
        <v>2879</v>
      </c>
      <c r="E212" s="261" t="s">
        <v>32</v>
      </c>
      <c r="F212" s="262" t="s">
        <v>3351</v>
      </c>
      <c r="G212" s="260"/>
      <c r="H212" s="263">
        <v>5</v>
      </c>
      <c r="I212" s="264"/>
      <c r="J212" s="260"/>
      <c r="K212" s="260"/>
      <c r="L212" s="265"/>
      <c r="M212" s="266"/>
      <c r="N212" s="267"/>
      <c r="O212" s="267"/>
      <c r="P212" s="267"/>
      <c r="Q212" s="267"/>
      <c r="R212" s="267"/>
      <c r="S212" s="267"/>
      <c r="T212" s="268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9" t="s">
        <v>2879</v>
      </c>
      <c r="AU212" s="269" t="s">
        <v>84</v>
      </c>
      <c r="AV212" s="13" t="s">
        <v>86</v>
      </c>
      <c r="AW212" s="13" t="s">
        <v>39</v>
      </c>
      <c r="AX212" s="13" t="s">
        <v>77</v>
      </c>
      <c r="AY212" s="269" t="s">
        <v>142</v>
      </c>
    </row>
    <row r="213" s="14" customFormat="1">
      <c r="A213" s="14"/>
      <c r="B213" s="270"/>
      <c r="C213" s="271"/>
      <c r="D213" s="238" t="s">
        <v>2879</v>
      </c>
      <c r="E213" s="272" t="s">
        <v>32</v>
      </c>
      <c r="F213" s="273" t="s">
        <v>2881</v>
      </c>
      <c r="G213" s="271"/>
      <c r="H213" s="274">
        <v>30.521999999999998</v>
      </c>
      <c r="I213" s="275"/>
      <c r="J213" s="271"/>
      <c r="K213" s="271"/>
      <c r="L213" s="276"/>
      <c r="M213" s="277"/>
      <c r="N213" s="278"/>
      <c r="O213" s="278"/>
      <c r="P213" s="278"/>
      <c r="Q213" s="278"/>
      <c r="R213" s="278"/>
      <c r="S213" s="278"/>
      <c r="T213" s="279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80" t="s">
        <v>2879</v>
      </c>
      <c r="AU213" s="280" t="s">
        <v>84</v>
      </c>
      <c r="AV213" s="14" t="s">
        <v>158</v>
      </c>
      <c r="AW213" s="14" t="s">
        <v>39</v>
      </c>
      <c r="AX213" s="14" t="s">
        <v>84</v>
      </c>
      <c r="AY213" s="280" t="s">
        <v>142</v>
      </c>
    </row>
    <row r="214" s="2" customFormat="1" ht="36" customHeight="1">
      <c r="A214" s="39"/>
      <c r="B214" s="40"/>
      <c r="C214" s="225" t="s">
        <v>392</v>
      </c>
      <c r="D214" s="225" t="s">
        <v>143</v>
      </c>
      <c r="E214" s="226" t="s">
        <v>3352</v>
      </c>
      <c r="F214" s="227" t="s">
        <v>3353</v>
      </c>
      <c r="G214" s="228" t="s">
        <v>146</v>
      </c>
      <c r="H214" s="229">
        <v>3</v>
      </c>
      <c r="I214" s="230"/>
      <c r="J214" s="231">
        <f>ROUND(I214*H214,2)</f>
        <v>0</v>
      </c>
      <c r="K214" s="227" t="s">
        <v>147</v>
      </c>
      <c r="L214" s="45"/>
      <c r="M214" s="232" t="s">
        <v>32</v>
      </c>
      <c r="N214" s="233" t="s">
        <v>48</v>
      </c>
      <c r="O214" s="85"/>
      <c r="P214" s="234">
        <f>O214*H214</f>
        <v>0</v>
      </c>
      <c r="Q214" s="234">
        <v>0</v>
      </c>
      <c r="R214" s="234">
        <f>Q214*H214</f>
        <v>0</v>
      </c>
      <c r="S214" s="234">
        <v>0</v>
      </c>
      <c r="T214" s="235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6" t="s">
        <v>3251</v>
      </c>
      <c r="AT214" s="236" t="s">
        <v>143</v>
      </c>
      <c r="AU214" s="236" t="s">
        <v>84</v>
      </c>
      <c r="AY214" s="17" t="s">
        <v>142</v>
      </c>
      <c r="BE214" s="237">
        <f>IF(N214="základní",J214,0)</f>
        <v>0</v>
      </c>
      <c r="BF214" s="237">
        <f>IF(N214="snížená",J214,0)</f>
        <v>0</v>
      </c>
      <c r="BG214" s="237">
        <f>IF(N214="zákl. přenesená",J214,0)</f>
        <v>0</v>
      </c>
      <c r="BH214" s="237">
        <f>IF(N214="sníž. přenesená",J214,0)</f>
        <v>0</v>
      </c>
      <c r="BI214" s="237">
        <f>IF(N214="nulová",J214,0)</f>
        <v>0</v>
      </c>
      <c r="BJ214" s="17" t="s">
        <v>84</v>
      </c>
      <c r="BK214" s="237">
        <f>ROUND(I214*H214,2)</f>
        <v>0</v>
      </c>
      <c r="BL214" s="17" t="s">
        <v>3251</v>
      </c>
      <c r="BM214" s="236" t="s">
        <v>3354</v>
      </c>
    </row>
    <row r="215" s="2" customFormat="1">
      <c r="A215" s="39"/>
      <c r="B215" s="40"/>
      <c r="C215" s="41"/>
      <c r="D215" s="238" t="s">
        <v>149</v>
      </c>
      <c r="E215" s="41"/>
      <c r="F215" s="239" t="s">
        <v>3312</v>
      </c>
      <c r="G215" s="41"/>
      <c r="H215" s="41"/>
      <c r="I215" s="147"/>
      <c r="J215" s="41"/>
      <c r="K215" s="41"/>
      <c r="L215" s="45"/>
      <c r="M215" s="240"/>
      <c r="N215" s="241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7" t="s">
        <v>149</v>
      </c>
      <c r="AU215" s="17" t="s">
        <v>84</v>
      </c>
    </row>
    <row r="216" s="2" customFormat="1" ht="84" customHeight="1">
      <c r="A216" s="39"/>
      <c r="B216" s="40"/>
      <c r="C216" s="225" t="s">
        <v>396</v>
      </c>
      <c r="D216" s="225" t="s">
        <v>143</v>
      </c>
      <c r="E216" s="226" t="s">
        <v>3355</v>
      </c>
      <c r="F216" s="227" t="s">
        <v>3356</v>
      </c>
      <c r="G216" s="228" t="s">
        <v>146</v>
      </c>
      <c r="H216" s="229">
        <v>20</v>
      </c>
      <c r="I216" s="230"/>
      <c r="J216" s="231">
        <f>ROUND(I216*H216,2)</f>
        <v>0</v>
      </c>
      <c r="K216" s="227" t="s">
        <v>147</v>
      </c>
      <c r="L216" s="45"/>
      <c r="M216" s="232" t="s">
        <v>32</v>
      </c>
      <c r="N216" s="233" t="s">
        <v>48</v>
      </c>
      <c r="O216" s="85"/>
      <c r="P216" s="234">
        <f>O216*H216</f>
        <v>0</v>
      </c>
      <c r="Q216" s="234">
        <v>0</v>
      </c>
      <c r="R216" s="234">
        <f>Q216*H216</f>
        <v>0</v>
      </c>
      <c r="S216" s="234">
        <v>0</v>
      </c>
      <c r="T216" s="235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6" t="s">
        <v>3251</v>
      </c>
      <c r="AT216" s="236" t="s">
        <v>143</v>
      </c>
      <c r="AU216" s="236" t="s">
        <v>84</v>
      </c>
      <c r="AY216" s="17" t="s">
        <v>142</v>
      </c>
      <c r="BE216" s="237">
        <f>IF(N216="základní",J216,0)</f>
        <v>0</v>
      </c>
      <c r="BF216" s="237">
        <f>IF(N216="snížená",J216,0)</f>
        <v>0</v>
      </c>
      <c r="BG216" s="237">
        <f>IF(N216="zákl. přenesená",J216,0)</f>
        <v>0</v>
      </c>
      <c r="BH216" s="237">
        <f>IF(N216="sníž. přenesená",J216,0)</f>
        <v>0</v>
      </c>
      <c r="BI216" s="237">
        <f>IF(N216="nulová",J216,0)</f>
        <v>0</v>
      </c>
      <c r="BJ216" s="17" t="s">
        <v>84</v>
      </c>
      <c r="BK216" s="237">
        <f>ROUND(I216*H216,2)</f>
        <v>0</v>
      </c>
      <c r="BL216" s="17" t="s">
        <v>3251</v>
      </c>
      <c r="BM216" s="236" t="s">
        <v>3357</v>
      </c>
    </row>
    <row r="217" s="2" customFormat="1">
      <c r="A217" s="39"/>
      <c r="B217" s="40"/>
      <c r="C217" s="41"/>
      <c r="D217" s="238" t="s">
        <v>149</v>
      </c>
      <c r="E217" s="41"/>
      <c r="F217" s="239" t="s">
        <v>3287</v>
      </c>
      <c r="G217" s="41"/>
      <c r="H217" s="41"/>
      <c r="I217" s="147"/>
      <c r="J217" s="41"/>
      <c r="K217" s="41"/>
      <c r="L217" s="45"/>
      <c r="M217" s="240"/>
      <c r="N217" s="241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7" t="s">
        <v>149</v>
      </c>
      <c r="AU217" s="17" t="s">
        <v>84</v>
      </c>
    </row>
    <row r="218" s="2" customFormat="1">
      <c r="A218" s="39"/>
      <c r="B218" s="40"/>
      <c r="C218" s="41"/>
      <c r="D218" s="238" t="s">
        <v>420</v>
      </c>
      <c r="E218" s="41"/>
      <c r="F218" s="239" t="s">
        <v>3358</v>
      </c>
      <c r="G218" s="41"/>
      <c r="H218" s="41"/>
      <c r="I218" s="147"/>
      <c r="J218" s="41"/>
      <c r="K218" s="41"/>
      <c r="L218" s="45"/>
      <c r="M218" s="240"/>
      <c r="N218" s="241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7" t="s">
        <v>420</v>
      </c>
      <c r="AU218" s="17" t="s">
        <v>84</v>
      </c>
    </row>
    <row r="219" s="2" customFormat="1" ht="84" customHeight="1">
      <c r="A219" s="39"/>
      <c r="B219" s="40"/>
      <c r="C219" s="225" t="s">
        <v>400</v>
      </c>
      <c r="D219" s="225" t="s">
        <v>143</v>
      </c>
      <c r="E219" s="226" t="s">
        <v>3359</v>
      </c>
      <c r="F219" s="227" t="s">
        <v>3360</v>
      </c>
      <c r="G219" s="228" t="s">
        <v>450</v>
      </c>
      <c r="H219" s="229">
        <v>30</v>
      </c>
      <c r="I219" s="230"/>
      <c r="J219" s="231">
        <f>ROUND(I219*H219,2)</f>
        <v>0</v>
      </c>
      <c r="K219" s="227" t="s">
        <v>147</v>
      </c>
      <c r="L219" s="45"/>
      <c r="M219" s="232" t="s">
        <v>32</v>
      </c>
      <c r="N219" s="233" t="s">
        <v>48</v>
      </c>
      <c r="O219" s="85"/>
      <c r="P219" s="234">
        <f>O219*H219</f>
        <v>0</v>
      </c>
      <c r="Q219" s="234">
        <v>0</v>
      </c>
      <c r="R219" s="234">
        <f>Q219*H219</f>
        <v>0</v>
      </c>
      <c r="S219" s="234">
        <v>0</v>
      </c>
      <c r="T219" s="235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6" t="s">
        <v>3251</v>
      </c>
      <c r="AT219" s="236" t="s">
        <v>143</v>
      </c>
      <c r="AU219" s="236" t="s">
        <v>84</v>
      </c>
      <c r="AY219" s="17" t="s">
        <v>142</v>
      </c>
      <c r="BE219" s="237">
        <f>IF(N219="základní",J219,0)</f>
        <v>0</v>
      </c>
      <c r="BF219" s="237">
        <f>IF(N219="snížená",J219,0)</f>
        <v>0</v>
      </c>
      <c r="BG219" s="237">
        <f>IF(N219="zákl. přenesená",J219,0)</f>
        <v>0</v>
      </c>
      <c r="BH219" s="237">
        <f>IF(N219="sníž. přenesená",J219,0)</f>
        <v>0</v>
      </c>
      <c r="BI219" s="237">
        <f>IF(N219="nulová",J219,0)</f>
        <v>0</v>
      </c>
      <c r="BJ219" s="17" t="s">
        <v>84</v>
      </c>
      <c r="BK219" s="237">
        <f>ROUND(I219*H219,2)</f>
        <v>0</v>
      </c>
      <c r="BL219" s="17" t="s">
        <v>3251</v>
      </c>
      <c r="BM219" s="236" t="s">
        <v>3361</v>
      </c>
    </row>
    <row r="220" s="2" customFormat="1">
      <c r="A220" s="39"/>
      <c r="B220" s="40"/>
      <c r="C220" s="41"/>
      <c r="D220" s="238" t="s">
        <v>149</v>
      </c>
      <c r="E220" s="41"/>
      <c r="F220" s="239" t="s">
        <v>3287</v>
      </c>
      <c r="G220" s="41"/>
      <c r="H220" s="41"/>
      <c r="I220" s="147"/>
      <c r="J220" s="41"/>
      <c r="K220" s="41"/>
      <c r="L220" s="45"/>
      <c r="M220" s="240"/>
      <c r="N220" s="241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7" t="s">
        <v>149</v>
      </c>
      <c r="AU220" s="17" t="s">
        <v>84</v>
      </c>
    </row>
    <row r="221" s="2" customFormat="1" ht="96" customHeight="1">
      <c r="A221" s="39"/>
      <c r="B221" s="40"/>
      <c r="C221" s="225" t="s">
        <v>405</v>
      </c>
      <c r="D221" s="225" t="s">
        <v>143</v>
      </c>
      <c r="E221" s="226" t="s">
        <v>3362</v>
      </c>
      <c r="F221" s="227" t="s">
        <v>3363</v>
      </c>
      <c r="G221" s="228" t="s">
        <v>450</v>
      </c>
      <c r="H221" s="229">
        <v>51.043999999999997</v>
      </c>
      <c r="I221" s="230"/>
      <c r="J221" s="231">
        <f>ROUND(I221*H221,2)</f>
        <v>0</v>
      </c>
      <c r="K221" s="227" t="s">
        <v>147</v>
      </c>
      <c r="L221" s="45"/>
      <c r="M221" s="232" t="s">
        <v>32</v>
      </c>
      <c r="N221" s="233" t="s">
        <v>48</v>
      </c>
      <c r="O221" s="85"/>
      <c r="P221" s="234">
        <f>O221*H221</f>
        <v>0</v>
      </c>
      <c r="Q221" s="234">
        <v>0</v>
      </c>
      <c r="R221" s="234">
        <f>Q221*H221</f>
        <v>0</v>
      </c>
      <c r="S221" s="234">
        <v>0</v>
      </c>
      <c r="T221" s="235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6" t="s">
        <v>3251</v>
      </c>
      <c r="AT221" s="236" t="s">
        <v>143</v>
      </c>
      <c r="AU221" s="236" t="s">
        <v>84</v>
      </c>
      <c r="AY221" s="17" t="s">
        <v>142</v>
      </c>
      <c r="BE221" s="237">
        <f>IF(N221="základní",J221,0)</f>
        <v>0</v>
      </c>
      <c r="BF221" s="237">
        <f>IF(N221="snížená",J221,0)</f>
        <v>0</v>
      </c>
      <c r="BG221" s="237">
        <f>IF(N221="zákl. přenesená",J221,0)</f>
        <v>0</v>
      </c>
      <c r="BH221" s="237">
        <f>IF(N221="sníž. přenesená",J221,0)</f>
        <v>0</v>
      </c>
      <c r="BI221" s="237">
        <f>IF(N221="nulová",J221,0)</f>
        <v>0</v>
      </c>
      <c r="BJ221" s="17" t="s">
        <v>84</v>
      </c>
      <c r="BK221" s="237">
        <f>ROUND(I221*H221,2)</f>
        <v>0</v>
      </c>
      <c r="BL221" s="17" t="s">
        <v>3251</v>
      </c>
      <c r="BM221" s="236" t="s">
        <v>3364</v>
      </c>
    </row>
    <row r="222" s="2" customFormat="1">
      <c r="A222" s="39"/>
      <c r="B222" s="40"/>
      <c r="C222" s="41"/>
      <c r="D222" s="238" t="s">
        <v>149</v>
      </c>
      <c r="E222" s="41"/>
      <c r="F222" s="239" t="s">
        <v>3287</v>
      </c>
      <c r="G222" s="41"/>
      <c r="H222" s="41"/>
      <c r="I222" s="147"/>
      <c r="J222" s="41"/>
      <c r="K222" s="41"/>
      <c r="L222" s="45"/>
      <c r="M222" s="240"/>
      <c r="N222" s="241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7" t="s">
        <v>149</v>
      </c>
      <c r="AU222" s="17" t="s">
        <v>84</v>
      </c>
    </row>
    <row r="223" s="15" customFormat="1">
      <c r="A223" s="15"/>
      <c r="B223" s="281"/>
      <c r="C223" s="282"/>
      <c r="D223" s="238" t="s">
        <v>2879</v>
      </c>
      <c r="E223" s="283" t="s">
        <v>32</v>
      </c>
      <c r="F223" s="284" t="s">
        <v>3268</v>
      </c>
      <c r="G223" s="282"/>
      <c r="H223" s="283" t="s">
        <v>32</v>
      </c>
      <c r="I223" s="285"/>
      <c r="J223" s="282"/>
      <c r="K223" s="282"/>
      <c r="L223" s="286"/>
      <c r="M223" s="287"/>
      <c r="N223" s="288"/>
      <c r="O223" s="288"/>
      <c r="P223" s="288"/>
      <c r="Q223" s="288"/>
      <c r="R223" s="288"/>
      <c r="S223" s="288"/>
      <c r="T223" s="289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90" t="s">
        <v>2879</v>
      </c>
      <c r="AU223" s="290" t="s">
        <v>84</v>
      </c>
      <c r="AV223" s="15" t="s">
        <v>84</v>
      </c>
      <c r="AW223" s="15" t="s">
        <v>39</v>
      </c>
      <c r="AX223" s="15" t="s">
        <v>77</v>
      </c>
      <c r="AY223" s="290" t="s">
        <v>142</v>
      </c>
    </row>
    <row r="224" s="13" customFormat="1">
      <c r="A224" s="13"/>
      <c r="B224" s="259"/>
      <c r="C224" s="260"/>
      <c r="D224" s="238" t="s">
        <v>2879</v>
      </c>
      <c r="E224" s="261" t="s">
        <v>32</v>
      </c>
      <c r="F224" s="262" t="s">
        <v>3269</v>
      </c>
      <c r="G224" s="260"/>
      <c r="H224" s="263">
        <v>8.9220000000000006</v>
      </c>
      <c r="I224" s="264"/>
      <c r="J224" s="260"/>
      <c r="K224" s="260"/>
      <c r="L224" s="265"/>
      <c r="M224" s="266"/>
      <c r="N224" s="267"/>
      <c r="O224" s="267"/>
      <c r="P224" s="267"/>
      <c r="Q224" s="267"/>
      <c r="R224" s="267"/>
      <c r="S224" s="267"/>
      <c r="T224" s="268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9" t="s">
        <v>2879</v>
      </c>
      <c r="AU224" s="269" t="s">
        <v>84</v>
      </c>
      <c r="AV224" s="13" t="s">
        <v>86</v>
      </c>
      <c r="AW224" s="13" t="s">
        <v>39</v>
      </c>
      <c r="AX224" s="13" t="s">
        <v>77</v>
      </c>
      <c r="AY224" s="269" t="s">
        <v>142</v>
      </c>
    </row>
    <row r="225" s="15" customFormat="1">
      <c r="A225" s="15"/>
      <c r="B225" s="281"/>
      <c r="C225" s="282"/>
      <c r="D225" s="238" t="s">
        <v>2879</v>
      </c>
      <c r="E225" s="283" t="s">
        <v>32</v>
      </c>
      <c r="F225" s="284" t="s">
        <v>3270</v>
      </c>
      <c r="G225" s="282"/>
      <c r="H225" s="283" t="s">
        <v>32</v>
      </c>
      <c r="I225" s="285"/>
      <c r="J225" s="282"/>
      <c r="K225" s="282"/>
      <c r="L225" s="286"/>
      <c r="M225" s="287"/>
      <c r="N225" s="288"/>
      <c r="O225" s="288"/>
      <c r="P225" s="288"/>
      <c r="Q225" s="288"/>
      <c r="R225" s="288"/>
      <c r="S225" s="288"/>
      <c r="T225" s="289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90" t="s">
        <v>2879</v>
      </c>
      <c r="AU225" s="290" t="s">
        <v>84</v>
      </c>
      <c r="AV225" s="15" t="s">
        <v>84</v>
      </c>
      <c r="AW225" s="15" t="s">
        <v>39</v>
      </c>
      <c r="AX225" s="15" t="s">
        <v>77</v>
      </c>
      <c r="AY225" s="290" t="s">
        <v>142</v>
      </c>
    </row>
    <row r="226" s="13" customFormat="1">
      <c r="A226" s="13"/>
      <c r="B226" s="259"/>
      <c r="C226" s="260"/>
      <c r="D226" s="238" t="s">
        <v>2879</v>
      </c>
      <c r="E226" s="261" t="s">
        <v>32</v>
      </c>
      <c r="F226" s="262" t="s">
        <v>3269</v>
      </c>
      <c r="G226" s="260"/>
      <c r="H226" s="263">
        <v>8.9220000000000006</v>
      </c>
      <c r="I226" s="264"/>
      <c r="J226" s="260"/>
      <c r="K226" s="260"/>
      <c r="L226" s="265"/>
      <c r="M226" s="266"/>
      <c r="N226" s="267"/>
      <c r="O226" s="267"/>
      <c r="P226" s="267"/>
      <c r="Q226" s="267"/>
      <c r="R226" s="267"/>
      <c r="S226" s="267"/>
      <c r="T226" s="268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9" t="s">
        <v>2879</v>
      </c>
      <c r="AU226" s="269" t="s">
        <v>84</v>
      </c>
      <c r="AV226" s="13" t="s">
        <v>86</v>
      </c>
      <c r="AW226" s="13" t="s">
        <v>39</v>
      </c>
      <c r="AX226" s="13" t="s">
        <v>77</v>
      </c>
      <c r="AY226" s="269" t="s">
        <v>142</v>
      </c>
    </row>
    <row r="227" s="15" customFormat="1">
      <c r="A227" s="15"/>
      <c r="B227" s="281"/>
      <c r="C227" s="282"/>
      <c r="D227" s="238" t="s">
        <v>2879</v>
      </c>
      <c r="E227" s="283" t="s">
        <v>32</v>
      </c>
      <c r="F227" s="284" t="s">
        <v>3272</v>
      </c>
      <c r="G227" s="282"/>
      <c r="H227" s="283" t="s">
        <v>32</v>
      </c>
      <c r="I227" s="285"/>
      <c r="J227" s="282"/>
      <c r="K227" s="282"/>
      <c r="L227" s="286"/>
      <c r="M227" s="287"/>
      <c r="N227" s="288"/>
      <c r="O227" s="288"/>
      <c r="P227" s="288"/>
      <c r="Q227" s="288"/>
      <c r="R227" s="288"/>
      <c r="S227" s="288"/>
      <c r="T227" s="289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90" t="s">
        <v>2879</v>
      </c>
      <c r="AU227" s="290" t="s">
        <v>84</v>
      </c>
      <c r="AV227" s="15" t="s">
        <v>84</v>
      </c>
      <c r="AW227" s="15" t="s">
        <v>39</v>
      </c>
      <c r="AX227" s="15" t="s">
        <v>77</v>
      </c>
      <c r="AY227" s="290" t="s">
        <v>142</v>
      </c>
    </row>
    <row r="228" s="13" customFormat="1">
      <c r="A228" s="13"/>
      <c r="B228" s="259"/>
      <c r="C228" s="260"/>
      <c r="D228" s="238" t="s">
        <v>2879</v>
      </c>
      <c r="E228" s="261" t="s">
        <v>32</v>
      </c>
      <c r="F228" s="262" t="s">
        <v>3365</v>
      </c>
      <c r="G228" s="260"/>
      <c r="H228" s="263">
        <v>5.2480000000000002</v>
      </c>
      <c r="I228" s="264"/>
      <c r="J228" s="260"/>
      <c r="K228" s="260"/>
      <c r="L228" s="265"/>
      <c r="M228" s="266"/>
      <c r="N228" s="267"/>
      <c r="O228" s="267"/>
      <c r="P228" s="267"/>
      <c r="Q228" s="267"/>
      <c r="R228" s="267"/>
      <c r="S228" s="267"/>
      <c r="T228" s="268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69" t="s">
        <v>2879</v>
      </c>
      <c r="AU228" s="269" t="s">
        <v>84</v>
      </c>
      <c r="AV228" s="13" t="s">
        <v>86</v>
      </c>
      <c r="AW228" s="13" t="s">
        <v>39</v>
      </c>
      <c r="AX228" s="13" t="s">
        <v>77</v>
      </c>
      <c r="AY228" s="269" t="s">
        <v>142</v>
      </c>
    </row>
    <row r="229" s="15" customFormat="1">
      <c r="A229" s="15"/>
      <c r="B229" s="281"/>
      <c r="C229" s="282"/>
      <c r="D229" s="238" t="s">
        <v>2879</v>
      </c>
      <c r="E229" s="283" t="s">
        <v>32</v>
      </c>
      <c r="F229" s="284" t="s">
        <v>3274</v>
      </c>
      <c r="G229" s="282"/>
      <c r="H229" s="283" t="s">
        <v>32</v>
      </c>
      <c r="I229" s="285"/>
      <c r="J229" s="282"/>
      <c r="K229" s="282"/>
      <c r="L229" s="286"/>
      <c r="M229" s="287"/>
      <c r="N229" s="288"/>
      <c r="O229" s="288"/>
      <c r="P229" s="288"/>
      <c r="Q229" s="288"/>
      <c r="R229" s="288"/>
      <c r="S229" s="288"/>
      <c r="T229" s="289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90" t="s">
        <v>2879</v>
      </c>
      <c r="AU229" s="290" t="s">
        <v>84</v>
      </c>
      <c r="AV229" s="15" t="s">
        <v>84</v>
      </c>
      <c r="AW229" s="15" t="s">
        <v>39</v>
      </c>
      <c r="AX229" s="15" t="s">
        <v>77</v>
      </c>
      <c r="AY229" s="290" t="s">
        <v>142</v>
      </c>
    </row>
    <row r="230" s="13" customFormat="1">
      <c r="A230" s="13"/>
      <c r="B230" s="259"/>
      <c r="C230" s="260"/>
      <c r="D230" s="238" t="s">
        <v>2879</v>
      </c>
      <c r="E230" s="261" t="s">
        <v>32</v>
      </c>
      <c r="F230" s="262" t="s">
        <v>3365</v>
      </c>
      <c r="G230" s="260"/>
      <c r="H230" s="263">
        <v>5.2480000000000002</v>
      </c>
      <c r="I230" s="264"/>
      <c r="J230" s="260"/>
      <c r="K230" s="260"/>
      <c r="L230" s="265"/>
      <c r="M230" s="266"/>
      <c r="N230" s="267"/>
      <c r="O230" s="267"/>
      <c r="P230" s="267"/>
      <c r="Q230" s="267"/>
      <c r="R230" s="267"/>
      <c r="S230" s="267"/>
      <c r="T230" s="268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9" t="s">
        <v>2879</v>
      </c>
      <c r="AU230" s="269" t="s">
        <v>84</v>
      </c>
      <c r="AV230" s="13" t="s">
        <v>86</v>
      </c>
      <c r="AW230" s="13" t="s">
        <v>39</v>
      </c>
      <c r="AX230" s="13" t="s">
        <v>77</v>
      </c>
      <c r="AY230" s="269" t="s">
        <v>142</v>
      </c>
    </row>
    <row r="231" s="15" customFormat="1">
      <c r="A231" s="15"/>
      <c r="B231" s="281"/>
      <c r="C231" s="282"/>
      <c r="D231" s="238" t="s">
        <v>2879</v>
      </c>
      <c r="E231" s="283" t="s">
        <v>32</v>
      </c>
      <c r="F231" s="284" t="s">
        <v>3275</v>
      </c>
      <c r="G231" s="282"/>
      <c r="H231" s="283" t="s">
        <v>32</v>
      </c>
      <c r="I231" s="285"/>
      <c r="J231" s="282"/>
      <c r="K231" s="282"/>
      <c r="L231" s="286"/>
      <c r="M231" s="287"/>
      <c r="N231" s="288"/>
      <c r="O231" s="288"/>
      <c r="P231" s="288"/>
      <c r="Q231" s="288"/>
      <c r="R231" s="288"/>
      <c r="S231" s="288"/>
      <c r="T231" s="289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90" t="s">
        <v>2879</v>
      </c>
      <c r="AU231" s="290" t="s">
        <v>84</v>
      </c>
      <c r="AV231" s="15" t="s">
        <v>84</v>
      </c>
      <c r="AW231" s="15" t="s">
        <v>39</v>
      </c>
      <c r="AX231" s="15" t="s">
        <v>77</v>
      </c>
      <c r="AY231" s="290" t="s">
        <v>142</v>
      </c>
    </row>
    <row r="232" s="13" customFormat="1">
      <c r="A232" s="13"/>
      <c r="B232" s="259"/>
      <c r="C232" s="260"/>
      <c r="D232" s="238" t="s">
        <v>2879</v>
      </c>
      <c r="E232" s="261" t="s">
        <v>32</v>
      </c>
      <c r="F232" s="262" t="s">
        <v>3366</v>
      </c>
      <c r="G232" s="260"/>
      <c r="H232" s="263">
        <v>0.192</v>
      </c>
      <c r="I232" s="264"/>
      <c r="J232" s="260"/>
      <c r="K232" s="260"/>
      <c r="L232" s="265"/>
      <c r="M232" s="266"/>
      <c r="N232" s="267"/>
      <c r="O232" s="267"/>
      <c r="P232" s="267"/>
      <c r="Q232" s="267"/>
      <c r="R232" s="267"/>
      <c r="S232" s="267"/>
      <c r="T232" s="268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69" t="s">
        <v>2879</v>
      </c>
      <c r="AU232" s="269" t="s">
        <v>84</v>
      </c>
      <c r="AV232" s="13" t="s">
        <v>86</v>
      </c>
      <c r="AW232" s="13" t="s">
        <v>39</v>
      </c>
      <c r="AX232" s="13" t="s">
        <v>77</v>
      </c>
      <c r="AY232" s="269" t="s">
        <v>142</v>
      </c>
    </row>
    <row r="233" s="15" customFormat="1">
      <c r="A233" s="15"/>
      <c r="B233" s="281"/>
      <c r="C233" s="282"/>
      <c r="D233" s="238" t="s">
        <v>2879</v>
      </c>
      <c r="E233" s="283" t="s">
        <v>32</v>
      </c>
      <c r="F233" s="284" t="s">
        <v>3277</v>
      </c>
      <c r="G233" s="282"/>
      <c r="H233" s="283" t="s">
        <v>32</v>
      </c>
      <c r="I233" s="285"/>
      <c r="J233" s="282"/>
      <c r="K233" s="282"/>
      <c r="L233" s="286"/>
      <c r="M233" s="287"/>
      <c r="N233" s="288"/>
      <c r="O233" s="288"/>
      <c r="P233" s="288"/>
      <c r="Q233" s="288"/>
      <c r="R233" s="288"/>
      <c r="S233" s="288"/>
      <c r="T233" s="289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90" t="s">
        <v>2879</v>
      </c>
      <c r="AU233" s="290" t="s">
        <v>84</v>
      </c>
      <c r="AV233" s="15" t="s">
        <v>84</v>
      </c>
      <c r="AW233" s="15" t="s">
        <v>39</v>
      </c>
      <c r="AX233" s="15" t="s">
        <v>77</v>
      </c>
      <c r="AY233" s="290" t="s">
        <v>142</v>
      </c>
    </row>
    <row r="234" s="13" customFormat="1">
      <c r="A234" s="13"/>
      <c r="B234" s="259"/>
      <c r="C234" s="260"/>
      <c r="D234" s="238" t="s">
        <v>2879</v>
      </c>
      <c r="E234" s="261" t="s">
        <v>32</v>
      </c>
      <c r="F234" s="262" t="s">
        <v>3366</v>
      </c>
      <c r="G234" s="260"/>
      <c r="H234" s="263">
        <v>0.192</v>
      </c>
      <c r="I234" s="264"/>
      <c r="J234" s="260"/>
      <c r="K234" s="260"/>
      <c r="L234" s="265"/>
      <c r="M234" s="266"/>
      <c r="N234" s="267"/>
      <c r="O234" s="267"/>
      <c r="P234" s="267"/>
      <c r="Q234" s="267"/>
      <c r="R234" s="267"/>
      <c r="S234" s="267"/>
      <c r="T234" s="268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9" t="s">
        <v>2879</v>
      </c>
      <c r="AU234" s="269" t="s">
        <v>84</v>
      </c>
      <c r="AV234" s="13" t="s">
        <v>86</v>
      </c>
      <c r="AW234" s="13" t="s">
        <v>39</v>
      </c>
      <c r="AX234" s="13" t="s">
        <v>77</v>
      </c>
      <c r="AY234" s="269" t="s">
        <v>142</v>
      </c>
    </row>
    <row r="235" s="15" customFormat="1">
      <c r="A235" s="15"/>
      <c r="B235" s="281"/>
      <c r="C235" s="282"/>
      <c r="D235" s="238" t="s">
        <v>2879</v>
      </c>
      <c r="E235" s="283" t="s">
        <v>32</v>
      </c>
      <c r="F235" s="284" t="s">
        <v>3278</v>
      </c>
      <c r="G235" s="282"/>
      <c r="H235" s="283" t="s">
        <v>32</v>
      </c>
      <c r="I235" s="285"/>
      <c r="J235" s="282"/>
      <c r="K235" s="282"/>
      <c r="L235" s="286"/>
      <c r="M235" s="287"/>
      <c r="N235" s="288"/>
      <c r="O235" s="288"/>
      <c r="P235" s="288"/>
      <c r="Q235" s="288"/>
      <c r="R235" s="288"/>
      <c r="S235" s="288"/>
      <c r="T235" s="289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90" t="s">
        <v>2879</v>
      </c>
      <c r="AU235" s="290" t="s">
        <v>84</v>
      </c>
      <c r="AV235" s="15" t="s">
        <v>84</v>
      </c>
      <c r="AW235" s="15" t="s">
        <v>39</v>
      </c>
      <c r="AX235" s="15" t="s">
        <v>77</v>
      </c>
      <c r="AY235" s="290" t="s">
        <v>142</v>
      </c>
    </row>
    <row r="236" s="13" customFormat="1">
      <c r="A236" s="13"/>
      <c r="B236" s="259"/>
      <c r="C236" s="260"/>
      <c r="D236" s="238" t="s">
        <v>2879</v>
      </c>
      <c r="E236" s="261" t="s">
        <v>32</v>
      </c>
      <c r="F236" s="262" t="s">
        <v>3367</v>
      </c>
      <c r="G236" s="260"/>
      <c r="H236" s="263">
        <v>12.834</v>
      </c>
      <c r="I236" s="264"/>
      <c r="J236" s="260"/>
      <c r="K236" s="260"/>
      <c r="L236" s="265"/>
      <c r="M236" s="266"/>
      <c r="N236" s="267"/>
      <c r="O236" s="267"/>
      <c r="P236" s="267"/>
      <c r="Q236" s="267"/>
      <c r="R236" s="267"/>
      <c r="S236" s="267"/>
      <c r="T236" s="268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69" t="s">
        <v>2879</v>
      </c>
      <c r="AU236" s="269" t="s">
        <v>84</v>
      </c>
      <c r="AV236" s="13" t="s">
        <v>86</v>
      </c>
      <c r="AW236" s="13" t="s">
        <v>39</v>
      </c>
      <c r="AX236" s="13" t="s">
        <v>77</v>
      </c>
      <c r="AY236" s="269" t="s">
        <v>142</v>
      </c>
    </row>
    <row r="237" s="15" customFormat="1">
      <c r="A237" s="15"/>
      <c r="B237" s="281"/>
      <c r="C237" s="282"/>
      <c r="D237" s="238" t="s">
        <v>2879</v>
      </c>
      <c r="E237" s="283" t="s">
        <v>32</v>
      </c>
      <c r="F237" s="284" t="s">
        <v>3280</v>
      </c>
      <c r="G237" s="282"/>
      <c r="H237" s="283" t="s">
        <v>32</v>
      </c>
      <c r="I237" s="285"/>
      <c r="J237" s="282"/>
      <c r="K237" s="282"/>
      <c r="L237" s="286"/>
      <c r="M237" s="287"/>
      <c r="N237" s="288"/>
      <c r="O237" s="288"/>
      <c r="P237" s="288"/>
      <c r="Q237" s="288"/>
      <c r="R237" s="288"/>
      <c r="S237" s="288"/>
      <c r="T237" s="289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90" t="s">
        <v>2879</v>
      </c>
      <c r="AU237" s="290" t="s">
        <v>84</v>
      </c>
      <c r="AV237" s="15" t="s">
        <v>84</v>
      </c>
      <c r="AW237" s="15" t="s">
        <v>39</v>
      </c>
      <c r="AX237" s="15" t="s">
        <v>77</v>
      </c>
      <c r="AY237" s="290" t="s">
        <v>142</v>
      </c>
    </row>
    <row r="238" s="13" customFormat="1">
      <c r="A238" s="13"/>
      <c r="B238" s="259"/>
      <c r="C238" s="260"/>
      <c r="D238" s="238" t="s">
        <v>2879</v>
      </c>
      <c r="E238" s="261" t="s">
        <v>32</v>
      </c>
      <c r="F238" s="262" t="s">
        <v>3368</v>
      </c>
      <c r="G238" s="260"/>
      <c r="H238" s="263">
        <v>9.4860000000000007</v>
      </c>
      <c r="I238" s="264"/>
      <c r="J238" s="260"/>
      <c r="K238" s="260"/>
      <c r="L238" s="265"/>
      <c r="M238" s="266"/>
      <c r="N238" s="267"/>
      <c r="O238" s="267"/>
      <c r="P238" s="267"/>
      <c r="Q238" s="267"/>
      <c r="R238" s="267"/>
      <c r="S238" s="267"/>
      <c r="T238" s="268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69" t="s">
        <v>2879</v>
      </c>
      <c r="AU238" s="269" t="s">
        <v>84</v>
      </c>
      <c r="AV238" s="13" t="s">
        <v>86</v>
      </c>
      <c r="AW238" s="13" t="s">
        <v>39</v>
      </c>
      <c r="AX238" s="13" t="s">
        <v>77</v>
      </c>
      <c r="AY238" s="269" t="s">
        <v>142</v>
      </c>
    </row>
    <row r="239" s="14" customFormat="1">
      <c r="A239" s="14"/>
      <c r="B239" s="270"/>
      <c r="C239" s="271"/>
      <c r="D239" s="238" t="s">
        <v>2879</v>
      </c>
      <c r="E239" s="272" t="s">
        <v>32</v>
      </c>
      <c r="F239" s="273" t="s">
        <v>2881</v>
      </c>
      <c r="G239" s="271"/>
      <c r="H239" s="274">
        <v>51.043999999999997</v>
      </c>
      <c r="I239" s="275"/>
      <c r="J239" s="271"/>
      <c r="K239" s="271"/>
      <c r="L239" s="276"/>
      <c r="M239" s="277"/>
      <c r="N239" s="278"/>
      <c r="O239" s="278"/>
      <c r="P239" s="278"/>
      <c r="Q239" s="278"/>
      <c r="R239" s="278"/>
      <c r="S239" s="278"/>
      <c r="T239" s="279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80" t="s">
        <v>2879</v>
      </c>
      <c r="AU239" s="280" t="s">
        <v>84</v>
      </c>
      <c r="AV239" s="14" t="s">
        <v>158</v>
      </c>
      <c r="AW239" s="14" t="s">
        <v>39</v>
      </c>
      <c r="AX239" s="14" t="s">
        <v>84</v>
      </c>
      <c r="AY239" s="280" t="s">
        <v>142</v>
      </c>
    </row>
    <row r="240" s="2" customFormat="1" ht="96" customHeight="1">
      <c r="A240" s="39"/>
      <c r="B240" s="40"/>
      <c r="C240" s="225" t="s">
        <v>218</v>
      </c>
      <c r="D240" s="225" t="s">
        <v>143</v>
      </c>
      <c r="E240" s="226" t="s">
        <v>3369</v>
      </c>
      <c r="F240" s="227" t="s">
        <v>3370</v>
      </c>
      <c r="G240" s="228" t="s">
        <v>450</v>
      </c>
      <c r="H240" s="229">
        <v>12</v>
      </c>
      <c r="I240" s="230"/>
      <c r="J240" s="231">
        <f>ROUND(I240*H240,2)</f>
        <v>0</v>
      </c>
      <c r="K240" s="227" t="s">
        <v>147</v>
      </c>
      <c r="L240" s="45"/>
      <c r="M240" s="232" t="s">
        <v>32</v>
      </c>
      <c r="N240" s="233" t="s">
        <v>48</v>
      </c>
      <c r="O240" s="85"/>
      <c r="P240" s="234">
        <f>O240*H240</f>
        <v>0</v>
      </c>
      <c r="Q240" s="234">
        <v>0</v>
      </c>
      <c r="R240" s="234">
        <f>Q240*H240</f>
        <v>0</v>
      </c>
      <c r="S240" s="234">
        <v>0</v>
      </c>
      <c r="T240" s="235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6" t="s">
        <v>3251</v>
      </c>
      <c r="AT240" s="236" t="s">
        <v>143</v>
      </c>
      <c r="AU240" s="236" t="s">
        <v>84</v>
      </c>
      <c r="AY240" s="17" t="s">
        <v>142</v>
      </c>
      <c r="BE240" s="237">
        <f>IF(N240="základní",J240,0)</f>
        <v>0</v>
      </c>
      <c r="BF240" s="237">
        <f>IF(N240="snížená",J240,0)</f>
        <v>0</v>
      </c>
      <c r="BG240" s="237">
        <f>IF(N240="zákl. přenesená",J240,0)</f>
        <v>0</v>
      </c>
      <c r="BH240" s="237">
        <f>IF(N240="sníž. přenesená",J240,0)</f>
        <v>0</v>
      </c>
      <c r="BI240" s="237">
        <f>IF(N240="nulová",J240,0)</f>
        <v>0</v>
      </c>
      <c r="BJ240" s="17" t="s">
        <v>84</v>
      </c>
      <c r="BK240" s="237">
        <f>ROUND(I240*H240,2)</f>
        <v>0</v>
      </c>
      <c r="BL240" s="17" t="s">
        <v>3251</v>
      </c>
      <c r="BM240" s="236" t="s">
        <v>3371</v>
      </c>
    </row>
    <row r="241" s="2" customFormat="1">
      <c r="A241" s="39"/>
      <c r="B241" s="40"/>
      <c r="C241" s="41"/>
      <c r="D241" s="238" t="s">
        <v>149</v>
      </c>
      <c r="E241" s="41"/>
      <c r="F241" s="239" t="s">
        <v>3287</v>
      </c>
      <c r="G241" s="41"/>
      <c r="H241" s="41"/>
      <c r="I241" s="147"/>
      <c r="J241" s="41"/>
      <c r="K241" s="41"/>
      <c r="L241" s="45"/>
      <c r="M241" s="240"/>
      <c r="N241" s="241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7" t="s">
        <v>149</v>
      </c>
      <c r="AU241" s="17" t="s">
        <v>84</v>
      </c>
    </row>
    <row r="242" s="2" customFormat="1" ht="96" customHeight="1">
      <c r="A242" s="39"/>
      <c r="B242" s="40"/>
      <c r="C242" s="225" t="s">
        <v>412</v>
      </c>
      <c r="D242" s="225" t="s">
        <v>143</v>
      </c>
      <c r="E242" s="226" t="s">
        <v>3372</v>
      </c>
      <c r="F242" s="227" t="s">
        <v>3373</v>
      </c>
      <c r="G242" s="228" t="s">
        <v>450</v>
      </c>
      <c r="H242" s="229">
        <v>5</v>
      </c>
      <c r="I242" s="230"/>
      <c r="J242" s="231">
        <f>ROUND(I242*H242,2)</f>
        <v>0</v>
      </c>
      <c r="K242" s="227" t="s">
        <v>147</v>
      </c>
      <c r="L242" s="45"/>
      <c r="M242" s="232" t="s">
        <v>32</v>
      </c>
      <c r="N242" s="233" t="s">
        <v>48</v>
      </c>
      <c r="O242" s="85"/>
      <c r="P242" s="234">
        <f>O242*H242</f>
        <v>0</v>
      </c>
      <c r="Q242" s="234">
        <v>0</v>
      </c>
      <c r="R242" s="234">
        <f>Q242*H242</f>
        <v>0</v>
      </c>
      <c r="S242" s="234">
        <v>0</v>
      </c>
      <c r="T242" s="235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6" t="s">
        <v>3251</v>
      </c>
      <c r="AT242" s="236" t="s">
        <v>143</v>
      </c>
      <c r="AU242" s="236" t="s">
        <v>84</v>
      </c>
      <c r="AY242" s="17" t="s">
        <v>142</v>
      </c>
      <c r="BE242" s="237">
        <f>IF(N242="základní",J242,0)</f>
        <v>0</v>
      </c>
      <c r="BF242" s="237">
        <f>IF(N242="snížená",J242,0)</f>
        <v>0</v>
      </c>
      <c r="BG242" s="237">
        <f>IF(N242="zákl. přenesená",J242,0)</f>
        <v>0</v>
      </c>
      <c r="BH242" s="237">
        <f>IF(N242="sníž. přenesená",J242,0)</f>
        <v>0</v>
      </c>
      <c r="BI242" s="237">
        <f>IF(N242="nulová",J242,0)</f>
        <v>0</v>
      </c>
      <c r="BJ242" s="17" t="s">
        <v>84</v>
      </c>
      <c r="BK242" s="237">
        <f>ROUND(I242*H242,2)</f>
        <v>0</v>
      </c>
      <c r="BL242" s="17" t="s">
        <v>3251</v>
      </c>
      <c r="BM242" s="236" t="s">
        <v>3374</v>
      </c>
    </row>
    <row r="243" s="2" customFormat="1">
      <c r="A243" s="39"/>
      <c r="B243" s="40"/>
      <c r="C243" s="41"/>
      <c r="D243" s="238" t="s">
        <v>149</v>
      </c>
      <c r="E243" s="41"/>
      <c r="F243" s="239" t="s">
        <v>3287</v>
      </c>
      <c r="G243" s="41"/>
      <c r="H243" s="41"/>
      <c r="I243" s="147"/>
      <c r="J243" s="41"/>
      <c r="K243" s="41"/>
      <c r="L243" s="45"/>
      <c r="M243" s="240"/>
      <c r="N243" s="241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7" t="s">
        <v>149</v>
      </c>
      <c r="AU243" s="17" t="s">
        <v>84</v>
      </c>
    </row>
    <row r="244" s="2" customFormat="1">
      <c r="A244" s="39"/>
      <c r="B244" s="40"/>
      <c r="C244" s="41"/>
      <c r="D244" s="238" t="s">
        <v>420</v>
      </c>
      <c r="E244" s="41"/>
      <c r="F244" s="239" t="s">
        <v>3299</v>
      </c>
      <c r="G244" s="41"/>
      <c r="H244" s="41"/>
      <c r="I244" s="147"/>
      <c r="J244" s="41"/>
      <c r="K244" s="41"/>
      <c r="L244" s="45"/>
      <c r="M244" s="240"/>
      <c r="N244" s="241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7" t="s">
        <v>420</v>
      </c>
      <c r="AU244" s="17" t="s">
        <v>84</v>
      </c>
    </row>
    <row r="245" s="2" customFormat="1" ht="48" customHeight="1">
      <c r="A245" s="39"/>
      <c r="B245" s="40"/>
      <c r="C245" s="225" t="s">
        <v>416</v>
      </c>
      <c r="D245" s="225" t="s">
        <v>143</v>
      </c>
      <c r="E245" s="226" t="s">
        <v>3375</v>
      </c>
      <c r="F245" s="227" t="s">
        <v>3376</v>
      </c>
      <c r="G245" s="228" t="s">
        <v>450</v>
      </c>
      <c r="H245" s="229">
        <v>50</v>
      </c>
      <c r="I245" s="230"/>
      <c r="J245" s="231">
        <f>ROUND(I245*H245,2)</f>
        <v>0</v>
      </c>
      <c r="K245" s="227" t="s">
        <v>147</v>
      </c>
      <c r="L245" s="45"/>
      <c r="M245" s="232" t="s">
        <v>32</v>
      </c>
      <c r="N245" s="233" t="s">
        <v>48</v>
      </c>
      <c r="O245" s="85"/>
      <c r="P245" s="234">
        <f>O245*H245</f>
        <v>0</v>
      </c>
      <c r="Q245" s="234">
        <v>0</v>
      </c>
      <c r="R245" s="234">
        <f>Q245*H245</f>
        <v>0</v>
      </c>
      <c r="S245" s="234">
        <v>0</v>
      </c>
      <c r="T245" s="235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6" t="s">
        <v>634</v>
      </c>
      <c r="AT245" s="236" t="s">
        <v>143</v>
      </c>
      <c r="AU245" s="236" t="s">
        <v>84</v>
      </c>
      <c r="AY245" s="17" t="s">
        <v>142</v>
      </c>
      <c r="BE245" s="237">
        <f>IF(N245="základní",J245,0)</f>
        <v>0</v>
      </c>
      <c r="BF245" s="237">
        <f>IF(N245="snížená",J245,0)</f>
        <v>0</v>
      </c>
      <c r="BG245" s="237">
        <f>IF(N245="zákl. přenesená",J245,0)</f>
        <v>0</v>
      </c>
      <c r="BH245" s="237">
        <f>IF(N245="sníž. přenesená",J245,0)</f>
        <v>0</v>
      </c>
      <c r="BI245" s="237">
        <f>IF(N245="nulová",J245,0)</f>
        <v>0</v>
      </c>
      <c r="BJ245" s="17" t="s">
        <v>84</v>
      </c>
      <c r="BK245" s="237">
        <f>ROUND(I245*H245,2)</f>
        <v>0</v>
      </c>
      <c r="BL245" s="17" t="s">
        <v>634</v>
      </c>
      <c r="BM245" s="236" t="s">
        <v>3377</v>
      </c>
    </row>
    <row r="246" s="2" customFormat="1">
      <c r="A246" s="39"/>
      <c r="B246" s="40"/>
      <c r="C246" s="41"/>
      <c r="D246" s="238" t="s">
        <v>149</v>
      </c>
      <c r="E246" s="41"/>
      <c r="F246" s="239" t="s">
        <v>3378</v>
      </c>
      <c r="G246" s="41"/>
      <c r="H246" s="41"/>
      <c r="I246" s="147"/>
      <c r="J246" s="41"/>
      <c r="K246" s="41"/>
      <c r="L246" s="45"/>
      <c r="M246" s="240"/>
      <c r="N246" s="241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7" t="s">
        <v>149</v>
      </c>
      <c r="AU246" s="17" t="s">
        <v>84</v>
      </c>
    </row>
    <row r="247" s="2" customFormat="1" ht="48" customHeight="1">
      <c r="A247" s="39"/>
      <c r="B247" s="40"/>
      <c r="C247" s="225" t="s">
        <v>422</v>
      </c>
      <c r="D247" s="225" t="s">
        <v>143</v>
      </c>
      <c r="E247" s="226" t="s">
        <v>3379</v>
      </c>
      <c r="F247" s="227" t="s">
        <v>3380</v>
      </c>
      <c r="G247" s="228" t="s">
        <v>450</v>
      </c>
      <c r="H247" s="229">
        <v>139</v>
      </c>
      <c r="I247" s="230"/>
      <c r="J247" s="231">
        <f>ROUND(I247*H247,2)</f>
        <v>0</v>
      </c>
      <c r="K247" s="227" t="s">
        <v>147</v>
      </c>
      <c r="L247" s="45"/>
      <c r="M247" s="232" t="s">
        <v>32</v>
      </c>
      <c r="N247" s="233" t="s">
        <v>48</v>
      </c>
      <c r="O247" s="85"/>
      <c r="P247" s="234">
        <f>O247*H247</f>
        <v>0</v>
      </c>
      <c r="Q247" s="234">
        <v>0</v>
      </c>
      <c r="R247" s="234">
        <f>Q247*H247</f>
        <v>0</v>
      </c>
      <c r="S247" s="234">
        <v>0</v>
      </c>
      <c r="T247" s="235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6" t="s">
        <v>634</v>
      </c>
      <c r="AT247" s="236" t="s">
        <v>143</v>
      </c>
      <c r="AU247" s="236" t="s">
        <v>84</v>
      </c>
      <c r="AY247" s="17" t="s">
        <v>142</v>
      </c>
      <c r="BE247" s="237">
        <f>IF(N247="základní",J247,0)</f>
        <v>0</v>
      </c>
      <c r="BF247" s="237">
        <f>IF(N247="snížená",J247,0)</f>
        <v>0</v>
      </c>
      <c r="BG247" s="237">
        <f>IF(N247="zákl. přenesená",J247,0)</f>
        <v>0</v>
      </c>
      <c r="BH247" s="237">
        <f>IF(N247="sníž. přenesená",J247,0)</f>
        <v>0</v>
      </c>
      <c r="BI247" s="237">
        <f>IF(N247="nulová",J247,0)</f>
        <v>0</v>
      </c>
      <c r="BJ247" s="17" t="s">
        <v>84</v>
      </c>
      <c r="BK247" s="237">
        <f>ROUND(I247*H247,2)</f>
        <v>0</v>
      </c>
      <c r="BL247" s="17" t="s">
        <v>634</v>
      </c>
      <c r="BM247" s="236" t="s">
        <v>3381</v>
      </c>
    </row>
    <row r="248" s="2" customFormat="1">
      <c r="A248" s="39"/>
      <c r="B248" s="40"/>
      <c r="C248" s="41"/>
      <c r="D248" s="238" t="s">
        <v>149</v>
      </c>
      <c r="E248" s="41"/>
      <c r="F248" s="239" t="s">
        <v>3378</v>
      </c>
      <c r="G248" s="41"/>
      <c r="H248" s="41"/>
      <c r="I248" s="147"/>
      <c r="J248" s="41"/>
      <c r="K248" s="41"/>
      <c r="L248" s="45"/>
      <c r="M248" s="240"/>
      <c r="N248" s="241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7" t="s">
        <v>149</v>
      </c>
      <c r="AU248" s="17" t="s">
        <v>84</v>
      </c>
    </row>
    <row r="249" s="15" customFormat="1">
      <c r="A249" s="15"/>
      <c r="B249" s="281"/>
      <c r="C249" s="282"/>
      <c r="D249" s="238" t="s">
        <v>2879</v>
      </c>
      <c r="E249" s="283" t="s">
        <v>32</v>
      </c>
      <c r="F249" s="284" t="s">
        <v>3270</v>
      </c>
      <c r="G249" s="282"/>
      <c r="H249" s="283" t="s">
        <v>32</v>
      </c>
      <c r="I249" s="285"/>
      <c r="J249" s="282"/>
      <c r="K249" s="282"/>
      <c r="L249" s="286"/>
      <c r="M249" s="287"/>
      <c r="N249" s="288"/>
      <c r="O249" s="288"/>
      <c r="P249" s="288"/>
      <c r="Q249" s="288"/>
      <c r="R249" s="288"/>
      <c r="S249" s="288"/>
      <c r="T249" s="289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90" t="s">
        <v>2879</v>
      </c>
      <c r="AU249" s="290" t="s">
        <v>84</v>
      </c>
      <c r="AV249" s="15" t="s">
        <v>84</v>
      </c>
      <c r="AW249" s="15" t="s">
        <v>39</v>
      </c>
      <c r="AX249" s="15" t="s">
        <v>77</v>
      </c>
      <c r="AY249" s="290" t="s">
        <v>142</v>
      </c>
    </row>
    <row r="250" s="13" customFormat="1">
      <c r="A250" s="13"/>
      <c r="B250" s="259"/>
      <c r="C250" s="260"/>
      <c r="D250" s="238" t="s">
        <v>2879</v>
      </c>
      <c r="E250" s="261" t="s">
        <v>32</v>
      </c>
      <c r="F250" s="262" t="s">
        <v>3382</v>
      </c>
      <c r="G250" s="260"/>
      <c r="H250" s="263">
        <v>77.5</v>
      </c>
      <c r="I250" s="264"/>
      <c r="J250" s="260"/>
      <c r="K250" s="260"/>
      <c r="L250" s="265"/>
      <c r="M250" s="266"/>
      <c r="N250" s="267"/>
      <c r="O250" s="267"/>
      <c r="P250" s="267"/>
      <c r="Q250" s="267"/>
      <c r="R250" s="267"/>
      <c r="S250" s="267"/>
      <c r="T250" s="268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9" t="s">
        <v>2879</v>
      </c>
      <c r="AU250" s="269" t="s">
        <v>84</v>
      </c>
      <c r="AV250" s="13" t="s">
        <v>86</v>
      </c>
      <c r="AW250" s="13" t="s">
        <v>39</v>
      </c>
      <c r="AX250" s="13" t="s">
        <v>77</v>
      </c>
      <c r="AY250" s="269" t="s">
        <v>142</v>
      </c>
    </row>
    <row r="251" s="15" customFormat="1">
      <c r="A251" s="15"/>
      <c r="B251" s="281"/>
      <c r="C251" s="282"/>
      <c r="D251" s="238" t="s">
        <v>2879</v>
      </c>
      <c r="E251" s="283" t="s">
        <v>32</v>
      </c>
      <c r="F251" s="284" t="s">
        <v>3274</v>
      </c>
      <c r="G251" s="282"/>
      <c r="H251" s="283" t="s">
        <v>32</v>
      </c>
      <c r="I251" s="285"/>
      <c r="J251" s="282"/>
      <c r="K251" s="282"/>
      <c r="L251" s="286"/>
      <c r="M251" s="287"/>
      <c r="N251" s="288"/>
      <c r="O251" s="288"/>
      <c r="P251" s="288"/>
      <c r="Q251" s="288"/>
      <c r="R251" s="288"/>
      <c r="S251" s="288"/>
      <c r="T251" s="289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90" t="s">
        <v>2879</v>
      </c>
      <c r="AU251" s="290" t="s">
        <v>84</v>
      </c>
      <c r="AV251" s="15" t="s">
        <v>84</v>
      </c>
      <c r="AW251" s="15" t="s">
        <v>39</v>
      </c>
      <c r="AX251" s="15" t="s">
        <v>77</v>
      </c>
      <c r="AY251" s="290" t="s">
        <v>142</v>
      </c>
    </row>
    <row r="252" s="13" customFormat="1">
      <c r="A252" s="13"/>
      <c r="B252" s="259"/>
      <c r="C252" s="260"/>
      <c r="D252" s="238" t="s">
        <v>2879</v>
      </c>
      <c r="E252" s="261" t="s">
        <v>32</v>
      </c>
      <c r="F252" s="262" t="s">
        <v>3383</v>
      </c>
      <c r="G252" s="260"/>
      <c r="H252" s="263">
        <v>59.5</v>
      </c>
      <c r="I252" s="264"/>
      <c r="J252" s="260"/>
      <c r="K252" s="260"/>
      <c r="L252" s="265"/>
      <c r="M252" s="266"/>
      <c r="N252" s="267"/>
      <c r="O252" s="267"/>
      <c r="P252" s="267"/>
      <c r="Q252" s="267"/>
      <c r="R252" s="267"/>
      <c r="S252" s="267"/>
      <c r="T252" s="268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69" t="s">
        <v>2879</v>
      </c>
      <c r="AU252" s="269" t="s">
        <v>84</v>
      </c>
      <c r="AV252" s="13" t="s">
        <v>86</v>
      </c>
      <c r="AW252" s="13" t="s">
        <v>39</v>
      </c>
      <c r="AX252" s="13" t="s">
        <v>77</v>
      </c>
      <c r="AY252" s="269" t="s">
        <v>142</v>
      </c>
    </row>
    <row r="253" s="15" customFormat="1">
      <c r="A253" s="15"/>
      <c r="B253" s="281"/>
      <c r="C253" s="282"/>
      <c r="D253" s="238" t="s">
        <v>2879</v>
      </c>
      <c r="E253" s="283" t="s">
        <v>32</v>
      </c>
      <c r="F253" s="284" t="s">
        <v>3277</v>
      </c>
      <c r="G253" s="282"/>
      <c r="H253" s="283" t="s">
        <v>32</v>
      </c>
      <c r="I253" s="285"/>
      <c r="J253" s="282"/>
      <c r="K253" s="282"/>
      <c r="L253" s="286"/>
      <c r="M253" s="287"/>
      <c r="N253" s="288"/>
      <c r="O253" s="288"/>
      <c r="P253" s="288"/>
      <c r="Q253" s="288"/>
      <c r="R253" s="288"/>
      <c r="S253" s="288"/>
      <c r="T253" s="289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90" t="s">
        <v>2879</v>
      </c>
      <c r="AU253" s="290" t="s">
        <v>84</v>
      </c>
      <c r="AV253" s="15" t="s">
        <v>84</v>
      </c>
      <c r="AW253" s="15" t="s">
        <v>39</v>
      </c>
      <c r="AX253" s="15" t="s">
        <v>77</v>
      </c>
      <c r="AY253" s="290" t="s">
        <v>142</v>
      </c>
    </row>
    <row r="254" s="13" customFormat="1">
      <c r="A254" s="13"/>
      <c r="B254" s="259"/>
      <c r="C254" s="260"/>
      <c r="D254" s="238" t="s">
        <v>2879</v>
      </c>
      <c r="E254" s="261" t="s">
        <v>32</v>
      </c>
      <c r="F254" s="262" t="s">
        <v>3384</v>
      </c>
      <c r="G254" s="260"/>
      <c r="H254" s="263">
        <v>2</v>
      </c>
      <c r="I254" s="264"/>
      <c r="J254" s="260"/>
      <c r="K254" s="260"/>
      <c r="L254" s="265"/>
      <c r="M254" s="266"/>
      <c r="N254" s="267"/>
      <c r="O254" s="267"/>
      <c r="P254" s="267"/>
      <c r="Q254" s="267"/>
      <c r="R254" s="267"/>
      <c r="S254" s="267"/>
      <c r="T254" s="268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69" t="s">
        <v>2879</v>
      </c>
      <c r="AU254" s="269" t="s">
        <v>84</v>
      </c>
      <c r="AV254" s="13" t="s">
        <v>86</v>
      </c>
      <c r="AW254" s="13" t="s">
        <v>39</v>
      </c>
      <c r="AX254" s="13" t="s">
        <v>77</v>
      </c>
      <c r="AY254" s="269" t="s">
        <v>142</v>
      </c>
    </row>
    <row r="255" s="14" customFormat="1">
      <c r="A255" s="14"/>
      <c r="B255" s="270"/>
      <c r="C255" s="271"/>
      <c r="D255" s="238" t="s">
        <v>2879</v>
      </c>
      <c r="E255" s="272" t="s">
        <v>32</v>
      </c>
      <c r="F255" s="273" t="s">
        <v>2881</v>
      </c>
      <c r="G255" s="271"/>
      <c r="H255" s="274">
        <v>139</v>
      </c>
      <c r="I255" s="275"/>
      <c r="J255" s="271"/>
      <c r="K255" s="271"/>
      <c r="L255" s="276"/>
      <c r="M255" s="291"/>
      <c r="N255" s="292"/>
      <c r="O255" s="292"/>
      <c r="P255" s="292"/>
      <c r="Q255" s="292"/>
      <c r="R255" s="292"/>
      <c r="S255" s="292"/>
      <c r="T255" s="29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80" t="s">
        <v>2879</v>
      </c>
      <c r="AU255" s="280" t="s">
        <v>84</v>
      </c>
      <c r="AV255" s="14" t="s">
        <v>158</v>
      </c>
      <c r="AW255" s="14" t="s">
        <v>39</v>
      </c>
      <c r="AX255" s="14" t="s">
        <v>84</v>
      </c>
      <c r="AY255" s="280" t="s">
        <v>142</v>
      </c>
    </row>
    <row r="256" s="2" customFormat="1" ht="6.96" customHeight="1">
      <c r="A256" s="39"/>
      <c r="B256" s="60"/>
      <c r="C256" s="61"/>
      <c r="D256" s="61"/>
      <c r="E256" s="61"/>
      <c r="F256" s="61"/>
      <c r="G256" s="61"/>
      <c r="H256" s="61"/>
      <c r="I256" s="176"/>
      <c r="J256" s="61"/>
      <c r="K256" s="61"/>
      <c r="L256" s="45"/>
      <c r="M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</row>
  </sheetData>
  <sheetProtection sheet="1" autoFilter="0" formatColumns="0" formatRows="0" objects="1" scenarios="1" spinCount="100000" saltValue="MhHza0OAD5JQThb5ehL83RB+MhIcPH38yyTb5hDx3xVWKcNA8BgrVhU+7KlK+E1iIH58/ygCfDK4R4kxiun7lQ==" hashValue="kbTtI96wkKxd+an8pzwArD6rlDBhJXRHlkX7vHqILLKf9wxzqteKxM1TM47Tn9+JBZW/WGofl9vPqh38a/CFQg==" algorithmName="SHA-512" password="CC35"/>
  <autoFilter ref="C87:K25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Jiroudek Lukáš</dc:creator>
  <cp:lastModifiedBy>Jiroudek Lukáš</cp:lastModifiedBy>
  <dcterms:created xsi:type="dcterms:W3CDTF">2020-01-03T08:48:21Z</dcterms:created>
  <dcterms:modified xsi:type="dcterms:W3CDTF">2020-01-03T08:48:32Z</dcterms:modified>
</cp:coreProperties>
</file>