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92" yWindow="456" windowWidth="22680" windowHeight="9192"/>
  </bookViews>
  <sheets>
    <sheet name="Rekapitulace zakázky" sheetId="1" r:id="rId1"/>
    <sheet name="SO 01 - Zimní údržba" sheetId="2" r:id="rId2"/>
    <sheet name="SO 02 - Zimní údržba R-po..." sheetId="3" r:id="rId3"/>
    <sheet name="VON - Vedlejší a ostatní ..." sheetId="4" r:id="rId4"/>
    <sheet name="Pokyny pro vyplnění" sheetId="5" r:id="rId5"/>
  </sheets>
  <definedNames>
    <definedName name="_xlnm._FilterDatabase" localSheetId="1" hidden="1">'SO 01 - Zimní údržba'!$C$78:$K$151</definedName>
    <definedName name="_xlnm._FilterDatabase" localSheetId="2" hidden="1">'SO 02 - Zimní údržba R-po...'!$C$78:$K$89</definedName>
    <definedName name="_xlnm._FilterDatabase" localSheetId="3" hidden="1">'VON - Vedlejší a ostatní ...'!$C$78:$K$87</definedName>
    <definedName name="_xlnm.Print_Titles" localSheetId="0">'Rekapitulace zakázky'!$52:$52</definedName>
    <definedName name="_xlnm.Print_Titles" localSheetId="1">'SO 01 - Zimní údržba'!$78:$78</definedName>
    <definedName name="_xlnm.Print_Titles" localSheetId="2">'SO 02 - Zimní údržba R-po...'!$78:$78</definedName>
    <definedName name="_xlnm.Print_Titles" localSheetId="3">'VON - Vedlejší a ostatní ...'!$78:$78</definedName>
    <definedName name="_xlnm.Print_Area" localSheetId="0">'Rekapitulace zakázky'!$D$4:$AO$36,'Rekapitulace zakázky'!$C$42:$AQ$58</definedName>
    <definedName name="_xlnm.Print_Area" localSheetId="1">'SO 01 - Zimní údržba'!$C$4:$J$39,'SO 01 - Zimní údržba'!$C$45:$J$60,'SO 01 - Zimní údržba'!$C$66:$K$151</definedName>
    <definedName name="_xlnm.Print_Area" localSheetId="2">'SO 02 - Zimní údržba R-po...'!$C$4:$J$39,'SO 02 - Zimní údržba R-po...'!$C$45:$J$60,'SO 02 - Zimní údržba R-po...'!$C$66:$K$89</definedName>
    <definedName name="_xlnm.Print_Area" localSheetId="3">'VON - Vedlejší a ostatní ...'!$C$4:$J$39,'VON - Vedlejší a ostatní ...'!$C$45:$J$60,'VON - Vedlejší a ostatní ...'!$C$66:$K$87</definedName>
  </definedNames>
  <calcPr calcId="145621"/>
</workbook>
</file>

<file path=xl/calcChain.xml><?xml version="1.0" encoding="utf-8"?>
<calcChain xmlns="http://schemas.openxmlformats.org/spreadsheetml/2006/main">
  <c r="J37" i="4" l="1"/>
  <c r="J36" i="4"/>
  <c r="AY57" i="1" s="1"/>
  <c r="J35" i="4"/>
  <c r="AX57" i="1"/>
  <c r="BI86" i="4"/>
  <c r="BH86" i="4"/>
  <c r="BG86" i="4"/>
  <c r="BF86" i="4"/>
  <c r="T86" i="4"/>
  <c r="R86" i="4"/>
  <c r="P86" i="4"/>
  <c r="BK86" i="4"/>
  <c r="J86" i="4"/>
  <c r="BE86" i="4" s="1"/>
  <c r="BI84" i="4"/>
  <c r="BH84" i="4"/>
  <c r="BG84" i="4"/>
  <c r="BF84" i="4"/>
  <c r="T84" i="4"/>
  <c r="R84" i="4"/>
  <c r="P84" i="4"/>
  <c r="BK84" i="4"/>
  <c r="J84" i="4"/>
  <c r="BE84" i="4" s="1"/>
  <c r="BI82" i="4"/>
  <c r="BH82" i="4"/>
  <c r="BG82" i="4"/>
  <c r="BF82" i="4"/>
  <c r="T82" i="4"/>
  <c r="R82" i="4"/>
  <c r="P82" i="4"/>
  <c r="BK82" i="4"/>
  <c r="J82" i="4"/>
  <c r="BE82" i="4" s="1"/>
  <c r="BI80" i="4"/>
  <c r="F37" i="4" s="1"/>
  <c r="BD57" i="1" s="1"/>
  <c r="BH80" i="4"/>
  <c r="F36" i="4"/>
  <c r="BC57" i="1" s="1"/>
  <c r="BG80" i="4"/>
  <c r="F35" i="4" s="1"/>
  <c r="BB57" i="1" s="1"/>
  <c r="BF80" i="4"/>
  <c r="J34" i="4"/>
  <c r="AW57" i="1" s="1"/>
  <c r="F34" i="4"/>
  <c r="BA57" i="1" s="1"/>
  <c r="T80" i="4"/>
  <c r="T79" i="4" s="1"/>
  <c r="R80" i="4"/>
  <c r="R79" i="4" s="1"/>
  <c r="P80" i="4"/>
  <c r="P79" i="4" s="1"/>
  <c r="AU57" i="1" s="1"/>
  <c r="BK80" i="4"/>
  <c r="BK79" i="4"/>
  <c r="J79" i="4" s="1"/>
  <c r="J80" i="4"/>
  <c r="BE80" i="4"/>
  <c r="F73" i="4"/>
  <c r="E71" i="4"/>
  <c r="F52" i="4"/>
  <c r="E50" i="4"/>
  <c r="J24" i="4"/>
  <c r="E24" i="4"/>
  <c r="J55" i="4" s="1"/>
  <c r="J76" i="4"/>
  <c r="J23" i="4"/>
  <c r="J21" i="4"/>
  <c r="E21" i="4"/>
  <c r="J75" i="4" s="1"/>
  <c r="J54" i="4"/>
  <c r="J20" i="4"/>
  <c r="J18" i="4"/>
  <c r="E18" i="4"/>
  <c r="F76" i="4"/>
  <c r="F55" i="4"/>
  <c r="J17" i="4"/>
  <c r="J15" i="4"/>
  <c r="E15" i="4"/>
  <c r="F75" i="4" s="1"/>
  <c r="J14" i="4"/>
  <c r="J12" i="4"/>
  <c r="J73" i="4" s="1"/>
  <c r="E7" i="4"/>
  <c r="E69" i="4"/>
  <c r="E48" i="4"/>
  <c r="J37" i="3"/>
  <c r="J36" i="3"/>
  <c r="AY56" i="1"/>
  <c r="J35" i="3"/>
  <c r="AX56" i="1"/>
  <c r="BI88" i="3"/>
  <c r="BH88" i="3"/>
  <c r="BG88" i="3"/>
  <c r="BF88" i="3"/>
  <c r="T88" i="3"/>
  <c r="R88" i="3"/>
  <c r="P88" i="3"/>
  <c r="BK88" i="3"/>
  <c r="J88" i="3"/>
  <c r="BE88" i="3"/>
  <c r="BI86" i="3"/>
  <c r="BH86" i="3"/>
  <c r="BG86" i="3"/>
  <c r="BF86" i="3"/>
  <c r="T86" i="3"/>
  <c r="R86" i="3"/>
  <c r="P86" i="3"/>
  <c r="BK86" i="3"/>
  <c r="J86" i="3"/>
  <c r="BE86" i="3"/>
  <c r="BI84" i="3"/>
  <c r="BH84" i="3"/>
  <c r="BG84" i="3"/>
  <c r="BF84" i="3"/>
  <c r="T84" i="3"/>
  <c r="R84" i="3"/>
  <c r="P84" i="3"/>
  <c r="BK84" i="3"/>
  <c r="J84" i="3"/>
  <c r="BE84" i="3"/>
  <c r="BI82" i="3"/>
  <c r="BH82" i="3"/>
  <c r="BG82" i="3"/>
  <c r="BF82" i="3"/>
  <c r="T82" i="3"/>
  <c r="R82" i="3"/>
  <c r="P82" i="3"/>
  <c r="BK82" i="3"/>
  <c r="J82" i="3"/>
  <c r="BE82" i="3"/>
  <c r="BI80" i="3"/>
  <c r="F37" i="3"/>
  <c r="BD56" i="1" s="1"/>
  <c r="BH80" i="3"/>
  <c r="F36" i="3" s="1"/>
  <c r="BC56" i="1" s="1"/>
  <c r="BG80" i="3"/>
  <c r="F35" i="3"/>
  <c r="BB56" i="1" s="1"/>
  <c r="BF80" i="3"/>
  <c r="F34" i="3" s="1"/>
  <c r="BA56" i="1" s="1"/>
  <c r="T80" i="3"/>
  <c r="T79" i="3"/>
  <c r="R80" i="3"/>
  <c r="R79" i="3"/>
  <c r="P80" i="3"/>
  <c r="P79" i="3"/>
  <c r="AU56" i="1" s="1"/>
  <c r="BK80" i="3"/>
  <c r="BK79" i="3" s="1"/>
  <c r="J79" i="3" s="1"/>
  <c r="J80" i="3"/>
  <c r="BE80" i="3" s="1"/>
  <c r="F73" i="3"/>
  <c r="E71" i="3"/>
  <c r="F52" i="3"/>
  <c r="E50" i="3"/>
  <c r="J24" i="3"/>
  <c r="E24" i="3"/>
  <c r="J76" i="3" s="1"/>
  <c r="J55" i="3"/>
  <c r="J23" i="3"/>
  <c r="J21" i="3"/>
  <c r="E21" i="3"/>
  <c r="J75" i="3"/>
  <c r="J54" i="3"/>
  <c r="J20" i="3"/>
  <c r="J18" i="3"/>
  <c r="E18" i="3"/>
  <c r="F76" i="3" s="1"/>
  <c r="J17" i="3"/>
  <c r="J15" i="3"/>
  <c r="E15" i="3"/>
  <c r="F54" i="3" s="1"/>
  <c r="F75" i="3"/>
  <c r="J14" i="3"/>
  <c r="J12" i="3"/>
  <c r="J52" i="3" s="1"/>
  <c r="J73" i="3"/>
  <c r="E7" i="3"/>
  <c r="E69" i="3" s="1"/>
  <c r="J37" i="2"/>
  <c r="J36" i="2"/>
  <c r="AY55" i="1" s="1"/>
  <c r="J35" i="2"/>
  <c r="AX55" i="1" s="1"/>
  <c r="BI150" i="2"/>
  <c r="BH150" i="2"/>
  <c r="BG150" i="2"/>
  <c r="BF150" i="2"/>
  <c r="T150" i="2"/>
  <c r="R150" i="2"/>
  <c r="P150" i="2"/>
  <c r="BK150" i="2"/>
  <c r="J150" i="2"/>
  <c r="BE150" i="2" s="1"/>
  <c r="BI148" i="2"/>
  <c r="BH148" i="2"/>
  <c r="BG148" i="2"/>
  <c r="BF148" i="2"/>
  <c r="T148" i="2"/>
  <c r="R148" i="2"/>
  <c r="P148" i="2"/>
  <c r="BK148" i="2"/>
  <c r="J148" i="2"/>
  <c r="BE148" i="2" s="1"/>
  <c r="BI146" i="2"/>
  <c r="BH146" i="2"/>
  <c r="BG146" i="2"/>
  <c r="BF146" i="2"/>
  <c r="T146" i="2"/>
  <c r="R146" i="2"/>
  <c r="P146" i="2"/>
  <c r="BK146" i="2"/>
  <c r="J146" i="2"/>
  <c r="BE146" i="2" s="1"/>
  <c r="BI144" i="2"/>
  <c r="BH144" i="2"/>
  <c r="BG144" i="2"/>
  <c r="BF144" i="2"/>
  <c r="T144" i="2"/>
  <c r="R144" i="2"/>
  <c r="P144" i="2"/>
  <c r="BK144" i="2"/>
  <c r="J144" i="2"/>
  <c r="BE144" i="2" s="1"/>
  <c r="BI142" i="2"/>
  <c r="BH142" i="2"/>
  <c r="BG142" i="2"/>
  <c r="BF142" i="2"/>
  <c r="T142" i="2"/>
  <c r="R142" i="2"/>
  <c r="P142" i="2"/>
  <c r="BK142" i="2"/>
  <c r="J142" i="2"/>
  <c r="BE142" i="2" s="1"/>
  <c r="BI140" i="2"/>
  <c r="BH140" i="2"/>
  <c r="BG140" i="2"/>
  <c r="BF140" i="2"/>
  <c r="T140" i="2"/>
  <c r="R140" i="2"/>
  <c r="P140" i="2"/>
  <c r="BK140" i="2"/>
  <c r="J140" i="2"/>
  <c r="BE140" i="2" s="1"/>
  <c r="BI138" i="2"/>
  <c r="BH138" i="2"/>
  <c r="BG138" i="2"/>
  <c r="BF138" i="2"/>
  <c r="T138" i="2"/>
  <c r="R138" i="2"/>
  <c r="P138" i="2"/>
  <c r="BK138" i="2"/>
  <c r="J138" i="2"/>
  <c r="BE138" i="2" s="1"/>
  <c r="BI136" i="2"/>
  <c r="BH136" i="2"/>
  <c r="BG136" i="2"/>
  <c r="BF136" i="2"/>
  <c r="T136" i="2"/>
  <c r="R136" i="2"/>
  <c r="P136" i="2"/>
  <c r="BK136" i="2"/>
  <c r="J136" i="2"/>
  <c r="BE136" i="2"/>
  <c r="BI134" i="2"/>
  <c r="BH134" i="2"/>
  <c r="BG134" i="2"/>
  <c r="BF134" i="2"/>
  <c r="T134" i="2"/>
  <c r="R134" i="2"/>
  <c r="P134" i="2"/>
  <c r="BK134" i="2"/>
  <c r="J134" i="2"/>
  <c r="BE134" i="2" s="1"/>
  <c r="BI132" i="2"/>
  <c r="BH132" i="2"/>
  <c r="BG132" i="2"/>
  <c r="BF132" i="2"/>
  <c r="T132" i="2"/>
  <c r="R132" i="2"/>
  <c r="P132" i="2"/>
  <c r="BK132" i="2"/>
  <c r="J132" i="2"/>
  <c r="BE132" i="2"/>
  <c r="BI130" i="2"/>
  <c r="BH130" i="2"/>
  <c r="BG130" i="2"/>
  <c r="BF130" i="2"/>
  <c r="T130" i="2"/>
  <c r="R130" i="2"/>
  <c r="P130" i="2"/>
  <c r="BK130" i="2"/>
  <c r="J130" i="2"/>
  <c r="BE130" i="2" s="1"/>
  <c r="BI128" i="2"/>
  <c r="BH128" i="2"/>
  <c r="BG128" i="2"/>
  <c r="BF128" i="2"/>
  <c r="T128" i="2"/>
  <c r="R128" i="2"/>
  <c r="P128" i="2"/>
  <c r="BK128" i="2"/>
  <c r="J128" i="2"/>
  <c r="BE128" i="2"/>
  <c r="BI126" i="2"/>
  <c r="BH126" i="2"/>
  <c r="BG126" i="2"/>
  <c r="BF126" i="2"/>
  <c r="T126" i="2"/>
  <c r="R126" i="2"/>
  <c r="P126" i="2"/>
  <c r="BK126" i="2"/>
  <c r="J126" i="2"/>
  <c r="BE126" i="2" s="1"/>
  <c r="BI124" i="2"/>
  <c r="BH124" i="2"/>
  <c r="BG124" i="2"/>
  <c r="BF124" i="2"/>
  <c r="T124" i="2"/>
  <c r="R124" i="2"/>
  <c r="P124" i="2"/>
  <c r="BK124" i="2"/>
  <c r="J124" i="2"/>
  <c r="BE124" i="2"/>
  <c r="BI122" i="2"/>
  <c r="BH122" i="2"/>
  <c r="BG122" i="2"/>
  <c r="BF122" i="2"/>
  <c r="T122" i="2"/>
  <c r="R122" i="2"/>
  <c r="P122" i="2"/>
  <c r="BK122" i="2"/>
  <c r="J122" i="2"/>
  <c r="BE122" i="2" s="1"/>
  <c r="BI120" i="2"/>
  <c r="BH120" i="2"/>
  <c r="BG120" i="2"/>
  <c r="BF120" i="2"/>
  <c r="T120" i="2"/>
  <c r="R120" i="2"/>
  <c r="P120" i="2"/>
  <c r="BK120" i="2"/>
  <c r="J120" i="2"/>
  <c r="BE120" i="2"/>
  <c r="BI118" i="2"/>
  <c r="BH118" i="2"/>
  <c r="BG118" i="2"/>
  <c r="BF118" i="2"/>
  <c r="T118" i="2"/>
  <c r="R118" i="2"/>
  <c r="P118" i="2"/>
  <c r="BK118" i="2"/>
  <c r="J118" i="2"/>
  <c r="BE118" i="2" s="1"/>
  <c r="BI116" i="2"/>
  <c r="BH116" i="2"/>
  <c r="BG116" i="2"/>
  <c r="BF116" i="2"/>
  <c r="T116" i="2"/>
  <c r="R116" i="2"/>
  <c r="P116" i="2"/>
  <c r="BK116" i="2"/>
  <c r="J116" i="2"/>
  <c r="BE116" i="2"/>
  <c r="BI114" i="2"/>
  <c r="BH114" i="2"/>
  <c r="BG114" i="2"/>
  <c r="BF114" i="2"/>
  <c r="T114" i="2"/>
  <c r="R114" i="2"/>
  <c r="P114" i="2"/>
  <c r="BK114" i="2"/>
  <c r="J114" i="2"/>
  <c r="BE114" i="2" s="1"/>
  <c r="BI112" i="2"/>
  <c r="BH112" i="2"/>
  <c r="BG112" i="2"/>
  <c r="BF112" i="2"/>
  <c r="T112" i="2"/>
  <c r="R112" i="2"/>
  <c r="P112" i="2"/>
  <c r="BK112" i="2"/>
  <c r="J112" i="2"/>
  <c r="BE112" i="2"/>
  <c r="BI110" i="2"/>
  <c r="BH110" i="2"/>
  <c r="BG110" i="2"/>
  <c r="BF110" i="2"/>
  <c r="T110" i="2"/>
  <c r="R110" i="2"/>
  <c r="P110" i="2"/>
  <c r="BK110" i="2"/>
  <c r="J110" i="2"/>
  <c r="BE110" i="2" s="1"/>
  <c r="BI108" i="2"/>
  <c r="BH108" i="2"/>
  <c r="BG108" i="2"/>
  <c r="BF108" i="2"/>
  <c r="T108" i="2"/>
  <c r="R108" i="2"/>
  <c r="P108" i="2"/>
  <c r="BK108" i="2"/>
  <c r="J108" i="2"/>
  <c r="BE108" i="2"/>
  <c r="BI106" i="2"/>
  <c r="BH106" i="2"/>
  <c r="BG106" i="2"/>
  <c r="BF106" i="2"/>
  <c r="T106" i="2"/>
  <c r="R106" i="2"/>
  <c r="P106" i="2"/>
  <c r="BK106" i="2"/>
  <c r="J106" i="2"/>
  <c r="BE106" i="2" s="1"/>
  <c r="BI104" i="2"/>
  <c r="BH104" i="2"/>
  <c r="BG104" i="2"/>
  <c r="BF104" i="2"/>
  <c r="T104" i="2"/>
  <c r="R104" i="2"/>
  <c r="P104" i="2"/>
  <c r="BK104" i="2"/>
  <c r="J104" i="2"/>
  <c r="BE104" i="2"/>
  <c r="BI102" i="2"/>
  <c r="BH102" i="2"/>
  <c r="BG102" i="2"/>
  <c r="BF102" i="2"/>
  <c r="T102" i="2"/>
  <c r="R102" i="2"/>
  <c r="P102" i="2"/>
  <c r="BK102" i="2"/>
  <c r="J102" i="2"/>
  <c r="BE102" i="2" s="1"/>
  <c r="BI100" i="2"/>
  <c r="BH100" i="2"/>
  <c r="BG100" i="2"/>
  <c r="BF100" i="2"/>
  <c r="T100" i="2"/>
  <c r="R100" i="2"/>
  <c r="P100" i="2"/>
  <c r="BK100" i="2"/>
  <c r="J100" i="2"/>
  <c r="BE100" i="2"/>
  <c r="BI98" i="2"/>
  <c r="BH98" i="2"/>
  <c r="BG98" i="2"/>
  <c r="BF98" i="2"/>
  <c r="T98" i="2"/>
  <c r="R98" i="2"/>
  <c r="P98" i="2"/>
  <c r="BK98" i="2"/>
  <c r="J98" i="2"/>
  <c r="BE98" i="2" s="1"/>
  <c r="BI96" i="2"/>
  <c r="BH96" i="2"/>
  <c r="BG96" i="2"/>
  <c r="BF96" i="2"/>
  <c r="T96" i="2"/>
  <c r="R96" i="2"/>
  <c r="P96" i="2"/>
  <c r="BK96" i="2"/>
  <c r="J96" i="2"/>
  <c r="BE96" i="2"/>
  <c r="BI94" i="2"/>
  <c r="BH94" i="2"/>
  <c r="BG94" i="2"/>
  <c r="BF94" i="2"/>
  <c r="T94" i="2"/>
  <c r="R94" i="2"/>
  <c r="P94" i="2"/>
  <c r="BK94" i="2"/>
  <c r="J94" i="2"/>
  <c r="BE94" i="2" s="1"/>
  <c r="BI92" i="2"/>
  <c r="BH92" i="2"/>
  <c r="BG92" i="2"/>
  <c r="BF92" i="2"/>
  <c r="T92" i="2"/>
  <c r="R92" i="2"/>
  <c r="P92" i="2"/>
  <c r="BK92" i="2"/>
  <c r="J92" i="2"/>
  <c r="BE92" i="2"/>
  <c r="BI90" i="2"/>
  <c r="BH90" i="2"/>
  <c r="BG90" i="2"/>
  <c r="BF90" i="2"/>
  <c r="T90" i="2"/>
  <c r="R90" i="2"/>
  <c r="P90" i="2"/>
  <c r="BK90" i="2"/>
  <c r="J90" i="2"/>
  <c r="BE90" i="2" s="1"/>
  <c r="BI88" i="2"/>
  <c r="BH88" i="2"/>
  <c r="BG88" i="2"/>
  <c r="BF88" i="2"/>
  <c r="T88" i="2"/>
  <c r="R88" i="2"/>
  <c r="P88" i="2"/>
  <c r="BK88" i="2"/>
  <c r="J88" i="2"/>
  <c r="BE88" i="2"/>
  <c r="BI86" i="2"/>
  <c r="BH86" i="2"/>
  <c r="BG86" i="2"/>
  <c r="BF86" i="2"/>
  <c r="T86" i="2"/>
  <c r="R86" i="2"/>
  <c r="P86" i="2"/>
  <c r="BK86" i="2"/>
  <c r="J86" i="2"/>
  <c r="BE86" i="2" s="1"/>
  <c r="BI84" i="2"/>
  <c r="BH84" i="2"/>
  <c r="BG84" i="2"/>
  <c r="BF84" i="2"/>
  <c r="T84" i="2"/>
  <c r="R84" i="2"/>
  <c r="P84" i="2"/>
  <c r="BK84" i="2"/>
  <c r="J84" i="2"/>
  <c r="BE84" i="2"/>
  <c r="BI82" i="2"/>
  <c r="F37" i="2" s="1"/>
  <c r="BD55" i="1" s="1"/>
  <c r="BD54" i="1" s="1"/>
  <c r="W33" i="1" s="1"/>
  <c r="BH82" i="2"/>
  <c r="BG82" i="2"/>
  <c r="BF82" i="2"/>
  <c r="T82" i="2"/>
  <c r="R82" i="2"/>
  <c r="P82" i="2"/>
  <c r="BK82" i="2"/>
  <c r="J82" i="2"/>
  <c r="BE82" i="2" s="1"/>
  <c r="BI80" i="2"/>
  <c r="BH80" i="2"/>
  <c r="F36" i="2" s="1"/>
  <c r="BC55" i="1" s="1"/>
  <c r="BC54" i="1" s="1"/>
  <c r="BG80" i="2"/>
  <c r="F35" i="2" s="1"/>
  <c r="BB55" i="1" s="1"/>
  <c r="BB54" i="1" s="1"/>
  <c r="BF80" i="2"/>
  <c r="F34" i="2" s="1"/>
  <c r="BA55" i="1" s="1"/>
  <c r="BA54" i="1" s="1"/>
  <c r="J34" i="2"/>
  <c r="AW55" i="1" s="1"/>
  <c r="T80" i="2"/>
  <c r="T79" i="2" s="1"/>
  <c r="R80" i="2"/>
  <c r="R79" i="2"/>
  <c r="P80" i="2"/>
  <c r="P79" i="2" s="1"/>
  <c r="AU55" i="1" s="1"/>
  <c r="BK80" i="2"/>
  <c r="BK79" i="2"/>
  <c r="J79" i="2" s="1"/>
  <c r="J80" i="2"/>
  <c r="BE80" i="2" s="1"/>
  <c r="F73" i="2"/>
  <c r="E71" i="2"/>
  <c r="F52" i="2"/>
  <c r="E50" i="2"/>
  <c r="J24" i="2"/>
  <c r="E24" i="2"/>
  <c r="J76" i="2" s="1"/>
  <c r="J55" i="2"/>
  <c r="J23" i="2"/>
  <c r="J21" i="2"/>
  <c r="E21" i="2"/>
  <c r="J75" i="2"/>
  <c r="J54" i="2"/>
  <c r="J20" i="2"/>
  <c r="J18" i="2"/>
  <c r="E18" i="2"/>
  <c r="F55" i="2" s="1"/>
  <c r="F76" i="2"/>
  <c r="J17" i="2"/>
  <c r="J15" i="2"/>
  <c r="E15" i="2"/>
  <c r="F75" i="2" s="1"/>
  <c r="J14" i="2"/>
  <c r="J12" i="2"/>
  <c r="J73" i="2" s="1"/>
  <c r="E7" i="2"/>
  <c r="E48" i="2" s="1"/>
  <c r="E69" i="2"/>
  <c r="AS54" i="1"/>
  <c r="L50" i="1"/>
  <c r="AM50" i="1"/>
  <c r="AM49" i="1"/>
  <c r="L49" i="1"/>
  <c r="AM47" i="1"/>
  <c r="L47" i="1"/>
  <c r="L45" i="1"/>
  <c r="L44" i="1"/>
  <c r="AY54" i="1" l="1"/>
  <c r="W32" i="1"/>
  <c r="AU54" i="1"/>
  <c r="J33" i="3"/>
  <c r="AV56" i="1" s="1"/>
  <c r="F33" i="3"/>
  <c r="AZ56" i="1" s="1"/>
  <c r="J59" i="3"/>
  <c r="J30" i="3"/>
  <c r="J30" i="4"/>
  <c r="J59" i="4"/>
  <c r="W30" i="1"/>
  <c r="AW54" i="1"/>
  <c r="AK30" i="1" s="1"/>
  <c r="W31" i="1"/>
  <c r="AX54" i="1"/>
  <c r="J33" i="2"/>
  <c r="AV55" i="1" s="1"/>
  <c r="AT55" i="1" s="1"/>
  <c r="F33" i="2"/>
  <c r="AZ55" i="1" s="1"/>
  <c r="AZ54" i="1" s="1"/>
  <c r="J30" i="2"/>
  <c r="J59" i="2"/>
  <c r="J33" i="4"/>
  <c r="AV57" i="1" s="1"/>
  <c r="AT57" i="1" s="1"/>
  <c r="J52" i="2"/>
  <c r="F54" i="2"/>
  <c r="E48" i="3"/>
  <c r="F55" i="3"/>
  <c r="J52" i="4"/>
  <c r="F54" i="4"/>
  <c r="J34" i="3"/>
  <c r="AW56" i="1" s="1"/>
  <c r="F33" i="4"/>
  <c r="AZ57" i="1" s="1"/>
  <c r="J39" i="2" l="1"/>
  <c r="AG55" i="1"/>
  <c r="J39" i="4"/>
  <c r="AG57" i="1"/>
  <c r="AN57" i="1" s="1"/>
  <c r="AT56" i="1"/>
  <c r="W29" i="1"/>
  <c r="AV54" i="1"/>
  <c r="J39" i="3"/>
  <c r="AG56" i="1"/>
  <c r="AN56" i="1" s="1"/>
  <c r="AT54" i="1" l="1"/>
  <c r="AK29" i="1"/>
  <c r="AN55" i="1"/>
  <c r="AG54" i="1"/>
  <c r="AK26" i="1" l="1"/>
  <c r="AK35" i="1" s="1"/>
  <c r="AN54" i="1"/>
</calcChain>
</file>

<file path=xl/sharedStrings.xml><?xml version="1.0" encoding="utf-8"?>
<sst xmlns="http://schemas.openxmlformats.org/spreadsheetml/2006/main" count="1699" uniqueCount="481">
  <si>
    <t>Export Komplet</t>
  </si>
  <si>
    <t>VZ</t>
  </si>
  <si>
    <t>2.0</t>
  </si>
  <si>
    <t>ZAMOK</t>
  </si>
  <si>
    <t>False</t>
  </si>
  <si>
    <t>{269d8519-8e37-4799-b8d5-72f4bf6755da}</t>
  </si>
  <si>
    <t>0</t>
  </si>
  <si>
    <t>21</t>
  </si>
  <si>
    <t>15</t>
  </si>
  <si>
    <t>REKAPITULACE ZAKÁZKY</t>
  </si>
  <si>
    <t>v ---  níže se nacházejí doplnkové a pomocné údaje k sestavám  --- v</t>
  </si>
  <si>
    <t>Návod na vyplnění</t>
  </si>
  <si>
    <t>Kód:</t>
  </si>
  <si>
    <t>2019_10_15</t>
  </si>
  <si>
    <t>Měnit lze pouze buňky se žlutým podbarvením!_x000D_
_x000D_
1) v Rekapitulaci zakázky vyplňte údaje o Uchazeči (přenesou se do ostatních sestav i v jiných listech)_x000D_
_x000D_
2) na vybraných listech vyplňte v sestavě Soupis prací ceny u položek</t>
  </si>
  <si>
    <t>Zakázka:</t>
  </si>
  <si>
    <t>Zimní údržba a odstraňování sněhu u ST Hradec Králové 2019 - 2020</t>
  </si>
  <si>
    <t>KSO:</t>
  </si>
  <si>
    <t/>
  </si>
  <si>
    <t>CC-CZ:</t>
  </si>
  <si>
    <t>Místo:</t>
  </si>
  <si>
    <t>ST Hradec Králové</t>
  </si>
  <si>
    <t>Datum:</t>
  </si>
  <si>
    <t>15. 10. 2019</t>
  </si>
  <si>
    <t>Zadavatel:</t>
  </si>
  <si>
    <t>IČ:</t>
  </si>
  <si>
    <t xml:space="preserve"> </t>
  </si>
  <si>
    <t>DIČ:</t>
  </si>
  <si>
    <t>Uchazeč:</t>
  </si>
  <si>
    <t>Vyplň údaj</t>
  </si>
  <si>
    <t>Projektant:</t>
  </si>
  <si>
    <t>True</t>
  </si>
  <si>
    <t>Zpracovatel:</t>
  </si>
  <si>
    <t>Poznámka: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</si>
  <si>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www.cs-urs.cz, sekce Cenové a technické podmínky.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</si>
  <si>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</si>
  <si>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</si>
  <si>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</si>
  <si>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</si>
  <si>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</si>
  <si>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</si>
  <si>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</si>
  <si>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</si>
  <si>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</si>
  <si>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</si>
  <si>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</si>
  <si>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</si>
  <si>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</si>
  <si>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ZAKÁZKY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</si>
  <si>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</si>
  <si>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</si>
  <si>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</si>
  <si>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</si>
  <si>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</si>
  <si>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</si>
  <si>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</si>
  <si>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</si>
  <si>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</si>
  <si>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</si>
  <si>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</si>
  <si>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</si>
  <si>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</si>
  <si>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</si>
  <si>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</si>
  <si>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</si>
  <si>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</si>
  <si>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</si>
  <si>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zakázky celkem</t>
  </si>
  <si>
    <t>D</t>
  </si>
  <si>
    <t>###NOIMPORT###</t>
  </si>
  <si>
    <t>IMPORT</t>
  </si>
  <si>
    <t>{00000000-0000-0000-0000-000000000000}</t>
  </si>
  <si>
    <t>/</t>
  </si>
  <si>
    <t>SO 01</t>
  </si>
  <si>
    <t>Zimní údržba</t>
  </si>
  <si>
    <t>STA</t>
  </si>
  <si>
    <t>1</t>
  </si>
  <si>
    <t>{107462f7-94c6-48a3-88bf-d04f33ed9c5c}</t>
  </si>
  <si>
    <t>2</t>
  </si>
  <si>
    <t>SO 02</t>
  </si>
  <si>
    <t>Zimní údržba R-položky</t>
  </si>
  <si>
    <t>{4062f519-c6ff-4a65-9403-e8a6cfdcbb52}</t>
  </si>
  <si>
    <t>VON</t>
  </si>
  <si>
    <t>Vedlejší a ostatní náklady</t>
  </si>
  <si>
    <t>{008b177e-0c55-4069-8f5b-9b37c060bd8f}</t>
  </si>
  <si>
    <t>KRYCÍ LIST SOUPISU PRACÍ</t>
  </si>
  <si>
    <t>Objekt:</t>
  </si>
  <si>
    <t>SO 01 - Zimní údržba</t>
  </si>
  <si>
    <t>REKAPITULACE ČLENĚNÍ SOUPISU PRACÍ</t>
  </si>
  <si>
    <t>Kód dílu - Popis</t>
  </si>
  <si>
    <t>Cena celkem [CZK]</t>
  </si>
  <si>
    <t>-1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</si>
  <si>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</si>
  <si>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</si>
  <si>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</si>
  <si>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</si>
  <si>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</si>
  <si>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</si>
  <si>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</si>
  <si>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</si>
  <si>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</si>
  <si>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</si>
  <si>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</si>
  <si>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</si>
  <si>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</si>
  <si>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K</t>
  </si>
  <si>
    <t>5903005010</t>
  </si>
  <si>
    <t>Příprava výhybky jednoduché na provoz v zimě s jedním závěrem 1:5,7 až 1:12; 14° až 4,5°</t>
  </si>
  <si>
    <t>kus</t>
  </si>
  <si>
    <t>4</t>
  </si>
  <si>
    <t>ROZPOCET</t>
  </si>
  <si>
    <t>-2105674629</t>
  </si>
  <si>
    <t>PP</t>
  </si>
  <si>
    <t>5903005020</t>
  </si>
  <si>
    <t>Příprava výhybky jednoduché na provoz v zimě s více závěry 1:7,5 až 1:11; 14° až 5°</t>
  </si>
  <si>
    <t>2105884014</t>
  </si>
  <si>
    <t>3</t>
  </si>
  <si>
    <t>5903005030</t>
  </si>
  <si>
    <t>Příprava výhybky jednoduché na provoz v zimě s více závěry 1:12 až 1:18,5; 4,5°až 3°</t>
  </si>
  <si>
    <t>1192378690</t>
  </si>
  <si>
    <t>5903005050</t>
  </si>
  <si>
    <t>Příprava výhybky jednoduché na provoz v zimě s více závěry a PHS 1:11 a 1:12</t>
  </si>
  <si>
    <t>1079055015</t>
  </si>
  <si>
    <t>5</t>
  </si>
  <si>
    <t>5903005070</t>
  </si>
  <si>
    <t>Příprava výhybky jednoduché na provoz v zimě s více závěry a PHS 1:26,5 a menším</t>
  </si>
  <si>
    <t>1106819130</t>
  </si>
  <si>
    <t>6</t>
  </si>
  <si>
    <t>5903007010</t>
  </si>
  <si>
    <t>Příprava výhybky křižovatkové na provoz v zimě celé</t>
  </si>
  <si>
    <t>881693424</t>
  </si>
  <si>
    <t>7</t>
  </si>
  <si>
    <t>5903007030</t>
  </si>
  <si>
    <t>Příprava výhybky křižovatkové na provoz v zimě celé s PHS</t>
  </si>
  <si>
    <t>-592925254</t>
  </si>
  <si>
    <t>8</t>
  </si>
  <si>
    <t>5903010010</t>
  </si>
  <si>
    <t>Uložení posypového materiálu na místo potřeby</t>
  </si>
  <si>
    <t>m3</t>
  </si>
  <si>
    <t>-188118163</t>
  </si>
  <si>
    <t>9</t>
  </si>
  <si>
    <t>5903015010</t>
  </si>
  <si>
    <t>Protisněhové zábrany zásněžky montáž</t>
  </si>
  <si>
    <t>1448581268</t>
  </si>
  <si>
    <t>10</t>
  </si>
  <si>
    <t>5903015020</t>
  </si>
  <si>
    <t>Protisněhové zábrany zásněžky demontáž</t>
  </si>
  <si>
    <t>-1557620615</t>
  </si>
  <si>
    <t>11</t>
  </si>
  <si>
    <t>5903015030</t>
  </si>
  <si>
    <t>Protisněhové zábrany ploty montáž</t>
  </si>
  <si>
    <t>m</t>
  </si>
  <si>
    <t>-891415631</t>
  </si>
  <si>
    <t>12</t>
  </si>
  <si>
    <t>5903015040</t>
  </si>
  <si>
    <t>Protisněhové zábrany ploty demontáž</t>
  </si>
  <si>
    <t>1977134745</t>
  </si>
  <si>
    <t>13</t>
  </si>
  <si>
    <t>5903020010</t>
  </si>
  <si>
    <t>Odstranění sněhu a ledu z nástupišť a komunikací ručně</t>
  </si>
  <si>
    <t>hod</t>
  </si>
  <si>
    <t>2083721374</t>
  </si>
  <si>
    <t>14</t>
  </si>
  <si>
    <t>5903020020</t>
  </si>
  <si>
    <t>Odstranění sněhu a ledu z kolejí ručně</t>
  </si>
  <si>
    <t>-663971888</t>
  </si>
  <si>
    <t>5903020110</t>
  </si>
  <si>
    <t>Odstranění sněhu a ledu z výhybek ručně</t>
  </si>
  <si>
    <t>-750872754</t>
  </si>
  <si>
    <t>16</t>
  </si>
  <si>
    <t>M</t>
  </si>
  <si>
    <t>5955101025</t>
  </si>
  <si>
    <t>Železniční svršek-kolejové lože (KL) Kamenivo drcené drť frakce 4/8</t>
  </si>
  <si>
    <t>t</t>
  </si>
  <si>
    <t>-704289290</t>
  </si>
  <si>
    <t>17</t>
  </si>
  <si>
    <t>5955101025.1</t>
  </si>
  <si>
    <t>Štěrkopísek s přídavkem chloridu sodného</t>
  </si>
  <si>
    <t>785861178</t>
  </si>
  <si>
    <t>18</t>
  </si>
  <si>
    <t>5903025010</t>
  </si>
  <si>
    <t>Odstranění posypu nástupišť ručně smetením</t>
  </si>
  <si>
    <t>m2</t>
  </si>
  <si>
    <t>1082073025</t>
  </si>
  <si>
    <t>34</t>
  </si>
  <si>
    <t>5953107000</t>
  </si>
  <si>
    <t>Zásobník na posypový materiál kovový</t>
  </si>
  <si>
    <t>2049472704</t>
  </si>
  <si>
    <t>35</t>
  </si>
  <si>
    <t>5953107005</t>
  </si>
  <si>
    <t>Zásobník na posypový materiál plastový</t>
  </si>
  <si>
    <t>-1993474101</t>
  </si>
  <si>
    <t>36</t>
  </si>
  <si>
    <t>5953104000</t>
  </si>
  <si>
    <t>Protisněhové ploty plastové</t>
  </si>
  <si>
    <t>1075062770</t>
  </si>
  <si>
    <t>19</t>
  </si>
  <si>
    <t>938906311</t>
  </si>
  <si>
    <t>Osekání ledu z koleje nebo průjezdného profilu ručně</t>
  </si>
  <si>
    <t>-1745290752</t>
  </si>
  <si>
    <t>20</t>
  </si>
  <si>
    <t>9902100100</t>
  </si>
  <si>
    <t>Doprava dodávek zhotovitele, dodávek objednatele nebo výzisku mechanizací přes 3,5 t sypanin  do 10 km</t>
  </si>
  <si>
    <t>1070619538</t>
  </si>
  <si>
    <t>Doprava dodávek zhotovitele, dodávek objednatele nebo výzisku mechanizací přes 3,5 t sypanin do 10 km</t>
  </si>
  <si>
    <t>9902100200</t>
  </si>
  <si>
    <t>Doprava dodávek zhotovitele, dodávek objednatele nebo výzisku mechanizací přes 3,5 t sypanin  do 20 km</t>
  </si>
  <si>
    <t>915097508</t>
  </si>
  <si>
    <t>Doprava dodávek zhotovitele, dodávek objednatele nebo výzisku mechanizací přes 3,5 t sypanin do 20 km</t>
  </si>
  <si>
    <t>22</t>
  </si>
  <si>
    <t>9902100300</t>
  </si>
  <si>
    <t>Doprava dodávek zhotovitele, dodávek objednatele nebo výzisku mechanizací přes 3,5 t sypanin  do 30 km</t>
  </si>
  <si>
    <t>-1363122639</t>
  </si>
  <si>
    <t>Doprava dodávek zhotovitele, dodávek objednatele nebo výzisku mechanizací přes 3,5 t sypanin do 30 km</t>
  </si>
  <si>
    <t>23</t>
  </si>
  <si>
    <t>9902100400</t>
  </si>
  <si>
    <t>Doprava dodávek zhotovitele, dodávek objednatele nebo výzisku mechanizací přes 3,5 t sypanin  do 40 km</t>
  </si>
  <si>
    <t>449817299</t>
  </si>
  <si>
    <t>Doprava dodávek zhotovitele, dodávek objednatele nebo výzisku mechanizací přes 3,5 t sypanin do 40 km</t>
  </si>
  <si>
    <t>24</t>
  </si>
  <si>
    <t>9902100500</t>
  </si>
  <si>
    <t>Doprava dodávek zhotovitele, dodávek objednatele nebo výzisku mechanizací přes 3,5 t sypanin  do 60 km</t>
  </si>
  <si>
    <t>-261946851</t>
  </si>
  <si>
    <t>Doprava dodávek zhotovitele, dodávek objednatele nebo výzisku mechanizací přes 3,5 t sypanin do 60 km</t>
  </si>
  <si>
    <t>25</t>
  </si>
  <si>
    <t>9902100600</t>
  </si>
  <si>
    <t>Doprava dodávek zhotovitele, dodávek objednatele nebo výzisku mechanizací přes 3,5 t sypanin  do 80 km</t>
  </si>
  <si>
    <t>180925871</t>
  </si>
  <si>
    <t>Doprava dodávek zhotovitele, dodávek objednatele nebo výzisku mechanizací přes 3,5 t sypanin do 80 km</t>
  </si>
  <si>
    <t>26</t>
  </si>
  <si>
    <t>9902100700</t>
  </si>
  <si>
    <t>Doprava dodávek zhotovitele, dodávek objednatele nebo výzisku mechanizací přes 3,5 t sypanin  do 100 km</t>
  </si>
  <si>
    <t>-607876709</t>
  </si>
  <si>
    <t>Doprava dodávek zhotovitele, dodávek objednatele nebo výzisku mechanizací přes 3,5 t sypanin do 100 km</t>
  </si>
  <si>
    <t>27</t>
  </si>
  <si>
    <t>9903200100</t>
  </si>
  <si>
    <t>Přeprava mechanizace na místo prováděných prací o hmotnosti přes 12 t přes 50 do 100 km</t>
  </si>
  <si>
    <t>1838108804</t>
  </si>
  <si>
    <t>28</t>
  </si>
  <si>
    <t>9903200200</t>
  </si>
  <si>
    <t>Přeprava mechanizace na místo prováděných prací o hmotnosti přes 12 t do 200 km</t>
  </si>
  <si>
    <t>1345488303</t>
  </si>
  <si>
    <t>29</t>
  </si>
  <si>
    <t>5903030010</t>
  </si>
  <si>
    <t>Oprava vymrzlé konstrukce přejezdu snížením podsypu</t>
  </si>
  <si>
    <t>-2063287872</t>
  </si>
  <si>
    <t>30</t>
  </si>
  <si>
    <t>5903030020</t>
  </si>
  <si>
    <t>Oprava vymrzlé konstrukce přejezdu vyrovnáním podsypu</t>
  </si>
  <si>
    <t>-1478345209</t>
  </si>
  <si>
    <t>31</t>
  </si>
  <si>
    <t>5903030030</t>
  </si>
  <si>
    <t>Oprava vymrzlé konstrukce koleje nebo výhybky vložení podložek</t>
  </si>
  <si>
    <t>1134507417</t>
  </si>
  <si>
    <t>32</t>
  </si>
  <si>
    <t>5903030040</t>
  </si>
  <si>
    <t>Oprava vymrzlé konstrukce koleje nebo výhybky vyjmutí podložek</t>
  </si>
  <si>
    <t>1156745321</t>
  </si>
  <si>
    <t>33</t>
  </si>
  <si>
    <t>5903035010</t>
  </si>
  <si>
    <t>Rozmrazení pohyblivých částí teplým vzduchem</t>
  </si>
  <si>
    <t>-891528334</t>
  </si>
  <si>
    <t>SO 02 - Zimní údržba R-položky</t>
  </si>
  <si>
    <t>R1</t>
  </si>
  <si>
    <t>Práce nakladače</t>
  </si>
  <si>
    <t>-227672841</t>
  </si>
  <si>
    <t>R2</t>
  </si>
  <si>
    <t>Práce dvoucestného bagru dle dispozic objednatele</t>
  </si>
  <si>
    <t>-1599272573</t>
  </si>
  <si>
    <t>R7</t>
  </si>
  <si>
    <t xml:space="preserve">Odstranění sněhu a ledu z přístupových cest a komunikací strojně. Poznámka: 1. V cenách jsou započteny náklady na práce v zimních podmínkách, manipulaci, naložení sněhu na dopravní prostředek a uložení na úložišti. </t>
  </si>
  <si>
    <t>-1721939621</t>
  </si>
  <si>
    <t>Odstranění sněhu a ledu z přístupových cest a komunikací strojně. Poznámka: 1. V cenách jsou započteny náklady na práce v zimních podmínkách, manipulaci, naložení sněhu na dopravní prostředek a uložení na úložišti.</t>
  </si>
  <si>
    <t>R8</t>
  </si>
  <si>
    <t>Ošetření komunikací posypem strojně.  V cenách jsou započteny materiálové náklady na posypový materiál -inertní drť.</t>
  </si>
  <si>
    <t>-1098498013</t>
  </si>
  <si>
    <t>Ošetření komunikací posypem strojně. V cenách jsou započteny materiálové náklady na posypový materiál -inertní drť</t>
  </si>
  <si>
    <t>R6</t>
  </si>
  <si>
    <t>Ošetření ploch posypem ručně.</t>
  </si>
  <si>
    <t>118526373</t>
  </si>
  <si>
    <t>VON - Vedlejší a ostatní náklady</t>
  </si>
  <si>
    <t>083002001</t>
  </si>
  <si>
    <t>Náklady na pracovní pohotovost zaměstnanců na 1 pracovníka</t>
  </si>
  <si>
    <t>Kč/hod</t>
  </si>
  <si>
    <t>1024</t>
  </si>
  <si>
    <t>1495626330</t>
  </si>
  <si>
    <t>084002001</t>
  </si>
  <si>
    <t>Zákonné příplatky ke mzdě za práci o sobotách, nedělích a státem uznaných svátcích</t>
  </si>
  <si>
    <t>1176101300</t>
  </si>
  <si>
    <t>034111011</t>
  </si>
  <si>
    <t>Další náklady na pracovníky Zákonné příplatky ke mzdě za práci v noci</t>
  </si>
  <si>
    <t>1234306859</t>
  </si>
  <si>
    <t>Kalkulace</t>
  </si>
  <si>
    <t xml:space="preserve">Náklady na pracovní pohotovost v období 21. 12. 2019 do 2. 1. 2020 </t>
  </si>
  <si>
    <t>kpl.</t>
  </si>
  <si>
    <t>512</t>
  </si>
  <si>
    <t>976582960</t>
  </si>
  <si>
    <t>Struktura údajů, formát souboru a metodika pro zpracování</t>
  </si>
  <si>
    <t>Struktura</t>
  </si>
  <si>
    <t>Soubor je složen ze záložky Rekapitulace rekonstrukce a záložek s názvem soupisu prací pro jednotlivé objekty ve formátu XLS. Každá ze záložek přitom obsahuje</t>
  </si>
  <si>
    <t>ještě samostatné sestavy vymezené orámovaním a nadpisem sestavy.</t>
  </si>
  <si>
    <r>
      <rPr>
        <i/>
        <sz val="9"/>
        <rFont val="Trebuchet MS"/>
        <charset val="238"/>
      </rPr>
      <t xml:space="preserve">Rekapitulace rekonstrukce </t>
    </r>
    <r>
      <rPr>
        <sz val="9"/>
        <rFont val="Trebuchet MS"/>
        <charset val="238"/>
      </rPr>
      <t>obsahuje sestavu Rekapitulace rekonstrukce a Rekapitulace objektů rekonstrukce a soupisů prací.</t>
    </r>
  </si>
  <si>
    <r>
      <t xml:space="preserve">V sestavě </t>
    </r>
    <r>
      <rPr>
        <b/>
        <sz val="9"/>
        <rFont val="Trebuchet MS"/>
        <charset val="238"/>
      </rPr>
      <t>Rekapitulace rekonstrukce</t>
    </r>
    <r>
      <rPr>
        <sz val="9"/>
        <rFont val="Trebuchet MS"/>
        <charset val="238"/>
      </rPr>
      <t xml:space="preserve"> jsou uvedeny informace identifikující předmět veřejné zakázky na stavební práce, KSO, CC-CZ, CZ-CPV, CZ-CPA a rekapitulaci </t>
    </r>
  </si>
  <si>
    <t>celkové nabídkové ceny uchazeče.</t>
  </si>
  <si>
    <t xml:space="preserve">Termínem "uchazeč" (resp. zhotovitel) se myslí "účastník zadávacího řízení" ve smyslu zákona o zadávání veřejných zakázek. </t>
  </si>
  <si>
    <r>
      <t xml:space="preserve">V sestavě </t>
    </r>
    <r>
      <rPr>
        <b/>
        <sz val="9"/>
        <rFont val="Trebuchet MS"/>
        <charset val="238"/>
      </rPr>
      <t>Rekapitulace objektů rekonstrukce a soupisů prací</t>
    </r>
    <r>
      <rPr>
        <sz val="9"/>
        <rFont val="Trebuchet MS"/>
        <charset val="238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</si>
  <si>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</si>
  <si>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</si>
  <si>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</si>
  <si>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</si>
  <si>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</si>
  <si>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</si>
  <si>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</si>
  <si>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OST</t>
  </si>
  <si>
    <t>Ostatní</t>
  </si>
  <si>
    <t>Soupis</t>
  </si>
  <si>
    <t>Soupis prací pro daný typ objektu</t>
  </si>
  <si>
    <r>
      <rPr>
        <i/>
        <sz val="9"/>
        <rFont val="Trebuchet MS"/>
        <charset val="238"/>
      </rPr>
      <t xml:space="preserve">Soupis prací </t>
    </r>
    <r>
      <rPr>
        <sz val="9"/>
        <rFont val="Trebuchet MS"/>
        <charset val="238"/>
      </rPr>
      <t>pro jednotlivé objekty obsahuje sestavy Krycí list soupisu prací, Rekapitulace členění soupisu prací, Soupis prací. Za soupis prací může být považován</t>
    </r>
  </si>
  <si>
    <t>i objekt rekonstrukce v případě, že neobsahuje podřízenou zakázku.</t>
  </si>
  <si>
    <r>
      <rPr>
        <b/>
        <sz val="9"/>
        <rFont val="Trebuchet MS"/>
        <charset val="238"/>
      </rPr>
      <t>Krycí list soupisu</t>
    </r>
    <r>
      <rPr>
        <sz val="9"/>
        <rFont val="Trebuchet MS"/>
        <charset val="238"/>
      </rPr>
      <t xml:space="preserve"> obsahuje rekapitulaci informací o předmětu veřejné zakázky ze sestavy Rekapitulace rekonstrukce, informaci o zařazení objektu do KSO, </t>
    </r>
  </si>
  <si>
    <t>CC-CZ, CZ-CPV, CZ-CPA a rekapitulaci celkové nabídkové ceny uchazeče za aktuální soupis prací.</t>
  </si>
  <si>
    <r>
      <rPr>
        <b/>
        <sz val="9"/>
        <rFont val="Trebuchet MS"/>
        <charset val="238"/>
      </rPr>
      <t>Rekapitulace členění soupisu prací</t>
    </r>
    <r>
      <rPr>
        <sz val="9"/>
        <rFont val="Trebuchet MS"/>
        <charset val="238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</si>
  <si>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</si>
  <si>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b/>
        <sz val="9"/>
        <rFont val="Trebuchet MS"/>
        <charset val="238"/>
      </rPr>
      <t xml:space="preserve">Soupis prací </t>
    </r>
    <r>
      <rPr>
        <sz val="9"/>
        <rFont val="Trebuchet MS"/>
        <charset val="238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</si>
  <si>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</si>
  <si>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</si>
  <si>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</si>
  <si>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</si>
  <si>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</si>
  <si>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</si>
  <si>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</si>
  <si>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</si>
  <si>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</si>
  <si>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</si>
  <si>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</si>
  <si>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</si>
  <si>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</si>
  <si>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</si>
  <si>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</si>
  <si>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</si>
  <si>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</si>
  <si>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</si>
  <si>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</si>
  <si>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</si>
  <si>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</si>
  <si>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</si>
  <si>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</si>
  <si>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</si>
  <si>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rekonstrukce - zde uchazeč vyplní svůj název (název subjektu) </t>
  </si>
  <si>
    <t>Pole IČ a DIČ v sestavě Rekapitulace rekonstrukce - zde uchazeč vyplní svoje IČ a DIČ</t>
  </si>
  <si>
    <t>Datum v sestavě Rekapitulace rekonstrukce - zde uchazeč vyplní datum vytvoření nabídky</t>
  </si>
  <si>
    <t>J.cena = jednotková cena v sestavě Soupis prací o maximálním počtu desetinných míst uvedených v poli</t>
  </si>
  <si>
    <t>- pokud sestavy soupisů prací obsahují pole J.cena, měla by být všechna tato pole vyplněna nenulovými kladnými číslicemi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</si>
  <si>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</si>
  <si>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</si>
  <si>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</si>
  <si>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</si>
  <si>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v tomto případě by měl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</si>
  <si>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</si>
  <si>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Obě pole - J.materiál, J.Montáž u jedné položky by však neměly být vyplněny nulou.</t>
  </si>
  <si>
    <t>Rekapitulace rekonstrukce</t>
  </si>
  <si>
    <t>Název</t>
  </si>
  <si>
    <t>Povinný</t>
  </si>
  <si>
    <t>Max. počet</t>
  </si>
  <si>
    <t>atributu</t>
  </si>
  <si>
    <t>(A/N)</t>
  </si>
  <si>
    <t>znaků</t>
  </si>
  <si>
    <t>A</t>
  </si>
  <si>
    <t>Kód rekonstrukce</t>
  </si>
  <si>
    <t>String</t>
  </si>
  <si>
    <t>Rekonstrukce</t>
  </si>
  <si>
    <t>Název rekonstrukce</t>
  </si>
  <si>
    <t>Místo</t>
  </si>
  <si>
    <t>N</t>
  </si>
  <si>
    <t>Místo rekonstrukce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</si>
  <si>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</si>
  <si>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</si>
  <si>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</si>
  <si>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</si>
  <si>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</si>
  <si>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</si>
  <si>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</si>
  <si>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</si>
  <si>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</si>
  <si>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</si>
  <si>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</si>
  <si>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</si>
  <si>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</si>
  <si>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</si>
  <si>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</si>
  <si>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</si>
  <si>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</si>
  <si>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</si>
  <si>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</si>
  <si>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</si>
  <si>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</si>
  <si>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</si>
  <si>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</si>
  <si>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</si>
  <si>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</si>
  <si>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</si>
  <si>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</si>
  <si>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</si>
  <si>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</si>
  <si>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rekonstrukci. Sčítává se ze všech listů.</t>
  </si>
  <si>
    <t>Celková cena s DPH za celou rekonstrukci</t>
  </si>
  <si>
    <t>Rekapitulace objektů rekonstrukce a soupisů prací</t>
  </si>
  <si>
    <t>Přebírá se z Rekapitulace rekonstrukce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</si>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</sst>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%"/>
    <numFmt numFmtId="165" formatCode="dd\.mm\.yyyy"/>
    <numFmt numFmtId="166" formatCode="#,##0.00000"/>
  </numFmts>
  <fonts count="40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sz val="7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u/>
      <sz val="11"/>
      <color theme="10"/>
      <name val="Calibri"/>
      <scheme val="minor"/>
    </font>
    <font>
      <i/>
      <sz val="9"/>
      <name val="Trebuchet MS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8" fillId="0" borderId="0" applyNumberFormat="0" applyFill="0" applyBorder="0" applyAlignment="0" applyProtection="0"/>
  </cellStyleXfs>
  <cellXfs count="321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/>
    <xf numFmtId="0" fontId="0" fillId="0" borderId="4" xfId="0" applyBorder="1" applyProtection="1"/>
    <xf numFmtId="0" fontId="0" fillId="0" borderId="0" xfId="0" applyProtection="1"/>
    <xf numFmtId="0" fontId="7" fillId="0" borderId="0" xfId="0" applyFont="1" applyAlignment="1" applyProtection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top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 wrapText="1"/>
    </xf>
    <xf numFmtId="0" fontId="0" fillId="0" borderId="5" xfId="0" applyBorder="1" applyProtection="1"/>
    <xf numFmtId="0" fontId="0" fillId="0" borderId="0" xfId="0" applyFont="1" applyAlignment="1">
      <alignment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1" fillId="0" borderId="6" xfId="0" applyFont="1" applyBorder="1" applyAlignment="1" applyProtection="1">
      <alignment horizontal="left" vertical="center"/>
    </xf>
    <xf numFmtId="0" fontId="0" fillId="0" borderId="6" xfId="0" applyFont="1" applyBorder="1" applyAlignment="1" applyProtection="1">
      <alignment vertical="center"/>
    </xf>
    <xf numFmtId="0" fontId="0" fillId="0" borderId="4" xfId="0" applyFont="1" applyBorder="1" applyAlignment="1">
      <alignment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" fillId="0" borderId="4" xfId="0" applyFont="1" applyBorder="1" applyAlignment="1">
      <alignment vertical="center"/>
    </xf>
    <xf numFmtId="0" fontId="0" fillId="3" borderId="0" xfId="0" applyFont="1" applyFill="1" applyAlignment="1" applyProtection="1">
      <alignment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3" borderId="8" xfId="0" applyFont="1" applyFill="1" applyBorder="1" applyAlignment="1" applyProtection="1">
      <alignment vertical="center"/>
    </xf>
    <xf numFmtId="0" fontId="4" fillId="3" borderId="8" xfId="0" applyFont="1" applyFill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vertical="center"/>
    </xf>
    <xf numFmtId="0" fontId="0" fillId="0" borderId="1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4" xfId="0" applyFont="1" applyBorder="1" applyAlignment="1">
      <alignment vertical="center"/>
    </xf>
    <xf numFmtId="0" fontId="11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0" fillId="4" borderId="8" xfId="0" applyFont="1" applyFill="1" applyBorder="1" applyAlignment="1" applyProtection="1">
      <alignment vertical="center"/>
    </xf>
    <xf numFmtId="0" fontId="15" fillId="4" borderId="9" xfId="0" applyFont="1" applyFill="1" applyBorder="1" applyAlignment="1" applyProtection="1">
      <alignment horizontal="center" vertical="center"/>
    </xf>
    <xf numFmtId="0" fontId="16" fillId="0" borderId="17" xfId="0" applyFont="1" applyBorder="1" applyAlignment="1" applyProtection="1">
      <alignment horizontal="center" vertical="center" wrapText="1"/>
    </xf>
    <xf numFmtId="0" fontId="16" fillId="0" borderId="18" xfId="0" applyFont="1" applyBorder="1" applyAlignment="1" applyProtection="1">
      <alignment horizontal="center" vertical="center" wrapText="1"/>
    </xf>
    <xf numFmtId="0" fontId="16" fillId="0" borderId="19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4" fillId="0" borderId="4" xfId="0" applyFont="1" applyBorder="1" applyAlignment="1" applyProtection="1">
      <alignment vertical="center"/>
    </xf>
    <xf numFmtId="0" fontId="17" fillId="0" borderId="0" xfId="0" applyFont="1" applyAlignment="1" applyProtection="1">
      <alignment horizontal="left" vertical="center"/>
    </xf>
    <xf numFmtId="0" fontId="17" fillId="0" borderId="0" xfId="0" applyFont="1" applyAlignment="1" applyProtection="1">
      <alignment vertical="center"/>
    </xf>
    <xf numFmtId="4" fontId="17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4" xfId="0" applyFont="1" applyBorder="1" applyAlignment="1">
      <alignment vertical="center"/>
    </xf>
    <xf numFmtId="4" fontId="13" fillId="0" borderId="15" xfId="0" applyNumberFormat="1" applyFont="1" applyBorder="1" applyAlignment="1" applyProtection="1">
      <alignment vertical="center"/>
    </xf>
    <xf numFmtId="4" fontId="13" fillId="0" borderId="0" xfId="0" applyNumberFormat="1" applyFont="1" applyBorder="1" applyAlignment="1" applyProtection="1">
      <alignment vertical="center"/>
    </xf>
    <xf numFmtId="166" fontId="13" fillId="0" borderId="0" xfId="0" applyNumberFormat="1" applyFont="1" applyBorder="1" applyAlignment="1" applyProtection="1">
      <alignment vertical="center"/>
    </xf>
    <xf numFmtId="4" fontId="13" fillId="0" borderId="16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9" fillId="0" borderId="0" xfId="1" applyFont="1" applyAlignment="1">
      <alignment horizontal="center" vertical="center"/>
    </xf>
    <xf numFmtId="0" fontId="5" fillId="0" borderId="4" xfId="0" applyFont="1" applyBorder="1" applyAlignment="1" applyProtection="1">
      <alignment vertical="center"/>
    </xf>
    <xf numFmtId="0" fontId="20" fillId="0" borderId="0" xfId="0" applyFont="1" applyAlignment="1" applyProtection="1">
      <alignment vertical="center"/>
    </xf>
    <xf numFmtId="0" fontId="21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4" xfId="0" applyFont="1" applyBorder="1" applyAlignment="1">
      <alignment vertical="center"/>
    </xf>
    <xf numFmtId="4" fontId="22" fillId="0" borderId="15" xfId="0" applyNumberFormat="1" applyFont="1" applyBorder="1" applyAlignment="1" applyProtection="1">
      <alignment vertical="center"/>
    </xf>
    <xf numFmtId="4" fontId="22" fillId="0" borderId="0" xfId="0" applyNumberFormat="1" applyFont="1" applyBorder="1" applyAlignment="1" applyProtection="1">
      <alignment vertical="center"/>
    </xf>
    <xf numFmtId="166" fontId="22" fillId="0" borderId="0" xfId="0" applyNumberFormat="1" applyFont="1" applyBorder="1" applyAlignment="1" applyProtection="1">
      <alignment vertical="center"/>
    </xf>
    <xf numFmtId="4" fontId="22" fillId="0" borderId="16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22" fillId="0" borderId="20" xfId="0" applyNumberFormat="1" applyFont="1" applyBorder="1" applyAlignment="1" applyProtection="1">
      <alignment vertical="center"/>
    </xf>
    <xf numFmtId="4" fontId="22" fillId="0" borderId="21" xfId="0" applyNumberFormat="1" applyFont="1" applyBorder="1" applyAlignment="1" applyProtection="1">
      <alignment vertical="center"/>
    </xf>
    <xf numFmtId="166" fontId="22" fillId="0" borderId="21" xfId="0" applyNumberFormat="1" applyFont="1" applyBorder="1" applyAlignment="1" applyProtection="1">
      <alignment vertical="center"/>
    </xf>
    <xf numFmtId="4" fontId="22" fillId="0" borderId="22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0" fillId="0" borderId="2" xfId="0" applyBorder="1"/>
    <xf numFmtId="0" fontId="0" fillId="0" borderId="3" xfId="0" applyBorder="1"/>
    <xf numFmtId="0" fontId="0" fillId="0" borderId="3" xfId="0" applyBorder="1" applyProtection="1">
      <protection locked="0"/>
    </xf>
    <xf numFmtId="0" fontId="7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0" fillId="0" borderId="4" xfId="0" applyBorder="1" applyAlignme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4" xfId="0" applyBorder="1" applyAlignment="1">
      <alignment vertical="center" wrapText="1"/>
    </xf>
    <xf numFmtId="0" fontId="0" fillId="0" borderId="13" xfId="0" applyFont="1" applyBorder="1" applyAlignment="1">
      <alignment vertical="center"/>
    </xf>
    <xf numFmtId="0" fontId="0" fillId="0" borderId="13" xfId="0" applyFont="1" applyBorder="1" applyAlignment="1" applyProtection="1">
      <alignment vertical="center"/>
      <protection locked="0"/>
    </xf>
    <xf numFmtId="0" fontId="11" fillId="0" borderId="0" xfId="0" applyFont="1" applyAlignment="1">
      <alignment horizontal="left" vertical="center"/>
    </xf>
    <xf numFmtId="4" fontId="17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14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0" fillId="4" borderId="8" xfId="0" applyFont="1" applyFill="1" applyBorder="1" applyAlignment="1">
      <alignment vertical="center"/>
    </xf>
    <xf numFmtId="0" fontId="4" fillId="4" borderId="8" xfId="0" applyFont="1" applyFill="1" applyBorder="1" applyAlignment="1">
      <alignment horizontal="right" vertical="center"/>
    </xf>
    <xf numFmtId="0" fontId="4" fillId="4" borderId="8" xfId="0" applyFont="1" applyFill="1" applyBorder="1" applyAlignment="1">
      <alignment horizontal="center" vertical="center"/>
    </xf>
    <xf numFmtId="0" fontId="0" fillId="4" borderId="8" xfId="0" applyFont="1" applyFill="1" applyBorder="1" applyAlignment="1" applyProtection="1">
      <alignment vertical="center"/>
      <protection locked="0"/>
    </xf>
    <xf numFmtId="4" fontId="4" fillId="4" borderId="8" xfId="0" applyNumberFormat="1" applyFont="1" applyFill="1" applyBorder="1" applyAlignment="1">
      <alignment vertical="center"/>
    </xf>
    <xf numFmtId="0" fontId="0" fillId="4" borderId="9" xfId="0" applyFont="1" applyFill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1" xfId="0" applyFont="1" applyBorder="1" applyAlignment="1" applyProtection="1">
      <alignment vertical="center"/>
      <protection locked="0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vertical="center"/>
      <protection locked="0"/>
    </xf>
    <xf numFmtId="0" fontId="15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15" fillId="4" borderId="0" xfId="0" applyFont="1" applyFill="1" applyAlignment="1" applyProtection="1">
      <alignment horizontal="right" vertical="center"/>
    </xf>
    <xf numFmtId="0" fontId="24" fillId="0" borderId="0" xfId="0" applyFont="1" applyAlignment="1" applyProtection="1">
      <alignment horizontal="left" vertical="center"/>
    </xf>
    <xf numFmtId="0" fontId="0" fillId="0" borderId="0" xfId="0" applyFont="1" applyAlignment="1">
      <alignment horizontal="center" vertical="center" wrapText="1"/>
    </xf>
    <xf numFmtId="0" fontId="0" fillId="0" borderId="4" xfId="0" applyFont="1" applyBorder="1" applyAlignment="1" applyProtection="1">
      <alignment horizontal="center" vertical="center" wrapText="1"/>
    </xf>
    <xf numFmtId="0" fontId="15" fillId="4" borderId="17" xfId="0" applyFont="1" applyFill="1" applyBorder="1" applyAlignment="1" applyProtection="1">
      <alignment horizontal="center" vertical="center" wrapText="1"/>
    </xf>
    <xf numFmtId="0" fontId="15" fillId="4" borderId="18" xfId="0" applyFont="1" applyFill="1" applyBorder="1" applyAlignment="1" applyProtection="1">
      <alignment horizontal="center" vertical="center" wrapText="1"/>
    </xf>
    <xf numFmtId="0" fontId="15" fillId="4" borderId="18" xfId="0" applyFont="1" applyFill="1" applyBorder="1" applyAlignment="1" applyProtection="1">
      <alignment horizontal="center" vertical="center" wrapText="1"/>
      <protection locked="0"/>
    </xf>
    <xf numFmtId="0" fontId="15" fillId="4" borderId="19" xfId="0" applyFont="1" applyFill="1" applyBorder="1" applyAlignment="1" applyProtection="1">
      <alignment horizontal="center" vertical="center" wrapText="1"/>
    </xf>
    <xf numFmtId="0" fontId="15" fillId="4" borderId="0" xfId="0" applyFont="1" applyFill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66" fontId="17" fillId="0" borderId="0" xfId="0" applyNumberFormat="1" applyFont="1" applyAlignment="1" applyProtection="1"/>
    <xf numFmtId="0" fontId="0" fillId="0" borderId="13" xfId="0" applyBorder="1" applyAlignment="1" applyProtection="1">
      <alignment vertical="center"/>
    </xf>
    <xf numFmtId="166" fontId="25" fillId="0" borderId="13" xfId="0" applyNumberFormat="1" applyFont="1" applyBorder="1" applyAlignment="1" applyProtection="1"/>
    <xf numFmtId="166" fontId="25" fillId="0" borderId="14" xfId="0" applyNumberFormat="1" applyFont="1" applyBorder="1" applyAlignment="1" applyProtection="1"/>
    <xf numFmtId="166" fontId="26" fillId="0" borderId="0" xfId="0" applyNumberFormat="1" applyFont="1" applyAlignment="1">
      <alignment vertical="center"/>
    </xf>
    <xf numFmtId="0" fontId="15" fillId="0" borderId="23" xfId="0" applyFont="1" applyBorder="1" applyAlignment="1" applyProtection="1">
      <alignment horizontal="center" vertical="center"/>
    </xf>
    <xf numFmtId="49" fontId="15" fillId="0" borderId="23" xfId="0" applyNumberFormat="1" applyFont="1" applyBorder="1" applyAlignment="1" applyProtection="1">
      <alignment horizontal="left" vertical="center" wrapText="1"/>
    </xf>
    <xf numFmtId="0" fontId="15" fillId="0" borderId="23" xfId="0" applyFont="1" applyBorder="1" applyAlignment="1" applyProtection="1">
      <alignment horizontal="left" vertical="center" wrapText="1"/>
    </xf>
    <xf numFmtId="0" fontId="15" fillId="0" borderId="23" xfId="0" applyFont="1" applyBorder="1" applyAlignment="1" applyProtection="1">
      <alignment horizontal="center" vertical="center" wrapText="1"/>
    </xf>
    <xf numFmtId="166" fontId="15" fillId="0" borderId="23" xfId="0" applyNumberFormat="1" applyFont="1" applyBorder="1" applyAlignment="1" applyProtection="1">
      <alignment vertical="center"/>
    </xf>
    <xf numFmtId="166" fontId="15" fillId="2" borderId="23" xfId="0" applyNumberFormat="1" applyFont="1" applyFill="1" applyBorder="1" applyAlignment="1" applyProtection="1">
      <alignment vertical="center"/>
      <protection locked="0"/>
    </xf>
    <xf numFmtId="0" fontId="0" fillId="0" borderId="23" xfId="0" applyFont="1" applyBorder="1" applyAlignment="1" applyProtection="1">
      <alignment vertical="center"/>
    </xf>
    <xf numFmtId="0" fontId="16" fillId="2" borderId="15" xfId="0" applyFont="1" applyFill="1" applyBorder="1" applyAlignment="1" applyProtection="1">
      <alignment horizontal="left" vertical="center"/>
      <protection locked="0"/>
    </xf>
    <xf numFmtId="0" fontId="16" fillId="0" borderId="0" xfId="0" applyFont="1" applyBorder="1" applyAlignment="1" applyProtection="1">
      <alignment horizontal="center" vertical="center"/>
    </xf>
    <xf numFmtId="166" fontId="16" fillId="0" borderId="0" xfId="0" applyNumberFormat="1" applyFont="1" applyBorder="1" applyAlignment="1" applyProtection="1">
      <alignment vertical="center"/>
    </xf>
    <xf numFmtId="166" fontId="16" fillId="0" borderId="16" xfId="0" applyNumberFormat="1" applyFont="1" applyBorder="1" applyAlignment="1" applyProtection="1">
      <alignment vertical="center"/>
    </xf>
    <xf numFmtId="0" fontId="15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6" fontId="0" fillId="0" borderId="0" xfId="0" applyNumberFormat="1" applyFont="1" applyAlignment="1">
      <alignment vertical="center"/>
    </xf>
    <xf numFmtId="0" fontId="27" fillId="0" borderId="0" xfId="0" applyFont="1" applyAlignment="1" applyProtection="1">
      <alignment horizontal="left" vertical="center"/>
    </xf>
    <xf numFmtId="0" fontId="28" fillId="0" borderId="0" xfId="0" applyFont="1" applyAlignment="1" applyProtection="1">
      <alignment horizontal="left" vertical="center" wrapText="1"/>
    </xf>
    <xf numFmtId="0" fontId="0" fillId="0" borderId="15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29" fillId="0" borderId="23" xfId="0" applyFont="1" applyBorder="1" applyAlignment="1" applyProtection="1">
      <alignment horizontal="center" vertical="center"/>
    </xf>
    <xf numFmtId="49" fontId="29" fillId="0" borderId="23" xfId="0" applyNumberFormat="1" applyFont="1" applyBorder="1" applyAlignment="1" applyProtection="1">
      <alignment horizontal="left" vertical="center" wrapText="1"/>
    </xf>
    <xf numFmtId="0" fontId="29" fillId="0" borderId="23" xfId="0" applyFont="1" applyBorder="1" applyAlignment="1" applyProtection="1">
      <alignment horizontal="left" vertical="center" wrapText="1"/>
    </xf>
    <xf numFmtId="0" fontId="29" fillId="0" borderId="23" xfId="0" applyFont="1" applyBorder="1" applyAlignment="1" applyProtection="1">
      <alignment horizontal="center" vertical="center" wrapText="1"/>
    </xf>
    <xf numFmtId="166" fontId="29" fillId="0" borderId="23" xfId="0" applyNumberFormat="1" applyFont="1" applyBorder="1" applyAlignment="1" applyProtection="1">
      <alignment vertical="center"/>
    </xf>
    <xf numFmtId="166" fontId="29" fillId="2" borderId="23" xfId="0" applyNumberFormat="1" applyFont="1" applyFill="1" applyBorder="1" applyAlignment="1" applyProtection="1">
      <alignment vertical="center"/>
      <protection locked="0"/>
    </xf>
    <xf numFmtId="0" fontId="30" fillId="0" borderId="23" xfId="0" applyFont="1" applyBorder="1" applyAlignment="1" applyProtection="1">
      <alignment vertical="center"/>
    </xf>
    <xf numFmtId="0" fontId="30" fillId="0" borderId="4" xfId="0" applyFont="1" applyBorder="1" applyAlignment="1">
      <alignment vertical="center"/>
    </xf>
    <xf numFmtId="0" fontId="29" fillId="2" borderId="15" xfId="0" applyFont="1" applyFill="1" applyBorder="1" applyAlignment="1" applyProtection="1">
      <alignment horizontal="left" vertical="center"/>
      <protection locked="0"/>
    </xf>
    <xf numFmtId="0" fontId="29" fillId="0" borderId="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22" xfId="0" applyFont="1" applyBorder="1" applyAlignment="1" applyProtection="1">
      <alignment vertical="center"/>
    </xf>
    <xf numFmtId="0" fontId="0" fillId="0" borderId="0" xfId="0" applyAlignment="1">
      <alignment vertical="top"/>
    </xf>
    <xf numFmtId="0" fontId="31" fillId="0" borderId="24" xfId="0" applyFont="1" applyBorder="1" applyAlignment="1">
      <alignment vertical="center" wrapText="1"/>
    </xf>
    <xf numFmtId="0" fontId="31" fillId="0" borderId="25" xfId="0" applyFont="1" applyBorder="1" applyAlignment="1">
      <alignment vertical="center" wrapText="1"/>
    </xf>
    <xf numFmtId="0" fontId="31" fillId="0" borderId="26" xfId="0" applyFont="1" applyBorder="1" applyAlignment="1">
      <alignment vertical="center" wrapText="1"/>
    </xf>
    <xf numFmtId="0" fontId="31" fillId="0" borderId="27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31" fillId="0" borderId="27" xfId="0" applyFont="1" applyBorder="1" applyAlignment="1">
      <alignment vertical="center" wrapText="1"/>
    </xf>
    <xf numFmtId="0" fontId="31" fillId="0" borderId="28" xfId="0" applyFont="1" applyBorder="1" applyAlignment="1">
      <alignment vertical="center" wrapText="1"/>
    </xf>
    <xf numFmtId="0" fontId="33" fillId="0" borderId="1" xfId="0" applyFont="1" applyBorder="1" applyAlignment="1">
      <alignment horizontal="left" vertical="center" wrapText="1"/>
    </xf>
    <xf numFmtId="0" fontId="34" fillId="0" borderId="1" xfId="0" applyFont="1" applyBorder="1" applyAlignment="1">
      <alignment horizontal="left" vertical="center" wrapText="1"/>
    </xf>
    <xf numFmtId="0" fontId="34" fillId="0" borderId="27" xfId="0" applyFont="1" applyBorder="1" applyAlignment="1">
      <alignment vertical="center" wrapText="1"/>
    </xf>
    <xf numFmtId="0" fontId="34" fillId="0" borderId="1" xfId="0" applyFont="1" applyBorder="1" applyAlignment="1">
      <alignment vertical="center" wrapText="1"/>
    </xf>
    <xf numFmtId="0" fontId="34" fillId="0" borderId="1" xfId="0" applyFont="1" applyBorder="1" applyAlignment="1">
      <alignment horizontal="left" vertical="center"/>
    </xf>
    <xf numFmtId="0" fontId="34" fillId="0" borderId="1" xfId="0" applyFont="1" applyBorder="1" applyAlignment="1">
      <alignment vertical="center"/>
    </xf>
    <xf numFmtId="49" fontId="34" fillId="0" borderId="1" xfId="0" applyNumberFormat="1" applyFont="1" applyBorder="1" applyAlignment="1">
      <alignment vertical="center" wrapText="1"/>
    </xf>
    <xf numFmtId="0" fontId="31" fillId="0" borderId="30" xfId="0" applyFont="1" applyBorder="1" applyAlignment="1">
      <alignment vertical="center" wrapText="1"/>
    </xf>
    <xf numFmtId="0" fontId="35" fillId="0" borderId="29" xfId="0" applyFont="1" applyBorder="1" applyAlignment="1">
      <alignment vertical="center" wrapText="1"/>
    </xf>
    <xf numFmtId="0" fontId="31" fillId="0" borderId="31" xfId="0" applyFont="1" applyBorder="1" applyAlignment="1">
      <alignment vertical="center" wrapText="1"/>
    </xf>
    <xf numFmtId="0" fontId="31" fillId="0" borderId="1" xfId="0" applyFont="1" applyBorder="1" applyAlignment="1">
      <alignment vertical="top"/>
    </xf>
    <xf numFmtId="0" fontId="31" fillId="0" borderId="0" xfId="0" applyFont="1" applyAlignment="1">
      <alignment vertical="top"/>
    </xf>
    <xf numFmtId="0" fontId="31" fillId="0" borderId="24" xfId="0" applyFont="1" applyBorder="1" applyAlignment="1">
      <alignment horizontal="left" vertical="center"/>
    </xf>
    <xf numFmtId="0" fontId="31" fillId="0" borderId="25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31" fillId="0" borderId="27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33" fillId="0" borderId="1" xfId="0" applyFont="1" applyBorder="1" applyAlignment="1">
      <alignment horizontal="left" vertical="center"/>
    </xf>
    <xf numFmtId="0" fontId="36" fillId="0" borderId="0" xfId="0" applyFont="1" applyAlignment="1">
      <alignment horizontal="left" vertical="center"/>
    </xf>
    <xf numFmtId="0" fontId="33" fillId="0" borderId="29" xfId="0" applyFont="1" applyBorder="1" applyAlignment="1">
      <alignment horizontal="left" vertical="center"/>
    </xf>
    <xf numFmtId="0" fontId="33" fillId="0" borderId="29" xfId="0" applyFont="1" applyBorder="1" applyAlignment="1">
      <alignment horizontal="center" vertical="center"/>
    </xf>
    <xf numFmtId="0" fontId="36" fillId="0" borderId="29" xfId="0" applyFont="1" applyBorder="1" applyAlignment="1">
      <alignment horizontal="left" vertical="center"/>
    </xf>
    <xf numFmtId="0" fontId="37" fillId="0" borderId="1" xfId="0" applyFont="1" applyBorder="1" applyAlignment="1">
      <alignment horizontal="left" vertical="center"/>
    </xf>
    <xf numFmtId="0" fontId="34" fillId="0" borderId="0" xfId="0" applyFont="1" applyAlignment="1">
      <alignment horizontal="left" vertical="center"/>
    </xf>
    <xf numFmtId="0" fontId="34" fillId="0" borderId="1" xfId="0" applyFont="1" applyBorder="1" applyAlignment="1">
      <alignment horizontal="center" vertical="center"/>
    </xf>
    <xf numFmtId="0" fontId="34" fillId="0" borderId="27" xfId="0" applyFont="1" applyBorder="1" applyAlignment="1">
      <alignment horizontal="left" vertical="center"/>
    </xf>
    <xf numFmtId="0" fontId="34" fillId="0" borderId="1" xfId="0" applyFont="1" applyFill="1" applyBorder="1" applyAlignment="1">
      <alignment horizontal="left" vertical="center"/>
    </xf>
    <xf numFmtId="0" fontId="34" fillId="0" borderId="1" xfId="0" applyFont="1" applyFill="1" applyBorder="1" applyAlignment="1">
      <alignment horizontal="center" vertical="center"/>
    </xf>
    <xf numFmtId="0" fontId="31" fillId="0" borderId="30" xfId="0" applyFont="1" applyBorder="1" applyAlignment="1">
      <alignment horizontal="left" vertical="center"/>
    </xf>
    <xf numFmtId="0" fontId="35" fillId="0" borderId="29" xfId="0" applyFont="1" applyBorder="1" applyAlignment="1">
      <alignment horizontal="left" vertical="center"/>
    </xf>
    <xf numFmtId="0" fontId="31" fillId="0" borderId="31" xfId="0" applyFont="1" applyBorder="1" applyAlignment="1">
      <alignment horizontal="left" vertical="center"/>
    </xf>
    <xf numFmtId="0" fontId="31" fillId="0" borderId="1" xfId="0" applyFont="1" applyBorder="1" applyAlignment="1">
      <alignment horizontal="left" vertical="center"/>
    </xf>
    <xf numFmtId="0" fontId="35" fillId="0" borderId="1" xfId="0" applyFont="1" applyBorder="1" applyAlignment="1">
      <alignment horizontal="left" vertical="center"/>
    </xf>
    <xf numFmtId="0" fontId="36" fillId="0" borderId="1" xfId="0" applyFont="1" applyBorder="1" applyAlignment="1">
      <alignment horizontal="left" vertical="center"/>
    </xf>
    <xf numFmtId="0" fontId="34" fillId="0" borderId="29" xfId="0" applyFont="1" applyBorder="1" applyAlignment="1">
      <alignment horizontal="left" vertical="center"/>
    </xf>
    <xf numFmtId="0" fontId="31" fillId="0" borderId="1" xfId="0" applyFont="1" applyBorder="1" applyAlignment="1">
      <alignment horizontal="left" vertical="center" wrapText="1"/>
    </xf>
    <xf numFmtId="0" fontId="34" fillId="0" borderId="1" xfId="0" applyFont="1" applyBorder="1" applyAlignment="1">
      <alignment horizontal="center" vertical="center" wrapText="1"/>
    </xf>
    <xf numFmtId="0" fontId="31" fillId="0" borderId="24" xfId="0" applyFont="1" applyBorder="1" applyAlignment="1">
      <alignment horizontal="left" vertical="center" wrapText="1"/>
    </xf>
    <xf numFmtId="0" fontId="31" fillId="0" borderId="25" xfId="0" applyFont="1" applyBorder="1" applyAlignment="1">
      <alignment horizontal="left" vertical="center" wrapText="1"/>
    </xf>
    <xf numFmtId="0" fontId="31" fillId="0" borderId="26" xfId="0" applyFont="1" applyBorder="1" applyAlignment="1">
      <alignment horizontal="left" vertical="center" wrapText="1"/>
    </xf>
    <xf numFmtId="0" fontId="31" fillId="0" borderId="27" xfId="0" applyFont="1" applyBorder="1" applyAlignment="1">
      <alignment horizontal="left" vertical="center" wrapText="1"/>
    </xf>
    <xf numFmtId="0" fontId="31" fillId="0" borderId="28" xfId="0" applyFont="1" applyBorder="1" applyAlignment="1">
      <alignment horizontal="left" vertical="center" wrapText="1"/>
    </xf>
    <xf numFmtId="0" fontId="36" fillId="0" borderId="27" xfId="0" applyFont="1" applyBorder="1" applyAlignment="1">
      <alignment horizontal="left" vertical="center" wrapText="1"/>
    </xf>
    <xf numFmtId="0" fontId="36" fillId="0" borderId="28" xfId="0" applyFont="1" applyBorder="1" applyAlignment="1">
      <alignment horizontal="left" vertical="center" wrapText="1"/>
    </xf>
    <xf numFmtId="0" fontId="34" fillId="0" borderId="27" xfId="0" applyFont="1" applyBorder="1" applyAlignment="1">
      <alignment horizontal="left" vertical="center" wrapText="1"/>
    </xf>
    <xf numFmtId="0" fontId="34" fillId="0" borderId="28" xfId="0" applyFont="1" applyBorder="1" applyAlignment="1">
      <alignment horizontal="left" vertical="center" wrapText="1"/>
    </xf>
    <xf numFmtId="0" fontId="34" fillId="0" borderId="28" xfId="0" applyFont="1" applyBorder="1" applyAlignment="1">
      <alignment horizontal="left" vertical="center"/>
    </xf>
    <xf numFmtId="0" fontId="34" fillId="0" borderId="30" xfId="0" applyFont="1" applyBorder="1" applyAlignment="1">
      <alignment horizontal="left" vertical="center" wrapText="1"/>
    </xf>
    <xf numFmtId="0" fontId="34" fillId="0" borderId="29" xfId="0" applyFont="1" applyBorder="1" applyAlignment="1">
      <alignment horizontal="left" vertical="center" wrapText="1"/>
    </xf>
    <xf numFmtId="0" fontId="34" fillId="0" borderId="31" xfId="0" applyFont="1" applyBorder="1" applyAlignment="1">
      <alignment horizontal="left" vertical="center" wrapText="1"/>
    </xf>
    <xf numFmtId="0" fontId="34" fillId="0" borderId="1" xfId="0" applyFont="1" applyBorder="1" applyAlignment="1">
      <alignment horizontal="left" vertical="top"/>
    </xf>
    <xf numFmtId="0" fontId="34" fillId="0" borderId="1" xfId="0" applyFont="1" applyBorder="1" applyAlignment="1">
      <alignment horizontal="center" vertical="top"/>
    </xf>
    <xf numFmtId="0" fontId="34" fillId="0" borderId="30" xfId="0" applyFont="1" applyBorder="1" applyAlignment="1">
      <alignment horizontal="left" vertical="center"/>
    </xf>
    <xf numFmtId="0" fontId="34" fillId="0" borderId="31" xfId="0" applyFont="1" applyBorder="1" applyAlignment="1">
      <alignment horizontal="left" vertical="center"/>
    </xf>
    <xf numFmtId="0" fontId="36" fillId="0" borderId="0" xfId="0" applyFont="1" applyAlignment="1">
      <alignment vertical="center"/>
    </xf>
    <xf numFmtId="0" fontId="33" fillId="0" borderId="1" xfId="0" applyFont="1" applyBorder="1" applyAlignment="1">
      <alignment vertical="center"/>
    </xf>
    <xf numFmtId="0" fontId="36" fillId="0" borderId="29" xfId="0" applyFont="1" applyBorder="1" applyAlignment="1">
      <alignment vertical="center"/>
    </xf>
    <xf numFmtId="0" fontId="33" fillId="0" borderId="29" xfId="0" applyFont="1" applyBorder="1" applyAlignment="1">
      <alignment vertical="center"/>
    </xf>
    <xf numFmtId="0" fontId="0" fillId="0" borderId="1" xfId="0" applyBorder="1" applyAlignment="1">
      <alignment vertical="top"/>
    </xf>
    <xf numFmtId="49" fontId="34" fillId="0" borderId="1" xfId="0" applyNumberFormat="1" applyFont="1" applyBorder="1" applyAlignment="1">
      <alignment horizontal="left" vertical="center"/>
    </xf>
    <xf numFmtId="0" fontId="0" fillId="0" borderId="29" xfId="0" applyBorder="1" applyAlignment="1">
      <alignment vertical="top"/>
    </xf>
    <xf numFmtId="0" fontId="33" fillId="0" borderId="29" xfId="0" applyFont="1" applyBorder="1" applyAlignment="1">
      <alignment horizontal="left"/>
    </xf>
    <xf numFmtId="0" fontId="36" fillId="0" borderId="29" xfId="0" applyFont="1" applyBorder="1" applyAlignment="1"/>
    <xf numFmtId="0" fontId="31" fillId="0" borderId="27" xfId="0" applyFont="1" applyBorder="1" applyAlignment="1">
      <alignment vertical="top"/>
    </xf>
    <xf numFmtId="0" fontId="31" fillId="0" borderId="28" xfId="0" applyFont="1" applyBorder="1" applyAlignment="1">
      <alignment vertical="top"/>
    </xf>
    <xf numFmtId="0" fontId="31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left" vertical="top"/>
    </xf>
    <xf numFmtId="0" fontId="31" fillId="0" borderId="30" xfId="0" applyFont="1" applyBorder="1" applyAlignment="1">
      <alignment vertical="top"/>
    </xf>
    <xf numFmtId="0" fontId="31" fillId="0" borderId="29" xfId="0" applyFont="1" applyBorder="1" applyAlignment="1">
      <alignment vertical="top"/>
    </xf>
    <xf numFmtId="0" fontId="31" fillId="0" borderId="31" xfId="0" applyFont="1" applyBorder="1" applyAlignment="1">
      <alignment vertical="top"/>
    </xf>
    <xf numFmtId="4" fontId="12" fillId="0" borderId="0" xfId="0" applyNumberFormat="1" applyFont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4" fontId="11" fillId="0" borderId="6" xfId="0" applyNumberFormat="1" applyFont="1" applyBorder="1" applyAlignment="1" applyProtection="1">
      <alignment vertical="center"/>
    </xf>
    <xf numFmtId="0" fontId="0" fillId="0" borderId="6" xfId="0" applyFont="1" applyBorder="1" applyAlignment="1" applyProtection="1">
      <alignment vertical="center"/>
    </xf>
    <xf numFmtId="0" fontId="4" fillId="3" borderId="8" xfId="0" applyFont="1" applyFill="1" applyBorder="1" applyAlignment="1" applyProtection="1">
      <alignment horizontal="left" vertical="center"/>
    </xf>
    <xf numFmtId="0" fontId="0" fillId="3" borderId="8" xfId="0" applyFont="1" applyFill="1" applyBorder="1" applyAlignment="1" applyProtection="1">
      <alignment vertical="center"/>
    </xf>
    <xf numFmtId="4" fontId="4" fillId="3" borderId="8" xfId="0" applyNumberFormat="1" applyFont="1" applyFill="1" applyBorder="1" applyAlignment="1" applyProtection="1">
      <alignment vertical="center"/>
    </xf>
    <xf numFmtId="0" fontId="0" fillId="3" borderId="9" xfId="0" applyFont="1" applyFill="1" applyBorder="1" applyAlignment="1" applyProtection="1">
      <alignment vertical="center"/>
    </xf>
    <xf numFmtId="0" fontId="0" fillId="0" borderId="0" xfId="0"/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14" fillId="0" borderId="15" xfId="0" applyFont="1" applyBorder="1" applyAlignment="1" applyProtection="1">
      <alignment horizontal="left" vertical="center"/>
    </xf>
    <xf numFmtId="0" fontId="1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0" fillId="0" borderId="0" xfId="0" applyProtection="1"/>
    <xf numFmtId="0" fontId="3" fillId="0" borderId="0" xfId="0" applyFont="1" applyAlignment="1" applyProtection="1">
      <alignment horizontal="left" vertical="top" wrapText="1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right" vertical="center"/>
    </xf>
    <xf numFmtId="164" fontId="1" fillId="0" borderId="0" xfId="0" applyNumberFormat="1" applyFont="1" applyAlignment="1" applyProtection="1">
      <alignment horizontal="left" vertical="center"/>
    </xf>
    <xf numFmtId="0" fontId="15" fillId="4" borderId="8" xfId="0" applyFont="1" applyFill="1" applyBorder="1" applyAlignment="1" applyProtection="1">
      <alignment horizontal="center" vertical="center"/>
    </xf>
    <xf numFmtId="0" fontId="15" fillId="4" borderId="8" xfId="0" applyFont="1" applyFill="1" applyBorder="1" applyAlignment="1" applyProtection="1">
      <alignment horizontal="left" vertical="center"/>
    </xf>
    <xf numFmtId="0" fontId="15" fillId="4" borderId="8" xfId="0" applyFont="1" applyFill="1" applyBorder="1" applyAlignment="1" applyProtection="1">
      <alignment horizontal="right" vertical="center"/>
    </xf>
    <xf numFmtId="4" fontId="21" fillId="0" borderId="0" xfId="0" applyNumberFormat="1" applyFont="1" applyAlignment="1" applyProtection="1">
      <alignment vertical="center"/>
    </xf>
    <xf numFmtId="0" fontId="21" fillId="0" borderId="0" xfId="0" applyFont="1" applyAlignment="1" applyProtection="1">
      <alignment vertical="center"/>
    </xf>
    <xf numFmtId="4" fontId="17" fillId="0" borderId="0" xfId="0" applyNumberFormat="1" applyFont="1" applyAlignment="1" applyProtection="1">
      <alignment horizontal="right" vertical="center"/>
    </xf>
    <xf numFmtId="4" fontId="17" fillId="0" borderId="0" xfId="0" applyNumberFormat="1" applyFont="1" applyAlignment="1" applyProtection="1">
      <alignment vertical="center"/>
    </xf>
    <xf numFmtId="0" fontId="15" fillId="4" borderId="7" xfId="0" applyFont="1" applyFill="1" applyBorder="1" applyAlignment="1" applyProtection="1">
      <alignment horizontal="center" vertical="center"/>
    </xf>
    <xf numFmtId="0" fontId="20" fillId="0" borderId="0" xfId="0" applyFont="1" applyAlignment="1" applyProtection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  <xf numFmtId="0" fontId="2" fillId="2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  <xf numFmtId="0" fontId="34" fillId="0" borderId="1" xfId="0" applyFont="1" applyBorder="1" applyAlignment="1">
      <alignment horizontal="left" vertical="top"/>
    </xf>
    <xf numFmtId="0" fontId="33" fillId="0" borderId="29" xfId="0" applyFont="1" applyBorder="1" applyAlignment="1">
      <alignment horizontal="left"/>
    </xf>
    <xf numFmtId="0" fontId="34" fillId="0" borderId="1" xfId="0" applyFont="1" applyBorder="1" applyAlignment="1">
      <alignment horizontal="left" vertical="center"/>
    </xf>
    <xf numFmtId="0" fontId="32" fillId="0" borderId="1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left" vertical="center" wrapText="1"/>
    </xf>
    <xf numFmtId="49" fontId="34" fillId="0" borderId="1" xfId="0" applyNumberFormat="1" applyFont="1" applyBorder="1" applyAlignment="1">
      <alignment horizontal="left" vertical="center" wrapText="1"/>
    </xf>
    <xf numFmtId="0" fontId="33" fillId="0" borderId="29" xfId="0" applyFont="1" applyBorder="1" applyAlignment="1">
      <alignment horizontal="left" wrapText="1"/>
    </xf>
  </cellXfs>
  <cellStyles count="2">
    <cellStyle name="Hypertextový odkaz" xfId="1" builtinId="8"/>
    <cellStyle name="Normální" xfId="0" builtinId="0" customBuiltin="1"/>
  </cellStyles>
  <dxfs count="0"/>
  <tableStyles count="0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59080" cy="25908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59080" cy="25908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59080" cy="25908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59080" cy="25908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BF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59"/>
  <sheetViews>
    <sheetView showGridLines="0" tabSelected="1" topLeftCell="A43" workbookViewId="0"/>
  </sheetViews>
  <sheetFormatPr defaultRowHeight="13.8"/>
  <cols>
    <col min="1" max="1" width="7.140625" style="1" customWidth="1"/>
    <col min="2" max="2" width="1.42578125" style="1" customWidth="1"/>
    <col min="3" max="3" width="3.5703125" style="1" customWidth="1"/>
    <col min="4" max="33" width="2.28515625" style="1" customWidth="1"/>
    <col min="34" max="34" width="2.85546875" style="1" customWidth="1"/>
    <col min="35" max="35" width="27.140625" style="1" customWidth="1"/>
    <col min="36" max="37" width="2.140625" style="1" customWidth="1"/>
    <col min="38" max="38" width="7.140625" style="1" customWidth="1"/>
    <col min="39" max="39" width="2.85546875" style="1" customWidth="1"/>
    <col min="40" max="40" width="11.42578125" style="1" customWidth="1"/>
    <col min="41" max="41" width="6.42578125" style="1" customWidth="1"/>
    <col min="42" max="42" width="3.5703125" style="1" customWidth="1"/>
    <col min="43" max="43" width="13.42578125" style="1" customWidth="1"/>
    <col min="44" max="44" width="11.7109375" style="1" customWidth="1"/>
    <col min="45" max="47" width="22.140625" style="1" hidden="1" customWidth="1"/>
    <col min="48" max="49" width="18.5703125" style="1" hidden="1" customWidth="1"/>
    <col min="50" max="51" width="21.42578125" style="1" hidden="1" customWidth="1"/>
    <col min="52" max="52" width="18.5703125" style="1" hidden="1" customWidth="1"/>
    <col min="53" max="53" width="16.42578125" style="1" hidden="1" customWidth="1"/>
    <col min="54" max="54" width="21.42578125" style="1" hidden="1" customWidth="1"/>
    <col min="55" max="55" width="18.5703125" style="1" hidden="1" customWidth="1"/>
    <col min="56" max="56" width="16.42578125" style="1" hidden="1" customWidth="1"/>
    <col min="57" max="57" width="57" style="1" customWidth="1"/>
    <col min="71" max="91" width="9.140625" style="1" hidden="1"/>
  </cols>
  <sheetData>
    <row r="1" spans="1:74" ht="10.199999999999999">
      <c r="A1" s="11" t="s">
        <v>0</v>
      </c>
      <c r="AZ1" s="11" t="s">
        <v>1</v>
      </c>
      <c r="BA1" s="11" t="s">
        <v>2</v>
      </c>
      <c r="BB1" s="11" t="s">
        <v>3</v>
      </c>
      <c r="BT1" s="11" t="s">
        <v>4</v>
      </c>
      <c r="BU1" s="11" t="s">
        <v>4</v>
      </c>
      <c r="BV1" s="11" t="s">
        <v>5</v>
      </c>
    </row>
    <row r="2" spans="1:74" s="1" customFormat="1" ht="36.9" customHeight="1">
      <c r="AR2" s="274"/>
      <c r="AS2" s="274"/>
      <c r="AT2" s="274"/>
      <c r="AU2" s="274"/>
      <c r="AV2" s="274"/>
      <c r="AW2" s="274"/>
      <c r="AX2" s="274"/>
      <c r="AY2" s="274"/>
      <c r="AZ2" s="274"/>
      <c r="BA2" s="274"/>
      <c r="BB2" s="274"/>
      <c r="BC2" s="274"/>
      <c r="BD2" s="274"/>
      <c r="BE2" s="274"/>
      <c r="BS2" s="12" t="s">
        <v>6</v>
      </c>
      <c r="BT2" s="12" t="s">
        <v>7</v>
      </c>
    </row>
    <row r="3" spans="1:74" s="1" customFormat="1" ht="6.9" customHeight="1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5"/>
      <c r="BS3" s="12" t="s">
        <v>6</v>
      </c>
      <c r="BT3" s="12" t="s">
        <v>8</v>
      </c>
    </row>
    <row r="4" spans="1:74" s="1" customFormat="1" ht="24.9" customHeight="1">
      <c r="B4" s="16"/>
      <c r="C4" s="17"/>
      <c r="D4" s="18" t="s">
        <v>9</v>
      </c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5"/>
      <c r="AS4" s="19" t="s">
        <v>10</v>
      </c>
      <c r="BE4" s="20" t="s">
        <v>11</v>
      </c>
      <c r="BS4" s="12" t="s">
        <v>6</v>
      </c>
    </row>
    <row r="5" spans="1:74" s="1" customFormat="1" ht="12" customHeight="1">
      <c r="B5" s="16"/>
      <c r="C5" s="17"/>
      <c r="D5" s="21" t="s">
        <v>12</v>
      </c>
      <c r="E5" s="17"/>
      <c r="F5" s="17"/>
      <c r="G5" s="17"/>
      <c r="H5" s="17"/>
      <c r="I5" s="17"/>
      <c r="J5" s="17"/>
      <c r="K5" s="286" t="s">
        <v>13</v>
      </c>
      <c r="L5" s="287"/>
      <c r="M5" s="287"/>
      <c r="N5" s="287"/>
      <c r="O5" s="287"/>
      <c r="P5" s="287"/>
      <c r="Q5" s="287"/>
      <c r="R5" s="287"/>
      <c r="S5" s="287"/>
      <c r="T5" s="287"/>
      <c r="U5" s="287"/>
      <c r="V5" s="287"/>
      <c r="W5" s="287"/>
      <c r="X5" s="287"/>
      <c r="Y5" s="287"/>
      <c r="Z5" s="287"/>
      <c r="AA5" s="287"/>
      <c r="AB5" s="287"/>
      <c r="AC5" s="287"/>
      <c r="AD5" s="287"/>
      <c r="AE5" s="287"/>
      <c r="AF5" s="287"/>
      <c r="AG5" s="287"/>
      <c r="AH5" s="287"/>
      <c r="AI5" s="287"/>
      <c r="AJ5" s="287"/>
      <c r="AK5" s="287"/>
      <c r="AL5" s="287"/>
      <c r="AM5" s="287"/>
      <c r="AN5" s="287"/>
      <c r="AO5" s="287"/>
      <c r="AP5" s="17"/>
      <c r="AQ5" s="17"/>
      <c r="AR5" s="15"/>
      <c r="BE5" s="265" t="s">
        <v>14</v>
      </c>
      <c r="BS5" s="12" t="s">
        <v>6</v>
      </c>
    </row>
    <row r="6" spans="1:74" s="1" customFormat="1" ht="36.9" customHeight="1">
      <c r="B6" s="16"/>
      <c r="C6" s="17"/>
      <c r="D6" s="23" t="s">
        <v>15</v>
      </c>
      <c r="E6" s="17"/>
      <c r="F6" s="17"/>
      <c r="G6" s="17"/>
      <c r="H6" s="17"/>
      <c r="I6" s="17"/>
      <c r="J6" s="17"/>
      <c r="K6" s="288" t="s">
        <v>16</v>
      </c>
      <c r="L6" s="287"/>
      <c r="M6" s="287"/>
      <c r="N6" s="287"/>
      <c r="O6" s="287"/>
      <c r="P6" s="287"/>
      <c r="Q6" s="287"/>
      <c r="R6" s="287"/>
      <c r="S6" s="287"/>
      <c r="T6" s="287"/>
      <c r="U6" s="287"/>
      <c r="V6" s="287"/>
      <c r="W6" s="287"/>
      <c r="X6" s="287"/>
      <c r="Y6" s="287"/>
      <c r="Z6" s="287"/>
      <c r="AA6" s="287"/>
      <c r="AB6" s="287"/>
      <c r="AC6" s="287"/>
      <c r="AD6" s="287"/>
      <c r="AE6" s="287"/>
      <c r="AF6" s="287"/>
      <c r="AG6" s="287"/>
      <c r="AH6" s="287"/>
      <c r="AI6" s="287"/>
      <c r="AJ6" s="287"/>
      <c r="AK6" s="287"/>
      <c r="AL6" s="287"/>
      <c r="AM6" s="287"/>
      <c r="AN6" s="287"/>
      <c r="AO6" s="287"/>
      <c r="AP6" s="17"/>
      <c r="AQ6" s="17"/>
      <c r="AR6" s="15"/>
      <c r="BE6" s="266"/>
      <c r="BS6" s="12" t="s">
        <v>6</v>
      </c>
    </row>
    <row r="7" spans="1:74" s="1" customFormat="1" ht="12" customHeight="1">
      <c r="B7" s="16"/>
      <c r="C7" s="17"/>
      <c r="D7" s="24" t="s">
        <v>17</v>
      </c>
      <c r="E7" s="17"/>
      <c r="F7" s="17"/>
      <c r="G7" s="17"/>
      <c r="H7" s="17"/>
      <c r="I7" s="17"/>
      <c r="J7" s="17"/>
      <c r="K7" s="22" t="s">
        <v>18</v>
      </c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24" t="s">
        <v>19</v>
      </c>
      <c r="AL7" s="17"/>
      <c r="AM7" s="17"/>
      <c r="AN7" s="22" t="s">
        <v>18</v>
      </c>
      <c r="AO7" s="17"/>
      <c r="AP7" s="17"/>
      <c r="AQ7" s="17"/>
      <c r="AR7" s="15"/>
      <c r="BE7" s="266"/>
      <c r="BS7" s="12" t="s">
        <v>6</v>
      </c>
    </row>
    <row r="8" spans="1:74" s="1" customFormat="1" ht="12" customHeight="1">
      <c r="B8" s="16"/>
      <c r="C8" s="17"/>
      <c r="D8" s="24" t="s">
        <v>20</v>
      </c>
      <c r="E8" s="17"/>
      <c r="F8" s="17"/>
      <c r="G8" s="17"/>
      <c r="H8" s="17"/>
      <c r="I8" s="17"/>
      <c r="J8" s="17"/>
      <c r="K8" s="22" t="s">
        <v>21</v>
      </c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24" t="s">
        <v>22</v>
      </c>
      <c r="AL8" s="17"/>
      <c r="AM8" s="17"/>
      <c r="AN8" s="25" t="s">
        <v>23</v>
      </c>
      <c r="AO8" s="17"/>
      <c r="AP8" s="17"/>
      <c r="AQ8" s="17"/>
      <c r="AR8" s="15"/>
      <c r="BE8" s="266"/>
      <c r="BS8" s="12" t="s">
        <v>6</v>
      </c>
    </row>
    <row r="9" spans="1:74" s="1" customFormat="1" ht="14.4" customHeight="1">
      <c r="B9" s="16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5"/>
      <c r="BE9" s="266"/>
      <c r="BS9" s="12" t="s">
        <v>6</v>
      </c>
    </row>
    <row r="10" spans="1:74" s="1" customFormat="1" ht="12" customHeight="1">
      <c r="B10" s="16"/>
      <c r="C10" s="17"/>
      <c r="D10" s="24" t="s">
        <v>24</v>
      </c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24" t="s">
        <v>25</v>
      </c>
      <c r="AL10" s="17"/>
      <c r="AM10" s="17"/>
      <c r="AN10" s="22" t="s">
        <v>18</v>
      </c>
      <c r="AO10" s="17"/>
      <c r="AP10" s="17"/>
      <c r="AQ10" s="17"/>
      <c r="AR10" s="15"/>
      <c r="BE10" s="266"/>
      <c r="BS10" s="12" t="s">
        <v>6</v>
      </c>
    </row>
    <row r="11" spans="1:74" s="1" customFormat="1" ht="18.45" customHeight="1">
      <c r="B11" s="16"/>
      <c r="C11" s="17"/>
      <c r="D11" s="17"/>
      <c r="E11" s="22" t="s">
        <v>26</v>
      </c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24" t="s">
        <v>27</v>
      </c>
      <c r="AL11" s="17"/>
      <c r="AM11" s="17"/>
      <c r="AN11" s="22" t="s">
        <v>18</v>
      </c>
      <c r="AO11" s="17"/>
      <c r="AP11" s="17"/>
      <c r="AQ11" s="17"/>
      <c r="AR11" s="15"/>
      <c r="BE11" s="266"/>
      <c r="BS11" s="12" t="s">
        <v>6</v>
      </c>
    </row>
    <row r="12" spans="1:74" s="1" customFormat="1" ht="6.9" customHeight="1">
      <c r="B12" s="16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5"/>
      <c r="BE12" s="266"/>
      <c r="BS12" s="12" t="s">
        <v>6</v>
      </c>
    </row>
    <row r="13" spans="1:74" s="1" customFormat="1" ht="12" customHeight="1">
      <c r="B13" s="16"/>
      <c r="C13" s="17"/>
      <c r="D13" s="24" t="s">
        <v>28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24" t="s">
        <v>25</v>
      </c>
      <c r="AL13" s="17"/>
      <c r="AM13" s="17"/>
      <c r="AN13" s="26" t="s">
        <v>29</v>
      </c>
      <c r="AO13" s="17"/>
      <c r="AP13" s="17"/>
      <c r="AQ13" s="17"/>
      <c r="AR13" s="15"/>
      <c r="BE13" s="266"/>
      <c r="BS13" s="12" t="s">
        <v>6</v>
      </c>
    </row>
    <row r="14" spans="1:74" ht="13.2">
      <c r="B14" s="16"/>
      <c r="C14" s="17"/>
      <c r="D14" s="17"/>
      <c r="E14" s="289" t="s">
        <v>29</v>
      </c>
      <c r="F14" s="290"/>
      <c r="G14" s="290"/>
      <c r="H14" s="290"/>
      <c r="I14" s="290"/>
      <c r="J14" s="290"/>
      <c r="K14" s="290"/>
      <c r="L14" s="290"/>
      <c r="M14" s="290"/>
      <c r="N14" s="290"/>
      <c r="O14" s="290"/>
      <c r="P14" s="290"/>
      <c r="Q14" s="290"/>
      <c r="R14" s="290"/>
      <c r="S14" s="290"/>
      <c r="T14" s="290"/>
      <c r="U14" s="290"/>
      <c r="V14" s="290"/>
      <c r="W14" s="290"/>
      <c r="X14" s="290"/>
      <c r="Y14" s="290"/>
      <c r="Z14" s="290"/>
      <c r="AA14" s="290"/>
      <c r="AB14" s="290"/>
      <c r="AC14" s="290"/>
      <c r="AD14" s="290"/>
      <c r="AE14" s="290"/>
      <c r="AF14" s="290"/>
      <c r="AG14" s="290"/>
      <c r="AH14" s="290"/>
      <c r="AI14" s="290"/>
      <c r="AJ14" s="290"/>
      <c r="AK14" s="24" t="s">
        <v>27</v>
      </c>
      <c r="AL14" s="17"/>
      <c r="AM14" s="17"/>
      <c r="AN14" s="26" t="s">
        <v>29</v>
      </c>
      <c r="AO14" s="17"/>
      <c r="AP14" s="17"/>
      <c r="AQ14" s="17"/>
      <c r="AR14" s="15"/>
      <c r="BE14" s="266"/>
      <c r="BS14" s="12" t="s">
        <v>6</v>
      </c>
    </row>
    <row r="15" spans="1:74" s="1" customFormat="1" ht="6.9" customHeight="1">
      <c r="B15" s="16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5"/>
      <c r="BE15" s="266"/>
      <c r="BS15" s="12" t="s">
        <v>4</v>
      </c>
    </row>
    <row r="16" spans="1:74" s="1" customFormat="1" ht="12" customHeight="1">
      <c r="B16" s="16"/>
      <c r="C16" s="17"/>
      <c r="D16" s="24" t="s">
        <v>30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24" t="s">
        <v>25</v>
      </c>
      <c r="AL16" s="17"/>
      <c r="AM16" s="17"/>
      <c r="AN16" s="22" t="s">
        <v>18</v>
      </c>
      <c r="AO16" s="17"/>
      <c r="AP16" s="17"/>
      <c r="AQ16" s="17"/>
      <c r="AR16" s="15"/>
      <c r="BE16" s="266"/>
      <c r="BS16" s="12" t="s">
        <v>4</v>
      </c>
    </row>
    <row r="17" spans="1:71" s="1" customFormat="1" ht="18.45" customHeight="1">
      <c r="B17" s="16"/>
      <c r="C17" s="17"/>
      <c r="D17" s="17"/>
      <c r="E17" s="22" t="s">
        <v>26</v>
      </c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24" t="s">
        <v>27</v>
      </c>
      <c r="AL17" s="17"/>
      <c r="AM17" s="17"/>
      <c r="AN17" s="22" t="s">
        <v>18</v>
      </c>
      <c r="AO17" s="17"/>
      <c r="AP17" s="17"/>
      <c r="AQ17" s="17"/>
      <c r="AR17" s="15"/>
      <c r="BE17" s="266"/>
      <c r="BS17" s="12" t="s">
        <v>31</v>
      </c>
    </row>
    <row r="18" spans="1:71" s="1" customFormat="1" ht="6.9" customHeight="1">
      <c r="B18" s="16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5"/>
      <c r="BE18" s="266"/>
      <c r="BS18" s="12" t="s">
        <v>6</v>
      </c>
    </row>
    <row r="19" spans="1:71" s="1" customFormat="1" ht="12" customHeight="1">
      <c r="B19" s="16"/>
      <c r="C19" s="17"/>
      <c r="D19" s="24" t="s">
        <v>32</v>
      </c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24" t="s">
        <v>25</v>
      </c>
      <c r="AL19" s="17"/>
      <c r="AM19" s="17"/>
      <c r="AN19" s="22" t="s">
        <v>18</v>
      </c>
      <c r="AO19" s="17"/>
      <c r="AP19" s="17"/>
      <c r="AQ19" s="17"/>
      <c r="AR19" s="15"/>
      <c r="BE19" s="266"/>
      <c r="BS19" s="12" t="s">
        <v>6</v>
      </c>
    </row>
    <row r="20" spans="1:71" s="1" customFormat="1" ht="18.45" customHeight="1">
      <c r="B20" s="16"/>
      <c r="C20" s="17"/>
      <c r="D20" s="17"/>
      <c r="E20" s="22" t="s">
        <v>26</v>
      </c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24" t="s">
        <v>27</v>
      </c>
      <c r="AL20" s="17"/>
      <c r="AM20" s="17"/>
      <c r="AN20" s="22" t="s">
        <v>18</v>
      </c>
      <c r="AO20" s="17"/>
      <c r="AP20" s="17"/>
      <c r="AQ20" s="17"/>
      <c r="AR20" s="15"/>
      <c r="BE20" s="266"/>
      <c r="BS20" s="12" t="s">
        <v>31</v>
      </c>
    </row>
    <row r="21" spans="1:71" s="1" customFormat="1" ht="6.9" customHeight="1">
      <c r="B21" s="16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5"/>
      <c r="BE21" s="266"/>
    </row>
    <row r="22" spans="1:71" s="1" customFormat="1" ht="12" customHeight="1">
      <c r="B22" s="16"/>
      <c r="C22" s="17"/>
      <c r="D22" s="24" t="s">
        <v>33</v>
      </c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5"/>
      <c r="BE22" s="266"/>
    </row>
    <row r="23" spans="1:71" s="1" customFormat="1" ht="60" customHeight="1">
      <c r="B23" s="16"/>
      <c r="C23" s="17"/>
      <c r="D23" s="17"/>
      <c r="E23" s="291" t="s">
        <v>34</v>
      </c>
      <c r="F23" s="291"/>
      <c r="G23" s="291"/>
      <c r="H23" s="291"/>
      <c r="I23" s="291"/>
      <c r="J23" s="291"/>
      <c r="K23" s="291"/>
      <c r="L23" s="291"/>
      <c r="M23" s="291"/>
      <c r="N23" s="291"/>
      <c r="O23" s="291"/>
      <c r="P23" s="291"/>
      <c r="Q23" s="291"/>
      <c r="R23" s="291"/>
      <c r="S23" s="291"/>
      <c r="T23" s="291"/>
      <c r="U23" s="291"/>
      <c r="V23" s="291"/>
      <c r="W23" s="291"/>
      <c r="X23" s="291"/>
      <c r="Y23" s="291"/>
      <c r="Z23" s="291"/>
      <c r="AA23" s="291"/>
      <c r="AB23" s="291"/>
      <c r="AC23" s="291"/>
      <c r="AD23" s="291"/>
      <c r="AE23" s="291"/>
      <c r="AF23" s="291"/>
      <c r="AG23" s="291"/>
      <c r="AH23" s="291"/>
      <c r="AI23" s="291"/>
      <c r="AJ23" s="291"/>
      <c r="AK23" s="291"/>
      <c r="AL23" s="291"/>
      <c r="AM23" s="291"/>
      <c r="AN23" s="291"/>
      <c r="AO23" s="17"/>
      <c r="AP23" s="17"/>
      <c r="AQ23" s="17"/>
      <c r="AR23" s="15"/>
      <c r="BE23" s="266"/>
    </row>
    <row r="24" spans="1:71" s="1" customFormat="1" ht="6.9" customHeight="1">
      <c r="B24" s="16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5"/>
      <c r="BE24" s="266"/>
    </row>
    <row r="25" spans="1:71" s="1" customFormat="1" ht="6.9" customHeight="1">
      <c r="B25" s="16"/>
      <c r="C25" s="17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17"/>
      <c r="AQ25" s="17"/>
      <c r="AR25" s="15"/>
      <c r="BE25" s="266"/>
    </row>
    <row r="26" spans="1:71" s="2" customFormat="1" ht="25.95" customHeight="1">
      <c r="A26" s="29"/>
      <c r="B26" s="30"/>
      <c r="C26" s="31"/>
      <c r="D26" s="32" t="s">
        <v>35</v>
      </c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268">
        <f>ROUND(AG54,15)</f>
        <v>0</v>
      </c>
      <c r="AL26" s="269"/>
      <c r="AM26" s="269"/>
      <c r="AN26" s="269"/>
      <c r="AO26" s="269"/>
      <c r="AP26" s="31"/>
      <c r="AQ26" s="31"/>
      <c r="AR26" s="34"/>
      <c r="BE26" s="266"/>
    </row>
    <row r="27" spans="1:71" s="2" customFormat="1" ht="6.9" customHeight="1">
      <c r="A27" s="29"/>
      <c r="B27" s="30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4"/>
      <c r="BE27" s="266"/>
    </row>
    <row r="28" spans="1:71" s="2" customFormat="1" ht="13.2">
      <c r="A28" s="29"/>
      <c r="B28" s="30"/>
      <c r="C28" s="31"/>
      <c r="D28" s="31"/>
      <c r="E28" s="31"/>
      <c r="F28" s="31"/>
      <c r="G28" s="31"/>
      <c r="H28" s="31"/>
      <c r="I28" s="31"/>
      <c r="J28" s="31"/>
      <c r="K28" s="31"/>
      <c r="L28" s="292" t="s">
        <v>36</v>
      </c>
      <c r="M28" s="292"/>
      <c r="N28" s="292"/>
      <c r="O28" s="292"/>
      <c r="P28" s="292"/>
      <c r="Q28" s="31"/>
      <c r="R28" s="31"/>
      <c r="S28" s="31"/>
      <c r="T28" s="31"/>
      <c r="U28" s="31"/>
      <c r="V28" s="31"/>
      <c r="W28" s="292" t="s">
        <v>37</v>
      </c>
      <c r="X28" s="292"/>
      <c r="Y28" s="292"/>
      <c r="Z28" s="292"/>
      <c r="AA28" s="292"/>
      <c r="AB28" s="292"/>
      <c r="AC28" s="292"/>
      <c r="AD28" s="292"/>
      <c r="AE28" s="292"/>
      <c r="AF28" s="31"/>
      <c r="AG28" s="31"/>
      <c r="AH28" s="31"/>
      <c r="AI28" s="31"/>
      <c r="AJ28" s="31"/>
      <c r="AK28" s="292" t="s">
        <v>38</v>
      </c>
      <c r="AL28" s="292"/>
      <c r="AM28" s="292"/>
      <c r="AN28" s="292"/>
      <c r="AO28" s="292"/>
      <c r="AP28" s="31"/>
      <c r="AQ28" s="31"/>
      <c r="AR28" s="34"/>
      <c r="BE28" s="266"/>
    </row>
    <row r="29" spans="1:71" s="3" customFormat="1" ht="14.4" customHeight="1">
      <c r="B29" s="35"/>
      <c r="C29" s="36"/>
      <c r="D29" s="24" t="s">
        <v>39</v>
      </c>
      <c r="E29" s="36"/>
      <c r="F29" s="24" t="s">
        <v>40</v>
      </c>
      <c r="G29" s="36"/>
      <c r="H29" s="36"/>
      <c r="I29" s="36"/>
      <c r="J29" s="36"/>
      <c r="K29" s="36"/>
      <c r="L29" s="293">
        <v>0.21</v>
      </c>
      <c r="M29" s="264"/>
      <c r="N29" s="264"/>
      <c r="O29" s="264"/>
      <c r="P29" s="264"/>
      <c r="Q29" s="36"/>
      <c r="R29" s="36"/>
      <c r="S29" s="36"/>
      <c r="T29" s="36"/>
      <c r="U29" s="36"/>
      <c r="V29" s="36"/>
      <c r="W29" s="263">
        <f>ROUND(AZ54, 15)</f>
        <v>0</v>
      </c>
      <c r="X29" s="264"/>
      <c r="Y29" s="264"/>
      <c r="Z29" s="264"/>
      <c r="AA29" s="264"/>
      <c r="AB29" s="264"/>
      <c r="AC29" s="264"/>
      <c r="AD29" s="264"/>
      <c r="AE29" s="264"/>
      <c r="AF29" s="36"/>
      <c r="AG29" s="36"/>
      <c r="AH29" s="36"/>
      <c r="AI29" s="36"/>
      <c r="AJ29" s="36"/>
      <c r="AK29" s="263">
        <f>ROUND(AV54, 15)</f>
        <v>0</v>
      </c>
      <c r="AL29" s="264"/>
      <c r="AM29" s="264"/>
      <c r="AN29" s="264"/>
      <c r="AO29" s="264"/>
      <c r="AP29" s="36"/>
      <c r="AQ29" s="36"/>
      <c r="AR29" s="37"/>
      <c r="BE29" s="267"/>
    </row>
    <row r="30" spans="1:71" s="3" customFormat="1" ht="14.4" customHeight="1">
      <c r="B30" s="35"/>
      <c r="C30" s="36"/>
      <c r="D30" s="36"/>
      <c r="E30" s="36"/>
      <c r="F30" s="24" t="s">
        <v>41</v>
      </c>
      <c r="G30" s="36"/>
      <c r="H30" s="36"/>
      <c r="I30" s="36"/>
      <c r="J30" s="36"/>
      <c r="K30" s="36"/>
      <c r="L30" s="293">
        <v>0.15</v>
      </c>
      <c r="M30" s="264"/>
      <c r="N30" s="264"/>
      <c r="O30" s="264"/>
      <c r="P30" s="264"/>
      <c r="Q30" s="36"/>
      <c r="R30" s="36"/>
      <c r="S30" s="36"/>
      <c r="T30" s="36"/>
      <c r="U30" s="36"/>
      <c r="V30" s="36"/>
      <c r="W30" s="263">
        <f>ROUND(BA54, 15)</f>
        <v>0</v>
      </c>
      <c r="X30" s="264"/>
      <c r="Y30" s="264"/>
      <c r="Z30" s="264"/>
      <c r="AA30" s="264"/>
      <c r="AB30" s="264"/>
      <c r="AC30" s="264"/>
      <c r="AD30" s="264"/>
      <c r="AE30" s="264"/>
      <c r="AF30" s="36"/>
      <c r="AG30" s="36"/>
      <c r="AH30" s="36"/>
      <c r="AI30" s="36"/>
      <c r="AJ30" s="36"/>
      <c r="AK30" s="263">
        <f>ROUND(AW54, 15)</f>
        <v>0</v>
      </c>
      <c r="AL30" s="264"/>
      <c r="AM30" s="264"/>
      <c r="AN30" s="264"/>
      <c r="AO30" s="264"/>
      <c r="AP30" s="36"/>
      <c r="AQ30" s="36"/>
      <c r="AR30" s="37"/>
      <c r="BE30" s="267"/>
    </row>
    <row r="31" spans="1:71" s="3" customFormat="1" ht="14.4" hidden="1" customHeight="1">
      <c r="B31" s="35"/>
      <c r="C31" s="36"/>
      <c r="D31" s="36"/>
      <c r="E31" s="36"/>
      <c r="F31" s="24" t="s">
        <v>42</v>
      </c>
      <c r="G31" s="36"/>
      <c r="H31" s="36"/>
      <c r="I31" s="36"/>
      <c r="J31" s="36"/>
      <c r="K31" s="36"/>
      <c r="L31" s="293">
        <v>0.21</v>
      </c>
      <c r="M31" s="264"/>
      <c r="N31" s="264"/>
      <c r="O31" s="264"/>
      <c r="P31" s="264"/>
      <c r="Q31" s="36"/>
      <c r="R31" s="36"/>
      <c r="S31" s="36"/>
      <c r="T31" s="36"/>
      <c r="U31" s="36"/>
      <c r="V31" s="36"/>
      <c r="W31" s="263">
        <f>ROUND(BB54, 15)</f>
        <v>0</v>
      </c>
      <c r="X31" s="264"/>
      <c r="Y31" s="264"/>
      <c r="Z31" s="264"/>
      <c r="AA31" s="264"/>
      <c r="AB31" s="264"/>
      <c r="AC31" s="264"/>
      <c r="AD31" s="264"/>
      <c r="AE31" s="264"/>
      <c r="AF31" s="36"/>
      <c r="AG31" s="36"/>
      <c r="AH31" s="36"/>
      <c r="AI31" s="36"/>
      <c r="AJ31" s="36"/>
      <c r="AK31" s="263">
        <v>0</v>
      </c>
      <c r="AL31" s="264"/>
      <c r="AM31" s="264"/>
      <c r="AN31" s="264"/>
      <c r="AO31" s="264"/>
      <c r="AP31" s="36"/>
      <c r="AQ31" s="36"/>
      <c r="AR31" s="37"/>
      <c r="BE31" s="267"/>
    </row>
    <row r="32" spans="1:71" s="3" customFormat="1" ht="14.4" hidden="1" customHeight="1">
      <c r="B32" s="35"/>
      <c r="C32" s="36"/>
      <c r="D32" s="36"/>
      <c r="E32" s="36"/>
      <c r="F32" s="24" t="s">
        <v>43</v>
      </c>
      <c r="G32" s="36"/>
      <c r="H32" s="36"/>
      <c r="I32" s="36"/>
      <c r="J32" s="36"/>
      <c r="K32" s="36"/>
      <c r="L32" s="293">
        <v>0.15</v>
      </c>
      <c r="M32" s="264"/>
      <c r="N32" s="264"/>
      <c r="O32" s="264"/>
      <c r="P32" s="264"/>
      <c r="Q32" s="36"/>
      <c r="R32" s="36"/>
      <c r="S32" s="36"/>
      <c r="T32" s="36"/>
      <c r="U32" s="36"/>
      <c r="V32" s="36"/>
      <c r="W32" s="263">
        <f>ROUND(BC54, 15)</f>
        <v>0</v>
      </c>
      <c r="X32" s="264"/>
      <c r="Y32" s="264"/>
      <c r="Z32" s="264"/>
      <c r="AA32" s="264"/>
      <c r="AB32" s="264"/>
      <c r="AC32" s="264"/>
      <c r="AD32" s="264"/>
      <c r="AE32" s="264"/>
      <c r="AF32" s="36"/>
      <c r="AG32" s="36"/>
      <c r="AH32" s="36"/>
      <c r="AI32" s="36"/>
      <c r="AJ32" s="36"/>
      <c r="AK32" s="263">
        <v>0</v>
      </c>
      <c r="AL32" s="264"/>
      <c r="AM32" s="264"/>
      <c r="AN32" s="264"/>
      <c r="AO32" s="264"/>
      <c r="AP32" s="36"/>
      <c r="AQ32" s="36"/>
      <c r="AR32" s="37"/>
      <c r="BE32" s="267"/>
    </row>
    <row r="33" spans="1:57" s="3" customFormat="1" ht="14.4" hidden="1" customHeight="1">
      <c r="B33" s="35"/>
      <c r="C33" s="36"/>
      <c r="D33" s="36"/>
      <c r="E33" s="36"/>
      <c r="F33" s="24" t="s">
        <v>44</v>
      </c>
      <c r="G33" s="36"/>
      <c r="H33" s="36"/>
      <c r="I33" s="36"/>
      <c r="J33" s="36"/>
      <c r="K33" s="36"/>
      <c r="L33" s="293">
        <v>0</v>
      </c>
      <c r="M33" s="264"/>
      <c r="N33" s="264"/>
      <c r="O33" s="264"/>
      <c r="P33" s="264"/>
      <c r="Q33" s="36"/>
      <c r="R33" s="36"/>
      <c r="S33" s="36"/>
      <c r="T33" s="36"/>
      <c r="U33" s="36"/>
      <c r="V33" s="36"/>
      <c r="W33" s="263">
        <f>ROUND(BD54, 15)</f>
        <v>0</v>
      </c>
      <c r="X33" s="264"/>
      <c r="Y33" s="264"/>
      <c r="Z33" s="264"/>
      <c r="AA33" s="264"/>
      <c r="AB33" s="264"/>
      <c r="AC33" s="264"/>
      <c r="AD33" s="264"/>
      <c r="AE33" s="264"/>
      <c r="AF33" s="36"/>
      <c r="AG33" s="36"/>
      <c r="AH33" s="36"/>
      <c r="AI33" s="36"/>
      <c r="AJ33" s="36"/>
      <c r="AK33" s="263">
        <v>0</v>
      </c>
      <c r="AL33" s="264"/>
      <c r="AM33" s="264"/>
      <c r="AN33" s="264"/>
      <c r="AO33" s="264"/>
      <c r="AP33" s="36"/>
      <c r="AQ33" s="36"/>
      <c r="AR33" s="37"/>
    </row>
    <row r="34" spans="1:57" s="2" customFormat="1" ht="6.9" customHeight="1">
      <c r="A34" s="29"/>
      <c r="B34" s="30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4"/>
      <c r="BE34" s="29"/>
    </row>
    <row r="35" spans="1:57" s="2" customFormat="1" ht="25.95" customHeight="1">
      <c r="A35" s="29"/>
      <c r="B35" s="30"/>
      <c r="C35" s="38"/>
      <c r="D35" s="39" t="s">
        <v>45</v>
      </c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1" t="s">
        <v>46</v>
      </c>
      <c r="U35" s="40"/>
      <c r="V35" s="40"/>
      <c r="W35" s="40"/>
      <c r="X35" s="270" t="s">
        <v>47</v>
      </c>
      <c r="Y35" s="271"/>
      <c r="Z35" s="271"/>
      <c r="AA35" s="271"/>
      <c r="AB35" s="271"/>
      <c r="AC35" s="40"/>
      <c r="AD35" s="40"/>
      <c r="AE35" s="40"/>
      <c r="AF35" s="40"/>
      <c r="AG35" s="40"/>
      <c r="AH35" s="40"/>
      <c r="AI35" s="40"/>
      <c r="AJ35" s="40"/>
      <c r="AK35" s="272">
        <f>SUM(AK26:AK33)</f>
        <v>0</v>
      </c>
      <c r="AL35" s="271"/>
      <c r="AM35" s="271"/>
      <c r="AN35" s="271"/>
      <c r="AO35" s="273"/>
      <c r="AP35" s="38"/>
      <c r="AQ35" s="38"/>
      <c r="AR35" s="34"/>
      <c r="BE35" s="29"/>
    </row>
    <row r="36" spans="1:57" s="2" customFormat="1" ht="6.9" customHeight="1">
      <c r="A36" s="29"/>
      <c r="B36" s="30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4"/>
      <c r="BE36" s="29"/>
    </row>
    <row r="37" spans="1:57" s="2" customFormat="1" ht="6.9" customHeight="1">
      <c r="A37" s="29"/>
      <c r="B37" s="42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  <c r="AL37" s="43"/>
      <c r="AM37" s="43"/>
      <c r="AN37" s="43"/>
      <c r="AO37" s="43"/>
      <c r="AP37" s="43"/>
      <c r="AQ37" s="43"/>
      <c r="AR37" s="34"/>
      <c r="BE37" s="29"/>
    </row>
    <row r="41" spans="1:57" s="2" customFormat="1" ht="6.9" customHeight="1">
      <c r="A41" s="29"/>
      <c r="B41" s="44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34"/>
      <c r="BE41" s="29"/>
    </row>
    <row r="42" spans="1:57" s="2" customFormat="1" ht="24.9" customHeight="1">
      <c r="A42" s="29"/>
      <c r="B42" s="30"/>
      <c r="C42" s="18" t="s">
        <v>48</v>
      </c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4"/>
      <c r="BE42" s="29"/>
    </row>
    <row r="43" spans="1:57" s="2" customFormat="1" ht="6.9" customHeight="1">
      <c r="A43" s="29"/>
      <c r="B43" s="30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4"/>
      <c r="BE43" s="29"/>
    </row>
    <row r="44" spans="1:57" s="4" customFormat="1" ht="12" customHeight="1">
      <c r="B44" s="46"/>
      <c r="C44" s="24" t="s">
        <v>12</v>
      </c>
      <c r="D44" s="47"/>
      <c r="E44" s="47"/>
      <c r="F44" s="47"/>
      <c r="G44" s="47"/>
      <c r="H44" s="47"/>
      <c r="I44" s="47"/>
      <c r="J44" s="47"/>
      <c r="K44" s="47"/>
      <c r="L44" s="47" t="str">
        <f>K5</f>
        <v>2019_10_15</v>
      </c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8"/>
    </row>
    <row r="45" spans="1:57" s="5" customFormat="1" ht="36.9" customHeight="1">
      <c r="B45" s="49"/>
      <c r="C45" s="50" t="s">
        <v>15</v>
      </c>
      <c r="D45" s="51"/>
      <c r="E45" s="51"/>
      <c r="F45" s="51"/>
      <c r="G45" s="51"/>
      <c r="H45" s="51"/>
      <c r="I45" s="51"/>
      <c r="J45" s="51"/>
      <c r="K45" s="51"/>
      <c r="L45" s="283" t="str">
        <f>K6</f>
        <v>Zimní údržba a odstraňování sněhu u ST Hradec Králové 2019 - 2020</v>
      </c>
      <c r="M45" s="284"/>
      <c r="N45" s="284"/>
      <c r="O45" s="284"/>
      <c r="P45" s="284"/>
      <c r="Q45" s="284"/>
      <c r="R45" s="284"/>
      <c r="S45" s="284"/>
      <c r="T45" s="284"/>
      <c r="U45" s="284"/>
      <c r="V45" s="284"/>
      <c r="W45" s="284"/>
      <c r="X45" s="284"/>
      <c r="Y45" s="284"/>
      <c r="Z45" s="284"/>
      <c r="AA45" s="284"/>
      <c r="AB45" s="284"/>
      <c r="AC45" s="284"/>
      <c r="AD45" s="284"/>
      <c r="AE45" s="284"/>
      <c r="AF45" s="284"/>
      <c r="AG45" s="284"/>
      <c r="AH45" s="284"/>
      <c r="AI45" s="284"/>
      <c r="AJ45" s="284"/>
      <c r="AK45" s="284"/>
      <c r="AL45" s="284"/>
      <c r="AM45" s="284"/>
      <c r="AN45" s="284"/>
      <c r="AO45" s="284"/>
      <c r="AP45" s="51"/>
      <c r="AQ45" s="51"/>
      <c r="AR45" s="52"/>
    </row>
    <row r="46" spans="1:57" s="2" customFormat="1" ht="6.9" customHeight="1">
      <c r="A46" s="29"/>
      <c r="B46" s="30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4"/>
      <c r="BE46" s="29"/>
    </row>
    <row r="47" spans="1:57" s="2" customFormat="1" ht="12" customHeight="1">
      <c r="A47" s="29"/>
      <c r="B47" s="30"/>
      <c r="C47" s="24" t="s">
        <v>20</v>
      </c>
      <c r="D47" s="31"/>
      <c r="E47" s="31"/>
      <c r="F47" s="31"/>
      <c r="G47" s="31"/>
      <c r="H47" s="31"/>
      <c r="I47" s="31"/>
      <c r="J47" s="31"/>
      <c r="K47" s="31"/>
      <c r="L47" s="53" t="str">
        <f>IF(K8="","",K8)</f>
        <v>ST Hradec Králové</v>
      </c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24" t="s">
        <v>22</v>
      </c>
      <c r="AJ47" s="31"/>
      <c r="AK47" s="31"/>
      <c r="AL47" s="31"/>
      <c r="AM47" s="285" t="str">
        <f>IF(AN8= "","",AN8)</f>
        <v>15. 10. 2019</v>
      </c>
      <c r="AN47" s="285"/>
      <c r="AO47" s="31"/>
      <c r="AP47" s="31"/>
      <c r="AQ47" s="31"/>
      <c r="AR47" s="34"/>
      <c r="BE47" s="29"/>
    </row>
    <row r="48" spans="1:57" s="2" customFormat="1" ht="6.9" customHeight="1">
      <c r="A48" s="29"/>
      <c r="B48" s="30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4"/>
      <c r="BE48" s="29"/>
    </row>
    <row r="49" spans="1:91" s="2" customFormat="1" ht="15.6" customHeight="1">
      <c r="A49" s="29"/>
      <c r="B49" s="30"/>
      <c r="C49" s="24" t="s">
        <v>24</v>
      </c>
      <c r="D49" s="31"/>
      <c r="E49" s="31"/>
      <c r="F49" s="31"/>
      <c r="G49" s="31"/>
      <c r="H49" s="31"/>
      <c r="I49" s="31"/>
      <c r="J49" s="31"/>
      <c r="K49" s="31"/>
      <c r="L49" s="47" t="str">
        <f>IF(E11= "","",E11)</f>
        <v xml:space="preserve"> </v>
      </c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24" t="s">
        <v>30</v>
      </c>
      <c r="AJ49" s="31"/>
      <c r="AK49" s="31"/>
      <c r="AL49" s="31"/>
      <c r="AM49" s="281" t="str">
        <f>IF(E17="","",E17)</f>
        <v xml:space="preserve"> </v>
      </c>
      <c r="AN49" s="282"/>
      <c r="AO49" s="282"/>
      <c r="AP49" s="282"/>
      <c r="AQ49" s="31"/>
      <c r="AR49" s="34"/>
      <c r="AS49" s="275" t="s">
        <v>49</v>
      </c>
      <c r="AT49" s="276"/>
      <c r="AU49" s="55"/>
      <c r="AV49" s="55"/>
      <c r="AW49" s="55"/>
      <c r="AX49" s="55"/>
      <c r="AY49" s="55"/>
      <c r="AZ49" s="55"/>
      <c r="BA49" s="55"/>
      <c r="BB49" s="55"/>
      <c r="BC49" s="55"/>
      <c r="BD49" s="56"/>
      <c r="BE49" s="29"/>
    </row>
    <row r="50" spans="1:91" s="2" customFormat="1" ht="15.6" customHeight="1">
      <c r="A50" s="29"/>
      <c r="B50" s="30"/>
      <c r="C50" s="24" t="s">
        <v>28</v>
      </c>
      <c r="D50" s="31"/>
      <c r="E50" s="31"/>
      <c r="F50" s="31"/>
      <c r="G50" s="31"/>
      <c r="H50" s="31"/>
      <c r="I50" s="31"/>
      <c r="J50" s="31"/>
      <c r="K50" s="31"/>
      <c r="L50" s="47" t="str">
        <f>IF(E14= "Vyplň údaj","",E14)</f>
        <v/>
      </c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24" t="s">
        <v>32</v>
      </c>
      <c r="AJ50" s="31"/>
      <c r="AK50" s="31"/>
      <c r="AL50" s="31"/>
      <c r="AM50" s="281" t="str">
        <f>IF(E20="","",E20)</f>
        <v xml:space="preserve"> </v>
      </c>
      <c r="AN50" s="282"/>
      <c r="AO50" s="282"/>
      <c r="AP50" s="282"/>
      <c r="AQ50" s="31"/>
      <c r="AR50" s="34"/>
      <c r="AS50" s="277"/>
      <c r="AT50" s="278"/>
      <c r="AU50" s="57"/>
      <c r="AV50" s="57"/>
      <c r="AW50" s="57"/>
      <c r="AX50" s="57"/>
      <c r="AY50" s="57"/>
      <c r="AZ50" s="57"/>
      <c r="BA50" s="57"/>
      <c r="BB50" s="57"/>
      <c r="BC50" s="57"/>
      <c r="BD50" s="58"/>
      <c r="BE50" s="29"/>
    </row>
    <row r="51" spans="1:91" s="2" customFormat="1" ht="10.8" customHeight="1">
      <c r="A51" s="29"/>
      <c r="B51" s="30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4"/>
      <c r="AS51" s="279"/>
      <c r="AT51" s="280"/>
      <c r="AU51" s="59"/>
      <c r="AV51" s="59"/>
      <c r="AW51" s="59"/>
      <c r="AX51" s="59"/>
      <c r="AY51" s="59"/>
      <c r="AZ51" s="59"/>
      <c r="BA51" s="59"/>
      <c r="BB51" s="59"/>
      <c r="BC51" s="59"/>
      <c r="BD51" s="60"/>
      <c r="BE51" s="29"/>
    </row>
    <row r="52" spans="1:91" s="2" customFormat="1" ht="29.25" customHeight="1">
      <c r="A52" s="29"/>
      <c r="B52" s="30"/>
      <c r="C52" s="301" t="s">
        <v>50</v>
      </c>
      <c r="D52" s="295"/>
      <c r="E52" s="295"/>
      <c r="F52" s="295"/>
      <c r="G52" s="295"/>
      <c r="H52" s="61"/>
      <c r="I52" s="294" t="s">
        <v>51</v>
      </c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295"/>
      <c r="V52" s="295"/>
      <c r="W52" s="295"/>
      <c r="X52" s="295"/>
      <c r="Y52" s="295"/>
      <c r="Z52" s="295"/>
      <c r="AA52" s="295"/>
      <c r="AB52" s="295"/>
      <c r="AC52" s="295"/>
      <c r="AD52" s="295"/>
      <c r="AE52" s="295"/>
      <c r="AF52" s="295"/>
      <c r="AG52" s="296" t="s">
        <v>52</v>
      </c>
      <c r="AH52" s="295"/>
      <c r="AI52" s="295"/>
      <c r="AJ52" s="295"/>
      <c r="AK52" s="295"/>
      <c r="AL52" s="295"/>
      <c r="AM52" s="295"/>
      <c r="AN52" s="294" t="s">
        <v>53</v>
      </c>
      <c r="AO52" s="295"/>
      <c r="AP52" s="295"/>
      <c r="AQ52" s="62" t="s">
        <v>54</v>
      </c>
      <c r="AR52" s="34"/>
      <c r="AS52" s="63" t="s">
        <v>55</v>
      </c>
      <c r="AT52" s="64" t="s">
        <v>56</v>
      </c>
      <c r="AU52" s="64" t="s">
        <v>57</v>
      </c>
      <c r="AV52" s="64" t="s">
        <v>58</v>
      </c>
      <c r="AW52" s="64" t="s">
        <v>59</v>
      </c>
      <c r="AX52" s="64" t="s">
        <v>60</v>
      </c>
      <c r="AY52" s="64" t="s">
        <v>61</v>
      </c>
      <c r="AZ52" s="64" t="s">
        <v>62</v>
      </c>
      <c r="BA52" s="64" t="s">
        <v>63</v>
      </c>
      <c r="BB52" s="64" t="s">
        <v>64</v>
      </c>
      <c r="BC52" s="64" t="s">
        <v>65</v>
      </c>
      <c r="BD52" s="65" t="s">
        <v>66</v>
      </c>
      <c r="BE52" s="29"/>
    </row>
    <row r="53" spans="1:91" s="2" customFormat="1" ht="10.8" customHeight="1">
      <c r="A53" s="29"/>
      <c r="B53" s="30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4"/>
      <c r="AS53" s="66"/>
      <c r="AT53" s="67"/>
      <c r="AU53" s="67"/>
      <c r="AV53" s="67"/>
      <c r="AW53" s="67"/>
      <c r="AX53" s="67"/>
      <c r="AY53" s="67"/>
      <c r="AZ53" s="67"/>
      <c r="BA53" s="67"/>
      <c r="BB53" s="67"/>
      <c r="BC53" s="67"/>
      <c r="BD53" s="68"/>
      <c r="BE53" s="29"/>
    </row>
    <row r="54" spans="1:91" s="6" customFormat="1" ht="32.4" customHeight="1">
      <c r="B54" s="69"/>
      <c r="C54" s="70" t="s">
        <v>67</v>
      </c>
      <c r="D54" s="71"/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1"/>
      <c r="AD54" s="71"/>
      <c r="AE54" s="71"/>
      <c r="AF54" s="71"/>
      <c r="AG54" s="299">
        <f>ROUND(SUM(AG55:AG57),15)</f>
        <v>0</v>
      </c>
      <c r="AH54" s="299"/>
      <c r="AI54" s="299"/>
      <c r="AJ54" s="299"/>
      <c r="AK54" s="299"/>
      <c r="AL54" s="299"/>
      <c r="AM54" s="299"/>
      <c r="AN54" s="300">
        <f>SUM(AG54,AT54)</f>
        <v>0</v>
      </c>
      <c r="AO54" s="300"/>
      <c r="AP54" s="300"/>
      <c r="AQ54" s="73" t="s">
        <v>18</v>
      </c>
      <c r="AR54" s="74"/>
      <c r="AS54" s="75">
        <f>ROUND(SUM(AS55:AS57),15)</f>
        <v>0</v>
      </c>
      <c r="AT54" s="76">
        <f>ROUND(SUM(AV54:AW54),15)</f>
        <v>0</v>
      </c>
      <c r="AU54" s="77">
        <f>ROUND(SUM(AU55:AU57),5)</f>
        <v>0</v>
      </c>
      <c r="AV54" s="76">
        <f>ROUND(AZ54*L29,15)</f>
        <v>0</v>
      </c>
      <c r="AW54" s="76">
        <f>ROUND(BA54*L30,15)</f>
        <v>0</v>
      </c>
      <c r="AX54" s="76">
        <f>ROUND(BB54*L29,15)</f>
        <v>0</v>
      </c>
      <c r="AY54" s="76">
        <f>ROUND(BC54*L30,15)</f>
        <v>0</v>
      </c>
      <c r="AZ54" s="76">
        <f>ROUND(SUM(AZ55:AZ57),15)</f>
        <v>0</v>
      </c>
      <c r="BA54" s="76">
        <f>ROUND(SUM(BA55:BA57),15)</f>
        <v>0</v>
      </c>
      <c r="BB54" s="76">
        <f>ROUND(SUM(BB55:BB57),15)</f>
        <v>0</v>
      </c>
      <c r="BC54" s="76">
        <f>ROUND(SUM(BC55:BC57),15)</f>
        <v>0</v>
      </c>
      <c r="BD54" s="78">
        <f>ROUND(SUM(BD55:BD57),15)</f>
        <v>0</v>
      </c>
      <c r="BS54" s="79" t="s">
        <v>68</v>
      </c>
      <c r="BT54" s="79" t="s">
        <v>6</v>
      </c>
      <c r="BU54" s="80" t="s">
        <v>69</v>
      </c>
      <c r="BV54" s="79" t="s">
        <v>70</v>
      </c>
      <c r="BW54" s="79" t="s">
        <v>5</v>
      </c>
      <c r="BX54" s="79" t="s">
        <v>71</v>
      </c>
      <c r="CL54" s="79" t="s">
        <v>18</v>
      </c>
    </row>
    <row r="55" spans="1:91" s="7" customFormat="1" ht="26.4" customHeight="1">
      <c r="A55" s="81" t="s">
        <v>72</v>
      </c>
      <c r="B55" s="82"/>
      <c r="C55" s="83"/>
      <c r="D55" s="302" t="s">
        <v>73</v>
      </c>
      <c r="E55" s="302"/>
      <c r="F55" s="302"/>
      <c r="G55" s="302"/>
      <c r="H55" s="302"/>
      <c r="I55" s="84"/>
      <c r="J55" s="302" t="s">
        <v>74</v>
      </c>
      <c r="K55" s="302"/>
      <c r="L55" s="302"/>
      <c r="M55" s="302"/>
      <c r="N55" s="302"/>
      <c r="O55" s="302"/>
      <c r="P55" s="302"/>
      <c r="Q55" s="302"/>
      <c r="R55" s="302"/>
      <c r="S55" s="302"/>
      <c r="T55" s="302"/>
      <c r="U55" s="302"/>
      <c r="V55" s="302"/>
      <c r="W55" s="302"/>
      <c r="X55" s="302"/>
      <c r="Y55" s="302"/>
      <c r="Z55" s="302"/>
      <c r="AA55" s="302"/>
      <c r="AB55" s="302"/>
      <c r="AC55" s="302"/>
      <c r="AD55" s="302"/>
      <c r="AE55" s="302"/>
      <c r="AF55" s="302"/>
      <c r="AG55" s="297">
        <f>'SO 01 - Zimní údržba'!J30</f>
        <v>0</v>
      </c>
      <c r="AH55" s="298"/>
      <c r="AI55" s="298"/>
      <c r="AJ55" s="298"/>
      <c r="AK55" s="298"/>
      <c r="AL55" s="298"/>
      <c r="AM55" s="298"/>
      <c r="AN55" s="297">
        <f>SUM(AG55,AT55)</f>
        <v>0</v>
      </c>
      <c r="AO55" s="298"/>
      <c r="AP55" s="298"/>
      <c r="AQ55" s="85" t="s">
        <v>75</v>
      </c>
      <c r="AR55" s="86"/>
      <c r="AS55" s="87">
        <v>0</v>
      </c>
      <c r="AT55" s="88">
        <f>ROUND(SUM(AV55:AW55),15)</f>
        <v>0</v>
      </c>
      <c r="AU55" s="89">
        <f>'SO 01 - Zimní údržba'!P79</f>
        <v>0</v>
      </c>
      <c r="AV55" s="88">
        <f>'SO 01 - Zimní údržba'!J33</f>
        <v>0</v>
      </c>
      <c r="AW55" s="88">
        <f>'SO 01 - Zimní údržba'!J34</f>
        <v>0</v>
      </c>
      <c r="AX55" s="88">
        <f>'SO 01 - Zimní údržba'!J35</f>
        <v>0</v>
      </c>
      <c r="AY55" s="88">
        <f>'SO 01 - Zimní údržba'!J36</f>
        <v>0</v>
      </c>
      <c r="AZ55" s="88">
        <f>'SO 01 - Zimní údržba'!F33</f>
        <v>0</v>
      </c>
      <c r="BA55" s="88">
        <f>'SO 01 - Zimní údržba'!F34</f>
        <v>0</v>
      </c>
      <c r="BB55" s="88">
        <f>'SO 01 - Zimní údržba'!F35</f>
        <v>0</v>
      </c>
      <c r="BC55" s="88">
        <f>'SO 01 - Zimní údržba'!F36</f>
        <v>0</v>
      </c>
      <c r="BD55" s="90">
        <f>'SO 01 - Zimní údržba'!F37</f>
        <v>0</v>
      </c>
      <c r="BT55" s="91" t="s">
        <v>76</v>
      </c>
      <c r="BV55" s="91" t="s">
        <v>70</v>
      </c>
      <c r="BW55" s="91" t="s">
        <v>77</v>
      </c>
      <c r="BX55" s="91" t="s">
        <v>5</v>
      </c>
      <c r="CL55" s="91" t="s">
        <v>18</v>
      </c>
      <c r="CM55" s="91" t="s">
        <v>78</v>
      </c>
    </row>
    <row r="56" spans="1:91" s="7" customFormat="1" ht="26.4" customHeight="1">
      <c r="A56" s="81" t="s">
        <v>72</v>
      </c>
      <c r="B56" s="82"/>
      <c r="C56" s="83"/>
      <c r="D56" s="302" t="s">
        <v>79</v>
      </c>
      <c r="E56" s="302"/>
      <c r="F56" s="302"/>
      <c r="G56" s="302"/>
      <c r="H56" s="302"/>
      <c r="I56" s="84"/>
      <c r="J56" s="302" t="s">
        <v>80</v>
      </c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2"/>
      <c r="AE56" s="302"/>
      <c r="AF56" s="302"/>
      <c r="AG56" s="297">
        <f>'SO 02 - Zimní údržba R-po...'!J30</f>
        <v>0</v>
      </c>
      <c r="AH56" s="298"/>
      <c r="AI56" s="298"/>
      <c r="AJ56" s="298"/>
      <c r="AK56" s="298"/>
      <c r="AL56" s="298"/>
      <c r="AM56" s="298"/>
      <c r="AN56" s="297">
        <f>SUM(AG56,AT56)</f>
        <v>0</v>
      </c>
      <c r="AO56" s="298"/>
      <c r="AP56" s="298"/>
      <c r="AQ56" s="85" t="s">
        <v>75</v>
      </c>
      <c r="AR56" s="86"/>
      <c r="AS56" s="87">
        <v>0</v>
      </c>
      <c r="AT56" s="88">
        <f>ROUND(SUM(AV56:AW56),15)</f>
        <v>0</v>
      </c>
      <c r="AU56" s="89">
        <f>'SO 02 - Zimní údržba R-po...'!P79</f>
        <v>0</v>
      </c>
      <c r="AV56" s="88">
        <f>'SO 02 - Zimní údržba R-po...'!J33</f>
        <v>0</v>
      </c>
      <c r="AW56" s="88">
        <f>'SO 02 - Zimní údržba R-po...'!J34</f>
        <v>0</v>
      </c>
      <c r="AX56" s="88">
        <f>'SO 02 - Zimní údržba R-po...'!J35</f>
        <v>0</v>
      </c>
      <c r="AY56" s="88">
        <f>'SO 02 - Zimní údržba R-po...'!J36</f>
        <v>0</v>
      </c>
      <c r="AZ56" s="88">
        <f>'SO 02 - Zimní údržba R-po...'!F33</f>
        <v>0</v>
      </c>
      <c r="BA56" s="88">
        <f>'SO 02 - Zimní údržba R-po...'!F34</f>
        <v>0</v>
      </c>
      <c r="BB56" s="88">
        <f>'SO 02 - Zimní údržba R-po...'!F35</f>
        <v>0</v>
      </c>
      <c r="BC56" s="88">
        <f>'SO 02 - Zimní údržba R-po...'!F36</f>
        <v>0</v>
      </c>
      <c r="BD56" s="90">
        <f>'SO 02 - Zimní údržba R-po...'!F37</f>
        <v>0</v>
      </c>
      <c r="BT56" s="91" t="s">
        <v>76</v>
      </c>
      <c r="BV56" s="91" t="s">
        <v>70</v>
      </c>
      <c r="BW56" s="91" t="s">
        <v>81</v>
      </c>
      <c r="BX56" s="91" t="s">
        <v>5</v>
      </c>
      <c r="CL56" s="91" t="s">
        <v>18</v>
      </c>
      <c r="CM56" s="91" t="s">
        <v>78</v>
      </c>
    </row>
    <row r="57" spans="1:91" s="7" customFormat="1" ht="14.4" customHeight="1">
      <c r="A57" s="81" t="s">
        <v>72</v>
      </c>
      <c r="B57" s="82"/>
      <c r="C57" s="83"/>
      <c r="D57" s="302" t="s">
        <v>82</v>
      </c>
      <c r="E57" s="302"/>
      <c r="F57" s="302"/>
      <c r="G57" s="302"/>
      <c r="H57" s="302"/>
      <c r="I57" s="84"/>
      <c r="J57" s="302" t="s">
        <v>83</v>
      </c>
      <c r="K57" s="302"/>
      <c r="L57" s="302"/>
      <c r="M57" s="302"/>
      <c r="N57" s="302"/>
      <c r="O57" s="302"/>
      <c r="P57" s="302"/>
      <c r="Q57" s="302"/>
      <c r="R57" s="302"/>
      <c r="S57" s="302"/>
      <c r="T57" s="302"/>
      <c r="U57" s="302"/>
      <c r="V57" s="302"/>
      <c r="W57" s="302"/>
      <c r="X57" s="302"/>
      <c r="Y57" s="302"/>
      <c r="Z57" s="302"/>
      <c r="AA57" s="302"/>
      <c r="AB57" s="302"/>
      <c r="AC57" s="302"/>
      <c r="AD57" s="302"/>
      <c r="AE57" s="302"/>
      <c r="AF57" s="302"/>
      <c r="AG57" s="297">
        <f>'VON - Vedlejší a ostatní ...'!J30</f>
        <v>0</v>
      </c>
      <c r="AH57" s="298"/>
      <c r="AI57" s="298"/>
      <c r="AJ57" s="298"/>
      <c r="AK57" s="298"/>
      <c r="AL57" s="298"/>
      <c r="AM57" s="298"/>
      <c r="AN57" s="297">
        <f>SUM(AG57,AT57)</f>
        <v>0</v>
      </c>
      <c r="AO57" s="298"/>
      <c r="AP57" s="298"/>
      <c r="AQ57" s="85" t="s">
        <v>75</v>
      </c>
      <c r="AR57" s="86"/>
      <c r="AS57" s="92">
        <v>0</v>
      </c>
      <c r="AT57" s="93">
        <f>ROUND(SUM(AV57:AW57),15)</f>
        <v>0</v>
      </c>
      <c r="AU57" s="94">
        <f>'VON - Vedlejší a ostatní ...'!P79</f>
        <v>0</v>
      </c>
      <c r="AV57" s="93">
        <f>'VON - Vedlejší a ostatní ...'!J33</f>
        <v>0</v>
      </c>
      <c r="AW57" s="93">
        <f>'VON - Vedlejší a ostatní ...'!J34</f>
        <v>0</v>
      </c>
      <c r="AX57" s="93">
        <f>'VON - Vedlejší a ostatní ...'!J35</f>
        <v>0</v>
      </c>
      <c r="AY57" s="93">
        <f>'VON - Vedlejší a ostatní ...'!J36</f>
        <v>0</v>
      </c>
      <c r="AZ57" s="93">
        <f>'VON - Vedlejší a ostatní ...'!F33</f>
        <v>0</v>
      </c>
      <c r="BA57" s="93">
        <f>'VON - Vedlejší a ostatní ...'!F34</f>
        <v>0</v>
      </c>
      <c r="BB57" s="93">
        <f>'VON - Vedlejší a ostatní ...'!F35</f>
        <v>0</v>
      </c>
      <c r="BC57" s="93">
        <f>'VON - Vedlejší a ostatní ...'!F36</f>
        <v>0</v>
      </c>
      <c r="BD57" s="95">
        <f>'VON - Vedlejší a ostatní ...'!F37</f>
        <v>0</v>
      </c>
      <c r="BT57" s="91" t="s">
        <v>76</v>
      </c>
      <c r="BV57" s="91" t="s">
        <v>70</v>
      </c>
      <c r="BW57" s="91" t="s">
        <v>84</v>
      </c>
      <c r="BX57" s="91" t="s">
        <v>5</v>
      </c>
      <c r="CL57" s="91" t="s">
        <v>18</v>
      </c>
      <c r="CM57" s="91" t="s">
        <v>78</v>
      </c>
    </row>
    <row r="58" spans="1:91" s="2" customFormat="1" ht="30" customHeight="1">
      <c r="A58" s="29"/>
      <c r="B58" s="30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4"/>
      <c r="AS58" s="29"/>
      <c r="AT58" s="29"/>
      <c r="AU58" s="29"/>
      <c r="AV58" s="29"/>
      <c r="AW58" s="29"/>
      <c r="AX58" s="29"/>
      <c r="AY58" s="29"/>
      <c r="AZ58" s="29"/>
      <c r="BA58" s="29"/>
      <c r="BB58" s="29"/>
      <c r="BC58" s="29"/>
      <c r="BD58" s="29"/>
      <c r="BE58" s="29"/>
    </row>
    <row r="59" spans="1:91" s="2" customFormat="1" ht="6.9" customHeight="1">
      <c r="A59" s="29"/>
      <c r="B59" s="42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3"/>
      <c r="AI59" s="43"/>
      <c r="AJ59" s="43"/>
      <c r="AK59" s="43"/>
      <c r="AL59" s="43"/>
      <c r="AM59" s="43"/>
      <c r="AN59" s="43"/>
      <c r="AO59" s="43"/>
      <c r="AP59" s="43"/>
      <c r="AQ59" s="43"/>
      <c r="AR59" s="34"/>
      <c r="AS59" s="29"/>
      <c r="AT59" s="29"/>
      <c r="AU59" s="29"/>
      <c r="AV59" s="29"/>
      <c r="AW59" s="29"/>
      <c r="AX59" s="29"/>
      <c r="AY59" s="29"/>
      <c r="AZ59" s="29"/>
      <c r="BA59" s="29"/>
      <c r="BB59" s="29"/>
      <c r="BC59" s="29"/>
      <c r="BD59" s="29"/>
      <c r="BE59" s="29"/>
    </row>
  </sheetData>
  <sheetProtection algorithmName="SHA-512" hashValue="Cq3JrYuFjNYNK87P4cO7KB1b5YatrZUGtxz7SB70f3OA2j491XCVbRg09+hjNkctw+W2GvR0ioJltEc301ir4g==" saltValue="5Kdmm+XvtnOJqi6KItMTjP4u/f440yrkX3SKjX9/hkb/qLJP3gTFmstGjFS0jEY73CY9c0PXcc8RJiz01U5RGw==" spinCount="100000" sheet="1" objects="1" scenarios="1" formatColumns="0" formatRows="0"/>
  <mergeCells count="50">
    <mergeCell ref="D57:H57"/>
    <mergeCell ref="J57:AF57"/>
    <mergeCell ref="C52:G52"/>
    <mergeCell ref="I52:AF52"/>
    <mergeCell ref="D55:H55"/>
    <mergeCell ref="J55:AF55"/>
    <mergeCell ref="D56:H56"/>
    <mergeCell ref="J56:AF56"/>
    <mergeCell ref="AN56:AP56"/>
    <mergeCell ref="AG56:AM56"/>
    <mergeCell ref="AN57:AP57"/>
    <mergeCell ref="AG57:AM57"/>
    <mergeCell ref="AG54:AM54"/>
    <mergeCell ref="AN54:AP54"/>
    <mergeCell ref="L33:P33"/>
    <mergeCell ref="AN52:AP52"/>
    <mergeCell ref="AG52:AM52"/>
    <mergeCell ref="AN55:AP55"/>
    <mergeCell ref="AG55:AM55"/>
    <mergeCell ref="AS49:AT51"/>
    <mergeCell ref="AM50:AP50"/>
    <mergeCell ref="L45:AO45"/>
    <mergeCell ref="AM47:AN47"/>
    <mergeCell ref="AM49:AP49"/>
    <mergeCell ref="W33:AE33"/>
    <mergeCell ref="AK33:AO33"/>
    <mergeCell ref="X35:AB35"/>
    <mergeCell ref="AK35:AO35"/>
    <mergeCell ref="AR2:BE2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W31:AE31"/>
    <mergeCell ref="BE5:BE32"/>
    <mergeCell ref="AK26:AO26"/>
    <mergeCell ref="W29:AE29"/>
    <mergeCell ref="AK29:AO29"/>
    <mergeCell ref="W30:AE30"/>
    <mergeCell ref="AK30:AO30"/>
    <mergeCell ref="AK31:AO31"/>
    <mergeCell ref="W32:AE32"/>
    <mergeCell ref="AK32:AO32"/>
  </mergeCells>
  <hyperlinks>
    <hyperlink ref="A55" location="'SO 01 - Zimní údržba'!C2" display="/"/>
    <hyperlink ref="A56" location="'SO 02 - Zimní údržba R-po...'!C2" display="/"/>
    <hyperlink ref="A57" location="'VON - Vedlejší a ostatní ...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52"/>
  <sheetViews>
    <sheetView showGridLines="0" topLeftCell="A98" workbookViewId="0">
      <selection activeCell="G98" sqref="G1:J1048576"/>
    </sheetView>
  </sheetViews>
  <sheetFormatPr defaultRowHeight="13.8"/>
  <cols>
    <col min="1" max="1" width="7.140625" style="1" customWidth="1"/>
    <col min="2" max="2" width="1.42578125" style="1" customWidth="1"/>
    <col min="3" max="3" width="3.5703125" style="1" customWidth="1"/>
    <col min="4" max="4" width="3.7109375" style="1" customWidth="1"/>
    <col min="5" max="5" width="14.7109375" style="1" customWidth="1"/>
    <col min="6" max="6" width="43.5703125" style="1" customWidth="1"/>
    <col min="7" max="7" width="9" style="1" bestFit="1" customWidth="1"/>
    <col min="8" max="8" width="14.5703125" style="1" bestFit="1" customWidth="1"/>
    <col min="9" max="9" width="18.5703125" style="96" bestFit="1" customWidth="1"/>
    <col min="10" max="10" width="19.42578125" style="1" bestFit="1" customWidth="1"/>
    <col min="11" max="11" width="17.28515625" style="1" hidden="1" customWidth="1"/>
    <col min="12" max="12" width="8" style="1" customWidth="1"/>
    <col min="13" max="13" width="9.28515625" style="1" hidden="1" customWidth="1"/>
    <col min="14" max="14" width="9.140625" style="1" hidden="1"/>
    <col min="15" max="20" width="12.140625" style="1" hidden="1" customWidth="1"/>
    <col min="21" max="21" width="14" style="1" hidden="1" customWidth="1"/>
    <col min="22" max="22" width="10.5703125" style="1" customWidth="1"/>
    <col min="23" max="23" width="14" style="1" customWidth="1"/>
    <col min="24" max="24" width="10.5703125" style="1" customWidth="1"/>
    <col min="25" max="25" width="12.85546875" style="1" customWidth="1"/>
    <col min="26" max="26" width="9.42578125" style="1" customWidth="1"/>
    <col min="27" max="27" width="12.85546875" style="1" customWidth="1"/>
    <col min="28" max="28" width="14" style="1" customWidth="1"/>
    <col min="29" max="29" width="9.42578125" style="1" customWidth="1"/>
    <col min="30" max="30" width="12.85546875" style="1" customWidth="1"/>
    <col min="31" max="31" width="14" style="1" customWidth="1"/>
    <col min="44" max="65" width="9.140625" style="1" hidden="1"/>
  </cols>
  <sheetData>
    <row r="2" spans="1:46" s="1" customFormat="1" ht="36.9" customHeight="1">
      <c r="I2" s="96"/>
      <c r="L2" s="274"/>
      <c r="M2" s="274"/>
      <c r="N2" s="274"/>
      <c r="O2" s="274"/>
      <c r="P2" s="274"/>
      <c r="Q2" s="274"/>
      <c r="R2" s="274"/>
      <c r="S2" s="274"/>
      <c r="T2" s="274"/>
      <c r="U2" s="274"/>
      <c r="V2" s="274"/>
      <c r="AT2" s="12" t="s">
        <v>77</v>
      </c>
    </row>
    <row r="3" spans="1:46" s="1" customFormat="1" ht="6.9" customHeight="1">
      <c r="B3" s="97"/>
      <c r="C3" s="98"/>
      <c r="D3" s="98"/>
      <c r="E3" s="98"/>
      <c r="F3" s="98"/>
      <c r="G3" s="98"/>
      <c r="H3" s="98"/>
      <c r="I3" s="99"/>
      <c r="J3" s="98"/>
      <c r="K3" s="98"/>
      <c r="L3" s="15"/>
      <c r="AT3" s="12" t="s">
        <v>78</v>
      </c>
    </row>
    <row r="4" spans="1:46" s="1" customFormat="1" ht="24.9" customHeight="1">
      <c r="B4" s="15"/>
      <c r="D4" s="100" t="s">
        <v>85</v>
      </c>
      <c r="I4" s="96"/>
      <c r="L4" s="15"/>
      <c r="M4" s="101" t="s">
        <v>10</v>
      </c>
      <c r="AT4" s="12" t="s">
        <v>4</v>
      </c>
    </row>
    <row r="5" spans="1:46" s="1" customFormat="1" ht="6.9" customHeight="1">
      <c r="B5" s="15"/>
      <c r="I5" s="96"/>
      <c r="L5" s="15"/>
    </row>
    <row r="6" spans="1:46" s="1" customFormat="1" ht="12" customHeight="1">
      <c r="B6" s="15"/>
      <c r="D6" s="102" t="s">
        <v>15</v>
      </c>
      <c r="I6" s="96"/>
      <c r="L6" s="15"/>
    </row>
    <row r="7" spans="1:46" s="1" customFormat="1" ht="24" customHeight="1">
      <c r="B7" s="15"/>
      <c r="E7" s="303" t="str">
        <f>'Rekapitulace zakázky'!K6</f>
        <v>Zimní údržba a odstraňování sněhu u ST Hradec Králové 2019 - 2020</v>
      </c>
      <c r="F7" s="304"/>
      <c r="G7" s="304"/>
      <c r="H7" s="304"/>
      <c r="I7" s="96"/>
      <c r="L7" s="15"/>
    </row>
    <row r="8" spans="1:46" s="2" customFormat="1" ht="12" customHeight="1">
      <c r="A8" s="29"/>
      <c r="B8" s="34"/>
      <c r="C8" s="29"/>
      <c r="D8" s="102" t="s">
        <v>86</v>
      </c>
      <c r="E8" s="29"/>
      <c r="F8" s="29"/>
      <c r="G8" s="29"/>
      <c r="H8" s="29"/>
      <c r="I8" s="103"/>
      <c r="J8" s="29"/>
      <c r="K8" s="29"/>
      <c r="L8" s="104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14.4" customHeight="1">
      <c r="A9" s="29"/>
      <c r="B9" s="34"/>
      <c r="C9" s="29"/>
      <c r="D9" s="29"/>
      <c r="E9" s="305" t="s">
        <v>87</v>
      </c>
      <c r="F9" s="306"/>
      <c r="G9" s="306"/>
      <c r="H9" s="306"/>
      <c r="I9" s="103"/>
      <c r="J9" s="29"/>
      <c r="K9" s="29"/>
      <c r="L9" s="104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t="10.199999999999999">
      <c r="A10" s="29"/>
      <c r="B10" s="34"/>
      <c r="C10" s="29"/>
      <c r="D10" s="29"/>
      <c r="E10" s="29"/>
      <c r="F10" s="29"/>
      <c r="G10" s="29"/>
      <c r="H10" s="29"/>
      <c r="I10" s="103"/>
      <c r="J10" s="29"/>
      <c r="K10" s="29"/>
      <c r="L10" s="104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customHeight="1">
      <c r="A11" s="29"/>
      <c r="B11" s="34"/>
      <c r="C11" s="29"/>
      <c r="D11" s="102" t="s">
        <v>17</v>
      </c>
      <c r="E11" s="29"/>
      <c r="F11" s="105" t="s">
        <v>18</v>
      </c>
      <c r="G11" s="29"/>
      <c r="H11" s="29"/>
      <c r="I11" s="106" t="s">
        <v>19</v>
      </c>
      <c r="J11" s="105" t="s">
        <v>18</v>
      </c>
      <c r="K11" s="29"/>
      <c r="L11" s="104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customHeight="1">
      <c r="A12" s="29"/>
      <c r="B12" s="34"/>
      <c r="C12" s="29"/>
      <c r="D12" s="102" t="s">
        <v>20</v>
      </c>
      <c r="E12" s="29"/>
      <c r="F12" s="105" t="s">
        <v>21</v>
      </c>
      <c r="G12" s="29"/>
      <c r="H12" s="29"/>
      <c r="I12" s="106" t="s">
        <v>22</v>
      </c>
      <c r="J12" s="107" t="str">
        <f>'Rekapitulace zakázky'!AN8</f>
        <v>15. 10. 2019</v>
      </c>
      <c r="K12" s="29"/>
      <c r="L12" s="104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8" customHeight="1">
      <c r="A13" s="29"/>
      <c r="B13" s="34"/>
      <c r="C13" s="29"/>
      <c r="D13" s="29"/>
      <c r="E13" s="29"/>
      <c r="F13" s="29"/>
      <c r="G13" s="29"/>
      <c r="H13" s="29"/>
      <c r="I13" s="103"/>
      <c r="J13" s="29"/>
      <c r="K13" s="29"/>
      <c r="L13" s="104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customHeight="1">
      <c r="A14" s="29"/>
      <c r="B14" s="34"/>
      <c r="C14" s="29"/>
      <c r="D14" s="102" t="s">
        <v>24</v>
      </c>
      <c r="E14" s="29"/>
      <c r="F14" s="29"/>
      <c r="G14" s="29"/>
      <c r="H14" s="29"/>
      <c r="I14" s="106" t="s">
        <v>25</v>
      </c>
      <c r="J14" s="105" t="str">
        <f>IF('Rekapitulace zakázky'!AN10="","",'Rekapitulace zakázky'!AN10)</f>
        <v/>
      </c>
      <c r="K14" s="29"/>
      <c r="L14" s="104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customHeight="1">
      <c r="A15" s="29"/>
      <c r="B15" s="34"/>
      <c r="C15" s="29"/>
      <c r="D15" s="29"/>
      <c r="E15" s="105" t="str">
        <f>IF('Rekapitulace zakázky'!E11="","",'Rekapitulace zakázky'!E11)</f>
        <v xml:space="preserve"> </v>
      </c>
      <c r="F15" s="29"/>
      <c r="G15" s="29"/>
      <c r="H15" s="29"/>
      <c r="I15" s="106" t="s">
        <v>27</v>
      </c>
      <c r="J15" s="105" t="str">
        <f>IF('Rekapitulace zakázky'!AN11="","",'Rekapitulace zakázky'!AN11)</f>
        <v/>
      </c>
      <c r="K15" s="29"/>
      <c r="L15" s="104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" customHeight="1">
      <c r="A16" s="29"/>
      <c r="B16" s="34"/>
      <c r="C16" s="29"/>
      <c r="D16" s="29"/>
      <c r="E16" s="29"/>
      <c r="F16" s="29"/>
      <c r="G16" s="29"/>
      <c r="H16" s="29"/>
      <c r="I16" s="103"/>
      <c r="J16" s="29"/>
      <c r="K16" s="29"/>
      <c r="L16" s="104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customHeight="1">
      <c r="A17" s="29"/>
      <c r="B17" s="34"/>
      <c r="C17" s="29"/>
      <c r="D17" s="102" t="s">
        <v>28</v>
      </c>
      <c r="E17" s="29"/>
      <c r="F17" s="29"/>
      <c r="G17" s="29"/>
      <c r="H17" s="29"/>
      <c r="I17" s="106" t="s">
        <v>25</v>
      </c>
      <c r="J17" s="25" t="str">
        <f>'Rekapitulace zakázky'!AN13</f>
        <v>Vyplň údaj</v>
      </c>
      <c r="K17" s="29"/>
      <c r="L17" s="104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customHeight="1">
      <c r="A18" s="29"/>
      <c r="B18" s="34"/>
      <c r="C18" s="29"/>
      <c r="D18" s="29"/>
      <c r="E18" s="307" t="str">
        <f>'Rekapitulace zakázky'!E14</f>
        <v>Vyplň údaj</v>
      </c>
      <c r="F18" s="308"/>
      <c r="G18" s="308"/>
      <c r="H18" s="308"/>
      <c r="I18" s="106" t="s">
        <v>27</v>
      </c>
      <c r="J18" s="25" t="str">
        <f>'Rekapitulace zakázky'!AN14</f>
        <v>Vyplň údaj</v>
      </c>
      <c r="K18" s="29"/>
      <c r="L18" s="104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" customHeight="1">
      <c r="A19" s="29"/>
      <c r="B19" s="34"/>
      <c r="C19" s="29"/>
      <c r="D19" s="29"/>
      <c r="E19" s="29"/>
      <c r="F19" s="29"/>
      <c r="G19" s="29"/>
      <c r="H19" s="29"/>
      <c r="I19" s="103"/>
      <c r="J19" s="29"/>
      <c r="K19" s="29"/>
      <c r="L19" s="104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customHeight="1">
      <c r="A20" s="29"/>
      <c r="B20" s="34"/>
      <c r="C20" s="29"/>
      <c r="D20" s="102" t="s">
        <v>30</v>
      </c>
      <c r="E20" s="29"/>
      <c r="F20" s="29"/>
      <c r="G20" s="29"/>
      <c r="H20" s="29"/>
      <c r="I20" s="106" t="s">
        <v>25</v>
      </c>
      <c r="J20" s="105" t="str">
        <f>IF('Rekapitulace zakázky'!AN16="","",'Rekapitulace zakázky'!AN16)</f>
        <v/>
      </c>
      <c r="K20" s="29"/>
      <c r="L20" s="104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customHeight="1">
      <c r="A21" s="29"/>
      <c r="B21" s="34"/>
      <c r="C21" s="29"/>
      <c r="D21" s="29"/>
      <c r="E21" s="105" t="str">
        <f>IF('Rekapitulace zakázky'!E17="","",'Rekapitulace zakázky'!E17)</f>
        <v xml:space="preserve"> </v>
      </c>
      <c r="F21" s="29"/>
      <c r="G21" s="29"/>
      <c r="H21" s="29"/>
      <c r="I21" s="106" t="s">
        <v>27</v>
      </c>
      <c r="J21" s="105" t="str">
        <f>IF('Rekapitulace zakázky'!AN17="","",'Rekapitulace zakázky'!AN17)</f>
        <v/>
      </c>
      <c r="K21" s="29"/>
      <c r="L21" s="104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" customHeight="1">
      <c r="A22" s="29"/>
      <c r="B22" s="34"/>
      <c r="C22" s="29"/>
      <c r="D22" s="29"/>
      <c r="E22" s="29"/>
      <c r="F22" s="29"/>
      <c r="G22" s="29"/>
      <c r="H22" s="29"/>
      <c r="I22" s="103"/>
      <c r="J22" s="29"/>
      <c r="K22" s="29"/>
      <c r="L22" s="104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customHeight="1">
      <c r="A23" s="29"/>
      <c r="B23" s="34"/>
      <c r="C23" s="29"/>
      <c r="D23" s="102" t="s">
        <v>32</v>
      </c>
      <c r="E23" s="29"/>
      <c r="F23" s="29"/>
      <c r="G23" s="29"/>
      <c r="H23" s="29"/>
      <c r="I23" s="106" t="s">
        <v>25</v>
      </c>
      <c r="J23" s="105" t="str">
        <f>IF('Rekapitulace zakázky'!AN19="","",'Rekapitulace zakázky'!AN19)</f>
        <v/>
      </c>
      <c r="K23" s="29"/>
      <c r="L23" s="104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customHeight="1">
      <c r="A24" s="29"/>
      <c r="B24" s="34"/>
      <c r="C24" s="29"/>
      <c r="D24" s="29"/>
      <c r="E24" s="105" t="str">
        <f>IF('Rekapitulace zakázky'!E20="","",'Rekapitulace zakázky'!E20)</f>
        <v xml:space="preserve"> </v>
      </c>
      <c r="F24" s="29"/>
      <c r="G24" s="29"/>
      <c r="H24" s="29"/>
      <c r="I24" s="106" t="s">
        <v>27</v>
      </c>
      <c r="J24" s="105" t="str">
        <f>IF('Rekapitulace zakázky'!AN20="","",'Rekapitulace zakázky'!AN20)</f>
        <v/>
      </c>
      <c r="K24" s="29"/>
      <c r="L24" s="104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" customHeight="1">
      <c r="A25" s="29"/>
      <c r="B25" s="34"/>
      <c r="C25" s="29"/>
      <c r="D25" s="29"/>
      <c r="E25" s="29"/>
      <c r="F25" s="29"/>
      <c r="G25" s="29"/>
      <c r="H25" s="29"/>
      <c r="I25" s="103"/>
      <c r="J25" s="29"/>
      <c r="K25" s="29"/>
      <c r="L25" s="104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customHeight="1">
      <c r="A26" s="29"/>
      <c r="B26" s="34"/>
      <c r="C26" s="29"/>
      <c r="D26" s="102" t="s">
        <v>33</v>
      </c>
      <c r="E26" s="29"/>
      <c r="F26" s="29"/>
      <c r="G26" s="29"/>
      <c r="H26" s="29"/>
      <c r="I26" s="103"/>
      <c r="J26" s="29"/>
      <c r="K26" s="29"/>
      <c r="L26" s="104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4.4" customHeight="1">
      <c r="A27" s="108"/>
      <c r="B27" s="109"/>
      <c r="C27" s="108"/>
      <c r="D27" s="108"/>
      <c r="E27" s="309" t="s">
        <v>18</v>
      </c>
      <c r="F27" s="309"/>
      <c r="G27" s="309"/>
      <c r="H27" s="309"/>
      <c r="I27" s="110"/>
      <c r="J27" s="108"/>
      <c r="K27" s="108"/>
      <c r="L27" s="111"/>
      <c r="S27" s="108"/>
      <c r="T27" s="108"/>
      <c r="U27" s="108"/>
      <c r="V27" s="108"/>
      <c r="W27" s="108"/>
      <c r="X27" s="108"/>
      <c r="Y27" s="108"/>
      <c r="Z27" s="108"/>
      <c r="AA27" s="108"/>
      <c r="AB27" s="108"/>
      <c r="AC27" s="108"/>
      <c r="AD27" s="108"/>
      <c r="AE27" s="108"/>
    </row>
    <row r="28" spans="1:31" s="2" customFormat="1" ht="6.9" customHeight="1">
      <c r="A28" s="29"/>
      <c r="B28" s="34"/>
      <c r="C28" s="29"/>
      <c r="D28" s="29"/>
      <c r="E28" s="29"/>
      <c r="F28" s="29"/>
      <c r="G28" s="29"/>
      <c r="H28" s="29"/>
      <c r="I28" s="103"/>
      <c r="J28" s="29"/>
      <c r="K28" s="29"/>
      <c r="L28" s="104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" customHeight="1">
      <c r="A29" s="29"/>
      <c r="B29" s="34"/>
      <c r="C29" s="29"/>
      <c r="D29" s="112"/>
      <c r="E29" s="112"/>
      <c r="F29" s="112"/>
      <c r="G29" s="112"/>
      <c r="H29" s="112"/>
      <c r="I29" s="113"/>
      <c r="J29" s="112"/>
      <c r="K29" s="112"/>
      <c r="L29" s="104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25.35" customHeight="1">
      <c r="A30" s="29"/>
      <c r="B30" s="34"/>
      <c r="C30" s="29"/>
      <c r="D30" s="114" t="s">
        <v>35</v>
      </c>
      <c r="E30" s="29"/>
      <c r="F30" s="29"/>
      <c r="G30" s="29"/>
      <c r="H30" s="29"/>
      <c r="I30" s="103"/>
      <c r="J30" s="115">
        <f>ROUND(J79, 15)</f>
        <v>0</v>
      </c>
      <c r="K30" s="29"/>
      <c r="L30" s="104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6.9" customHeight="1">
      <c r="A31" s="29"/>
      <c r="B31" s="34"/>
      <c r="C31" s="29"/>
      <c r="D31" s="112"/>
      <c r="E31" s="112"/>
      <c r="F31" s="112"/>
      <c r="G31" s="112"/>
      <c r="H31" s="112"/>
      <c r="I31" s="113"/>
      <c r="J31" s="112"/>
      <c r="K31" s="112"/>
      <c r="L31" s="104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14.4" customHeight="1">
      <c r="A32" s="29"/>
      <c r="B32" s="34"/>
      <c r="C32" s="29"/>
      <c r="D32" s="29"/>
      <c r="E32" s="29"/>
      <c r="F32" s="116" t="s">
        <v>37</v>
      </c>
      <c r="G32" s="29"/>
      <c r="H32" s="29"/>
      <c r="I32" s="117" t="s">
        <v>36</v>
      </c>
      <c r="J32" s="116" t="s">
        <v>38</v>
      </c>
      <c r="K32" s="29"/>
      <c r="L32" s="104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14.4" customHeight="1">
      <c r="A33" s="29"/>
      <c r="B33" s="34"/>
      <c r="C33" s="29"/>
      <c r="D33" s="118" t="s">
        <v>39</v>
      </c>
      <c r="E33" s="102" t="s">
        <v>40</v>
      </c>
      <c r="F33" s="119">
        <f>ROUND((SUM(BE79:BE151)),  15)</f>
        <v>0</v>
      </c>
      <c r="G33" s="29"/>
      <c r="H33" s="29"/>
      <c r="I33" s="120">
        <v>0.21</v>
      </c>
      <c r="J33" s="119">
        <f>ROUND(((SUM(BE79:BE151))*I33),  15)</f>
        <v>0</v>
      </c>
      <c r="K33" s="29"/>
      <c r="L33" s="104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" customHeight="1">
      <c r="A34" s="29"/>
      <c r="B34" s="34"/>
      <c r="C34" s="29"/>
      <c r="D34" s="29"/>
      <c r="E34" s="102" t="s">
        <v>41</v>
      </c>
      <c r="F34" s="119">
        <f>ROUND((SUM(BF79:BF151)),  15)</f>
        <v>0</v>
      </c>
      <c r="G34" s="29"/>
      <c r="H34" s="29"/>
      <c r="I34" s="120">
        <v>0.15</v>
      </c>
      <c r="J34" s="119">
        <f>ROUND(((SUM(BF79:BF151))*I34),  15)</f>
        <v>0</v>
      </c>
      <c r="K34" s="29"/>
      <c r="L34" s="104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" hidden="1" customHeight="1">
      <c r="A35" s="29"/>
      <c r="B35" s="34"/>
      <c r="C35" s="29"/>
      <c r="D35" s="29"/>
      <c r="E35" s="102" t="s">
        <v>42</v>
      </c>
      <c r="F35" s="119">
        <f>ROUND((SUM(BG79:BG151)),  15)</f>
        <v>0</v>
      </c>
      <c r="G35" s="29"/>
      <c r="H35" s="29"/>
      <c r="I35" s="120">
        <v>0.21</v>
      </c>
      <c r="J35" s="119">
        <f>0</f>
        <v>0</v>
      </c>
      <c r="K35" s="29"/>
      <c r="L35" s="104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" hidden="1" customHeight="1">
      <c r="A36" s="29"/>
      <c r="B36" s="34"/>
      <c r="C36" s="29"/>
      <c r="D36" s="29"/>
      <c r="E36" s="102" t="s">
        <v>43</v>
      </c>
      <c r="F36" s="119">
        <f>ROUND((SUM(BH79:BH151)),  15)</f>
        <v>0</v>
      </c>
      <c r="G36" s="29"/>
      <c r="H36" s="29"/>
      <c r="I36" s="120">
        <v>0.15</v>
      </c>
      <c r="J36" s="119">
        <f>0</f>
        <v>0</v>
      </c>
      <c r="K36" s="29"/>
      <c r="L36" s="104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" hidden="1" customHeight="1">
      <c r="A37" s="29"/>
      <c r="B37" s="34"/>
      <c r="C37" s="29"/>
      <c r="D37" s="29"/>
      <c r="E37" s="102" t="s">
        <v>44</v>
      </c>
      <c r="F37" s="119">
        <f>ROUND((SUM(BI79:BI151)),  15)</f>
        <v>0</v>
      </c>
      <c r="G37" s="29"/>
      <c r="H37" s="29"/>
      <c r="I37" s="120">
        <v>0</v>
      </c>
      <c r="J37" s="119">
        <f>0</f>
        <v>0</v>
      </c>
      <c r="K37" s="29"/>
      <c r="L37" s="104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6.9" customHeight="1">
      <c r="A38" s="29"/>
      <c r="B38" s="34"/>
      <c r="C38" s="29"/>
      <c r="D38" s="29"/>
      <c r="E38" s="29"/>
      <c r="F38" s="29"/>
      <c r="G38" s="29"/>
      <c r="H38" s="29"/>
      <c r="I38" s="103"/>
      <c r="J38" s="29"/>
      <c r="K38" s="29"/>
      <c r="L38" s="104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25.35" customHeight="1">
      <c r="A39" s="29"/>
      <c r="B39" s="34"/>
      <c r="C39" s="121"/>
      <c r="D39" s="122" t="s">
        <v>45</v>
      </c>
      <c r="E39" s="123"/>
      <c r="F39" s="123"/>
      <c r="G39" s="124" t="s">
        <v>46</v>
      </c>
      <c r="H39" s="125" t="s">
        <v>47</v>
      </c>
      <c r="I39" s="126"/>
      <c r="J39" s="127">
        <f>SUM(J30:J37)</f>
        <v>0</v>
      </c>
      <c r="K39" s="128"/>
      <c r="L39" s="104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14.4" customHeight="1">
      <c r="A40" s="29"/>
      <c r="B40" s="129"/>
      <c r="C40" s="130"/>
      <c r="D40" s="130"/>
      <c r="E40" s="130"/>
      <c r="F40" s="130"/>
      <c r="G40" s="130"/>
      <c r="H40" s="130"/>
      <c r="I40" s="131"/>
      <c r="J40" s="130"/>
      <c r="K40" s="130"/>
      <c r="L40" s="104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4" spans="1:31" s="2" customFormat="1" ht="6.9" customHeight="1">
      <c r="A44" s="29"/>
      <c r="B44" s="132"/>
      <c r="C44" s="133"/>
      <c r="D44" s="133"/>
      <c r="E44" s="133"/>
      <c r="F44" s="133"/>
      <c r="G44" s="133"/>
      <c r="H44" s="133"/>
      <c r="I44" s="134"/>
      <c r="J44" s="133"/>
      <c r="K44" s="133"/>
      <c r="L44" s="104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</row>
    <row r="45" spans="1:31" s="2" customFormat="1" ht="24.9" customHeight="1">
      <c r="A45" s="29"/>
      <c r="B45" s="30"/>
      <c r="C45" s="18" t="s">
        <v>88</v>
      </c>
      <c r="D45" s="31"/>
      <c r="E45" s="31"/>
      <c r="F45" s="31"/>
      <c r="G45" s="31"/>
      <c r="H45" s="31"/>
      <c r="I45" s="103"/>
      <c r="J45" s="31"/>
      <c r="K45" s="31"/>
      <c r="L45" s="104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</row>
    <row r="46" spans="1:31" s="2" customFormat="1" ht="6.9" customHeight="1">
      <c r="A46" s="29"/>
      <c r="B46" s="30"/>
      <c r="C46" s="31"/>
      <c r="D46" s="31"/>
      <c r="E46" s="31"/>
      <c r="F46" s="31"/>
      <c r="G46" s="31"/>
      <c r="H46" s="31"/>
      <c r="I46" s="103"/>
      <c r="J46" s="31"/>
      <c r="K46" s="31"/>
      <c r="L46" s="104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</row>
    <row r="47" spans="1:31" s="2" customFormat="1" ht="12" customHeight="1">
      <c r="A47" s="29"/>
      <c r="B47" s="30"/>
      <c r="C47" s="24" t="s">
        <v>15</v>
      </c>
      <c r="D47" s="31"/>
      <c r="E47" s="31"/>
      <c r="F47" s="31"/>
      <c r="G47" s="31"/>
      <c r="H47" s="31"/>
      <c r="I47" s="103"/>
      <c r="J47" s="31"/>
      <c r="K47" s="31"/>
      <c r="L47" s="104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</row>
    <row r="48" spans="1:31" s="2" customFormat="1" ht="24" customHeight="1">
      <c r="A48" s="29"/>
      <c r="B48" s="30"/>
      <c r="C48" s="31"/>
      <c r="D48" s="31"/>
      <c r="E48" s="310" t="str">
        <f>E7</f>
        <v>Zimní údržba a odstraňování sněhu u ST Hradec Králové 2019 - 2020</v>
      </c>
      <c r="F48" s="311"/>
      <c r="G48" s="311"/>
      <c r="H48" s="311"/>
      <c r="I48" s="103"/>
      <c r="J48" s="31"/>
      <c r="K48" s="31"/>
      <c r="L48" s="104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</row>
    <row r="49" spans="1:47" s="2" customFormat="1" ht="12" customHeight="1">
      <c r="A49" s="29"/>
      <c r="B49" s="30"/>
      <c r="C49" s="24" t="s">
        <v>86</v>
      </c>
      <c r="D49" s="31"/>
      <c r="E49" s="31"/>
      <c r="F49" s="31"/>
      <c r="G49" s="31"/>
      <c r="H49" s="31"/>
      <c r="I49" s="103"/>
      <c r="J49" s="31"/>
      <c r="K49" s="31"/>
      <c r="L49" s="104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</row>
    <row r="50" spans="1:47" s="2" customFormat="1" ht="14.4" customHeight="1">
      <c r="A50" s="29"/>
      <c r="B50" s="30"/>
      <c r="C50" s="31"/>
      <c r="D50" s="31"/>
      <c r="E50" s="283" t="str">
        <f>E9</f>
        <v>SO 01 - Zimní údržba</v>
      </c>
      <c r="F50" s="312"/>
      <c r="G50" s="312"/>
      <c r="H50" s="312"/>
      <c r="I50" s="103"/>
      <c r="J50" s="31"/>
      <c r="K50" s="31"/>
      <c r="L50" s="104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</row>
    <row r="51" spans="1:47" s="2" customFormat="1" ht="6.9" customHeight="1">
      <c r="A51" s="29"/>
      <c r="B51" s="30"/>
      <c r="C51" s="31"/>
      <c r="D51" s="31"/>
      <c r="E51" s="31"/>
      <c r="F51" s="31"/>
      <c r="G51" s="31"/>
      <c r="H51" s="31"/>
      <c r="I51" s="103"/>
      <c r="J51" s="31"/>
      <c r="K51" s="31"/>
      <c r="L51" s="104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</row>
    <row r="52" spans="1:47" s="2" customFormat="1" ht="12" customHeight="1">
      <c r="A52" s="29"/>
      <c r="B52" s="30"/>
      <c r="C52" s="24" t="s">
        <v>20</v>
      </c>
      <c r="D52" s="31"/>
      <c r="E52" s="31"/>
      <c r="F52" s="22" t="str">
        <f>F12</f>
        <v>ST Hradec Králové</v>
      </c>
      <c r="G52" s="31"/>
      <c r="H52" s="31"/>
      <c r="I52" s="106" t="s">
        <v>22</v>
      </c>
      <c r="J52" s="54" t="str">
        <f>IF(J12="","",J12)</f>
        <v>15. 10. 2019</v>
      </c>
      <c r="K52" s="31"/>
      <c r="L52" s="104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</row>
    <row r="53" spans="1:47" s="2" customFormat="1" ht="6.9" customHeight="1">
      <c r="A53" s="29"/>
      <c r="B53" s="30"/>
      <c r="C53" s="31"/>
      <c r="D53" s="31"/>
      <c r="E53" s="31"/>
      <c r="F53" s="31"/>
      <c r="G53" s="31"/>
      <c r="H53" s="31"/>
      <c r="I53" s="103"/>
      <c r="J53" s="31"/>
      <c r="K53" s="31"/>
      <c r="L53" s="104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</row>
    <row r="54" spans="1:47" s="2" customFormat="1" ht="15.6" customHeight="1">
      <c r="A54" s="29"/>
      <c r="B54" s="30"/>
      <c r="C54" s="24" t="s">
        <v>24</v>
      </c>
      <c r="D54" s="31"/>
      <c r="E54" s="31"/>
      <c r="F54" s="22" t="str">
        <f>E15</f>
        <v xml:space="preserve"> </v>
      </c>
      <c r="G54" s="31"/>
      <c r="H54" s="31"/>
      <c r="I54" s="106" t="s">
        <v>30</v>
      </c>
      <c r="J54" s="27" t="str">
        <f>E21</f>
        <v xml:space="preserve"> </v>
      </c>
      <c r="K54" s="31"/>
      <c r="L54" s="104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</row>
    <row r="55" spans="1:47" s="2" customFormat="1" ht="15.6" customHeight="1">
      <c r="A55" s="29"/>
      <c r="B55" s="30"/>
      <c r="C55" s="24" t="s">
        <v>28</v>
      </c>
      <c r="D55" s="31"/>
      <c r="E55" s="31"/>
      <c r="F55" s="22" t="str">
        <f>IF(E18="","",E18)</f>
        <v>Vyplň údaj</v>
      </c>
      <c r="G55" s="31"/>
      <c r="H55" s="31"/>
      <c r="I55" s="106" t="s">
        <v>32</v>
      </c>
      <c r="J55" s="27" t="str">
        <f>E24</f>
        <v xml:space="preserve"> </v>
      </c>
      <c r="K55" s="31"/>
      <c r="L55" s="104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</row>
    <row r="56" spans="1:47" s="2" customFormat="1" ht="10.35" customHeight="1">
      <c r="A56" s="29"/>
      <c r="B56" s="30"/>
      <c r="C56" s="31"/>
      <c r="D56" s="31"/>
      <c r="E56" s="31"/>
      <c r="F56" s="31"/>
      <c r="G56" s="31"/>
      <c r="H56" s="31"/>
      <c r="I56" s="103"/>
      <c r="J56" s="31"/>
      <c r="K56" s="31"/>
      <c r="L56" s="104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</row>
    <row r="57" spans="1:47" s="2" customFormat="1" ht="29.25" customHeight="1">
      <c r="A57" s="29"/>
      <c r="B57" s="30"/>
      <c r="C57" s="135" t="s">
        <v>89</v>
      </c>
      <c r="D57" s="136"/>
      <c r="E57" s="136"/>
      <c r="F57" s="136"/>
      <c r="G57" s="136"/>
      <c r="H57" s="136"/>
      <c r="I57" s="137"/>
      <c r="J57" s="138" t="s">
        <v>90</v>
      </c>
      <c r="K57" s="136"/>
      <c r="L57" s="104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</row>
    <row r="58" spans="1:47" s="2" customFormat="1" ht="10.35" customHeight="1">
      <c r="A58" s="29"/>
      <c r="B58" s="30"/>
      <c r="C58" s="31"/>
      <c r="D58" s="31"/>
      <c r="E58" s="31"/>
      <c r="F58" s="31"/>
      <c r="G58" s="31"/>
      <c r="H58" s="31"/>
      <c r="I58" s="103"/>
      <c r="J58" s="31"/>
      <c r="K58" s="31"/>
      <c r="L58" s="104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</row>
    <row r="59" spans="1:47" s="2" customFormat="1" ht="22.8" customHeight="1">
      <c r="A59" s="29"/>
      <c r="B59" s="30"/>
      <c r="C59" s="139" t="s">
        <v>67</v>
      </c>
      <c r="D59" s="31"/>
      <c r="E59" s="31"/>
      <c r="F59" s="31"/>
      <c r="G59" s="31"/>
      <c r="H59" s="31"/>
      <c r="I59" s="103"/>
      <c r="J59" s="72">
        <f>J79</f>
        <v>0</v>
      </c>
      <c r="K59" s="31"/>
      <c r="L59" s="104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U59" s="12" t="s">
        <v>91</v>
      </c>
    </row>
    <row r="60" spans="1:47" s="2" customFormat="1" ht="21.75" customHeight="1">
      <c r="A60" s="29"/>
      <c r="B60" s="30"/>
      <c r="C60" s="31"/>
      <c r="D60" s="31"/>
      <c r="E60" s="31"/>
      <c r="F60" s="31"/>
      <c r="G60" s="31"/>
      <c r="H60" s="31"/>
      <c r="I60" s="103"/>
      <c r="J60" s="31"/>
      <c r="K60" s="31"/>
      <c r="L60" s="104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</row>
    <row r="61" spans="1:47" s="2" customFormat="1" ht="6.9" customHeight="1">
      <c r="A61" s="29"/>
      <c r="B61" s="42"/>
      <c r="C61" s="43"/>
      <c r="D61" s="43"/>
      <c r="E61" s="43"/>
      <c r="F61" s="43"/>
      <c r="G61" s="43"/>
      <c r="H61" s="43"/>
      <c r="I61" s="131"/>
      <c r="J61" s="43"/>
      <c r="K61" s="43"/>
      <c r="L61" s="104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5" spans="1:65" s="2" customFormat="1" ht="6.9" customHeight="1">
      <c r="A65" s="29"/>
      <c r="B65" s="44"/>
      <c r="C65" s="45"/>
      <c r="D65" s="45"/>
      <c r="E65" s="45"/>
      <c r="F65" s="45"/>
      <c r="G65" s="45"/>
      <c r="H65" s="45"/>
      <c r="I65" s="134"/>
      <c r="J65" s="45"/>
      <c r="K65" s="45"/>
      <c r="L65" s="104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65" s="2" customFormat="1" ht="24.9" customHeight="1">
      <c r="A66" s="29"/>
      <c r="B66" s="30"/>
      <c r="C66" s="18" t="s">
        <v>92</v>
      </c>
      <c r="D66" s="31"/>
      <c r="E66" s="31"/>
      <c r="F66" s="31"/>
      <c r="G66" s="31"/>
      <c r="H66" s="31"/>
      <c r="I66" s="103"/>
      <c r="J66" s="31"/>
      <c r="K66" s="31"/>
      <c r="L66" s="104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</row>
    <row r="67" spans="1:65" s="2" customFormat="1" ht="6.9" customHeight="1">
      <c r="A67" s="29"/>
      <c r="B67" s="30"/>
      <c r="C67" s="31"/>
      <c r="D67" s="31"/>
      <c r="E67" s="31"/>
      <c r="F67" s="31"/>
      <c r="G67" s="31"/>
      <c r="H67" s="31"/>
      <c r="I67" s="103"/>
      <c r="J67" s="31"/>
      <c r="K67" s="31"/>
      <c r="L67" s="104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</row>
    <row r="68" spans="1:65" s="2" customFormat="1" ht="12" customHeight="1">
      <c r="A68" s="29"/>
      <c r="B68" s="30"/>
      <c r="C68" s="24" t="s">
        <v>15</v>
      </c>
      <c r="D68" s="31"/>
      <c r="E68" s="31"/>
      <c r="F68" s="31"/>
      <c r="G68" s="31"/>
      <c r="H68" s="31"/>
      <c r="I68" s="103"/>
      <c r="J68" s="31"/>
      <c r="K68" s="31"/>
      <c r="L68" s="104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</row>
    <row r="69" spans="1:65" s="2" customFormat="1" ht="24" customHeight="1">
      <c r="A69" s="29"/>
      <c r="B69" s="30"/>
      <c r="C69" s="31"/>
      <c r="D69" s="31"/>
      <c r="E69" s="310" t="str">
        <f>E7</f>
        <v>Zimní údržba a odstraňování sněhu u ST Hradec Králové 2019 - 2020</v>
      </c>
      <c r="F69" s="311"/>
      <c r="G69" s="311"/>
      <c r="H69" s="311"/>
      <c r="I69" s="103"/>
      <c r="J69" s="31"/>
      <c r="K69" s="31"/>
      <c r="L69" s="104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</row>
    <row r="70" spans="1:65" s="2" customFormat="1" ht="12" customHeight="1">
      <c r="A70" s="29"/>
      <c r="B70" s="30"/>
      <c r="C70" s="24" t="s">
        <v>86</v>
      </c>
      <c r="D70" s="31"/>
      <c r="E70" s="31"/>
      <c r="F70" s="31"/>
      <c r="G70" s="31"/>
      <c r="H70" s="31"/>
      <c r="I70" s="103"/>
      <c r="J70" s="31"/>
      <c r="K70" s="31"/>
      <c r="L70" s="104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</row>
    <row r="71" spans="1:65" s="2" customFormat="1" ht="14.4" customHeight="1">
      <c r="A71" s="29"/>
      <c r="B71" s="30"/>
      <c r="C71" s="31"/>
      <c r="D71" s="31"/>
      <c r="E71" s="283" t="str">
        <f>E9</f>
        <v>SO 01 - Zimní údržba</v>
      </c>
      <c r="F71" s="312"/>
      <c r="G71" s="312"/>
      <c r="H71" s="312"/>
      <c r="I71" s="103"/>
      <c r="J71" s="31"/>
      <c r="K71" s="31"/>
      <c r="L71" s="104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</row>
    <row r="72" spans="1:65" s="2" customFormat="1" ht="6.9" customHeight="1">
      <c r="A72" s="29"/>
      <c r="B72" s="30"/>
      <c r="C72" s="31"/>
      <c r="D72" s="31"/>
      <c r="E72" s="31"/>
      <c r="F72" s="31"/>
      <c r="G72" s="31"/>
      <c r="H72" s="31"/>
      <c r="I72" s="103"/>
      <c r="J72" s="31"/>
      <c r="K72" s="31"/>
      <c r="L72" s="104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</row>
    <row r="73" spans="1:65" s="2" customFormat="1" ht="12" customHeight="1">
      <c r="A73" s="29"/>
      <c r="B73" s="30"/>
      <c r="C73" s="24" t="s">
        <v>20</v>
      </c>
      <c r="D73" s="31"/>
      <c r="E73" s="31"/>
      <c r="F73" s="22" t="str">
        <f>F12</f>
        <v>ST Hradec Králové</v>
      </c>
      <c r="G73" s="31"/>
      <c r="H73" s="31"/>
      <c r="I73" s="106" t="s">
        <v>22</v>
      </c>
      <c r="J73" s="54" t="str">
        <f>IF(J12="","",J12)</f>
        <v>15. 10. 2019</v>
      </c>
      <c r="K73" s="31"/>
      <c r="L73" s="104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</row>
    <row r="74" spans="1:65" s="2" customFormat="1" ht="6.9" customHeight="1">
      <c r="A74" s="29"/>
      <c r="B74" s="30"/>
      <c r="C74" s="31"/>
      <c r="D74" s="31"/>
      <c r="E74" s="31"/>
      <c r="F74" s="31"/>
      <c r="G74" s="31"/>
      <c r="H74" s="31"/>
      <c r="I74" s="103"/>
      <c r="J74" s="31"/>
      <c r="K74" s="31"/>
      <c r="L74" s="104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</row>
    <row r="75" spans="1:65" s="2" customFormat="1" ht="15.6" customHeight="1">
      <c r="A75" s="29"/>
      <c r="B75" s="30"/>
      <c r="C75" s="24" t="s">
        <v>24</v>
      </c>
      <c r="D75" s="31"/>
      <c r="E75" s="31"/>
      <c r="F75" s="22" t="str">
        <f>E15</f>
        <v xml:space="preserve"> </v>
      </c>
      <c r="G75" s="31"/>
      <c r="H75" s="31"/>
      <c r="I75" s="106" t="s">
        <v>30</v>
      </c>
      <c r="J75" s="27" t="str">
        <f>E21</f>
        <v xml:space="preserve"> </v>
      </c>
      <c r="K75" s="31"/>
      <c r="L75" s="104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</row>
    <row r="76" spans="1:65" s="2" customFormat="1" ht="15.6" customHeight="1">
      <c r="A76" s="29"/>
      <c r="B76" s="30"/>
      <c r="C76" s="24" t="s">
        <v>28</v>
      </c>
      <c r="D76" s="31"/>
      <c r="E76" s="31"/>
      <c r="F76" s="22" t="str">
        <f>IF(E18="","",E18)</f>
        <v>Vyplň údaj</v>
      </c>
      <c r="G76" s="31"/>
      <c r="H76" s="31"/>
      <c r="I76" s="106" t="s">
        <v>32</v>
      </c>
      <c r="J76" s="27" t="str">
        <f>E24</f>
        <v xml:space="preserve"> </v>
      </c>
      <c r="K76" s="31"/>
      <c r="L76" s="104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65" s="2" customFormat="1" ht="10.35" customHeight="1">
      <c r="A77" s="29"/>
      <c r="B77" s="30"/>
      <c r="C77" s="31"/>
      <c r="D77" s="31"/>
      <c r="E77" s="31"/>
      <c r="F77" s="31"/>
      <c r="G77" s="31"/>
      <c r="H77" s="31"/>
      <c r="I77" s="103"/>
      <c r="J77" s="31"/>
      <c r="K77" s="31"/>
      <c r="L77" s="104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78" spans="1:65" s="9" customFormat="1" ht="29.25" customHeight="1">
      <c r="A78" s="140"/>
      <c r="B78" s="141"/>
      <c r="C78" s="142" t="s">
        <v>93</v>
      </c>
      <c r="D78" s="143" t="s">
        <v>54</v>
      </c>
      <c r="E78" s="143" t="s">
        <v>50</v>
      </c>
      <c r="F78" s="143" t="s">
        <v>51</v>
      </c>
      <c r="G78" s="143" t="s">
        <v>94</v>
      </c>
      <c r="H78" s="143" t="s">
        <v>95</v>
      </c>
      <c r="I78" s="144" t="s">
        <v>96</v>
      </c>
      <c r="J78" s="145" t="s">
        <v>90</v>
      </c>
      <c r="K78" s="146" t="s">
        <v>97</v>
      </c>
      <c r="L78" s="147"/>
      <c r="M78" s="63" t="s">
        <v>18</v>
      </c>
      <c r="N78" s="64" t="s">
        <v>39</v>
      </c>
      <c r="O78" s="64" t="s">
        <v>98</v>
      </c>
      <c r="P78" s="64" t="s">
        <v>99</v>
      </c>
      <c r="Q78" s="64" t="s">
        <v>100</v>
      </c>
      <c r="R78" s="64" t="s">
        <v>101</v>
      </c>
      <c r="S78" s="64" t="s">
        <v>102</v>
      </c>
      <c r="T78" s="65" t="s">
        <v>103</v>
      </c>
      <c r="U78" s="140"/>
      <c r="V78" s="140"/>
      <c r="W78" s="140"/>
      <c r="X78" s="140"/>
      <c r="Y78" s="140"/>
      <c r="Z78" s="140"/>
      <c r="AA78" s="140"/>
      <c r="AB78" s="140"/>
      <c r="AC78" s="140"/>
      <c r="AD78" s="140"/>
      <c r="AE78" s="140"/>
    </row>
    <row r="79" spans="1:65" s="2" customFormat="1" ht="22.8" customHeight="1">
      <c r="A79" s="29"/>
      <c r="B79" s="30"/>
      <c r="C79" s="70" t="s">
        <v>104</v>
      </c>
      <c r="D79" s="31"/>
      <c r="E79" s="31"/>
      <c r="F79" s="31"/>
      <c r="G79" s="31"/>
      <c r="H79" s="31"/>
      <c r="I79" s="103"/>
      <c r="J79" s="148">
        <f>BK79</f>
        <v>0</v>
      </c>
      <c r="K79" s="31"/>
      <c r="L79" s="34"/>
      <c r="M79" s="66"/>
      <c r="N79" s="149"/>
      <c r="O79" s="67"/>
      <c r="P79" s="150">
        <f>SUM(P80:P151)</f>
        <v>0</v>
      </c>
      <c r="Q79" s="67"/>
      <c r="R79" s="150">
        <f>SUM(R80:R151)</f>
        <v>575.01</v>
      </c>
      <c r="S79" s="67"/>
      <c r="T79" s="151">
        <f>SUM(T80:T151)</f>
        <v>0</v>
      </c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T79" s="12" t="s">
        <v>68</v>
      </c>
      <c r="AU79" s="12" t="s">
        <v>91</v>
      </c>
      <c r="BK79" s="152">
        <f>SUM(BK80:BK151)</f>
        <v>0</v>
      </c>
    </row>
    <row r="80" spans="1:65" s="2" customFormat="1" ht="32.4" customHeight="1">
      <c r="A80" s="29"/>
      <c r="B80" s="30"/>
      <c r="C80" s="153" t="s">
        <v>76</v>
      </c>
      <c r="D80" s="153" t="s">
        <v>105</v>
      </c>
      <c r="E80" s="154" t="s">
        <v>106</v>
      </c>
      <c r="F80" s="155" t="s">
        <v>107</v>
      </c>
      <c r="G80" s="156" t="s">
        <v>108</v>
      </c>
      <c r="H80" s="157">
        <v>20</v>
      </c>
      <c r="I80" s="158"/>
      <c r="J80" s="157">
        <f>ROUND(I80*H80,15)</f>
        <v>0</v>
      </c>
      <c r="K80" s="159"/>
      <c r="L80" s="34"/>
      <c r="M80" s="160" t="s">
        <v>18</v>
      </c>
      <c r="N80" s="161" t="s">
        <v>40</v>
      </c>
      <c r="O80" s="59"/>
      <c r="P80" s="162">
        <f>O80*H80</f>
        <v>0</v>
      </c>
      <c r="Q80" s="162">
        <v>0</v>
      </c>
      <c r="R80" s="162">
        <f>Q80*H80</f>
        <v>0</v>
      </c>
      <c r="S80" s="162">
        <v>0</v>
      </c>
      <c r="T80" s="163">
        <f>S80*H80</f>
        <v>0</v>
      </c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R80" s="164" t="s">
        <v>109</v>
      </c>
      <c r="AT80" s="164" t="s">
        <v>105</v>
      </c>
      <c r="AU80" s="164" t="s">
        <v>6</v>
      </c>
      <c r="AY80" s="12" t="s">
        <v>110</v>
      </c>
      <c r="BE80" s="165">
        <f>IF(N80="základní",J80,0)</f>
        <v>0</v>
      </c>
      <c r="BF80" s="165">
        <f>IF(N80="snížená",J80,0)</f>
        <v>0</v>
      </c>
      <c r="BG80" s="165">
        <f>IF(N80="zákl. přenesená",J80,0)</f>
        <v>0</v>
      </c>
      <c r="BH80" s="165">
        <f>IF(N80="sníž. přenesená",J80,0)</f>
        <v>0</v>
      </c>
      <c r="BI80" s="165">
        <f>IF(N80="nulová",J80,0)</f>
        <v>0</v>
      </c>
      <c r="BJ80" s="12" t="s">
        <v>76</v>
      </c>
      <c r="BK80" s="166">
        <f>ROUND(I80*H80,15)</f>
        <v>0</v>
      </c>
      <c r="BL80" s="12" t="s">
        <v>109</v>
      </c>
      <c r="BM80" s="164" t="s">
        <v>111</v>
      </c>
    </row>
    <row r="81" spans="1:65" s="2" customFormat="1" ht="19.2">
      <c r="A81" s="29"/>
      <c r="B81" s="30"/>
      <c r="C81" s="31"/>
      <c r="D81" s="167" t="s">
        <v>112</v>
      </c>
      <c r="E81" s="31"/>
      <c r="F81" s="168" t="s">
        <v>107</v>
      </c>
      <c r="G81" s="31"/>
      <c r="H81" s="31"/>
      <c r="I81" s="103"/>
      <c r="J81" s="31"/>
      <c r="K81" s="31"/>
      <c r="L81" s="34"/>
      <c r="M81" s="169"/>
      <c r="N81" s="170"/>
      <c r="O81" s="59"/>
      <c r="P81" s="59"/>
      <c r="Q81" s="59"/>
      <c r="R81" s="59"/>
      <c r="S81" s="59"/>
      <c r="T81" s="60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T81" s="12" t="s">
        <v>112</v>
      </c>
      <c r="AU81" s="12" t="s">
        <v>6</v>
      </c>
    </row>
    <row r="82" spans="1:65" s="2" customFormat="1" ht="21.6" customHeight="1">
      <c r="A82" s="29"/>
      <c r="B82" s="30"/>
      <c r="C82" s="153" t="s">
        <v>78</v>
      </c>
      <c r="D82" s="153" t="s">
        <v>105</v>
      </c>
      <c r="E82" s="154" t="s">
        <v>113</v>
      </c>
      <c r="F82" s="155" t="s">
        <v>114</v>
      </c>
      <c r="G82" s="156" t="s">
        <v>108</v>
      </c>
      <c r="H82" s="157">
        <v>20</v>
      </c>
      <c r="I82" s="158"/>
      <c r="J82" s="157">
        <f>ROUND(I82*H82,15)</f>
        <v>0</v>
      </c>
      <c r="K82" s="159"/>
      <c r="L82" s="34"/>
      <c r="M82" s="160" t="s">
        <v>18</v>
      </c>
      <c r="N82" s="161" t="s">
        <v>40</v>
      </c>
      <c r="O82" s="59"/>
      <c r="P82" s="162">
        <f>O82*H82</f>
        <v>0</v>
      </c>
      <c r="Q82" s="162">
        <v>0</v>
      </c>
      <c r="R82" s="162">
        <f>Q82*H82</f>
        <v>0</v>
      </c>
      <c r="S82" s="162">
        <v>0</v>
      </c>
      <c r="T82" s="163">
        <f>S82*H82</f>
        <v>0</v>
      </c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R82" s="164" t="s">
        <v>109</v>
      </c>
      <c r="AT82" s="164" t="s">
        <v>105</v>
      </c>
      <c r="AU82" s="164" t="s">
        <v>6</v>
      </c>
      <c r="AY82" s="12" t="s">
        <v>110</v>
      </c>
      <c r="BE82" s="165">
        <f>IF(N82="základní",J82,0)</f>
        <v>0</v>
      </c>
      <c r="BF82" s="165">
        <f>IF(N82="snížená",J82,0)</f>
        <v>0</v>
      </c>
      <c r="BG82" s="165">
        <f>IF(N82="zákl. přenesená",J82,0)</f>
        <v>0</v>
      </c>
      <c r="BH82" s="165">
        <f>IF(N82="sníž. přenesená",J82,0)</f>
        <v>0</v>
      </c>
      <c r="BI82" s="165">
        <f>IF(N82="nulová",J82,0)</f>
        <v>0</v>
      </c>
      <c r="BJ82" s="12" t="s">
        <v>76</v>
      </c>
      <c r="BK82" s="166">
        <f>ROUND(I82*H82,15)</f>
        <v>0</v>
      </c>
      <c r="BL82" s="12" t="s">
        <v>109</v>
      </c>
      <c r="BM82" s="164" t="s">
        <v>115</v>
      </c>
    </row>
    <row r="83" spans="1:65" s="2" customFormat="1" ht="19.2">
      <c r="A83" s="29"/>
      <c r="B83" s="30"/>
      <c r="C83" s="31"/>
      <c r="D83" s="167" t="s">
        <v>112</v>
      </c>
      <c r="E83" s="31"/>
      <c r="F83" s="168" t="s">
        <v>114</v>
      </c>
      <c r="G83" s="31"/>
      <c r="H83" s="31"/>
      <c r="I83" s="103"/>
      <c r="J83" s="31"/>
      <c r="K83" s="31"/>
      <c r="L83" s="34"/>
      <c r="M83" s="169"/>
      <c r="N83" s="170"/>
      <c r="O83" s="59"/>
      <c r="P83" s="59"/>
      <c r="Q83" s="59"/>
      <c r="R83" s="59"/>
      <c r="S83" s="59"/>
      <c r="T83" s="60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T83" s="12" t="s">
        <v>112</v>
      </c>
      <c r="AU83" s="12" t="s">
        <v>6</v>
      </c>
    </row>
    <row r="84" spans="1:65" s="2" customFormat="1" ht="21.6" customHeight="1">
      <c r="A84" s="29"/>
      <c r="B84" s="30"/>
      <c r="C84" s="153" t="s">
        <v>116</v>
      </c>
      <c r="D84" s="153" t="s">
        <v>105</v>
      </c>
      <c r="E84" s="154" t="s">
        <v>117</v>
      </c>
      <c r="F84" s="155" t="s">
        <v>118</v>
      </c>
      <c r="G84" s="156" t="s">
        <v>108</v>
      </c>
      <c r="H84" s="157">
        <v>10</v>
      </c>
      <c r="I84" s="158"/>
      <c r="J84" s="157">
        <f>ROUND(I84*H84,15)</f>
        <v>0</v>
      </c>
      <c r="K84" s="159"/>
      <c r="L84" s="34"/>
      <c r="M84" s="160" t="s">
        <v>18</v>
      </c>
      <c r="N84" s="161" t="s">
        <v>40</v>
      </c>
      <c r="O84" s="59"/>
      <c r="P84" s="162">
        <f>O84*H84</f>
        <v>0</v>
      </c>
      <c r="Q84" s="162">
        <v>0</v>
      </c>
      <c r="R84" s="162">
        <f>Q84*H84</f>
        <v>0</v>
      </c>
      <c r="S84" s="162">
        <v>0</v>
      </c>
      <c r="T84" s="163">
        <f>S84*H84</f>
        <v>0</v>
      </c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R84" s="164" t="s">
        <v>109</v>
      </c>
      <c r="AT84" s="164" t="s">
        <v>105</v>
      </c>
      <c r="AU84" s="164" t="s">
        <v>6</v>
      </c>
      <c r="AY84" s="12" t="s">
        <v>110</v>
      </c>
      <c r="BE84" s="165">
        <f>IF(N84="základní",J84,0)</f>
        <v>0</v>
      </c>
      <c r="BF84" s="165">
        <f>IF(N84="snížená",J84,0)</f>
        <v>0</v>
      </c>
      <c r="BG84" s="165">
        <f>IF(N84="zákl. přenesená",J84,0)</f>
        <v>0</v>
      </c>
      <c r="BH84" s="165">
        <f>IF(N84="sníž. přenesená",J84,0)</f>
        <v>0</v>
      </c>
      <c r="BI84" s="165">
        <f>IF(N84="nulová",J84,0)</f>
        <v>0</v>
      </c>
      <c r="BJ84" s="12" t="s">
        <v>76</v>
      </c>
      <c r="BK84" s="166">
        <f>ROUND(I84*H84,15)</f>
        <v>0</v>
      </c>
      <c r="BL84" s="12" t="s">
        <v>109</v>
      </c>
      <c r="BM84" s="164" t="s">
        <v>119</v>
      </c>
    </row>
    <row r="85" spans="1:65" s="2" customFormat="1" ht="19.2">
      <c r="A85" s="29"/>
      <c r="B85" s="30"/>
      <c r="C85" s="31"/>
      <c r="D85" s="167" t="s">
        <v>112</v>
      </c>
      <c r="E85" s="31"/>
      <c r="F85" s="168" t="s">
        <v>118</v>
      </c>
      <c r="G85" s="31"/>
      <c r="H85" s="31"/>
      <c r="I85" s="103"/>
      <c r="J85" s="31"/>
      <c r="K85" s="31"/>
      <c r="L85" s="34"/>
      <c r="M85" s="169"/>
      <c r="N85" s="170"/>
      <c r="O85" s="59"/>
      <c r="P85" s="59"/>
      <c r="Q85" s="59"/>
      <c r="R85" s="59"/>
      <c r="S85" s="59"/>
      <c r="T85" s="60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T85" s="12" t="s">
        <v>112</v>
      </c>
      <c r="AU85" s="12" t="s">
        <v>6</v>
      </c>
    </row>
    <row r="86" spans="1:65" s="2" customFormat="1" ht="21.6" customHeight="1">
      <c r="A86" s="29"/>
      <c r="B86" s="30"/>
      <c r="C86" s="153" t="s">
        <v>109</v>
      </c>
      <c r="D86" s="153" t="s">
        <v>105</v>
      </c>
      <c r="E86" s="154" t="s">
        <v>120</v>
      </c>
      <c r="F86" s="155" t="s">
        <v>121</v>
      </c>
      <c r="G86" s="156" t="s">
        <v>108</v>
      </c>
      <c r="H86" s="157">
        <v>10</v>
      </c>
      <c r="I86" s="158"/>
      <c r="J86" s="157">
        <f>ROUND(I86*H86,15)</f>
        <v>0</v>
      </c>
      <c r="K86" s="159"/>
      <c r="L86" s="34"/>
      <c r="M86" s="160" t="s">
        <v>18</v>
      </c>
      <c r="N86" s="161" t="s">
        <v>40</v>
      </c>
      <c r="O86" s="59"/>
      <c r="P86" s="162">
        <f>O86*H86</f>
        <v>0</v>
      </c>
      <c r="Q86" s="162">
        <v>0</v>
      </c>
      <c r="R86" s="162">
        <f>Q86*H86</f>
        <v>0</v>
      </c>
      <c r="S86" s="162">
        <v>0</v>
      </c>
      <c r="T86" s="163">
        <f>S86*H86</f>
        <v>0</v>
      </c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R86" s="164" t="s">
        <v>109</v>
      </c>
      <c r="AT86" s="164" t="s">
        <v>105</v>
      </c>
      <c r="AU86" s="164" t="s">
        <v>6</v>
      </c>
      <c r="AY86" s="12" t="s">
        <v>110</v>
      </c>
      <c r="BE86" s="165">
        <f>IF(N86="základní",J86,0)</f>
        <v>0</v>
      </c>
      <c r="BF86" s="165">
        <f>IF(N86="snížená",J86,0)</f>
        <v>0</v>
      </c>
      <c r="BG86" s="165">
        <f>IF(N86="zákl. přenesená",J86,0)</f>
        <v>0</v>
      </c>
      <c r="BH86" s="165">
        <f>IF(N86="sníž. přenesená",J86,0)</f>
        <v>0</v>
      </c>
      <c r="BI86" s="165">
        <f>IF(N86="nulová",J86,0)</f>
        <v>0</v>
      </c>
      <c r="BJ86" s="12" t="s">
        <v>76</v>
      </c>
      <c r="BK86" s="166">
        <f>ROUND(I86*H86,15)</f>
        <v>0</v>
      </c>
      <c r="BL86" s="12" t="s">
        <v>109</v>
      </c>
      <c r="BM86" s="164" t="s">
        <v>122</v>
      </c>
    </row>
    <row r="87" spans="1:65" s="2" customFormat="1" ht="19.2">
      <c r="A87" s="29"/>
      <c r="B87" s="30"/>
      <c r="C87" s="31"/>
      <c r="D87" s="167" t="s">
        <v>112</v>
      </c>
      <c r="E87" s="31"/>
      <c r="F87" s="168" t="s">
        <v>121</v>
      </c>
      <c r="G87" s="31"/>
      <c r="H87" s="31"/>
      <c r="I87" s="103"/>
      <c r="J87" s="31"/>
      <c r="K87" s="31"/>
      <c r="L87" s="34"/>
      <c r="M87" s="169"/>
      <c r="N87" s="170"/>
      <c r="O87" s="59"/>
      <c r="P87" s="59"/>
      <c r="Q87" s="59"/>
      <c r="R87" s="59"/>
      <c r="S87" s="59"/>
      <c r="T87" s="60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T87" s="12" t="s">
        <v>112</v>
      </c>
      <c r="AU87" s="12" t="s">
        <v>6</v>
      </c>
    </row>
    <row r="88" spans="1:65" s="2" customFormat="1" ht="21.6" customHeight="1">
      <c r="A88" s="29"/>
      <c r="B88" s="30"/>
      <c r="C88" s="153" t="s">
        <v>123</v>
      </c>
      <c r="D88" s="153" t="s">
        <v>105</v>
      </c>
      <c r="E88" s="154" t="s">
        <v>124</v>
      </c>
      <c r="F88" s="155" t="s">
        <v>125</v>
      </c>
      <c r="G88" s="156" t="s">
        <v>108</v>
      </c>
      <c r="H88" s="157">
        <v>5</v>
      </c>
      <c r="I88" s="158"/>
      <c r="J88" s="157">
        <f>ROUND(I88*H88,15)</f>
        <v>0</v>
      </c>
      <c r="K88" s="159"/>
      <c r="L88" s="34"/>
      <c r="M88" s="160" t="s">
        <v>18</v>
      </c>
      <c r="N88" s="161" t="s">
        <v>40</v>
      </c>
      <c r="O88" s="59"/>
      <c r="P88" s="162">
        <f>O88*H88</f>
        <v>0</v>
      </c>
      <c r="Q88" s="162">
        <v>0</v>
      </c>
      <c r="R88" s="162">
        <f>Q88*H88</f>
        <v>0</v>
      </c>
      <c r="S88" s="162">
        <v>0</v>
      </c>
      <c r="T88" s="163">
        <f>S88*H88</f>
        <v>0</v>
      </c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R88" s="164" t="s">
        <v>109</v>
      </c>
      <c r="AT88" s="164" t="s">
        <v>105</v>
      </c>
      <c r="AU88" s="164" t="s">
        <v>6</v>
      </c>
      <c r="AY88" s="12" t="s">
        <v>110</v>
      </c>
      <c r="BE88" s="165">
        <f>IF(N88="základní",J88,0)</f>
        <v>0</v>
      </c>
      <c r="BF88" s="165">
        <f>IF(N88="snížená",J88,0)</f>
        <v>0</v>
      </c>
      <c r="BG88" s="165">
        <f>IF(N88="zákl. přenesená",J88,0)</f>
        <v>0</v>
      </c>
      <c r="BH88" s="165">
        <f>IF(N88="sníž. přenesená",J88,0)</f>
        <v>0</v>
      </c>
      <c r="BI88" s="165">
        <f>IF(N88="nulová",J88,0)</f>
        <v>0</v>
      </c>
      <c r="BJ88" s="12" t="s">
        <v>76</v>
      </c>
      <c r="BK88" s="166">
        <f>ROUND(I88*H88,15)</f>
        <v>0</v>
      </c>
      <c r="BL88" s="12" t="s">
        <v>109</v>
      </c>
      <c r="BM88" s="164" t="s">
        <v>126</v>
      </c>
    </row>
    <row r="89" spans="1:65" s="2" customFormat="1" ht="19.2">
      <c r="A89" s="29"/>
      <c r="B89" s="30"/>
      <c r="C89" s="31"/>
      <c r="D89" s="167" t="s">
        <v>112</v>
      </c>
      <c r="E89" s="31"/>
      <c r="F89" s="168" t="s">
        <v>125</v>
      </c>
      <c r="G89" s="31"/>
      <c r="H89" s="31"/>
      <c r="I89" s="103"/>
      <c r="J89" s="31"/>
      <c r="K89" s="31"/>
      <c r="L89" s="34"/>
      <c r="M89" s="169"/>
      <c r="N89" s="170"/>
      <c r="O89" s="59"/>
      <c r="P89" s="59"/>
      <c r="Q89" s="59"/>
      <c r="R89" s="59"/>
      <c r="S89" s="59"/>
      <c r="T89" s="60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T89" s="12" t="s">
        <v>112</v>
      </c>
      <c r="AU89" s="12" t="s">
        <v>6</v>
      </c>
    </row>
    <row r="90" spans="1:65" s="2" customFormat="1" ht="21.6" customHeight="1">
      <c r="A90" s="29"/>
      <c r="B90" s="30"/>
      <c r="C90" s="153" t="s">
        <v>127</v>
      </c>
      <c r="D90" s="153" t="s">
        <v>105</v>
      </c>
      <c r="E90" s="154" t="s">
        <v>128</v>
      </c>
      <c r="F90" s="155" t="s">
        <v>129</v>
      </c>
      <c r="G90" s="156" t="s">
        <v>108</v>
      </c>
      <c r="H90" s="157">
        <v>3</v>
      </c>
      <c r="I90" s="158"/>
      <c r="J90" s="157">
        <f>ROUND(I90*H90,15)</f>
        <v>0</v>
      </c>
      <c r="K90" s="159"/>
      <c r="L90" s="34"/>
      <c r="M90" s="160" t="s">
        <v>18</v>
      </c>
      <c r="N90" s="161" t="s">
        <v>40</v>
      </c>
      <c r="O90" s="59"/>
      <c r="P90" s="162">
        <f>O90*H90</f>
        <v>0</v>
      </c>
      <c r="Q90" s="162">
        <v>0</v>
      </c>
      <c r="R90" s="162">
        <f>Q90*H90</f>
        <v>0</v>
      </c>
      <c r="S90" s="162">
        <v>0</v>
      </c>
      <c r="T90" s="163">
        <f>S90*H90</f>
        <v>0</v>
      </c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R90" s="164" t="s">
        <v>109</v>
      </c>
      <c r="AT90" s="164" t="s">
        <v>105</v>
      </c>
      <c r="AU90" s="164" t="s">
        <v>6</v>
      </c>
      <c r="AY90" s="12" t="s">
        <v>110</v>
      </c>
      <c r="BE90" s="165">
        <f>IF(N90="základní",J90,0)</f>
        <v>0</v>
      </c>
      <c r="BF90" s="165">
        <f>IF(N90="snížená",J90,0)</f>
        <v>0</v>
      </c>
      <c r="BG90" s="165">
        <f>IF(N90="zákl. přenesená",J90,0)</f>
        <v>0</v>
      </c>
      <c r="BH90" s="165">
        <f>IF(N90="sníž. přenesená",J90,0)</f>
        <v>0</v>
      </c>
      <c r="BI90" s="165">
        <f>IF(N90="nulová",J90,0)</f>
        <v>0</v>
      </c>
      <c r="BJ90" s="12" t="s">
        <v>76</v>
      </c>
      <c r="BK90" s="166">
        <f>ROUND(I90*H90,15)</f>
        <v>0</v>
      </c>
      <c r="BL90" s="12" t="s">
        <v>109</v>
      </c>
      <c r="BM90" s="164" t="s">
        <v>130</v>
      </c>
    </row>
    <row r="91" spans="1:65" s="2" customFormat="1" ht="10.199999999999999">
      <c r="A91" s="29"/>
      <c r="B91" s="30"/>
      <c r="C91" s="31"/>
      <c r="D91" s="167" t="s">
        <v>112</v>
      </c>
      <c r="E91" s="31"/>
      <c r="F91" s="168" t="s">
        <v>129</v>
      </c>
      <c r="G91" s="31"/>
      <c r="H91" s="31"/>
      <c r="I91" s="103"/>
      <c r="J91" s="31"/>
      <c r="K91" s="31"/>
      <c r="L91" s="34"/>
      <c r="M91" s="169"/>
      <c r="N91" s="170"/>
      <c r="O91" s="59"/>
      <c r="P91" s="59"/>
      <c r="Q91" s="59"/>
      <c r="R91" s="59"/>
      <c r="S91" s="59"/>
      <c r="T91" s="60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T91" s="12" t="s">
        <v>112</v>
      </c>
      <c r="AU91" s="12" t="s">
        <v>6</v>
      </c>
    </row>
    <row r="92" spans="1:65" s="2" customFormat="1" ht="21.6" customHeight="1">
      <c r="A92" s="29"/>
      <c r="B92" s="30"/>
      <c r="C92" s="153" t="s">
        <v>131</v>
      </c>
      <c r="D92" s="153" t="s">
        <v>105</v>
      </c>
      <c r="E92" s="154" t="s">
        <v>132</v>
      </c>
      <c r="F92" s="155" t="s">
        <v>133</v>
      </c>
      <c r="G92" s="156" t="s">
        <v>108</v>
      </c>
      <c r="H92" s="157">
        <v>3</v>
      </c>
      <c r="I92" s="158"/>
      <c r="J92" s="157">
        <f>ROUND(I92*H92,15)</f>
        <v>0</v>
      </c>
      <c r="K92" s="159"/>
      <c r="L92" s="34"/>
      <c r="M92" s="160" t="s">
        <v>18</v>
      </c>
      <c r="N92" s="161" t="s">
        <v>40</v>
      </c>
      <c r="O92" s="59"/>
      <c r="P92" s="162">
        <f>O92*H92</f>
        <v>0</v>
      </c>
      <c r="Q92" s="162">
        <v>0</v>
      </c>
      <c r="R92" s="162">
        <f>Q92*H92</f>
        <v>0</v>
      </c>
      <c r="S92" s="162">
        <v>0</v>
      </c>
      <c r="T92" s="163">
        <f>S92*H92</f>
        <v>0</v>
      </c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R92" s="164" t="s">
        <v>109</v>
      </c>
      <c r="AT92" s="164" t="s">
        <v>105</v>
      </c>
      <c r="AU92" s="164" t="s">
        <v>6</v>
      </c>
      <c r="AY92" s="12" t="s">
        <v>110</v>
      </c>
      <c r="BE92" s="165">
        <f>IF(N92="základní",J92,0)</f>
        <v>0</v>
      </c>
      <c r="BF92" s="165">
        <f>IF(N92="snížená",J92,0)</f>
        <v>0</v>
      </c>
      <c r="BG92" s="165">
        <f>IF(N92="zákl. přenesená",J92,0)</f>
        <v>0</v>
      </c>
      <c r="BH92" s="165">
        <f>IF(N92="sníž. přenesená",J92,0)</f>
        <v>0</v>
      </c>
      <c r="BI92" s="165">
        <f>IF(N92="nulová",J92,0)</f>
        <v>0</v>
      </c>
      <c r="BJ92" s="12" t="s">
        <v>76</v>
      </c>
      <c r="BK92" s="166">
        <f>ROUND(I92*H92,15)</f>
        <v>0</v>
      </c>
      <c r="BL92" s="12" t="s">
        <v>109</v>
      </c>
      <c r="BM92" s="164" t="s">
        <v>134</v>
      </c>
    </row>
    <row r="93" spans="1:65" s="2" customFormat="1" ht="19.2">
      <c r="A93" s="29"/>
      <c r="B93" s="30"/>
      <c r="C93" s="31"/>
      <c r="D93" s="167" t="s">
        <v>112</v>
      </c>
      <c r="E93" s="31"/>
      <c r="F93" s="168" t="s">
        <v>133</v>
      </c>
      <c r="G93" s="31"/>
      <c r="H93" s="31"/>
      <c r="I93" s="103"/>
      <c r="J93" s="31"/>
      <c r="K93" s="31"/>
      <c r="L93" s="34"/>
      <c r="M93" s="169"/>
      <c r="N93" s="170"/>
      <c r="O93" s="59"/>
      <c r="P93" s="59"/>
      <c r="Q93" s="59"/>
      <c r="R93" s="59"/>
      <c r="S93" s="59"/>
      <c r="T93" s="60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T93" s="12" t="s">
        <v>112</v>
      </c>
      <c r="AU93" s="12" t="s">
        <v>6</v>
      </c>
    </row>
    <row r="94" spans="1:65" s="2" customFormat="1" ht="21.6" customHeight="1">
      <c r="A94" s="29"/>
      <c r="B94" s="30"/>
      <c r="C94" s="153" t="s">
        <v>135</v>
      </c>
      <c r="D94" s="153" t="s">
        <v>105</v>
      </c>
      <c r="E94" s="154" t="s">
        <v>136</v>
      </c>
      <c r="F94" s="155" t="s">
        <v>137</v>
      </c>
      <c r="G94" s="156" t="s">
        <v>138</v>
      </c>
      <c r="H94" s="157">
        <v>140</v>
      </c>
      <c r="I94" s="158"/>
      <c r="J94" s="157">
        <f>ROUND(I94*H94,15)</f>
        <v>0</v>
      </c>
      <c r="K94" s="159"/>
      <c r="L94" s="34"/>
      <c r="M94" s="160" t="s">
        <v>18</v>
      </c>
      <c r="N94" s="161" t="s">
        <v>40</v>
      </c>
      <c r="O94" s="59"/>
      <c r="P94" s="162">
        <f>O94*H94</f>
        <v>0</v>
      </c>
      <c r="Q94" s="162">
        <v>0</v>
      </c>
      <c r="R94" s="162">
        <f>Q94*H94</f>
        <v>0</v>
      </c>
      <c r="S94" s="162">
        <v>0</v>
      </c>
      <c r="T94" s="163">
        <f>S94*H94</f>
        <v>0</v>
      </c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R94" s="164" t="s">
        <v>109</v>
      </c>
      <c r="AT94" s="164" t="s">
        <v>105</v>
      </c>
      <c r="AU94" s="164" t="s">
        <v>6</v>
      </c>
      <c r="AY94" s="12" t="s">
        <v>110</v>
      </c>
      <c r="BE94" s="165">
        <f>IF(N94="základní",J94,0)</f>
        <v>0</v>
      </c>
      <c r="BF94" s="165">
        <f>IF(N94="snížená",J94,0)</f>
        <v>0</v>
      </c>
      <c r="BG94" s="165">
        <f>IF(N94="zákl. přenesená",J94,0)</f>
        <v>0</v>
      </c>
      <c r="BH94" s="165">
        <f>IF(N94="sníž. přenesená",J94,0)</f>
        <v>0</v>
      </c>
      <c r="BI94" s="165">
        <f>IF(N94="nulová",J94,0)</f>
        <v>0</v>
      </c>
      <c r="BJ94" s="12" t="s">
        <v>76</v>
      </c>
      <c r="BK94" s="166">
        <f>ROUND(I94*H94,15)</f>
        <v>0</v>
      </c>
      <c r="BL94" s="12" t="s">
        <v>109</v>
      </c>
      <c r="BM94" s="164" t="s">
        <v>139</v>
      </c>
    </row>
    <row r="95" spans="1:65" s="2" customFormat="1" ht="10.199999999999999">
      <c r="A95" s="29"/>
      <c r="B95" s="30"/>
      <c r="C95" s="31"/>
      <c r="D95" s="167" t="s">
        <v>112</v>
      </c>
      <c r="E95" s="31"/>
      <c r="F95" s="168" t="s">
        <v>137</v>
      </c>
      <c r="G95" s="31"/>
      <c r="H95" s="31"/>
      <c r="I95" s="103"/>
      <c r="J95" s="31"/>
      <c r="K95" s="31"/>
      <c r="L95" s="34"/>
      <c r="M95" s="169"/>
      <c r="N95" s="170"/>
      <c r="O95" s="59"/>
      <c r="P95" s="59"/>
      <c r="Q95" s="59"/>
      <c r="R95" s="59"/>
      <c r="S95" s="59"/>
      <c r="T95" s="60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T95" s="12" t="s">
        <v>112</v>
      </c>
      <c r="AU95" s="12" t="s">
        <v>6</v>
      </c>
    </row>
    <row r="96" spans="1:65" s="2" customFormat="1" ht="14.4" customHeight="1">
      <c r="A96" s="29"/>
      <c r="B96" s="30"/>
      <c r="C96" s="153" t="s">
        <v>140</v>
      </c>
      <c r="D96" s="153" t="s">
        <v>105</v>
      </c>
      <c r="E96" s="154" t="s">
        <v>141</v>
      </c>
      <c r="F96" s="155" t="s">
        <v>142</v>
      </c>
      <c r="G96" s="156" t="s">
        <v>108</v>
      </c>
      <c r="H96" s="157">
        <v>30</v>
      </c>
      <c r="I96" s="158"/>
      <c r="J96" s="157">
        <f>ROUND(I96*H96,15)</f>
        <v>0</v>
      </c>
      <c r="K96" s="159"/>
      <c r="L96" s="34"/>
      <c r="M96" s="160" t="s">
        <v>18</v>
      </c>
      <c r="N96" s="161" t="s">
        <v>40</v>
      </c>
      <c r="O96" s="59"/>
      <c r="P96" s="162">
        <f>O96*H96</f>
        <v>0</v>
      </c>
      <c r="Q96" s="162">
        <v>0</v>
      </c>
      <c r="R96" s="162">
        <f>Q96*H96</f>
        <v>0</v>
      </c>
      <c r="S96" s="162">
        <v>0</v>
      </c>
      <c r="T96" s="163">
        <f>S96*H96</f>
        <v>0</v>
      </c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R96" s="164" t="s">
        <v>109</v>
      </c>
      <c r="AT96" s="164" t="s">
        <v>105</v>
      </c>
      <c r="AU96" s="164" t="s">
        <v>6</v>
      </c>
      <c r="AY96" s="12" t="s">
        <v>110</v>
      </c>
      <c r="BE96" s="165">
        <f>IF(N96="základní",J96,0)</f>
        <v>0</v>
      </c>
      <c r="BF96" s="165">
        <f>IF(N96="snížená",J96,0)</f>
        <v>0</v>
      </c>
      <c r="BG96" s="165">
        <f>IF(N96="zákl. přenesená",J96,0)</f>
        <v>0</v>
      </c>
      <c r="BH96" s="165">
        <f>IF(N96="sníž. přenesená",J96,0)</f>
        <v>0</v>
      </c>
      <c r="BI96" s="165">
        <f>IF(N96="nulová",J96,0)</f>
        <v>0</v>
      </c>
      <c r="BJ96" s="12" t="s">
        <v>76</v>
      </c>
      <c r="BK96" s="166">
        <f>ROUND(I96*H96,15)</f>
        <v>0</v>
      </c>
      <c r="BL96" s="12" t="s">
        <v>109</v>
      </c>
      <c r="BM96" s="164" t="s">
        <v>143</v>
      </c>
    </row>
    <row r="97" spans="1:65" s="2" customFormat="1" ht="10.199999999999999">
      <c r="A97" s="29"/>
      <c r="B97" s="30"/>
      <c r="C97" s="31"/>
      <c r="D97" s="167" t="s">
        <v>112</v>
      </c>
      <c r="E97" s="31"/>
      <c r="F97" s="168" t="s">
        <v>142</v>
      </c>
      <c r="G97" s="31"/>
      <c r="H97" s="31"/>
      <c r="I97" s="103"/>
      <c r="J97" s="31"/>
      <c r="K97" s="31"/>
      <c r="L97" s="34"/>
      <c r="M97" s="169"/>
      <c r="N97" s="170"/>
      <c r="O97" s="59"/>
      <c r="P97" s="59"/>
      <c r="Q97" s="59"/>
      <c r="R97" s="59"/>
      <c r="S97" s="59"/>
      <c r="T97" s="60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T97" s="12" t="s">
        <v>112</v>
      </c>
      <c r="AU97" s="12" t="s">
        <v>6</v>
      </c>
    </row>
    <row r="98" spans="1:65" s="2" customFormat="1" ht="14.4" customHeight="1">
      <c r="A98" s="29"/>
      <c r="B98" s="30"/>
      <c r="C98" s="153" t="s">
        <v>144</v>
      </c>
      <c r="D98" s="153" t="s">
        <v>105</v>
      </c>
      <c r="E98" s="154" t="s">
        <v>145</v>
      </c>
      <c r="F98" s="155" t="s">
        <v>146</v>
      </c>
      <c r="G98" s="156" t="s">
        <v>108</v>
      </c>
      <c r="H98" s="157">
        <v>30</v>
      </c>
      <c r="I98" s="158"/>
      <c r="J98" s="157">
        <f>ROUND(I98*H98,15)</f>
        <v>0</v>
      </c>
      <c r="K98" s="159"/>
      <c r="L98" s="34"/>
      <c r="M98" s="160" t="s">
        <v>18</v>
      </c>
      <c r="N98" s="161" t="s">
        <v>40</v>
      </c>
      <c r="O98" s="59"/>
      <c r="P98" s="162">
        <f>O98*H98</f>
        <v>0</v>
      </c>
      <c r="Q98" s="162">
        <v>0</v>
      </c>
      <c r="R98" s="162">
        <f>Q98*H98</f>
        <v>0</v>
      </c>
      <c r="S98" s="162">
        <v>0</v>
      </c>
      <c r="T98" s="163">
        <f>S98*H98</f>
        <v>0</v>
      </c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R98" s="164" t="s">
        <v>109</v>
      </c>
      <c r="AT98" s="164" t="s">
        <v>105</v>
      </c>
      <c r="AU98" s="164" t="s">
        <v>6</v>
      </c>
      <c r="AY98" s="12" t="s">
        <v>110</v>
      </c>
      <c r="BE98" s="165">
        <f>IF(N98="základní",J98,0)</f>
        <v>0</v>
      </c>
      <c r="BF98" s="165">
        <f>IF(N98="snížená",J98,0)</f>
        <v>0</v>
      </c>
      <c r="BG98" s="165">
        <f>IF(N98="zákl. přenesená",J98,0)</f>
        <v>0</v>
      </c>
      <c r="BH98" s="165">
        <f>IF(N98="sníž. přenesená",J98,0)</f>
        <v>0</v>
      </c>
      <c r="BI98" s="165">
        <f>IF(N98="nulová",J98,0)</f>
        <v>0</v>
      </c>
      <c r="BJ98" s="12" t="s">
        <v>76</v>
      </c>
      <c r="BK98" s="166">
        <f>ROUND(I98*H98,15)</f>
        <v>0</v>
      </c>
      <c r="BL98" s="12" t="s">
        <v>109</v>
      </c>
      <c r="BM98" s="164" t="s">
        <v>147</v>
      </c>
    </row>
    <row r="99" spans="1:65" s="2" customFormat="1" ht="10.199999999999999">
      <c r="A99" s="29"/>
      <c r="B99" s="30"/>
      <c r="C99" s="31"/>
      <c r="D99" s="167" t="s">
        <v>112</v>
      </c>
      <c r="E99" s="31"/>
      <c r="F99" s="168" t="s">
        <v>146</v>
      </c>
      <c r="G99" s="31"/>
      <c r="H99" s="31"/>
      <c r="I99" s="103"/>
      <c r="J99" s="31"/>
      <c r="K99" s="31"/>
      <c r="L99" s="34"/>
      <c r="M99" s="169"/>
      <c r="N99" s="170"/>
      <c r="O99" s="59"/>
      <c r="P99" s="59"/>
      <c r="Q99" s="59"/>
      <c r="R99" s="59"/>
      <c r="S99" s="59"/>
      <c r="T99" s="60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T99" s="12" t="s">
        <v>112</v>
      </c>
      <c r="AU99" s="12" t="s">
        <v>6</v>
      </c>
    </row>
    <row r="100" spans="1:65" s="2" customFormat="1" ht="14.4" customHeight="1">
      <c r="A100" s="29"/>
      <c r="B100" s="30"/>
      <c r="C100" s="153" t="s">
        <v>148</v>
      </c>
      <c r="D100" s="153" t="s">
        <v>105</v>
      </c>
      <c r="E100" s="154" t="s">
        <v>149</v>
      </c>
      <c r="F100" s="155" t="s">
        <v>150</v>
      </c>
      <c r="G100" s="156" t="s">
        <v>151</v>
      </c>
      <c r="H100" s="157">
        <v>30</v>
      </c>
      <c r="I100" s="158"/>
      <c r="J100" s="157">
        <f>ROUND(I100*H100,15)</f>
        <v>0</v>
      </c>
      <c r="K100" s="159"/>
      <c r="L100" s="34"/>
      <c r="M100" s="160" t="s">
        <v>18</v>
      </c>
      <c r="N100" s="161" t="s">
        <v>40</v>
      </c>
      <c r="O100" s="59"/>
      <c r="P100" s="162">
        <f>O100*H100</f>
        <v>0</v>
      </c>
      <c r="Q100" s="162">
        <v>0</v>
      </c>
      <c r="R100" s="162">
        <f>Q100*H100</f>
        <v>0</v>
      </c>
      <c r="S100" s="162">
        <v>0</v>
      </c>
      <c r="T100" s="163">
        <f>S100*H100</f>
        <v>0</v>
      </c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R100" s="164" t="s">
        <v>109</v>
      </c>
      <c r="AT100" s="164" t="s">
        <v>105</v>
      </c>
      <c r="AU100" s="164" t="s">
        <v>6</v>
      </c>
      <c r="AY100" s="12" t="s">
        <v>110</v>
      </c>
      <c r="BE100" s="165">
        <f>IF(N100="základní",J100,0)</f>
        <v>0</v>
      </c>
      <c r="BF100" s="165">
        <f>IF(N100="snížená",J100,0)</f>
        <v>0</v>
      </c>
      <c r="BG100" s="165">
        <f>IF(N100="zákl. přenesená",J100,0)</f>
        <v>0</v>
      </c>
      <c r="BH100" s="165">
        <f>IF(N100="sníž. přenesená",J100,0)</f>
        <v>0</v>
      </c>
      <c r="BI100" s="165">
        <f>IF(N100="nulová",J100,0)</f>
        <v>0</v>
      </c>
      <c r="BJ100" s="12" t="s">
        <v>76</v>
      </c>
      <c r="BK100" s="166">
        <f>ROUND(I100*H100,15)</f>
        <v>0</v>
      </c>
      <c r="BL100" s="12" t="s">
        <v>109</v>
      </c>
      <c r="BM100" s="164" t="s">
        <v>152</v>
      </c>
    </row>
    <row r="101" spans="1:65" s="2" customFormat="1" ht="10.199999999999999">
      <c r="A101" s="29"/>
      <c r="B101" s="30"/>
      <c r="C101" s="31"/>
      <c r="D101" s="167" t="s">
        <v>112</v>
      </c>
      <c r="E101" s="31"/>
      <c r="F101" s="168" t="s">
        <v>150</v>
      </c>
      <c r="G101" s="31"/>
      <c r="H101" s="31"/>
      <c r="I101" s="103"/>
      <c r="J101" s="31"/>
      <c r="K101" s="31"/>
      <c r="L101" s="34"/>
      <c r="M101" s="169"/>
      <c r="N101" s="170"/>
      <c r="O101" s="59"/>
      <c r="P101" s="59"/>
      <c r="Q101" s="59"/>
      <c r="R101" s="59"/>
      <c r="S101" s="59"/>
      <c r="T101" s="60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T101" s="12" t="s">
        <v>112</v>
      </c>
      <c r="AU101" s="12" t="s">
        <v>6</v>
      </c>
    </row>
    <row r="102" spans="1:65" s="2" customFormat="1" ht="14.4" customHeight="1">
      <c r="A102" s="29"/>
      <c r="B102" s="30"/>
      <c r="C102" s="153" t="s">
        <v>153</v>
      </c>
      <c r="D102" s="153" t="s">
        <v>105</v>
      </c>
      <c r="E102" s="154" t="s">
        <v>154</v>
      </c>
      <c r="F102" s="155" t="s">
        <v>155</v>
      </c>
      <c r="G102" s="156" t="s">
        <v>151</v>
      </c>
      <c r="H102" s="157">
        <v>30</v>
      </c>
      <c r="I102" s="158"/>
      <c r="J102" s="157">
        <f>ROUND(I102*H102,15)</f>
        <v>0</v>
      </c>
      <c r="K102" s="159"/>
      <c r="L102" s="34"/>
      <c r="M102" s="160" t="s">
        <v>18</v>
      </c>
      <c r="N102" s="161" t="s">
        <v>40</v>
      </c>
      <c r="O102" s="59"/>
      <c r="P102" s="162">
        <f>O102*H102</f>
        <v>0</v>
      </c>
      <c r="Q102" s="162">
        <v>0</v>
      </c>
      <c r="R102" s="162">
        <f>Q102*H102</f>
        <v>0</v>
      </c>
      <c r="S102" s="162">
        <v>0</v>
      </c>
      <c r="T102" s="163">
        <f>S102*H102</f>
        <v>0</v>
      </c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R102" s="164" t="s">
        <v>109</v>
      </c>
      <c r="AT102" s="164" t="s">
        <v>105</v>
      </c>
      <c r="AU102" s="164" t="s">
        <v>6</v>
      </c>
      <c r="AY102" s="12" t="s">
        <v>110</v>
      </c>
      <c r="BE102" s="165">
        <f>IF(N102="základní",J102,0)</f>
        <v>0</v>
      </c>
      <c r="BF102" s="165">
        <f>IF(N102="snížená",J102,0)</f>
        <v>0</v>
      </c>
      <c r="BG102" s="165">
        <f>IF(N102="zákl. přenesená",J102,0)</f>
        <v>0</v>
      </c>
      <c r="BH102" s="165">
        <f>IF(N102="sníž. přenesená",J102,0)</f>
        <v>0</v>
      </c>
      <c r="BI102" s="165">
        <f>IF(N102="nulová",J102,0)</f>
        <v>0</v>
      </c>
      <c r="BJ102" s="12" t="s">
        <v>76</v>
      </c>
      <c r="BK102" s="166">
        <f>ROUND(I102*H102,15)</f>
        <v>0</v>
      </c>
      <c r="BL102" s="12" t="s">
        <v>109</v>
      </c>
      <c r="BM102" s="164" t="s">
        <v>156</v>
      </c>
    </row>
    <row r="103" spans="1:65" s="2" customFormat="1" ht="10.199999999999999">
      <c r="A103" s="29"/>
      <c r="B103" s="30"/>
      <c r="C103" s="31"/>
      <c r="D103" s="167" t="s">
        <v>112</v>
      </c>
      <c r="E103" s="31"/>
      <c r="F103" s="168" t="s">
        <v>155</v>
      </c>
      <c r="G103" s="31"/>
      <c r="H103" s="31"/>
      <c r="I103" s="103"/>
      <c r="J103" s="31"/>
      <c r="K103" s="31"/>
      <c r="L103" s="34"/>
      <c r="M103" s="169"/>
      <c r="N103" s="170"/>
      <c r="O103" s="59"/>
      <c r="P103" s="59"/>
      <c r="Q103" s="59"/>
      <c r="R103" s="59"/>
      <c r="S103" s="59"/>
      <c r="T103" s="60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T103" s="12" t="s">
        <v>112</v>
      </c>
      <c r="AU103" s="12" t="s">
        <v>6</v>
      </c>
    </row>
    <row r="104" spans="1:65" s="2" customFormat="1" ht="21.6" customHeight="1">
      <c r="A104" s="29"/>
      <c r="B104" s="30"/>
      <c r="C104" s="153" t="s">
        <v>157</v>
      </c>
      <c r="D104" s="153" t="s">
        <v>105</v>
      </c>
      <c r="E104" s="154" t="s">
        <v>158</v>
      </c>
      <c r="F104" s="155" t="s">
        <v>159</v>
      </c>
      <c r="G104" s="156" t="s">
        <v>160</v>
      </c>
      <c r="H104" s="157">
        <v>400</v>
      </c>
      <c r="I104" s="158"/>
      <c r="J104" s="157">
        <f>ROUND(I104*H104,15)</f>
        <v>0</v>
      </c>
      <c r="K104" s="159"/>
      <c r="L104" s="34"/>
      <c r="M104" s="160" t="s">
        <v>18</v>
      </c>
      <c r="N104" s="161" t="s">
        <v>40</v>
      </c>
      <c r="O104" s="59"/>
      <c r="P104" s="162">
        <f>O104*H104</f>
        <v>0</v>
      </c>
      <c r="Q104" s="162">
        <v>0</v>
      </c>
      <c r="R104" s="162">
        <f>Q104*H104</f>
        <v>0</v>
      </c>
      <c r="S104" s="162">
        <v>0</v>
      </c>
      <c r="T104" s="163">
        <f>S104*H104</f>
        <v>0</v>
      </c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R104" s="164" t="s">
        <v>109</v>
      </c>
      <c r="AT104" s="164" t="s">
        <v>105</v>
      </c>
      <c r="AU104" s="164" t="s">
        <v>6</v>
      </c>
      <c r="AY104" s="12" t="s">
        <v>110</v>
      </c>
      <c r="BE104" s="165">
        <f>IF(N104="základní",J104,0)</f>
        <v>0</v>
      </c>
      <c r="BF104" s="165">
        <f>IF(N104="snížená",J104,0)</f>
        <v>0</v>
      </c>
      <c r="BG104" s="165">
        <f>IF(N104="zákl. přenesená",J104,0)</f>
        <v>0</v>
      </c>
      <c r="BH104" s="165">
        <f>IF(N104="sníž. přenesená",J104,0)</f>
        <v>0</v>
      </c>
      <c r="BI104" s="165">
        <f>IF(N104="nulová",J104,0)</f>
        <v>0</v>
      </c>
      <c r="BJ104" s="12" t="s">
        <v>76</v>
      </c>
      <c r="BK104" s="166">
        <f>ROUND(I104*H104,15)</f>
        <v>0</v>
      </c>
      <c r="BL104" s="12" t="s">
        <v>109</v>
      </c>
      <c r="BM104" s="164" t="s">
        <v>161</v>
      </c>
    </row>
    <row r="105" spans="1:65" s="2" customFormat="1" ht="19.2">
      <c r="A105" s="29"/>
      <c r="B105" s="30"/>
      <c r="C105" s="31"/>
      <c r="D105" s="167" t="s">
        <v>112</v>
      </c>
      <c r="E105" s="31"/>
      <c r="F105" s="168" t="s">
        <v>159</v>
      </c>
      <c r="G105" s="31"/>
      <c r="H105" s="31"/>
      <c r="I105" s="103"/>
      <c r="J105" s="31"/>
      <c r="K105" s="31"/>
      <c r="L105" s="34"/>
      <c r="M105" s="169"/>
      <c r="N105" s="170"/>
      <c r="O105" s="59"/>
      <c r="P105" s="59"/>
      <c r="Q105" s="59"/>
      <c r="R105" s="59"/>
      <c r="S105" s="59"/>
      <c r="T105" s="60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T105" s="12" t="s">
        <v>112</v>
      </c>
      <c r="AU105" s="12" t="s">
        <v>6</v>
      </c>
    </row>
    <row r="106" spans="1:65" s="2" customFormat="1" ht="14.4" customHeight="1">
      <c r="A106" s="29"/>
      <c r="B106" s="30"/>
      <c r="C106" s="153" t="s">
        <v>162</v>
      </c>
      <c r="D106" s="153" t="s">
        <v>105</v>
      </c>
      <c r="E106" s="154" t="s">
        <v>163</v>
      </c>
      <c r="F106" s="155" t="s">
        <v>164</v>
      </c>
      <c r="G106" s="156" t="s">
        <v>160</v>
      </c>
      <c r="H106" s="157">
        <v>400</v>
      </c>
      <c r="I106" s="158"/>
      <c r="J106" s="157">
        <f>ROUND(I106*H106,15)</f>
        <v>0</v>
      </c>
      <c r="K106" s="159"/>
      <c r="L106" s="34"/>
      <c r="M106" s="160" t="s">
        <v>18</v>
      </c>
      <c r="N106" s="161" t="s">
        <v>40</v>
      </c>
      <c r="O106" s="59"/>
      <c r="P106" s="162">
        <f>O106*H106</f>
        <v>0</v>
      </c>
      <c r="Q106" s="162">
        <v>0</v>
      </c>
      <c r="R106" s="162">
        <f>Q106*H106</f>
        <v>0</v>
      </c>
      <c r="S106" s="162">
        <v>0</v>
      </c>
      <c r="T106" s="163">
        <f>S106*H106</f>
        <v>0</v>
      </c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R106" s="164" t="s">
        <v>109</v>
      </c>
      <c r="AT106" s="164" t="s">
        <v>105</v>
      </c>
      <c r="AU106" s="164" t="s">
        <v>6</v>
      </c>
      <c r="AY106" s="12" t="s">
        <v>110</v>
      </c>
      <c r="BE106" s="165">
        <f>IF(N106="základní",J106,0)</f>
        <v>0</v>
      </c>
      <c r="BF106" s="165">
        <f>IF(N106="snížená",J106,0)</f>
        <v>0</v>
      </c>
      <c r="BG106" s="165">
        <f>IF(N106="zákl. přenesená",J106,0)</f>
        <v>0</v>
      </c>
      <c r="BH106" s="165">
        <f>IF(N106="sníž. přenesená",J106,0)</f>
        <v>0</v>
      </c>
      <c r="BI106" s="165">
        <f>IF(N106="nulová",J106,0)</f>
        <v>0</v>
      </c>
      <c r="BJ106" s="12" t="s">
        <v>76</v>
      </c>
      <c r="BK106" s="166">
        <f>ROUND(I106*H106,15)</f>
        <v>0</v>
      </c>
      <c r="BL106" s="12" t="s">
        <v>109</v>
      </c>
      <c r="BM106" s="164" t="s">
        <v>165</v>
      </c>
    </row>
    <row r="107" spans="1:65" s="2" customFormat="1" ht="10.199999999999999">
      <c r="A107" s="29"/>
      <c r="B107" s="30"/>
      <c r="C107" s="31"/>
      <c r="D107" s="167" t="s">
        <v>112</v>
      </c>
      <c r="E107" s="31"/>
      <c r="F107" s="168" t="s">
        <v>164</v>
      </c>
      <c r="G107" s="31"/>
      <c r="H107" s="31"/>
      <c r="I107" s="103"/>
      <c r="J107" s="31"/>
      <c r="K107" s="31"/>
      <c r="L107" s="34"/>
      <c r="M107" s="169"/>
      <c r="N107" s="170"/>
      <c r="O107" s="59"/>
      <c r="P107" s="59"/>
      <c r="Q107" s="59"/>
      <c r="R107" s="59"/>
      <c r="S107" s="59"/>
      <c r="T107" s="60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T107" s="12" t="s">
        <v>112</v>
      </c>
      <c r="AU107" s="12" t="s">
        <v>6</v>
      </c>
    </row>
    <row r="108" spans="1:65" s="2" customFormat="1" ht="14.4" customHeight="1">
      <c r="A108" s="29"/>
      <c r="B108" s="30"/>
      <c r="C108" s="153" t="s">
        <v>8</v>
      </c>
      <c r="D108" s="153" t="s">
        <v>105</v>
      </c>
      <c r="E108" s="154" t="s">
        <v>166</v>
      </c>
      <c r="F108" s="155" t="s">
        <v>167</v>
      </c>
      <c r="G108" s="156" t="s">
        <v>160</v>
      </c>
      <c r="H108" s="157">
        <v>400</v>
      </c>
      <c r="I108" s="158"/>
      <c r="J108" s="157">
        <f>ROUND(I108*H108,15)</f>
        <v>0</v>
      </c>
      <c r="K108" s="159"/>
      <c r="L108" s="34"/>
      <c r="M108" s="160" t="s">
        <v>18</v>
      </c>
      <c r="N108" s="161" t="s">
        <v>40</v>
      </c>
      <c r="O108" s="59"/>
      <c r="P108" s="162">
        <f>O108*H108</f>
        <v>0</v>
      </c>
      <c r="Q108" s="162">
        <v>0</v>
      </c>
      <c r="R108" s="162">
        <f>Q108*H108</f>
        <v>0</v>
      </c>
      <c r="S108" s="162">
        <v>0</v>
      </c>
      <c r="T108" s="163">
        <f>S108*H108</f>
        <v>0</v>
      </c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R108" s="164" t="s">
        <v>109</v>
      </c>
      <c r="AT108" s="164" t="s">
        <v>105</v>
      </c>
      <c r="AU108" s="164" t="s">
        <v>6</v>
      </c>
      <c r="AY108" s="12" t="s">
        <v>110</v>
      </c>
      <c r="BE108" s="165">
        <f>IF(N108="základní",J108,0)</f>
        <v>0</v>
      </c>
      <c r="BF108" s="165">
        <f>IF(N108="snížená",J108,0)</f>
        <v>0</v>
      </c>
      <c r="BG108" s="165">
        <f>IF(N108="zákl. přenesená",J108,0)</f>
        <v>0</v>
      </c>
      <c r="BH108" s="165">
        <f>IF(N108="sníž. přenesená",J108,0)</f>
        <v>0</v>
      </c>
      <c r="BI108" s="165">
        <f>IF(N108="nulová",J108,0)</f>
        <v>0</v>
      </c>
      <c r="BJ108" s="12" t="s">
        <v>76</v>
      </c>
      <c r="BK108" s="166">
        <f>ROUND(I108*H108,15)</f>
        <v>0</v>
      </c>
      <c r="BL108" s="12" t="s">
        <v>109</v>
      </c>
      <c r="BM108" s="164" t="s">
        <v>168</v>
      </c>
    </row>
    <row r="109" spans="1:65" s="2" customFormat="1" ht="10.199999999999999">
      <c r="A109" s="29"/>
      <c r="B109" s="30"/>
      <c r="C109" s="31"/>
      <c r="D109" s="167" t="s">
        <v>112</v>
      </c>
      <c r="E109" s="31"/>
      <c r="F109" s="168" t="s">
        <v>167</v>
      </c>
      <c r="G109" s="31"/>
      <c r="H109" s="31"/>
      <c r="I109" s="103"/>
      <c r="J109" s="31"/>
      <c r="K109" s="31"/>
      <c r="L109" s="34"/>
      <c r="M109" s="169"/>
      <c r="N109" s="170"/>
      <c r="O109" s="59"/>
      <c r="P109" s="59"/>
      <c r="Q109" s="59"/>
      <c r="R109" s="59"/>
      <c r="S109" s="59"/>
      <c r="T109" s="60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T109" s="12" t="s">
        <v>112</v>
      </c>
      <c r="AU109" s="12" t="s">
        <v>6</v>
      </c>
    </row>
    <row r="110" spans="1:65" s="2" customFormat="1" ht="21.6" customHeight="1">
      <c r="A110" s="29"/>
      <c r="B110" s="30"/>
      <c r="C110" s="171" t="s">
        <v>169</v>
      </c>
      <c r="D110" s="171" t="s">
        <v>170</v>
      </c>
      <c r="E110" s="172" t="s">
        <v>171</v>
      </c>
      <c r="F110" s="173" t="s">
        <v>172</v>
      </c>
      <c r="G110" s="174" t="s">
        <v>173</v>
      </c>
      <c r="H110" s="175">
        <v>25</v>
      </c>
      <c r="I110" s="176"/>
      <c r="J110" s="175">
        <f>ROUND(I110*H110,15)</f>
        <v>0</v>
      </c>
      <c r="K110" s="177"/>
      <c r="L110" s="178"/>
      <c r="M110" s="179" t="s">
        <v>18</v>
      </c>
      <c r="N110" s="180" t="s">
        <v>40</v>
      </c>
      <c r="O110" s="59"/>
      <c r="P110" s="162">
        <f>O110*H110</f>
        <v>0</v>
      </c>
      <c r="Q110" s="162">
        <v>1</v>
      </c>
      <c r="R110" s="162">
        <f>Q110*H110</f>
        <v>25</v>
      </c>
      <c r="S110" s="162">
        <v>0</v>
      </c>
      <c r="T110" s="163">
        <f>S110*H110</f>
        <v>0</v>
      </c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R110" s="164" t="s">
        <v>135</v>
      </c>
      <c r="AT110" s="164" t="s">
        <v>170</v>
      </c>
      <c r="AU110" s="164" t="s">
        <v>6</v>
      </c>
      <c r="AY110" s="12" t="s">
        <v>110</v>
      </c>
      <c r="BE110" s="165">
        <f>IF(N110="základní",J110,0)</f>
        <v>0</v>
      </c>
      <c r="BF110" s="165">
        <f>IF(N110="snížená",J110,0)</f>
        <v>0</v>
      </c>
      <c r="BG110" s="165">
        <f>IF(N110="zákl. přenesená",J110,0)</f>
        <v>0</v>
      </c>
      <c r="BH110" s="165">
        <f>IF(N110="sníž. přenesená",J110,0)</f>
        <v>0</v>
      </c>
      <c r="BI110" s="165">
        <f>IF(N110="nulová",J110,0)</f>
        <v>0</v>
      </c>
      <c r="BJ110" s="12" t="s">
        <v>76</v>
      </c>
      <c r="BK110" s="166">
        <f>ROUND(I110*H110,15)</f>
        <v>0</v>
      </c>
      <c r="BL110" s="12" t="s">
        <v>109</v>
      </c>
      <c r="BM110" s="164" t="s">
        <v>174</v>
      </c>
    </row>
    <row r="111" spans="1:65" s="2" customFormat="1" ht="19.2">
      <c r="A111" s="29"/>
      <c r="B111" s="30"/>
      <c r="C111" s="31"/>
      <c r="D111" s="167" t="s">
        <v>112</v>
      </c>
      <c r="E111" s="31"/>
      <c r="F111" s="168" t="s">
        <v>172</v>
      </c>
      <c r="G111" s="31"/>
      <c r="H111" s="31"/>
      <c r="I111" s="103"/>
      <c r="J111" s="31"/>
      <c r="K111" s="31"/>
      <c r="L111" s="34"/>
      <c r="M111" s="169"/>
      <c r="N111" s="170"/>
      <c r="O111" s="59"/>
      <c r="P111" s="59"/>
      <c r="Q111" s="59"/>
      <c r="R111" s="59"/>
      <c r="S111" s="59"/>
      <c r="T111" s="60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T111" s="12" t="s">
        <v>112</v>
      </c>
      <c r="AU111" s="12" t="s">
        <v>6</v>
      </c>
    </row>
    <row r="112" spans="1:65" s="2" customFormat="1" ht="14.4" customHeight="1">
      <c r="A112" s="29"/>
      <c r="B112" s="30"/>
      <c r="C112" s="171" t="s">
        <v>175</v>
      </c>
      <c r="D112" s="171" t="s">
        <v>170</v>
      </c>
      <c r="E112" s="172" t="s">
        <v>176</v>
      </c>
      <c r="F112" s="173" t="s">
        <v>177</v>
      </c>
      <c r="G112" s="174" t="s">
        <v>173</v>
      </c>
      <c r="H112" s="175">
        <v>550</v>
      </c>
      <c r="I112" s="176"/>
      <c r="J112" s="175">
        <f>ROUND(I112*H112,15)</f>
        <v>0</v>
      </c>
      <c r="K112" s="177"/>
      <c r="L112" s="178"/>
      <c r="M112" s="179" t="s">
        <v>18</v>
      </c>
      <c r="N112" s="180" t="s">
        <v>40</v>
      </c>
      <c r="O112" s="59"/>
      <c r="P112" s="162">
        <f>O112*H112</f>
        <v>0</v>
      </c>
      <c r="Q112" s="162">
        <v>1</v>
      </c>
      <c r="R112" s="162">
        <f>Q112*H112</f>
        <v>550</v>
      </c>
      <c r="S112" s="162">
        <v>0</v>
      </c>
      <c r="T112" s="163">
        <f>S112*H112</f>
        <v>0</v>
      </c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R112" s="164" t="s">
        <v>135</v>
      </c>
      <c r="AT112" s="164" t="s">
        <v>170</v>
      </c>
      <c r="AU112" s="164" t="s">
        <v>6</v>
      </c>
      <c r="AY112" s="12" t="s">
        <v>110</v>
      </c>
      <c r="BE112" s="165">
        <f>IF(N112="základní",J112,0)</f>
        <v>0</v>
      </c>
      <c r="BF112" s="165">
        <f>IF(N112="snížená",J112,0)</f>
        <v>0</v>
      </c>
      <c r="BG112" s="165">
        <f>IF(N112="zákl. přenesená",J112,0)</f>
        <v>0</v>
      </c>
      <c r="BH112" s="165">
        <f>IF(N112="sníž. přenesená",J112,0)</f>
        <v>0</v>
      </c>
      <c r="BI112" s="165">
        <f>IF(N112="nulová",J112,0)</f>
        <v>0</v>
      </c>
      <c r="BJ112" s="12" t="s">
        <v>76</v>
      </c>
      <c r="BK112" s="166">
        <f>ROUND(I112*H112,15)</f>
        <v>0</v>
      </c>
      <c r="BL112" s="12" t="s">
        <v>109</v>
      </c>
      <c r="BM112" s="164" t="s">
        <v>178</v>
      </c>
    </row>
    <row r="113" spans="1:65" s="2" customFormat="1" ht="10.199999999999999">
      <c r="A113" s="29"/>
      <c r="B113" s="30"/>
      <c r="C113" s="31"/>
      <c r="D113" s="167" t="s">
        <v>112</v>
      </c>
      <c r="E113" s="31"/>
      <c r="F113" s="168" t="s">
        <v>177</v>
      </c>
      <c r="G113" s="31"/>
      <c r="H113" s="31"/>
      <c r="I113" s="103"/>
      <c r="J113" s="31"/>
      <c r="K113" s="31"/>
      <c r="L113" s="34"/>
      <c r="M113" s="169"/>
      <c r="N113" s="170"/>
      <c r="O113" s="59"/>
      <c r="P113" s="59"/>
      <c r="Q113" s="59"/>
      <c r="R113" s="59"/>
      <c r="S113" s="59"/>
      <c r="T113" s="60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T113" s="12" t="s">
        <v>112</v>
      </c>
      <c r="AU113" s="12" t="s">
        <v>6</v>
      </c>
    </row>
    <row r="114" spans="1:65" s="2" customFormat="1" ht="14.4" customHeight="1">
      <c r="A114" s="29"/>
      <c r="B114" s="30"/>
      <c r="C114" s="153" t="s">
        <v>179</v>
      </c>
      <c r="D114" s="153" t="s">
        <v>105</v>
      </c>
      <c r="E114" s="154" t="s">
        <v>180</v>
      </c>
      <c r="F114" s="155" t="s">
        <v>181</v>
      </c>
      <c r="G114" s="156" t="s">
        <v>182</v>
      </c>
      <c r="H114" s="157">
        <v>280</v>
      </c>
      <c r="I114" s="158"/>
      <c r="J114" s="157">
        <f>ROUND(I114*H114,15)</f>
        <v>0</v>
      </c>
      <c r="K114" s="159"/>
      <c r="L114" s="34"/>
      <c r="M114" s="160" t="s">
        <v>18</v>
      </c>
      <c r="N114" s="161" t="s">
        <v>40</v>
      </c>
      <c r="O114" s="59"/>
      <c r="P114" s="162">
        <f>O114*H114</f>
        <v>0</v>
      </c>
      <c r="Q114" s="162">
        <v>0</v>
      </c>
      <c r="R114" s="162">
        <f>Q114*H114</f>
        <v>0</v>
      </c>
      <c r="S114" s="162">
        <v>0</v>
      </c>
      <c r="T114" s="163">
        <f>S114*H114</f>
        <v>0</v>
      </c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R114" s="164" t="s">
        <v>109</v>
      </c>
      <c r="AT114" s="164" t="s">
        <v>105</v>
      </c>
      <c r="AU114" s="164" t="s">
        <v>6</v>
      </c>
      <c r="AY114" s="12" t="s">
        <v>110</v>
      </c>
      <c r="BE114" s="165">
        <f>IF(N114="základní",J114,0)</f>
        <v>0</v>
      </c>
      <c r="BF114" s="165">
        <f>IF(N114="snížená",J114,0)</f>
        <v>0</v>
      </c>
      <c r="BG114" s="165">
        <f>IF(N114="zákl. přenesená",J114,0)</f>
        <v>0</v>
      </c>
      <c r="BH114" s="165">
        <f>IF(N114="sníž. přenesená",J114,0)</f>
        <v>0</v>
      </c>
      <c r="BI114" s="165">
        <f>IF(N114="nulová",J114,0)</f>
        <v>0</v>
      </c>
      <c r="BJ114" s="12" t="s">
        <v>76</v>
      </c>
      <c r="BK114" s="166">
        <f>ROUND(I114*H114,15)</f>
        <v>0</v>
      </c>
      <c r="BL114" s="12" t="s">
        <v>109</v>
      </c>
      <c r="BM114" s="164" t="s">
        <v>183</v>
      </c>
    </row>
    <row r="115" spans="1:65" s="2" customFormat="1" ht="10.199999999999999">
      <c r="A115" s="29"/>
      <c r="B115" s="30"/>
      <c r="C115" s="31"/>
      <c r="D115" s="167" t="s">
        <v>112</v>
      </c>
      <c r="E115" s="31"/>
      <c r="F115" s="168" t="s">
        <v>181</v>
      </c>
      <c r="G115" s="31"/>
      <c r="H115" s="31"/>
      <c r="I115" s="103"/>
      <c r="J115" s="31"/>
      <c r="K115" s="31"/>
      <c r="L115" s="34"/>
      <c r="M115" s="169"/>
      <c r="N115" s="170"/>
      <c r="O115" s="59"/>
      <c r="P115" s="59"/>
      <c r="Q115" s="59"/>
      <c r="R115" s="59"/>
      <c r="S115" s="59"/>
      <c r="T115" s="60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T115" s="12" t="s">
        <v>112</v>
      </c>
      <c r="AU115" s="12" t="s">
        <v>6</v>
      </c>
    </row>
    <row r="116" spans="1:65" s="2" customFormat="1" ht="14.4" customHeight="1">
      <c r="A116" s="29"/>
      <c r="B116" s="30"/>
      <c r="C116" s="171" t="s">
        <v>184</v>
      </c>
      <c r="D116" s="171" t="s">
        <v>170</v>
      </c>
      <c r="E116" s="172" t="s">
        <v>185</v>
      </c>
      <c r="F116" s="173" t="s">
        <v>186</v>
      </c>
      <c r="G116" s="174" t="s">
        <v>108</v>
      </c>
      <c r="H116" s="175">
        <v>1</v>
      </c>
      <c r="I116" s="176"/>
      <c r="J116" s="175">
        <f>ROUND(I116*H116,15)</f>
        <v>0</v>
      </c>
      <c r="K116" s="177"/>
      <c r="L116" s="178"/>
      <c r="M116" s="179" t="s">
        <v>18</v>
      </c>
      <c r="N116" s="180" t="s">
        <v>40</v>
      </c>
      <c r="O116" s="59"/>
      <c r="P116" s="162">
        <f>O116*H116</f>
        <v>0</v>
      </c>
      <c r="Q116" s="162">
        <v>0</v>
      </c>
      <c r="R116" s="162">
        <f>Q116*H116</f>
        <v>0</v>
      </c>
      <c r="S116" s="162">
        <v>0</v>
      </c>
      <c r="T116" s="163">
        <f>S116*H116</f>
        <v>0</v>
      </c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R116" s="164" t="s">
        <v>135</v>
      </c>
      <c r="AT116" s="164" t="s">
        <v>170</v>
      </c>
      <c r="AU116" s="164" t="s">
        <v>6</v>
      </c>
      <c r="AY116" s="12" t="s">
        <v>110</v>
      </c>
      <c r="BE116" s="165">
        <f>IF(N116="základní",J116,0)</f>
        <v>0</v>
      </c>
      <c r="BF116" s="165">
        <f>IF(N116="snížená",J116,0)</f>
        <v>0</v>
      </c>
      <c r="BG116" s="165">
        <f>IF(N116="zákl. přenesená",J116,0)</f>
        <v>0</v>
      </c>
      <c r="BH116" s="165">
        <f>IF(N116="sníž. přenesená",J116,0)</f>
        <v>0</v>
      </c>
      <c r="BI116" s="165">
        <f>IF(N116="nulová",J116,0)</f>
        <v>0</v>
      </c>
      <c r="BJ116" s="12" t="s">
        <v>76</v>
      </c>
      <c r="BK116" s="166">
        <f>ROUND(I116*H116,15)</f>
        <v>0</v>
      </c>
      <c r="BL116" s="12" t="s">
        <v>109</v>
      </c>
      <c r="BM116" s="164" t="s">
        <v>187</v>
      </c>
    </row>
    <row r="117" spans="1:65" s="2" customFormat="1" ht="10.199999999999999">
      <c r="A117" s="29"/>
      <c r="B117" s="30"/>
      <c r="C117" s="31"/>
      <c r="D117" s="167" t="s">
        <v>112</v>
      </c>
      <c r="E117" s="31"/>
      <c r="F117" s="168" t="s">
        <v>186</v>
      </c>
      <c r="G117" s="31"/>
      <c r="H117" s="31"/>
      <c r="I117" s="103"/>
      <c r="J117" s="31"/>
      <c r="K117" s="31"/>
      <c r="L117" s="34"/>
      <c r="M117" s="169"/>
      <c r="N117" s="170"/>
      <c r="O117" s="59"/>
      <c r="P117" s="59"/>
      <c r="Q117" s="59"/>
      <c r="R117" s="59"/>
      <c r="S117" s="59"/>
      <c r="T117" s="60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T117" s="12" t="s">
        <v>112</v>
      </c>
      <c r="AU117" s="12" t="s">
        <v>6</v>
      </c>
    </row>
    <row r="118" spans="1:65" s="2" customFormat="1" ht="14.4" customHeight="1">
      <c r="A118" s="29"/>
      <c r="B118" s="30"/>
      <c r="C118" s="171" t="s">
        <v>188</v>
      </c>
      <c r="D118" s="171" t="s">
        <v>170</v>
      </c>
      <c r="E118" s="172" t="s">
        <v>189</v>
      </c>
      <c r="F118" s="173" t="s">
        <v>190</v>
      </c>
      <c r="G118" s="174" t="s">
        <v>108</v>
      </c>
      <c r="H118" s="175">
        <v>1</v>
      </c>
      <c r="I118" s="176"/>
      <c r="J118" s="175">
        <f>ROUND(I118*H118,15)</f>
        <v>0</v>
      </c>
      <c r="K118" s="177"/>
      <c r="L118" s="178"/>
      <c r="M118" s="179" t="s">
        <v>18</v>
      </c>
      <c r="N118" s="180" t="s">
        <v>40</v>
      </c>
      <c r="O118" s="59"/>
      <c r="P118" s="162">
        <f>O118*H118</f>
        <v>0</v>
      </c>
      <c r="Q118" s="162">
        <v>0</v>
      </c>
      <c r="R118" s="162">
        <f>Q118*H118</f>
        <v>0</v>
      </c>
      <c r="S118" s="162">
        <v>0</v>
      </c>
      <c r="T118" s="163">
        <f>S118*H118</f>
        <v>0</v>
      </c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R118" s="164" t="s">
        <v>135</v>
      </c>
      <c r="AT118" s="164" t="s">
        <v>170</v>
      </c>
      <c r="AU118" s="164" t="s">
        <v>6</v>
      </c>
      <c r="AY118" s="12" t="s">
        <v>110</v>
      </c>
      <c r="BE118" s="165">
        <f>IF(N118="základní",J118,0)</f>
        <v>0</v>
      </c>
      <c r="BF118" s="165">
        <f>IF(N118="snížená",J118,0)</f>
        <v>0</v>
      </c>
      <c r="BG118" s="165">
        <f>IF(N118="zákl. přenesená",J118,0)</f>
        <v>0</v>
      </c>
      <c r="BH118" s="165">
        <f>IF(N118="sníž. přenesená",J118,0)</f>
        <v>0</v>
      </c>
      <c r="BI118" s="165">
        <f>IF(N118="nulová",J118,0)</f>
        <v>0</v>
      </c>
      <c r="BJ118" s="12" t="s">
        <v>76</v>
      </c>
      <c r="BK118" s="166">
        <f>ROUND(I118*H118,15)</f>
        <v>0</v>
      </c>
      <c r="BL118" s="12" t="s">
        <v>109</v>
      </c>
      <c r="BM118" s="164" t="s">
        <v>191</v>
      </c>
    </row>
    <row r="119" spans="1:65" s="2" customFormat="1" ht="10.199999999999999">
      <c r="A119" s="29"/>
      <c r="B119" s="30"/>
      <c r="C119" s="31"/>
      <c r="D119" s="167" t="s">
        <v>112</v>
      </c>
      <c r="E119" s="31"/>
      <c r="F119" s="168" t="s">
        <v>190</v>
      </c>
      <c r="G119" s="31"/>
      <c r="H119" s="31"/>
      <c r="I119" s="103"/>
      <c r="J119" s="31"/>
      <c r="K119" s="31"/>
      <c r="L119" s="34"/>
      <c r="M119" s="169"/>
      <c r="N119" s="170"/>
      <c r="O119" s="59"/>
      <c r="P119" s="59"/>
      <c r="Q119" s="59"/>
      <c r="R119" s="59"/>
      <c r="S119" s="59"/>
      <c r="T119" s="60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T119" s="12" t="s">
        <v>112</v>
      </c>
      <c r="AU119" s="12" t="s">
        <v>6</v>
      </c>
    </row>
    <row r="120" spans="1:65" s="2" customFormat="1" ht="14.4" customHeight="1">
      <c r="A120" s="29"/>
      <c r="B120" s="30"/>
      <c r="C120" s="171" t="s">
        <v>192</v>
      </c>
      <c r="D120" s="171" t="s">
        <v>170</v>
      </c>
      <c r="E120" s="172" t="s">
        <v>193</v>
      </c>
      <c r="F120" s="173" t="s">
        <v>194</v>
      </c>
      <c r="G120" s="174" t="s">
        <v>151</v>
      </c>
      <c r="H120" s="175">
        <v>1</v>
      </c>
      <c r="I120" s="176"/>
      <c r="J120" s="175">
        <f>ROUND(I120*H120,15)</f>
        <v>0</v>
      </c>
      <c r="K120" s="177"/>
      <c r="L120" s="178"/>
      <c r="M120" s="179" t="s">
        <v>18</v>
      </c>
      <c r="N120" s="180" t="s">
        <v>40</v>
      </c>
      <c r="O120" s="59"/>
      <c r="P120" s="162">
        <f>O120*H120</f>
        <v>0</v>
      </c>
      <c r="Q120" s="162">
        <v>0.01</v>
      </c>
      <c r="R120" s="162">
        <f>Q120*H120</f>
        <v>0.01</v>
      </c>
      <c r="S120" s="162">
        <v>0</v>
      </c>
      <c r="T120" s="163">
        <f>S120*H120</f>
        <v>0</v>
      </c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R120" s="164" t="s">
        <v>135</v>
      </c>
      <c r="AT120" s="164" t="s">
        <v>170</v>
      </c>
      <c r="AU120" s="164" t="s">
        <v>6</v>
      </c>
      <c r="AY120" s="12" t="s">
        <v>110</v>
      </c>
      <c r="BE120" s="165">
        <f>IF(N120="základní",J120,0)</f>
        <v>0</v>
      </c>
      <c r="BF120" s="165">
        <f>IF(N120="snížená",J120,0)</f>
        <v>0</v>
      </c>
      <c r="BG120" s="165">
        <f>IF(N120="zákl. přenesená",J120,0)</f>
        <v>0</v>
      </c>
      <c r="BH120" s="165">
        <f>IF(N120="sníž. přenesená",J120,0)</f>
        <v>0</v>
      </c>
      <c r="BI120" s="165">
        <f>IF(N120="nulová",J120,0)</f>
        <v>0</v>
      </c>
      <c r="BJ120" s="12" t="s">
        <v>76</v>
      </c>
      <c r="BK120" s="166">
        <f>ROUND(I120*H120,15)</f>
        <v>0</v>
      </c>
      <c r="BL120" s="12" t="s">
        <v>109</v>
      </c>
      <c r="BM120" s="164" t="s">
        <v>195</v>
      </c>
    </row>
    <row r="121" spans="1:65" s="2" customFormat="1" ht="10.199999999999999">
      <c r="A121" s="29"/>
      <c r="B121" s="30"/>
      <c r="C121" s="31"/>
      <c r="D121" s="167" t="s">
        <v>112</v>
      </c>
      <c r="E121" s="31"/>
      <c r="F121" s="168" t="s">
        <v>194</v>
      </c>
      <c r="G121" s="31"/>
      <c r="H121" s="31"/>
      <c r="I121" s="103"/>
      <c r="J121" s="31"/>
      <c r="K121" s="31"/>
      <c r="L121" s="34"/>
      <c r="M121" s="169"/>
      <c r="N121" s="170"/>
      <c r="O121" s="59"/>
      <c r="P121" s="59"/>
      <c r="Q121" s="59"/>
      <c r="R121" s="59"/>
      <c r="S121" s="59"/>
      <c r="T121" s="60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T121" s="12" t="s">
        <v>112</v>
      </c>
      <c r="AU121" s="12" t="s">
        <v>6</v>
      </c>
    </row>
    <row r="122" spans="1:65" s="2" customFormat="1" ht="21.6" customHeight="1">
      <c r="A122" s="29"/>
      <c r="B122" s="30"/>
      <c r="C122" s="153" t="s">
        <v>196</v>
      </c>
      <c r="D122" s="153" t="s">
        <v>105</v>
      </c>
      <c r="E122" s="154" t="s">
        <v>197</v>
      </c>
      <c r="F122" s="155" t="s">
        <v>198</v>
      </c>
      <c r="G122" s="156" t="s">
        <v>160</v>
      </c>
      <c r="H122" s="157">
        <v>150</v>
      </c>
      <c r="I122" s="158"/>
      <c r="J122" s="157">
        <f>ROUND(I122*H122,15)</f>
        <v>0</v>
      </c>
      <c r="K122" s="159"/>
      <c r="L122" s="34"/>
      <c r="M122" s="160" t="s">
        <v>18</v>
      </c>
      <c r="N122" s="161" t="s">
        <v>40</v>
      </c>
      <c r="O122" s="59"/>
      <c r="P122" s="162">
        <f>O122*H122</f>
        <v>0</v>
      </c>
      <c r="Q122" s="162">
        <v>0</v>
      </c>
      <c r="R122" s="162">
        <f>Q122*H122</f>
        <v>0</v>
      </c>
      <c r="S122" s="162">
        <v>0</v>
      </c>
      <c r="T122" s="163">
        <f>S122*H122</f>
        <v>0</v>
      </c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R122" s="164" t="s">
        <v>109</v>
      </c>
      <c r="AT122" s="164" t="s">
        <v>105</v>
      </c>
      <c r="AU122" s="164" t="s">
        <v>6</v>
      </c>
      <c r="AY122" s="12" t="s">
        <v>110</v>
      </c>
      <c r="BE122" s="165">
        <f>IF(N122="základní",J122,0)</f>
        <v>0</v>
      </c>
      <c r="BF122" s="165">
        <f>IF(N122="snížená",J122,0)</f>
        <v>0</v>
      </c>
      <c r="BG122" s="165">
        <f>IF(N122="zákl. přenesená",J122,0)</f>
        <v>0</v>
      </c>
      <c r="BH122" s="165">
        <f>IF(N122="sníž. přenesená",J122,0)</f>
        <v>0</v>
      </c>
      <c r="BI122" s="165">
        <f>IF(N122="nulová",J122,0)</f>
        <v>0</v>
      </c>
      <c r="BJ122" s="12" t="s">
        <v>76</v>
      </c>
      <c r="BK122" s="166">
        <f>ROUND(I122*H122,15)</f>
        <v>0</v>
      </c>
      <c r="BL122" s="12" t="s">
        <v>109</v>
      </c>
      <c r="BM122" s="164" t="s">
        <v>199</v>
      </c>
    </row>
    <row r="123" spans="1:65" s="2" customFormat="1" ht="10.199999999999999">
      <c r="A123" s="29"/>
      <c r="B123" s="30"/>
      <c r="C123" s="31"/>
      <c r="D123" s="167" t="s">
        <v>112</v>
      </c>
      <c r="E123" s="31"/>
      <c r="F123" s="168" t="s">
        <v>198</v>
      </c>
      <c r="G123" s="31"/>
      <c r="H123" s="31"/>
      <c r="I123" s="103"/>
      <c r="J123" s="31"/>
      <c r="K123" s="31"/>
      <c r="L123" s="34"/>
      <c r="M123" s="169"/>
      <c r="N123" s="170"/>
      <c r="O123" s="59"/>
      <c r="P123" s="59"/>
      <c r="Q123" s="59"/>
      <c r="R123" s="59"/>
      <c r="S123" s="59"/>
      <c r="T123" s="60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T123" s="12" t="s">
        <v>112</v>
      </c>
      <c r="AU123" s="12" t="s">
        <v>6</v>
      </c>
    </row>
    <row r="124" spans="1:65" s="2" customFormat="1" ht="32.4" customHeight="1">
      <c r="A124" s="29"/>
      <c r="B124" s="30"/>
      <c r="C124" s="153" t="s">
        <v>200</v>
      </c>
      <c r="D124" s="153" t="s">
        <v>105</v>
      </c>
      <c r="E124" s="154" t="s">
        <v>201</v>
      </c>
      <c r="F124" s="155" t="s">
        <v>202</v>
      </c>
      <c r="G124" s="156" t="s">
        <v>173</v>
      </c>
      <c r="H124" s="157">
        <v>60</v>
      </c>
      <c r="I124" s="158"/>
      <c r="J124" s="157">
        <f>ROUND(I124*H124,15)</f>
        <v>0</v>
      </c>
      <c r="K124" s="159"/>
      <c r="L124" s="34"/>
      <c r="M124" s="160" t="s">
        <v>18</v>
      </c>
      <c r="N124" s="161" t="s">
        <v>40</v>
      </c>
      <c r="O124" s="59"/>
      <c r="P124" s="162">
        <f>O124*H124</f>
        <v>0</v>
      </c>
      <c r="Q124" s="162">
        <v>0</v>
      </c>
      <c r="R124" s="162">
        <f>Q124*H124</f>
        <v>0</v>
      </c>
      <c r="S124" s="162">
        <v>0</v>
      </c>
      <c r="T124" s="163">
        <f>S124*H124</f>
        <v>0</v>
      </c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R124" s="164" t="s">
        <v>109</v>
      </c>
      <c r="AT124" s="164" t="s">
        <v>105</v>
      </c>
      <c r="AU124" s="164" t="s">
        <v>6</v>
      </c>
      <c r="AY124" s="12" t="s">
        <v>110</v>
      </c>
      <c r="BE124" s="165">
        <f>IF(N124="základní",J124,0)</f>
        <v>0</v>
      </c>
      <c r="BF124" s="165">
        <f>IF(N124="snížená",J124,0)</f>
        <v>0</v>
      </c>
      <c r="BG124" s="165">
        <f>IF(N124="zákl. přenesená",J124,0)</f>
        <v>0</v>
      </c>
      <c r="BH124" s="165">
        <f>IF(N124="sníž. přenesená",J124,0)</f>
        <v>0</v>
      </c>
      <c r="BI124" s="165">
        <f>IF(N124="nulová",J124,0)</f>
        <v>0</v>
      </c>
      <c r="BJ124" s="12" t="s">
        <v>76</v>
      </c>
      <c r="BK124" s="166">
        <f>ROUND(I124*H124,15)</f>
        <v>0</v>
      </c>
      <c r="BL124" s="12" t="s">
        <v>109</v>
      </c>
      <c r="BM124" s="164" t="s">
        <v>203</v>
      </c>
    </row>
    <row r="125" spans="1:65" s="2" customFormat="1" ht="28.8">
      <c r="A125" s="29"/>
      <c r="B125" s="30"/>
      <c r="C125" s="31"/>
      <c r="D125" s="167" t="s">
        <v>112</v>
      </c>
      <c r="E125" s="31"/>
      <c r="F125" s="168" t="s">
        <v>204</v>
      </c>
      <c r="G125" s="31"/>
      <c r="H125" s="31"/>
      <c r="I125" s="103"/>
      <c r="J125" s="31"/>
      <c r="K125" s="31"/>
      <c r="L125" s="34"/>
      <c r="M125" s="169"/>
      <c r="N125" s="170"/>
      <c r="O125" s="59"/>
      <c r="P125" s="59"/>
      <c r="Q125" s="59"/>
      <c r="R125" s="59"/>
      <c r="S125" s="59"/>
      <c r="T125" s="60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T125" s="12" t="s">
        <v>112</v>
      </c>
      <c r="AU125" s="12" t="s">
        <v>6</v>
      </c>
    </row>
    <row r="126" spans="1:65" s="2" customFormat="1" ht="32.4" customHeight="1">
      <c r="A126" s="29"/>
      <c r="B126" s="30"/>
      <c r="C126" s="153" t="s">
        <v>7</v>
      </c>
      <c r="D126" s="153" t="s">
        <v>105</v>
      </c>
      <c r="E126" s="154" t="s">
        <v>205</v>
      </c>
      <c r="F126" s="155" t="s">
        <v>206</v>
      </c>
      <c r="G126" s="156" t="s">
        <v>173</v>
      </c>
      <c r="H126" s="157">
        <v>60</v>
      </c>
      <c r="I126" s="158"/>
      <c r="J126" s="157">
        <f>ROUND(I126*H126,15)</f>
        <v>0</v>
      </c>
      <c r="K126" s="159"/>
      <c r="L126" s="34"/>
      <c r="M126" s="160" t="s">
        <v>18</v>
      </c>
      <c r="N126" s="161" t="s">
        <v>40</v>
      </c>
      <c r="O126" s="59"/>
      <c r="P126" s="162">
        <f>O126*H126</f>
        <v>0</v>
      </c>
      <c r="Q126" s="162">
        <v>0</v>
      </c>
      <c r="R126" s="162">
        <f>Q126*H126</f>
        <v>0</v>
      </c>
      <c r="S126" s="162">
        <v>0</v>
      </c>
      <c r="T126" s="163">
        <f>S126*H126</f>
        <v>0</v>
      </c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R126" s="164" t="s">
        <v>109</v>
      </c>
      <c r="AT126" s="164" t="s">
        <v>105</v>
      </c>
      <c r="AU126" s="164" t="s">
        <v>6</v>
      </c>
      <c r="AY126" s="12" t="s">
        <v>110</v>
      </c>
      <c r="BE126" s="165">
        <f>IF(N126="základní",J126,0)</f>
        <v>0</v>
      </c>
      <c r="BF126" s="165">
        <f>IF(N126="snížená",J126,0)</f>
        <v>0</v>
      </c>
      <c r="BG126" s="165">
        <f>IF(N126="zákl. přenesená",J126,0)</f>
        <v>0</v>
      </c>
      <c r="BH126" s="165">
        <f>IF(N126="sníž. přenesená",J126,0)</f>
        <v>0</v>
      </c>
      <c r="BI126" s="165">
        <f>IF(N126="nulová",J126,0)</f>
        <v>0</v>
      </c>
      <c r="BJ126" s="12" t="s">
        <v>76</v>
      </c>
      <c r="BK126" s="166">
        <f>ROUND(I126*H126,15)</f>
        <v>0</v>
      </c>
      <c r="BL126" s="12" t="s">
        <v>109</v>
      </c>
      <c r="BM126" s="164" t="s">
        <v>207</v>
      </c>
    </row>
    <row r="127" spans="1:65" s="2" customFormat="1" ht="28.8">
      <c r="A127" s="29"/>
      <c r="B127" s="30"/>
      <c r="C127" s="31"/>
      <c r="D127" s="167" t="s">
        <v>112</v>
      </c>
      <c r="E127" s="31"/>
      <c r="F127" s="168" t="s">
        <v>208</v>
      </c>
      <c r="G127" s="31"/>
      <c r="H127" s="31"/>
      <c r="I127" s="103"/>
      <c r="J127" s="31"/>
      <c r="K127" s="31"/>
      <c r="L127" s="34"/>
      <c r="M127" s="169"/>
      <c r="N127" s="170"/>
      <c r="O127" s="59"/>
      <c r="P127" s="59"/>
      <c r="Q127" s="59"/>
      <c r="R127" s="59"/>
      <c r="S127" s="59"/>
      <c r="T127" s="60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T127" s="12" t="s">
        <v>112</v>
      </c>
      <c r="AU127" s="12" t="s">
        <v>6</v>
      </c>
    </row>
    <row r="128" spans="1:65" s="2" customFormat="1" ht="32.4" customHeight="1">
      <c r="A128" s="29"/>
      <c r="B128" s="30"/>
      <c r="C128" s="153" t="s">
        <v>209</v>
      </c>
      <c r="D128" s="153" t="s">
        <v>105</v>
      </c>
      <c r="E128" s="154" t="s">
        <v>210</v>
      </c>
      <c r="F128" s="155" t="s">
        <v>211</v>
      </c>
      <c r="G128" s="156" t="s">
        <v>173</v>
      </c>
      <c r="H128" s="157">
        <v>60</v>
      </c>
      <c r="I128" s="158"/>
      <c r="J128" s="157">
        <f>ROUND(I128*H128,15)</f>
        <v>0</v>
      </c>
      <c r="K128" s="159"/>
      <c r="L128" s="34"/>
      <c r="M128" s="160" t="s">
        <v>18</v>
      </c>
      <c r="N128" s="161" t="s">
        <v>40</v>
      </c>
      <c r="O128" s="59"/>
      <c r="P128" s="162">
        <f>O128*H128</f>
        <v>0</v>
      </c>
      <c r="Q128" s="162">
        <v>0</v>
      </c>
      <c r="R128" s="162">
        <f>Q128*H128</f>
        <v>0</v>
      </c>
      <c r="S128" s="162">
        <v>0</v>
      </c>
      <c r="T128" s="163">
        <f>S128*H128</f>
        <v>0</v>
      </c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R128" s="164" t="s">
        <v>109</v>
      </c>
      <c r="AT128" s="164" t="s">
        <v>105</v>
      </c>
      <c r="AU128" s="164" t="s">
        <v>6</v>
      </c>
      <c r="AY128" s="12" t="s">
        <v>110</v>
      </c>
      <c r="BE128" s="165">
        <f>IF(N128="základní",J128,0)</f>
        <v>0</v>
      </c>
      <c r="BF128" s="165">
        <f>IF(N128="snížená",J128,0)</f>
        <v>0</v>
      </c>
      <c r="BG128" s="165">
        <f>IF(N128="zákl. přenesená",J128,0)</f>
        <v>0</v>
      </c>
      <c r="BH128" s="165">
        <f>IF(N128="sníž. přenesená",J128,0)</f>
        <v>0</v>
      </c>
      <c r="BI128" s="165">
        <f>IF(N128="nulová",J128,0)</f>
        <v>0</v>
      </c>
      <c r="BJ128" s="12" t="s">
        <v>76</v>
      </c>
      <c r="BK128" s="166">
        <f>ROUND(I128*H128,15)</f>
        <v>0</v>
      </c>
      <c r="BL128" s="12" t="s">
        <v>109</v>
      </c>
      <c r="BM128" s="164" t="s">
        <v>212</v>
      </c>
    </row>
    <row r="129" spans="1:65" s="2" customFormat="1" ht="28.8">
      <c r="A129" s="29"/>
      <c r="B129" s="30"/>
      <c r="C129" s="31"/>
      <c r="D129" s="167" t="s">
        <v>112</v>
      </c>
      <c r="E129" s="31"/>
      <c r="F129" s="168" t="s">
        <v>213</v>
      </c>
      <c r="G129" s="31"/>
      <c r="H129" s="31"/>
      <c r="I129" s="103"/>
      <c r="J129" s="31"/>
      <c r="K129" s="31"/>
      <c r="L129" s="34"/>
      <c r="M129" s="169"/>
      <c r="N129" s="170"/>
      <c r="O129" s="59"/>
      <c r="P129" s="59"/>
      <c r="Q129" s="59"/>
      <c r="R129" s="59"/>
      <c r="S129" s="59"/>
      <c r="T129" s="60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T129" s="12" t="s">
        <v>112</v>
      </c>
      <c r="AU129" s="12" t="s">
        <v>6</v>
      </c>
    </row>
    <row r="130" spans="1:65" s="2" customFormat="1" ht="32.4" customHeight="1">
      <c r="A130" s="29"/>
      <c r="B130" s="30"/>
      <c r="C130" s="153" t="s">
        <v>214</v>
      </c>
      <c r="D130" s="153" t="s">
        <v>105</v>
      </c>
      <c r="E130" s="154" t="s">
        <v>215</v>
      </c>
      <c r="F130" s="155" t="s">
        <v>216</v>
      </c>
      <c r="G130" s="156" t="s">
        <v>173</v>
      </c>
      <c r="H130" s="157">
        <v>40</v>
      </c>
      <c r="I130" s="158"/>
      <c r="J130" s="157">
        <f>ROUND(I130*H130,15)</f>
        <v>0</v>
      </c>
      <c r="K130" s="159"/>
      <c r="L130" s="34"/>
      <c r="M130" s="160" t="s">
        <v>18</v>
      </c>
      <c r="N130" s="161" t="s">
        <v>40</v>
      </c>
      <c r="O130" s="59"/>
      <c r="P130" s="162">
        <f>O130*H130</f>
        <v>0</v>
      </c>
      <c r="Q130" s="162">
        <v>0</v>
      </c>
      <c r="R130" s="162">
        <f>Q130*H130</f>
        <v>0</v>
      </c>
      <c r="S130" s="162">
        <v>0</v>
      </c>
      <c r="T130" s="163">
        <f>S130*H130</f>
        <v>0</v>
      </c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R130" s="164" t="s">
        <v>109</v>
      </c>
      <c r="AT130" s="164" t="s">
        <v>105</v>
      </c>
      <c r="AU130" s="164" t="s">
        <v>6</v>
      </c>
      <c r="AY130" s="12" t="s">
        <v>110</v>
      </c>
      <c r="BE130" s="165">
        <f>IF(N130="základní",J130,0)</f>
        <v>0</v>
      </c>
      <c r="BF130" s="165">
        <f>IF(N130="snížená",J130,0)</f>
        <v>0</v>
      </c>
      <c r="BG130" s="165">
        <f>IF(N130="zákl. přenesená",J130,0)</f>
        <v>0</v>
      </c>
      <c r="BH130" s="165">
        <f>IF(N130="sníž. přenesená",J130,0)</f>
        <v>0</v>
      </c>
      <c r="BI130" s="165">
        <f>IF(N130="nulová",J130,0)</f>
        <v>0</v>
      </c>
      <c r="BJ130" s="12" t="s">
        <v>76</v>
      </c>
      <c r="BK130" s="166">
        <f>ROUND(I130*H130,15)</f>
        <v>0</v>
      </c>
      <c r="BL130" s="12" t="s">
        <v>109</v>
      </c>
      <c r="BM130" s="164" t="s">
        <v>217</v>
      </c>
    </row>
    <row r="131" spans="1:65" s="2" customFormat="1" ht="28.8">
      <c r="A131" s="29"/>
      <c r="B131" s="30"/>
      <c r="C131" s="31"/>
      <c r="D131" s="167" t="s">
        <v>112</v>
      </c>
      <c r="E131" s="31"/>
      <c r="F131" s="168" t="s">
        <v>218</v>
      </c>
      <c r="G131" s="31"/>
      <c r="H131" s="31"/>
      <c r="I131" s="103"/>
      <c r="J131" s="31"/>
      <c r="K131" s="31"/>
      <c r="L131" s="34"/>
      <c r="M131" s="169"/>
      <c r="N131" s="170"/>
      <c r="O131" s="59"/>
      <c r="P131" s="59"/>
      <c r="Q131" s="59"/>
      <c r="R131" s="59"/>
      <c r="S131" s="59"/>
      <c r="T131" s="60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T131" s="12" t="s">
        <v>112</v>
      </c>
      <c r="AU131" s="12" t="s">
        <v>6</v>
      </c>
    </row>
    <row r="132" spans="1:65" s="2" customFormat="1" ht="32.4" customHeight="1">
      <c r="A132" s="29"/>
      <c r="B132" s="30"/>
      <c r="C132" s="153" t="s">
        <v>219</v>
      </c>
      <c r="D132" s="153" t="s">
        <v>105</v>
      </c>
      <c r="E132" s="154" t="s">
        <v>220</v>
      </c>
      <c r="F132" s="155" t="s">
        <v>221</v>
      </c>
      <c r="G132" s="156" t="s">
        <v>173</v>
      </c>
      <c r="H132" s="157">
        <v>40</v>
      </c>
      <c r="I132" s="158"/>
      <c r="J132" s="157">
        <f>ROUND(I132*H132,15)</f>
        <v>0</v>
      </c>
      <c r="K132" s="159"/>
      <c r="L132" s="34"/>
      <c r="M132" s="160" t="s">
        <v>18</v>
      </c>
      <c r="N132" s="161" t="s">
        <v>40</v>
      </c>
      <c r="O132" s="59"/>
      <c r="P132" s="162">
        <f>O132*H132</f>
        <v>0</v>
      </c>
      <c r="Q132" s="162">
        <v>0</v>
      </c>
      <c r="R132" s="162">
        <f>Q132*H132</f>
        <v>0</v>
      </c>
      <c r="S132" s="162">
        <v>0</v>
      </c>
      <c r="T132" s="163">
        <f>S132*H132</f>
        <v>0</v>
      </c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R132" s="164" t="s">
        <v>109</v>
      </c>
      <c r="AT132" s="164" t="s">
        <v>105</v>
      </c>
      <c r="AU132" s="164" t="s">
        <v>6</v>
      </c>
      <c r="AY132" s="12" t="s">
        <v>110</v>
      </c>
      <c r="BE132" s="165">
        <f>IF(N132="základní",J132,0)</f>
        <v>0</v>
      </c>
      <c r="BF132" s="165">
        <f>IF(N132="snížená",J132,0)</f>
        <v>0</v>
      </c>
      <c r="BG132" s="165">
        <f>IF(N132="zákl. přenesená",J132,0)</f>
        <v>0</v>
      </c>
      <c r="BH132" s="165">
        <f>IF(N132="sníž. přenesená",J132,0)</f>
        <v>0</v>
      </c>
      <c r="BI132" s="165">
        <f>IF(N132="nulová",J132,0)</f>
        <v>0</v>
      </c>
      <c r="BJ132" s="12" t="s">
        <v>76</v>
      </c>
      <c r="BK132" s="166">
        <f>ROUND(I132*H132,15)</f>
        <v>0</v>
      </c>
      <c r="BL132" s="12" t="s">
        <v>109</v>
      </c>
      <c r="BM132" s="164" t="s">
        <v>222</v>
      </c>
    </row>
    <row r="133" spans="1:65" s="2" customFormat="1" ht="28.8">
      <c r="A133" s="29"/>
      <c r="B133" s="30"/>
      <c r="C133" s="31"/>
      <c r="D133" s="167" t="s">
        <v>112</v>
      </c>
      <c r="E133" s="31"/>
      <c r="F133" s="168" t="s">
        <v>223</v>
      </c>
      <c r="G133" s="31"/>
      <c r="H133" s="31"/>
      <c r="I133" s="103"/>
      <c r="J133" s="31"/>
      <c r="K133" s="31"/>
      <c r="L133" s="34"/>
      <c r="M133" s="169"/>
      <c r="N133" s="170"/>
      <c r="O133" s="59"/>
      <c r="P133" s="59"/>
      <c r="Q133" s="59"/>
      <c r="R133" s="59"/>
      <c r="S133" s="59"/>
      <c r="T133" s="60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T133" s="12" t="s">
        <v>112</v>
      </c>
      <c r="AU133" s="12" t="s">
        <v>6</v>
      </c>
    </row>
    <row r="134" spans="1:65" s="2" customFormat="1" ht="32.4" customHeight="1">
      <c r="A134" s="29"/>
      <c r="B134" s="30"/>
      <c r="C134" s="153" t="s">
        <v>224</v>
      </c>
      <c r="D134" s="153" t="s">
        <v>105</v>
      </c>
      <c r="E134" s="154" t="s">
        <v>225</v>
      </c>
      <c r="F134" s="155" t="s">
        <v>226</v>
      </c>
      <c r="G134" s="156" t="s">
        <v>173</v>
      </c>
      <c r="H134" s="157">
        <v>32</v>
      </c>
      <c r="I134" s="158"/>
      <c r="J134" s="157">
        <f>ROUND(I134*H134,15)</f>
        <v>0</v>
      </c>
      <c r="K134" s="159"/>
      <c r="L134" s="34"/>
      <c r="M134" s="160" t="s">
        <v>18</v>
      </c>
      <c r="N134" s="161" t="s">
        <v>40</v>
      </c>
      <c r="O134" s="59"/>
      <c r="P134" s="162">
        <f>O134*H134</f>
        <v>0</v>
      </c>
      <c r="Q134" s="162">
        <v>0</v>
      </c>
      <c r="R134" s="162">
        <f>Q134*H134</f>
        <v>0</v>
      </c>
      <c r="S134" s="162">
        <v>0</v>
      </c>
      <c r="T134" s="163">
        <f>S134*H134</f>
        <v>0</v>
      </c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R134" s="164" t="s">
        <v>109</v>
      </c>
      <c r="AT134" s="164" t="s">
        <v>105</v>
      </c>
      <c r="AU134" s="164" t="s">
        <v>6</v>
      </c>
      <c r="AY134" s="12" t="s">
        <v>110</v>
      </c>
      <c r="BE134" s="165">
        <f>IF(N134="základní",J134,0)</f>
        <v>0</v>
      </c>
      <c r="BF134" s="165">
        <f>IF(N134="snížená",J134,0)</f>
        <v>0</v>
      </c>
      <c r="BG134" s="165">
        <f>IF(N134="zákl. přenesená",J134,0)</f>
        <v>0</v>
      </c>
      <c r="BH134" s="165">
        <f>IF(N134="sníž. přenesená",J134,0)</f>
        <v>0</v>
      </c>
      <c r="BI134" s="165">
        <f>IF(N134="nulová",J134,0)</f>
        <v>0</v>
      </c>
      <c r="BJ134" s="12" t="s">
        <v>76</v>
      </c>
      <c r="BK134" s="166">
        <f>ROUND(I134*H134,15)</f>
        <v>0</v>
      </c>
      <c r="BL134" s="12" t="s">
        <v>109</v>
      </c>
      <c r="BM134" s="164" t="s">
        <v>227</v>
      </c>
    </row>
    <row r="135" spans="1:65" s="2" customFormat="1" ht="28.8">
      <c r="A135" s="29"/>
      <c r="B135" s="30"/>
      <c r="C135" s="31"/>
      <c r="D135" s="167" t="s">
        <v>112</v>
      </c>
      <c r="E135" s="31"/>
      <c r="F135" s="168" t="s">
        <v>228</v>
      </c>
      <c r="G135" s="31"/>
      <c r="H135" s="31"/>
      <c r="I135" s="103"/>
      <c r="J135" s="31"/>
      <c r="K135" s="31"/>
      <c r="L135" s="34"/>
      <c r="M135" s="169"/>
      <c r="N135" s="170"/>
      <c r="O135" s="59"/>
      <c r="P135" s="59"/>
      <c r="Q135" s="59"/>
      <c r="R135" s="59"/>
      <c r="S135" s="59"/>
      <c r="T135" s="60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T135" s="12" t="s">
        <v>112</v>
      </c>
      <c r="AU135" s="12" t="s">
        <v>6</v>
      </c>
    </row>
    <row r="136" spans="1:65" s="2" customFormat="1" ht="32.4" customHeight="1">
      <c r="A136" s="29"/>
      <c r="B136" s="30"/>
      <c r="C136" s="153" t="s">
        <v>229</v>
      </c>
      <c r="D136" s="153" t="s">
        <v>105</v>
      </c>
      <c r="E136" s="154" t="s">
        <v>230</v>
      </c>
      <c r="F136" s="155" t="s">
        <v>231</v>
      </c>
      <c r="G136" s="156" t="s">
        <v>173</v>
      </c>
      <c r="H136" s="157">
        <v>32</v>
      </c>
      <c r="I136" s="158"/>
      <c r="J136" s="157">
        <f>ROUND(I136*H136,15)</f>
        <v>0</v>
      </c>
      <c r="K136" s="159"/>
      <c r="L136" s="34"/>
      <c r="M136" s="160" t="s">
        <v>18</v>
      </c>
      <c r="N136" s="161" t="s">
        <v>40</v>
      </c>
      <c r="O136" s="59"/>
      <c r="P136" s="162">
        <f>O136*H136</f>
        <v>0</v>
      </c>
      <c r="Q136" s="162">
        <v>0</v>
      </c>
      <c r="R136" s="162">
        <f>Q136*H136</f>
        <v>0</v>
      </c>
      <c r="S136" s="162">
        <v>0</v>
      </c>
      <c r="T136" s="163">
        <f>S136*H136</f>
        <v>0</v>
      </c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R136" s="164" t="s">
        <v>109</v>
      </c>
      <c r="AT136" s="164" t="s">
        <v>105</v>
      </c>
      <c r="AU136" s="164" t="s">
        <v>6</v>
      </c>
      <c r="AY136" s="12" t="s">
        <v>110</v>
      </c>
      <c r="BE136" s="165">
        <f>IF(N136="základní",J136,0)</f>
        <v>0</v>
      </c>
      <c r="BF136" s="165">
        <f>IF(N136="snížená",J136,0)</f>
        <v>0</v>
      </c>
      <c r="BG136" s="165">
        <f>IF(N136="zákl. přenesená",J136,0)</f>
        <v>0</v>
      </c>
      <c r="BH136" s="165">
        <f>IF(N136="sníž. přenesená",J136,0)</f>
        <v>0</v>
      </c>
      <c r="BI136" s="165">
        <f>IF(N136="nulová",J136,0)</f>
        <v>0</v>
      </c>
      <c r="BJ136" s="12" t="s">
        <v>76</v>
      </c>
      <c r="BK136" s="166">
        <f>ROUND(I136*H136,15)</f>
        <v>0</v>
      </c>
      <c r="BL136" s="12" t="s">
        <v>109</v>
      </c>
      <c r="BM136" s="164" t="s">
        <v>232</v>
      </c>
    </row>
    <row r="137" spans="1:65" s="2" customFormat="1" ht="28.8">
      <c r="A137" s="29"/>
      <c r="B137" s="30"/>
      <c r="C137" s="31"/>
      <c r="D137" s="167" t="s">
        <v>112</v>
      </c>
      <c r="E137" s="31"/>
      <c r="F137" s="168" t="s">
        <v>233</v>
      </c>
      <c r="G137" s="31"/>
      <c r="H137" s="31"/>
      <c r="I137" s="103"/>
      <c r="J137" s="31"/>
      <c r="K137" s="31"/>
      <c r="L137" s="34"/>
      <c r="M137" s="169"/>
      <c r="N137" s="170"/>
      <c r="O137" s="59"/>
      <c r="P137" s="59"/>
      <c r="Q137" s="59"/>
      <c r="R137" s="59"/>
      <c r="S137" s="59"/>
      <c r="T137" s="60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T137" s="12" t="s">
        <v>112</v>
      </c>
      <c r="AU137" s="12" t="s">
        <v>6</v>
      </c>
    </row>
    <row r="138" spans="1:65" s="2" customFormat="1" ht="21.6" customHeight="1">
      <c r="A138" s="29"/>
      <c r="B138" s="30"/>
      <c r="C138" s="153" t="s">
        <v>234</v>
      </c>
      <c r="D138" s="153" t="s">
        <v>105</v>
      </c>
      <c r="E138" s="154" t="s">
        <v>235</v>
      </c>
      <c r="F138" s="155" t="s">
        <v>236</v>
      </c>
      <c r="G138" s="156" t="s">
        <v>108</v>
      </c>
      <c r="H138" s="157">
        <v>3</v>
      </c>
      <c r="I138" s="158"/>
      <c r="J138" s="157">
        <f>ROUND(I138*H138,15)</f>
        <v>0</v>
      </c>
      <c r="K138" s="159"/>
      <c r="L138" s="34"/>
      <c r="M138" s="160" t="s">
        <v>18</v>
      </c>
      <c r="N138" s="161" t="s">
        <v>40</v>
      </c>
      <c r="O138" s="59"/>
      <c r="P138" s="162">
        <f>O138*H138</f>
        <v>0</v>
      </c>
      <c r="Q138" s="162">
        <v>0</v>
      </c>
      <c r="R138" s="162">
        <f>Q138*H138</f>
        <v>0</v>
      </c>
      <c r="S138" s="162">
        <v>0</v>
      </c>
      <c r="T138" s="163">
        <f>S138*H138</f>
        <v>0</v>
      </c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R138" s="164" t="s">
        <v>109</v>
      </c>
      <c r="AT138" s="164" t="s">
        <v>105</v>
      </c>
      <c r="AU138" s="164" t="s">
        <v>6</v>
      </c>
      <c r="AY138" s="12" t="s">
        <v>110</v>
      </c>
      <c r="BE138" s="165">
        <f>IF(N138="základní",J138,0)</f>
        <v>0</v>
      </c>
      <c r="BF138" s="165">
        <f>IF(N138="snížená",J138,0)</f>
        <v>0</v>
      </c>
      <c r="BG138" s="165">
        <f>IF(N138="zákl. přenesená",J138,0)</f>
        <v>0</v>
      </c>
      <c r="BH138" s="165">
        <f>IF(N138="sníž. přenesená",J138,0)</f>
        <v>0</v>
      </c>
      <c r="BI138" s="165">
        <f>IF(N138="nulová",J138,0)</f>
        <v>0</v>
      </c>
      <c r="BJ138" s="12" t="s">
        <v>76</v>
      </c>
      <c r="BK138" s="166">
        <f>ROUND(I138*H138,15)</f>
        <v>0</v>
      </c>
      <c r="BL138" s="12" t="s">
        <v>109</v>
      </c>
      <c r="BM138" s="164" t="s">
        <v>237</v>
      </c>
    </row>
    <row r="139" spans="1:65" s="2" customFormat="1" ht="19.2">
      <c r="A139" s="29"/>
      <c r="B139" s="30"/>
      <c r="C139" s="31"/>
      <c r="D139" s="167" t="s">
        <v>112</v>
      </c>
      <c r="E139" s="31"/>
      <c r="F139" s="168" t="s">
        <v>236</v>
      </c>
      <c r="G139" s="31"/>
      <c r="H139" s="31"/>
      <c r="I139" s="103"/>
      <c r="J139" s="31"/>
      <c r="K139" s="31"/>
      <c r="L139" s="34"/>
      <c r="M139" s="169"/>
      <c r="N139" s="170"/>
      <c r="O139" s="59"/>
      <c r="P139" s="59"/>
      <c r="Q139" s="59"/>
      <c r="R139" s="59"/>
      <c r="S139" s="59"/>
      <c r="T139" s="60"/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T139" s="12" t="s">
        <v>112</v>
      </c>
      <c r="AU139" s="12" t="s">
        <v>6</v>
      </c>
    </row>
    <row r="140" spans="1:65" s="2" customFormat="1" ht="21.6" customHeight="1">
      <c r="A140" s="29"/>
      <c r="B140" s="30"/>
      <c r="C140" s="153" t="s">
        <v>238</v>
      </c>
      <c r="D140" s="153" t="s">
        <v>105</v>
      </c>
      <c r="E140" s="154" t="s">
        <v>239</v>
      </c>
      <c r="F140" s="155" t="s">
        <v>240</v>
      </c>
      <c r="G140" s="156" t="s">
        <v>108</v>
      </c>
      <c r="H140" s="157">
        <v>1</v>
      </c>
      <c r="I140" s="158"/>
      <c r="J140" s="157">
        <f>ROUND(I140*H140,15)</f>
        <v>0</v>
      </c>
      <c r="K140" s="159"/>
      <c r="L140" s="34"/>
      <c r="M140" s="160" t="s">
        <v>18</v>
      </c>
      <c r="N140" s="161" t="s">
        <v>40</v>
      </c>
      <c r="O140" s="59"/>
      <c r="P140" s="162">
        <f>O140*H140</f>
        <v>0</v>
      </c>
      <c r="Q140" s="162">
        <v>0</v>
      </c>
      <c r="R140" s="162">
        <f>Q140*H140</f>
        <v>0</v>
      </c>
      <c r="S140" s="162">
        <v>0</v>
      </c>
      <c r="T140" s="163">
        <f>S140*H140</f>
        <v>0</v>
      </c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R140" s="164" t="s">
        <v>109</v>
      </c>
      <c r="AT140" s="164" t="s">
        <v>105</v>
      </c>
      <c r="AU140" s="164" t="s">
        <v>6</v>
      </c>
      <c r="AY140" s="12" t="s">
        <v>110</v>
      </c>
      <c r="BE140" s="165">
        <f>IF(N140="základní",J140,0)</f>
        <v>0</v>
      </c>
      <c r="BF140" s="165">
        <f>IF(N140="snížená",J140,0)</f>
        <v>0</v>
      </c>
      <c r="BG140" s="165">
        <f>IF(N140="zákl. přenesená",J140,0)</f>
        <v>0</v>
      </c>
      <c r="BH140" s="165">
        <f>IF(N140="sníž. přenesená",J140,0)</f>
        <v>0</v>
      </c>
      <c r="BI140" s="165">
        <f>IF(N140="nulová",J140,0)</f>
        <v>0</v>
      </c>
      <c r="BJ140" s="12" t="s">
        <v>76</v>
      </c>
      <c r="BK140" s="166">
        <f>ROUND(I140*H140,15)</f>
        <v>0</v>
      </c>
      <c r="BL140" s="12" t="s">
        <v>109</v>
      </c>
      <c r="BM140" s="164" t="s">
        <v>241</v>
      </c>
    </row>
    <row r="141" spans="1:65" s="2" customFormat="1" ht="19.2">
      <c r="A141" s="29"/>
      <c r="B141" s="30"/>
      <c r="C141" s="31"/>
      <c r="D141" s="167" t="s">
        <v>112</v>
      </c>
      <c r="E141" s="31"/>
      <c r="F141" s="168" t="s">
        <v>240</v>
      </c>
      <c r="G141" s="31"/>
      <c r="H141" s="31"/>
      <c r="I141" s="103"/>
      <c r="J141" s="31"/>
      <c r="K141" s="31"/>
      <c r="L141" s="34"/>
      <c r="M141" s="169"/>
      <c r="N141" s="170"/>
      <c r="O141" s="59"/>
      <c r="P141" s="59"/>
      <c r="Q141" s="59"/>
      <c r="R141" s="59"/>
      <c r="S141" s="59"/>
      <c r="T141" s="60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T141" s="12" t="s">
        <v>112</v>
      </c>
      <c r="AU141" s="12" t="s">
        <v>6</v>
      </c>
    </row>
    <row r="142" spans="1:65" s="2" customFormat="1" ht="21.6" customHeight="1">
      <c r="A142" s="29"/>
      <c r="B142" s="30"/>
      <c r="C142" s="153" t="s">
        <v>242</v>
      </c>
      <c r="D142" s="153" t="s">
        <v>105</v>
      </c>
      <c r="E142" s="154" t="s">
        <v>243</v>
      </c>
      <c r="F142" s="155" t="s">
        <v>244</v>
      </c>
      <c r="G142" s="156" t="s">
        <v>160</v>
      </c>
      <c r="H142" s="157">
        <v>50</v>
      </c>
      <c r="I142" s="158"/>
      <c r="J142" s="157">
        <f>ROUND(I142*H142,15)</f>
        <v>0</v>
      </c>
      <c r="K142" s="159"/>
      <c r="L142" s="34"/>
      <c r="M142" s="160" t="s">
        <v>18</v>
      </c>
      <c r="N142" s="161" t="s">
        <v>40</v>
      </c>
      <c r="O142" s="59"/>
      <c r="P142" s="162">
        <f>O142*H142</f>
        <v>0</v>
      </c>
      <c r="Q142" s="162">
        <v>0</v>
      </c>
      <c r="R142" s="162">
        <f>Q142*H142</f>
        <v>0</v>
      </c>
      <c r="S142" s="162">
        <v>0</v>
      </c>
      <c r="T142" s="163">
        <f>S142*H142</f>
        <v>0</v>
      </c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R142" s="164" t="s">
        <v>109</v>
      </c>
      <c r="AT142" s="164" t="s">
        <v>105</v>
      </c>
      <c r="AU142" s="164" t="s">
        <v>6</v>
      </c>
      <c r="AY142" s="12" t="s">
        <v>110</v>
      </c>
      <c r="BE142" s="165">
        <f>IF(N142="základní",J142,0)</f>
        <v>0</v>
      </c>
      <c r="BF142" s="165">
        <f>IF(N142="snížená",J142,0)</f>
        <v>0</v>
      </c>
      <c r="BG142" s="165">
        <f>IF(N142="zákl. přenesená",J142,0)</f>
        <v>0</v>
      </c>
      <c r="BH142" s="165">
        <f>IF(N142="sníž. přenesená",J142,0)</f>
        <v>0</v>
      </c>
      <c r="BI142" s="165">
        <f>IF(N142="nulová",J142,0)</f>
        <v>0</v>
      </c>
      <c r="BJ142" s="12" t="s">
        <v>76</v>
      </c>
      <c r="BK142" s="166">
        <f>ROUND(I142*H142,15)</f>
        <v>0</v>
      </c>
      <c r="BL142" s="12" t="s">
        <v>109</v>
      </c>
      <c r="BM142" s="164" t="s">
        <v>245</v>
      </c>
    </row>
    <row r="143" spans="1:65" s="2" customFormat="1" ht="19.2">
      <c r="A143" s="29"/>
      <c r="B143" s="30"/>
      <c r="C143" s="31"/>
      <c r="D143" s="167" t="s">
        <v>112</v>
      </c>
      <c r="E143" s="31"/>
      <c r="F143" s="168" t="s">
        <v>244</v>
      </c>
      <c r="G143" s="31"/>
      <c r="H143" s="31"/>
      <c r="I143" s="103"/>
      <c r="J143" s="31"/>
      <c r="K143" s="31"/>
      <c r="L143" s="34"/>
      <c r="M143" s="169"/>
      <c r="N143" s="170"/>
      <c r="O143" s="59"/>
      <c r="P143" s="59"/>
      <c r="Q143" s="59"/>
      <c r="R143" s="59"/>
      <c r="S143" s="59"/>
      <c r="T143" s="60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T143" s="12" t="s">
        <v>112</v>
      </c>
      <c r="AU143" s="12" t="s">
        <v>6</v>
      </c>
    </row>
    <row r="144" spans="1:65" s="2" customFormat="1" ht="21.6" customHeight="1">
      <c r="A144" s="29"/>
      <c r="B144" s="30"/>
      <c r="C144" s="153" t="s">
        <v>246</v>
      </c>
      <c r="D144" s="153" t="s">
        <v>105</v>
      </c>
      <c r="E144" s="154" t="s">
        <v>247</v>
      </c>
      <c r="F144" s="155" t="s">
        <v>248</v>
      </c>
      <c r="G144" s="156" t="s">
        <v>160</v>
      </c>
      <c r="H144" s="157">
        <v>50</v>
      </c>
      <c r="I144" s="158"/>
      <c r="J144" s="157">
        <f>ROUND(I144*H144,15)</f>
        <v>0</v>
      </c>
      <c r="K144" s="159"/>
      <c r="L144" s="34"/>
      <c r="M144" s="160" t="s">
        <v>18</v>
      </c>
      <c r="N144" s="161" t="s">
        <v>40</v>
      </c>
      <c r="O144" s="59"/>
      <c r="P144" s="162">
        <f>O144*H144</f>
        <v>0</v>
      </c>
      <c r="Q144" s="162">
        <v>0</v>
      </c>
      <c r="R144" s="162">
        <f>Q144*H144</f>
        <v>0</v>
      </c>
      <c r="S144" s="162">
        <v>0</v>
      </c>
      <c r="T144" s="163">
        <f>S144*H144</f>
        <v>0</v>
      </c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R144" s="164" t="s">
        <v>109</v>
      </c>
      <c r="AT144" s="164" t="s">
        <v>105</v>
      </c>
      <c r="AU144" s="164" t="s">
        <v>6</v>
      </c>
      <c r="AY144" s="12" t="s">
        <v>110</v>
      </c>
      <c r="BE144" s="165">
        <f>IF(N144="základní",J144,0)</f>
        <v>0</v>
      </c>
      <c r="BF144" s="165">
        <f>IF(N144="snížená",J144,0)</f>
        <v>0</v>
      </c>
      <c r="BG144" s="165">
        <f>IF(N144="zákl. přenesená",J144,0)</f>
        <v>0</v>
      </c>
      <c r="BH144" s="165">
        <f>IF(N144="sníž. přenesená",J144,0)</f>
        <v>0</v>
      </c>
      <c r="BI144" s="165">
        <f>IF(N144="nulová",J144,0)</f>
        <v>0</v>
      </c>
      <c r="BJ144" s="12" t="s">
        <v>76</v>
      </c>
      <c r="BK144" s="166">
        <f>ROUND(I144*H144,15)</f>
        <v>0</v>
      </c>
      <c r="BL144" s="12" t="s">
        <v>109</v>
      </c>
      <c r="BM144" s="164" t="s">
        <v>249</v>
      </c>
    </row>
    <row r="145" spans="1:65" s="2" customFormat="1" ht="19.2">
      <c r="A145" s="29"/>
      <c r="B145" s="30"/>
      <c r="C145" s="31"/>
      <c r="D145" s="167" t="s">
        <v>112</v>
      </c>
      <c r="E145" s="31"/>
      <c r="F145" s="168" t="s">
        <v>248</v>
      </c>
      <c r="G145" s="31"/>
      <c r="H145" s="31"/>
      <c r="I145" s="103"/>
      <c r="J145" s="31"/>
      <c r="K145" s="31"/>
      <c r="L145" s="34"/>
      <c r="M145" s="169"/>
      <c r="N145" s="170"/>
      <c r="O145" s="59"/>
      <c r="P145" s="59"/>
      <c r="Q145" s="59"/>
      <c r="R145" s="59"/>
      <c r="S145" s="59"/>
      <c r="T145" s="60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T145" s="12" t="s">
        <v>112</v>
      </c>
      <c r="AU145" s="12" t="s">
        <v>6</v>
      </c>
    </row>
    <row r="146" spans="1:65" s="2" customFormat="1" ht="21.6" customHeight="1">
      <c r="A146" s="29"/>
      <c r="B146" s="30"/>
      <c r="C146" s="153" t="s">
        <v>250</v>
      </c>
      <c r="D146" s="153" t="s">
        <v>105</v>
      </c>
      <c r="E146" s="154" t="s">
        <v>251</v>
      </c>
      <c r="F146" s="155" t="s">
        <v>252</v>
      </c>
      <c r="G146" s="156" t="s">
        <v>160</v>
      </c>
      <c r="H146" s="157">
        <v>20</v>
      </c>
      <c r="I146" s="158"/>
      <c r="J146" s="157">
        <f>ROUND(I146*H146,15)</f>
        <v>0</v>
      </c>
      <c r="K146" s="159"/>
      <c r="L146" s="34"/>
      <c r="M146" s="160" t="s">
        <v>18</v>
      </c>
      <c r="N146" s="161" t="s">
        <v>40</v>
      </c>
      <c r="O146" s="59"/>
      <c r="P146" s="162">
        <f>O146*H146</f>
        <v>0</v>
      </c>
      <c r="Q146" s="162">
        <v>0</v>
      </c>
      <c r="R146" s="162">
        <f>Q146*H146</f>
        <v>0</v>
      </c>
      <c r="S146" s="162">
        <v>0</v>
      </c>
      <c r="T146" s="163">
        <f>S146*H146</f>
        <v>0</v>
      </c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R146" s="164" t="s">
        <v>109</v>
      </c>
      <c r="AT146" s="164" t="s">
        <v>105</v>
      </c>
      <c r="AU146" s="164" t="s">
        <v>6</v>
      </c>
      <c r="AY146" s="12" t="s">
        <v>110</v>
      </c>
      <c r="BE146" s="165">
        <f>IF(N146="základní",J146,0)</f>
        <v>0</v>
      </c>
      <c r="BF146" s="165">
        <f>IF(N146="snížená",J146,0)</f>
        <v>0</v>
      </c>
      <c r="BG146" s="165">
        <f>IF(N146="zákl. přenesená",J146,0)</f>
        <v>0</v>
      </c>
      <c r="BH146" s="165">
        <f>IF(N146="sníž. přenesená",J146,0)</f>
        <v>0</v>
      </c>
      <c r="BI146" s="165">
        <f>IF(N146="nulová",J146,0)</f>
        <v>0</v>
      </c>
      <c r="BJ146" s="12" t="s">
        <v>76</v>
      </c>
      <c r="BK146" s="166">
        <f>ROUND(I146*H146,15)</f>
        <v>0</v>
      </c>
      <c r="BL146" s="12" t="s">
        <v>109</v>
      </c>
      <c r="BM146" s="164" t="s">
        <v>253</v>
      </c>
    </row>
    <row r="147" spans="1:65" s="2" customFormat="1" ht="19.2">
      <c r="A147" s="29"/>
      <c r="B147" s="30"/>
      <c r="C147" s="31"/>
      <c r="D147" s="167" t="s">
        <v>112</v>
      </c>
      <c r="E147" s="31"/>
      <c r="F147" s="168" t="s">
        <v>252</v>
      </c>
      <c r="G147" s="31"/>
      <c r="H147" s="31"/>
      <c r="I147" s="103"/>
      <c r="J147" s="31"/>
      <c r="K147" s="31"/>
      <c r="L147" s="34"/>
      <c r="M147" s="169"/>
      <c r="N147" s="170"/>
      <c r="O147" s="59"/>
      <c r="P147" s="59"/>
      <c r="Q147" s="59"/>
      <c r="R147" s="59"/>
      <c r="S147" s="59"/>
      <c r="T147" s="60"/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T147" s="12" t="s">
        <v>112</v>
      </c>
      <c r="AU147" s="12" t="s">
        <v>6</v>
      </c>
    </row>
    <row r="148" spans="1:65" s="2" customFormat="1" ht="21.6" customHeight="1">
      <c r="A148" s="29"/>
      <c r="B148" s="30"/>
      <c r="C148" s="153" t="s">
        <v>254</v>
      </c>
      <c r="D148" s="153" t="s">
        <v>105</v>
      </c>
      <c r="E148" s="154" t="s">
        <v>255</v>
      </c>
      <c r="F148" s="155" t="s">
        <v>256</v>
      </c>
      <c r="G148" s="156" t="s">
        <v>160</v>
      </c>
      <c r="H148" s="157">
        <v>20</v>
      </c>
      <c r="I148" s="158"/>
      <c r="J148" s="157">
        <f>ROUND(I148*H148,15)</f>
        <v>0</v>
      </c>
      <c r="K148" s="159"/>
      <c r="L148" s="34"/>
      <c r="M148" s="160" t="s">
        <v>18</v>
      </c>
      <c r="N148" s="161" t="s">
        <v>40</v>
      </c>
      <c r="O148" s="59"/>
      <c r="P148" s="162">
        <f>O148*H148</f>
        <v>0</v>
      </c>
      <c r="Q148" s="162">
        <v>0</v>
      </c>
      <c r="R148" s="162">
        <f>Q148*H148</f>
        <v>0</v>
      </c>
      <c r="S148" s="162">
        <v>0</v>
      </c>
      <c r="T148" s="163">
        <f>S148*H148</f>
        <v>0</v>
      </c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R148" s="164" t="s">
        <v>109</v>
      </c>
      <c r="AT148" s="164" t="s">
        <v>105</v>
      </c>
      <c r="AU148" s="164" t="s">
        <v>6</v>
      </c>
      <c r="AY148" s="12" t="s">
        <v>110</v>
      </c>
      <c r="BE148" s="165">
        <f>IF(N148="základní",J148,0)</f>
        <v>0</v>
      </c>
      <c r="BF148" s="165">
        <f>IF(N148="snížená",J148,0)</f>
        <v>0</v>
      </c>
      <c r="BG148" s="165">
        <f>IF(N148="zákl. přenesená",J148,0)</f>
        <v>0</v>
      </c>
      <c r="BH148" s="165">
        <f>IF(N148="sníž. přenesená",J148,0)</f>
        <v>0</v>
      </c>
      <c r="BI148" s="165">
        <f>IF(N148="nulová",J148,0)</f>
        <v>0</v>
      </c>
      <c r="BJ148" s="12" t="s">
        <v>76</v>
      </c>
      <c r="BK148" s="166">
        <f>ROUND(I148*H148,15)</f>
        <v>0</v>
      </c>
      <c r="BL148" s="12" t="s">
        <v>109</v>
      </c>
      <c r="BM148" s="164" t="s">
        <v>257</v>
      </c>
    </row>
    <row r="149" spans="1:65" s="2" customFormat="1" ht="19.2">
      <c r="A149" s="29"/>
      <c r="B149" s="30"/>
      <c r="C149" s="31"/>
      <c r="D149" s="167" t="s">
        <v>112</v>
      </c>
      <c r="E149" s="31"/>
      <c r="F149" s="168" t="s">
        <v>256</v>
      </c>
      <c r="G149" s="31"/>
      <c r="H149" s="31"/>
      <c r="I149" s="103"/>
      <c r="J149" s="31"/>
      <c r="K149" s="31"/>
      <c r="L149" s="34"/>
      <c r="M149" s="169"/>
      <c r="N149" s="170"/>
      <c r="O149" s="59"/>
      <c r="P149" s="59"/>
      <c r="Q149" s="59"/>
      <c r="R149" s="59"/>
      <c r="S149" s="59"/>
      <c r="T149" s="60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T149" s="12" t="s">
        <v>112</v>
      </c>
      <c r="AU149" s="12" t="s">
        <v>6</v>
      </c>
    </row>
    <row r="150" spans="1:65" s="2" customFormat="1" ht="21.6" customHeight="1">
      <c r="A150" s="29"/>
      <c r="B150" s="30"/>
      <c r="C150" s="153" t="s">
        <v>258</v>
      </c>
      <c r="D150" s="153" t="s">
        <v>105</v>
      </c>
      <c r="E150" s="154" t="s">
        <v>259</v>
      </c>
      <c r="F150" s="155" t="s">
        <v>260</v>
      </c>
      <c r="G150" s="156" t="s">
        <v>160</v>
      </c>
      <c r="H150" s="157">
        <v>20</v>
      </c>
      <c r="I150" s="158"/>
      <c r="J150" s="157">
        <f>ROUND(I150*H150,15)</f>
        <v>0</v>
      </c>
      <c r="K150" s="159"/>
      <c r="L150" s="34"/>
      <c r="M150" s="160" t="s">
        <v>18</v>
      </c>
      <c r="N150" s="161" t="s">
        <v>40</v>
      </c>
      <c r="O150" s="59"/>
      <c r="P150" s="162">
        <f>O150*H150</f>
        <v>0</v>
      </c>
      <c r="Q150" s="162">
        <v>0</v>
      </c>
      <c r="R150" s="162">
        <f>Q150*H150</f>
        <v>0</v>
      </c>
      <c r="S150" s="162">
        <v>0</v>
      </c>
      <c r="T150" s="163">
        <f>S150*H150</f>
        <v>0</v>
      </c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R150" s="164" t="s">
        <v>109</v>
      </c>
      <c r="AT150" s="164" t="s">
        <v>105</v>
      </c>
      <c r="AU150" s="164" t="s">
        <v>6</v>
      </c>
      <c r="AY150" s="12" t="s">
        <v>110</v>
      </c>
      <c r="BE150" s="165">
        <f>IF(N150="základní",J150,0)</f>
        <v>0</v>
      </c>
      <c r="BF150" s="165">
        <f>IF(N150="snížená",J150,0)</f>
        <v>0</v>
      </c>
      <c r="BG150" s="165">
        <f>IF(N150="zákl. přenesená",J150,0)</f>
        <v>0</v>
      </c>
      <c r="BH150" s="165">
        <f>IF(N150="sníž. přenesená",J150,0)</f>
        <v>0</v>
      </c>
      <c r="BI150" s="165">
        <f>IF(N150="nulová",J150,0)</f>
        <v>0</v>
      </c>
      <c r="BJ150" s="12" t="s">
        <v>76</v>
      </c>
      <c r="BK150" s="166">
        <f>ROUND(I150*H150,15)</f>
        <v>0</v>
      </c>
      <c r="BL150" s="12" t="s">
        <v>109</v>
      </c>
      <c r="BM150" s="164" t="s">
        <v>261</v>
      </c>
    </row>
    <row r="151" spans="1:65" s="2" customFormat="1" ht="10.199999999999999">
      <c r="A151" s="29"/>
      <c r="B151" s="30"/>
      <c r="C151" s="31"/>
      <c r="D151" s="167" t="s">
        <v>112</v>
      </c>
      <c r="E151" s="31"/>
      <c r="F151" s="168" t="s">
        <v>260</v>
      </c>
      <c r="G151" s="31"/>
      <c r="H151" s="31"/>
      <c r="I151" s="103"/>
      <c r="J151" s="31"/>
      <c r="K151" s="31"/>
      <c r="L151" s="34"/>
      <c r="M151" s="181"/>
      <c r="N151" s="182"/>
      <c r="O151" s="183"/>
      <c r="P151" s="183"/>
      <c r="Q151" s="183"/>
      <c r="R151" s="183"/>
      <c r="S151" s="183"/>
      <c r="T151" s="184"/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T151" s="12" t="s">
        <v>112</v>
      </c>
      <c r="AU151" s="12" t="s">
        <v>6</v>
      </c>
    </row>
    <row r="152" spans="1:65" s="2" customFormat="1" ht="6.9" customHeight="1">
      <c r="A152" s="29"/>
      <c r="B152" s="42"/>
      <c r="C152" s="43"/>
      <c r="D152" s="43"/>
      <c r="E152" s="43"/>
      <c r="F152" s="43"/>
      <c r="G152" s="43"/>
      <c r="H152" s="43"/>
      <c r="I152" s="131"/>
      <c r="J152" s="43"/>
      <c r="K152" s="43"/>
      <c r="L152" s="34"/>
      <c r="M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</row>
  </sheetData>
  <sheetProtection algorithmName="SHA-512" hashValue="L8ZPUBtCfzEDkQlo5/JUZeO0gdFU85jNSjgbr2NwsU2dLi3dhm3qPElXrwR2w/5Z08DLCFHJkC+boKcEe+w1Yw==" saltValue="PmU8ljDlCzQLISD8QhYPG0pw9F6w4mkmhNapkMBMQDTXaP7GtPOwgiZ+gQ019KmtREHL34FRUODFcepHRg+FBQ==" spinCount="100000" sheet="1" objects="1" scenarios="1" formatColumns="0" formatRows="0" autoFilter="0"/>
  <autoFilter ref="C78:K151"/>
  <mergeCells count="9">
    <mergeCell ref="E50:H50"/>
    <mergeCell ref="E69:H69"/>
    <mergeCell ref="E71:H71"/>
    <mergeCell ref="L2:V2"/>
    <mergeCell ref="E7:H7"/>
    <mergeCell ref="E9:H9"/>
    <mergeCell ref="E18:H18"/>
    <mergeCell ref="E27:H27"/>
    <mergeCell ref="E48:H48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90"/>
  <sheetViews>
    <sheetView showGridLines="0" workbookViewId="0">
      <selection activeCell="G1" sqref="G1:J1048576"/>
    </sheetView>
  </sheetViews>
  <sheetFormatPr defaultRowHeight="13.8"/>
  <cols>
    <col min="1" max="1" width="7.140625" style="1" customWidth="1"/>
    <col min="2" max="2" width="1.42578125" style="1" customWidth="1"/>
    <col min="3" max="3" width="3.5703125" style="1" customWidth="1"/>
    <col min="4" max="4" width="3.7109375" style="1" customWidth="1"/>
    <col min="5" max="5" width="14.7109375" style="1" customWidth="1"/>
    <col min="6" max="6" width="43.5703125" style="1" customWidth="1"/>
    <col min="7" max="7" width="9" style="1" bestFit="1" customWidth="1"/>
    <col min="8" max="8" width="14.5703125" style="1" bestFit="1" customWidth="1"/>
    <col min="9" max="9" width="18.5703125" style="96" bestFit="1" customWidth="1"/>
    <col min="10" max="10" width="19.42578125" style="1" bestFit="1" customWidth="1"/>
    <col min="11" max="11" width="17.28515625" style="1" hidden="1" customWidth="1"/>
    <col min="12" max="12" width="8" style="1" customWidth="1"/>
    <col min="13" max="13" width="9.28515625" style="1" hidden="1" customWidth="1"/>
    <col min="14" max="14" width="9.140625" style="1" hidden="1"/>
    <col min="15" max="20" width="12.140625" style="1" hidden="1" customWidth="1"/>
    <col min="21" max="21" width="14" style="1" hidden="1" customWidth="1"/>
    <col min="22" max="22" width="10.5703125" style="1" customWidth="1"/>
    <col min="23" max="23" width="14" style="1" customWidth="1"/>
    <col min="24" max="24" width="10.5703125" style="1" customWidth="1"/>
    <col min="25" max="25" width="12.85546875" style="1" customWidth="1"/>
    <col min="26" max="26" width="9.42578125" style="1" customWidth="1"/>
    <col min="27" max="27" width="12.85546875" style="1" customWidth="1"/>
    <col min="28" max="28" width="14" style="1" customWidth="1"/>
    <col min="29" max="29" width="9.42578125" style="1" customWidth="1"/>
    <col min="30" max="30" width="12.85546875" style="1" customWidth="1"/>
    <col min="31" max="31" width="14" style="1" customWidth="1"/>
    <col min="44" max="65" width="9.140625" style="1" hidden="1"/>
  </cols>
  <sheetData>
    <row r="2" spans="1:46" s="1" customFormat="1" ht="36.9" customHeight="1">
      <c r="I2" s="96"/>
      <c r="L2" s="274"/>
      <c r="M2" s="274"/>
      <c r="N2" s="274"/>
      <c r="O2" s="274"/>
      <c r="P2" s="274"/>
      <c r="Q2" s="274"/>
      <c r="R2" s="274"/>
      <c r="S2" s="274"/>
      <c r="T2" s="274"/>
      <c r="U2" s="274"/>
      <c r="V2" s="274"/>
      <c r="AT2" s="12" t="s">
        <v>81</v>
      </c>
    </row>
    <row r="3" spans="1:46" s="1" customFormat="1" ht="6.9" customHeight="1">
      <c r="B3" s="97"/>
      <c r="C3" s="98"/>
      <c r="D3" s="98"/>
      <c r="E3" s="98"/>
      <c r="F3" s="98"/>
      <c r="G3" s="98"/>
      <c r="H3" s="98"/>
      <c r="I3" s="99"/>
      <c r="J3" s="98"/>
      <c r="K3" s="98"/>
      <c r="L3" s="15"/>
      <c r="AT3" s="12" t="s">
        <v>78</v>
      </c>
    </row>
    <row r="4" spans="1:46" s="1" customFormat="1" ht="24.9" customHeight="1">
      <c r="B4" s="15"/>
      <c r="D4" s="100" t="s">
        <v>85</v>
      </c>
      <c r="I4" s="96"/>
      <c r="L4" s="15"/>
      <c r="M4" s="101" t="s">
        <v>10</v>
      </c>
      <c r="AT4" s="12" t="s">
        <v>4</v>
      </c>
    </row>
    <row r="5" spans="1:46" s="1" customFormat="1" ht="6.9" customHeight="1">
      <c r="B5" s="15"/>
      <c r="I5" s="96"/>
      <c r="L5" s="15"/>
    </row>
    <row r="6" spans="1:46" s="1" customFormat="1" ht="12" customHeight="1">
      <c r="B6" s="15"/>
      <c r="D6" s="102" t="s">
        <v>15</v>
      </c>
      <c r="I6" s="96"/>
      <c r="L6" s="15"/>
    </row>
    <row r="7" spans="1:46" s="1" customFormat="1" ht="24" customHeight="1">
      <c r="B7" s="15"/>
      <c r="E7" s="303" t="str">
        <f>'Rekapitulace zakázky'!K6</f>
        <v>Zimní údržba a odstraňování sněhu u ST Hradec Králové 2019 - 2020</v>
      </c>
      <c r="F7" s="304"/>
      <c r="G7" s="304"/>
      <c r="H7" s="304"/>
      <c r="I7" s="96"/>
      <c r="L7" s="15"/>
    </row>
    <row r="8" spans="1:46" s="2" customFormat="1" ht="12" customHeight="1">
      <c r="A8" s="29"/>
      <c r="B8" s="34"/>
      <c r="C8" s="29"/>
      <c r="D8" s="102" t="s">
        <v>86</v>
      </c>
      <c r="E8" s="29"/>
      <c r="F8" s="29"/>
      <c r="G8" s="29"/>
      <c r="H8" s="29"/>
      <c r="I8" s="103"/>
      <c r="J8" s="29"/>
      <c r="K8" s="29"/>
      <c r="L8" s="104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14.4" customHeight="1">
      <c r="A9" s="29"/>
      <c r="B9" s="34"/>
      <c r="C9" s="29"/>
      <c r="D9" s="29"/>
      <c r="E9" s="305" t="s">
        <v>262</v>
      </c>
      <c r="F9" s="306"/>
      <c r="G9" s="306"/>
      <c r="H9" s="306"/>
      <c r="I9" s="103"/>
      <c r="J9" s="29"/>
      <c r="K9" s="29"/>
      <c r="L9" s="104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t="10.199999999999999">
      <c r="A10" s="29"/>
      <c r="B10" s="34"/>
      <c r="C10" s="29"/>
      <c r="D10" s="29"/>
      <c r="E10" s="29"/>
      <c r="F10" s="29"/>
      <c r="G10" s="29"/>
      <c r="H10" s="29"/>
      <c r="I10" s="103"/>
      <c r="J10" s="29"/>
      <c r="K10" s="29"/>
      <c r="L10" s="104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customHeight="1">
      <c r="A11" s="29"/>
      <c r="B11" s="34"/>
      <c r="C11" s="29"/>
      <c r="D11" s="102" t="s">
        <v>17</v>
      </c>
      <c r="E11" s="29"/>
      <c r="F11" s="105" t="s">
        <v>18</v>
      </c>
      <c r="G11" s="29"/>
      <c r="H11" s="29"/>
      <c r="I11" s="106" t="s">
        <v>19</v>
      </c>
      <c r="J11" s="105" t="s">
        <v>18</v>
      </c>
      <c r="K11" s="29"/>
      <c r="L11" s="104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customHeight="1">
      <c r="A12" s="29"/>
      <c r="B12" s="34"/>
      <c r="C12" s="29"/>
      <c r="D12" s="102" t="s">
        <v>20</v>
      </c>
      <c r="E12" s="29"/>
      <c r="F12" s="105" t="s">
        <v>21</v>
      </c>
      <c r="G12" s="29"/>
      <c r="H12" s="29"/>
      <c r="I12" s="106" t="s">
        <v>22</v>
      </c>
      <c r="J12" s="107" t="str">
        <f>'Rekapitulace zakázky'!AN8</f>
        <v>15. 10. 2019</v>
      </c>
      <c r="K12" s="29"/>
      <c r="L12" s="104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8" customHeight="1">
      <c r="A13" s="29"/>
      <c r="B13" s="34"/>
      <c r="C13" s="29"/>
      <c r="D13" s="29"/>
      <c r="E13" s="29"/>
      <c r="F13" s="29"/>
      <c r="G13" s="29"/>
      <c r="H13" s="29"/>
      <c r="I13" s="103"/>
      <c r="J13" s="29"/>
      <c r="K13" s="29"/>
      <c r="L13" s="104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customHeight="1">
      <c r="A14" s="29"/>
      <c r="B14" s="34"/>
      <c r="C14" s="29"/>
      <c r="D14" s="102" t="s">
        <v>24</v>
      </c>
      <c r="E14" s="29"/>
      <c r="F14" s="29"/>
      <c r="G14" s="29"/>
      <c r="H14" s="29"/>
      <c r="I14" s="106" t="s">
        <v>25</v>
      </c>
      <c r="J14" s="105" t="str">
        <f>IF('Rekapitulace zakázky'!AN10="","",'Rekapitulace zakázky'!AN10)</f>
        <v/>
      </c>
      <c r="K14" s="29"/>
      <c r="L14" s="104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customHeight="1">
      <c r="A15" s="29"/>
      <c r="B15" s="34"/>
      <c r="C15" s="29"/>
      <c r="D15" s="29"/>
      <c r="E15" s="105" t="str">
        <f>IF('Rekapitulace zakázky'!E11="","",'Rekapitulace zakázky'!E11)</f>
        <v xml:space="preserve"> </v>
      </c>
      <c r="F15" s="29"/>
      <c r="G15" s="29"/>
      <c r="H15" s="29"/>
      <c r="I15" s="106" t="s">
        <v>27</v>
      </c>
      <c r="J15" s="105" t="str">
        <f>IF('Rekapitulace zakázky'!AN11="","",'Rekapitulace zakázky'!AN11)</f>
        <v/>
      </c>
      <c r="K15" s="29"/>
      <c r="L15" s="104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" customHeight="1">
      <c r="A16" s="29"/>
      <c r="B16" s="34"/>
      <c r="C16" s="29"/>
      <c r="D16" s="29"/>
      <c r="E16" s="29"/>
      <c r="F16" s="29"/>
      <c r="G16" s="29"/>
      <c r="H16" s="29"/>
      <c r="I16" s="103"/>
      <c r="J16" s="29"/>
      <c r="K16" s="29"/>
      <c r="L16" s="104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customHeight="1">
      <c r="A17" s="29"/>
      <c r="B17" s="34"/>
      <c r="C17" s="29"/>
      <c r="D17" s="102" t="s">
        <v>28</v>
      </c>
      <c r="E17" s="29"/>
      <c r="F17" s="29"/>
      <c r="G17" s="29"/>
      <c r="H17" s="29"/>
      <c r="I17" s="106" t="s">
        <v>25</v>
      </c>
      <c r="J17" s="25" t="str">
        <f>'Rekapitulace zakázky'!AN13</f>
        <v>Vyplň údaj</v>
      </c>
      <c r="K17" s="29"/>
      <c r="L17" s="104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customHeight="1">
      <c r="A18" s="29"/>
      <c r="B18" s="34"/>
      <c r="C18" s="29"/>
      <c r="D18" s="29"/>
      <c r="E18" s="307" t="str">
        <f>'Rekapitulace zakázky'!E14</f>
        <v>Vyplň údaj</v>
      </c>
      <c r="F18" s="308"/>
      <c r="G18" s="308"/>
      <c r="H18" s="308"/>
      <c r="I18" s="106" t="s">
        <v>27</v>
      </c>
      <c r="J18" s="25" t="str">
        <f>'Rekapitulace zakázky'!AN14</f>
        <v>Vyplň údaj</v>
      </c>
      <c r="K18" s="29"/>
      <c r="L18" s="104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" customHeight="1">
      <c r="A19" s="29"/>
      <c r="B19" s="34"/>
      <c r="C19" s="29"/>
      <c r="D19" s="29"/>
      <c r="E19" s="29"/>
      <c r="F19" s="29"/>
      <c r="G19" s="29"/>
      <c r="H19" s="29"/>
      <c r="I19" s="103"/>
      <c r="J19" s="29"/>
      <c r="K19" s="29"/>
      <c r="L19" s="104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customHeight="1">
      <c r="A20" s="29"/>
      <c r="B20" s="34"/>
      <c r="C20" s="29"/>
      <c r="D20" s="102" t="s">
        <v>30</v>
      </c>
      <c r="E20" s="29"/>
      <c r="F20" s="29"/>
      <c r="G20" s="29"/>
      <c r="H20" s="29"/>
      <c r="I20" s="106" t="s">
        <v>25</v>
      </c>
      <c r="J20" s="105" t="str">
        <f>IF('Rekapitulace zakázky'!AN16="","",'Rekapitulace zakázky'!AN16)</f>
        <v/>
      </c>
      <c r="K20" s="29"/>
      <c r="L20" s="104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customHeight="1">
      <c r="A21" s="29"/>
      <c r="B21" s="34"/>
      <c r="C21" s="29"/>
      <c r="D21" s="29"/>
      <c r="E21" s="105" t="str">
        <f>IF('Rekapitulace zakázky'!E17="","",'Rekapitulace zakázky'!E17)</f>
        <v xml:space="preserve"> </v>
      </c>
      <c r="F21" s="29"/>
      <c r="G21" s="29"/>
      <c r="H21" s="29"/>
      <c r="I21" s="106" t="s">
        <v>27</v>
      </c>
      <c r="J21" s="105" t="str">
        <f>IF('Rekapitulace zakázky'!AN17="","",'Rekapitulace zakázky'!AN17)</f>
        <v/>
      </c>
      <c r="K21" s="29"/>
      <c r="L21" s="104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" customHeight="1">
      <c r="A22" s="29"/>
      <c r="B22" s="34"/>
      <c r="C22" s="29"/>
      <c r="D22" s="29"/>
      <c r="E22" s="29"/>
      <c r="F22" s="29"/>
      <c r="G22" s="29"/>
      <c r="H22" s="29"/>
      <c r="I22" s="103"/>
      <c r="J22" s="29"/>
      <c r="K22" s="29"/>
      <c r="L22" s="104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customHeight="1">
      <c r="A23" s="29"/>
      <c r="B23" s="34"/>
      <c r="C23" s="29"/>
      <c r="D23" s="102" t="s">
        <v>32</v>
      </c>
      <c r="E23" s="29"/>
      <c r="F23" s="29"/>
      <c r="G23" s="29"/>
      <c r="H23" s="29"/>
      <c r="I23" s="106" t="s">
        <v>25</v>
      </c>
      <c r="J23" s="105" t="str">
        <f>IF('Rekapitulace zakázky'!AN19="","",'Rekapitulace zakázky'!AN19)</f>
        <v/>
      </c>
      <c r="K23" s="29"/>
      <c r="L23" s="104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customHeight="1">
      <c r="A24" s="29"/>
      <c r="B24" s="34"/>
      <c r="C24" s="29"/>
      <c r="D24" s="29"/>
      <c r="E24" s="105" t="str">
        <f>IF('Rekapitulace zakázky'!E20="","",'Rekapitulace zakázky'!E20)</f>
        <v xml:space="preserve"> </v>
      </c>
      <c r="F24" s="29"/>
      <c r="G24" s="29"/>
      <c r="H24" s="29"/>
      <c r="I24" s="106" t="s">
        <v>27</v>
      </c>
      <c r="J24" s="105" t="str">
        <f>IF('Rekapitulace zakázky'!AN20="","",'Rekapitulace zakázky'!AN20)</f>
        <v/>
      </c>
      <c r="K24" s="29"/>
      <c r="L24" s="104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" customHeight="1">
      <c r="A25" s="29"/>
      <c r="B25" s="34"/>
      <c r="C25" s="29"/>
      <c r="D25" s="29"/>
      <c r="E25" s="29"/>
      <c r="F25" s="29"/>
      <c r="G25" s="29"/>
      <c r="H25" s="29"/>
      <c r="I25" s="103"/>
      <c r="J25" s="29"/>
      <c r="K25" s="29"/>
      <c r="L25" s="104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customHeight="1">
      <c r="A26" s="29"/>
      <c r="B26" s="34"/>
      <c r="C26" s="29"/>
      <c r="D26" s="102" t="s">
        <v>33</v>
      </c>
      <c r="E26" s="29"/>
      <c r="F26" s="29"/>
      <c r="G26" s="29"/>
      <c r="H26" s="29"/>
      <c r="I26" s="103"/>
      <c r="J26" s="29"/>
      <c r="K26" s="29"/>
      <c r="L26" s="104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4.4" customHeight="1">
      <c r="A27" s="108"/>
      <c r="B27" s="109"/>
      <c r="C27" s="108"/>
      <c r="D27" s="108"/>
      <c r="E27" s="309" t="s">
        <v>18</v>
      </c>
      <c r="F27" s="309"/>
      <c r="G27" s="309"/>
      <c r="H27" s="309"/>
      <c r="I27" s="110"/>
      <c r="J27" s="108"/>
      <c r="K27" s="108"/>
      <c r="L27" s="111"/>
      <c r="S27" s="108"/>
      <c r="T27" s="108"/>
      <c r="U27" s="108"/>
      <c r="V27" s="108"/>
      <c r="W27" s="108"/>
      <c r="X27" s="108"/>
      <c r="Y27" s="108"/>
      <c r="Z27" s="108"/>
      <c r="AA27" s="108"/>
      <c r="AB27" s="108"/>
      <c r="AC27" s="108"/>
      <c r="AD27" s="108"/>
      <c r="AE27" s="108"/>
    </row>
    <row r="28" spans="1:31" s="2" customFormat="1" ht="6.9" customHeight="1">
      <c r="A28" s="29"/>
      <c r="B28" s="34"/>
      <c r="C28" s="29"/>
      <c r="D28" s="29"/>
      <c r="E28" s="29"/>
      <c r="F28" s="29"/>
      <c r="G28" s="29"/>
      <c r="H28" s="29"/>
      <c r="I28" s="103"/>
      <c r="J28" s="29"/>
      <c r="K28" s="29"/>
      <c r="L28" s="104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" customHeight="1">
      <c r="A29" s="29"/>
      <c r="B29" s="34"/>
      <c r="C29" s="29"/>
      <c r="D29" s="112"/>
      <c r="E29" s="112"/>
      <c r="F29" s="112"/>
      <c r="G29" s="112"/>
      <c r="H29" s="112"/>
      <c r="I29" s="113"/>
      <c r="J29" s="112"/>
      <c r="K29" s="112"/>
      <c r="L29" s="104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25.35" customHeight="1">
      <c r="A30" s="29"/>
      <c r="B30" s="34"/>
      <c r="C30" s="29"/>
      <c r="D30" s="114" t="s">
        <v>35</v>
      </c>
      <c r="E30" s="29"/>
      <c r="F30" s="29"/>
      <c r="G30" s="29"/>
      <c r="H30" s="29"/>
      <c r="I30" s="103"/>
      <c r="J30" s="115">
        <f>ROUND(J79, 15)</f>
        <v>0</v>
      </c>
      <c r="K30" s="29"/>
      <c r="L30" s="104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6.9" customHeight="1">
      <c r="A31" s="29"/>
      <c r="B31" s="34"/>
      <c r="C31" s="29"/>
      <c r="D31" s="112"/>
      <c r="E31" s="112"/>
      <c r="F31" s="112"/>
      <c r="G31" s="112"/>
      <c r="H31" s="112"/>
      <c r="I31" s="113"/>
      <c r="J31" s="112"/>
      <c r="K31" s="112"/>
      <c r="L31" s="104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14.4" customHeight="1">
      <c r="A32" s="29"/>
      <c r="B32" s="34"/>
      <c r="C32" s="29"/>
      <c r="D32" s="29"/>
      <c r="E32" s="29"/>
      <c r="F32" s="116" t="s">
        <v>37</v>
      </c>
      <c r="G32" s="29"/>
      <c r="H32" s="29"/>
      <c r="I32" s="117" t="s">
        <v>36</v>
      </c>
      <c r="J32" s="116" t="s">
        <v>38</v>
      </c>
      <c r="K32" s="29"/>
      <c r="L32" s="104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14.4" customHeight="1">
      <c r="A33" s="29"/>
      <c r="B33" s="34"/>
      <c r="C33" s="29"/>
      <c r="D33" s="118" t="s">
        <v>39</v>
      </c>
      <c r="E33" s="102" t="s">
        <v>40</v>
      </c>
      <c r="F33" s="119">
        <f>ROUND((SUM(BE79:BE89)),  15)</f>
        <v>0</v>
      </c>
      <c r="G33" s="29"/>
      <c r="H33" s="29"/>
      <c r="I33" s="120">
        <v>0.21</v>
      </c>
      <c r="J33" s="119">
        <f>ROUND(((SUM(BE79:BE89))*I33),  15)</f>
        <v>0</v>
      </c>
      <c r="K33" s="29"/>
      <c r="L33" s="104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" customHeight="1">
      <c r="A34" s="29"/>
      <c r="B34" s="34"/>
      <c r="C34" s="29"/>
      <c r="D34" s="29"/>
      <c r="E34" s="102" t="s">
        <v>41</v>
      </c>
      <c r="F34" s="119">
        <f>ROUND((SUM(BF79:BF89)),  15)</f>
        <v>0</v>
      </c>
      <c r="G34" s="29"/>
      <c r="H34" s="29"/>
      <c r="I34" s="120">
        <v>0.15</v>
      </c>
      <c r="J34" s="119">
        <f>ROUND(((SUM(BF79:BF89))*I34),  15)</f>
        <v>0</v>
      </c>
      <c r="K34" s="29"/>
      <c r="L34" s="104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" hidden="1" customHeight="1">
      <c r="A35" s="29"/>
      <c r="B35" s="34"/>
      <c r="C35" s="29"/>
      <c r="D35" s="29"/>
      <c r="E35" s="102" t="s">
        <v>42</v>
      </c>
      <c r="F35" s="119">
        <f>ROUND((SUM(BG79:BG89)),  15)</f>
        <v>0</v>
      </c>
      <c r="G35" s="29"/>
      <c r="H35" s="29"/>
      <c r="I35" s="120">
        <v>0.21</v>
      </c>
      <c r="J35" s="119">
        <f>0</f>
        <v>0</v>
      </c>
      <c r="K35" s="29"/>
      <c r="L35" s="104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" hidden="1" customHeight="1">
      <c r="A36" s="29"/>
      <c r="B36" s="34"/>
      <c r="C36" s="29"/>
      <c r="D36" s="29"/>
      <c r="E36" s="102" t="s">
        <v>43</v>
      </c>
      <c r="F36" s="119">
        <f>ROUND((SUM(BH79:BH89)),  15)</f>
        <v>0</v>
      </c>
      <c r="G36" s="29"/>
      <c r="H36" s="29"/>
      <c r="I36" s="120">
        <v>0.15</v>
      </c>
      <c r="J36" s="119">
        <f>0</f>
        <v>0</v>
      </c>
      <c r="K36" s="29"/>
      <c r="L36" s="104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" hidden="1" customHeight="1">
      <c r="A37" s="29"/>
      <c r="B37" s="34"/>
      <c r="C37" s="29"/>
      <c r="D37" s="29"/>
      <c r="E37" s="102" t="s">
        <v>44</v>
      </c>
      <c r="F37" s="119">
        <f>ROUND((SUM(BI79:BI89)),  15)</f>
        <v>0</v>
      </c>
      <c r="G37" s="29"/>
      <c r="H37" s="29"/>
      <c r="I37" s="120">
        <v>0</v>
      </c>
      <c r="J37" s="119">
        <f>0</f>
        <v>0</v>
      </c>
      <c r="K37" s="29"/>
      <c r="L37" s="104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6.9" customHeight="1">
      <c r="A38" s="29"/>
      <c r="B38" s="34"/>
      <c r="C38" s="29"/>
      <c r="D38" s="29"/>
      <c r="E38" s="29"/>
      <c r="F38" s="29"/>
      <c r="G38" s="29"/>
      <c r="H38" s="29"/>
      <c r="I38" s="103"/>
      <c r="J38" s="29"/>
      <c r="K38" s="29"/>
      <c r="L38" s="104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25.35" customHeight="1">
      <c r="A39" s="29"/>
      <c r="B39" s="34"/>
      <c r="C39" s="121"/>
      <c r="D39" s="122" t="s">
        <v>45</v>
      </c>
      <c r="E39" s="123"/>
      <c r="F39" s="123"/>
      <c r="G39" s="124" t="s">
        <v>46</v>
      </c>
      <c r="H39" s="125" t="s">
        <v>47</v>
      </c>
      <c r="I39" s="126"/>
      <c r="J39" s="127">
        <f>SUM(J30:J37)</f>
        <v>0</v>
      </c>
      <c r="K39" s="128"/>
      <c r="L39" s="104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14.4" customHeight="1">
      <c r="A40" s="29"/>
      <c r="B40" s="129"/>
      <c r="C40" s="130"/>
      <c r="D40" s="130"/>
      <c r="E40" s="130"/>
      <c r="F40" s="130"/>
      <c r="G40" s="130"/>
      <c r="H40" s="130"/>
      <c r="I40" s="131"/>
      <c r="J40" s="130"/>
      <c r="K40" s="130"/>
      <c r="L40" s="104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4" spans="1:31" s="2" customFormat="1" ht="6.9" customHeight="1">
      <c r="A44" s="29"/>
      <c r="B44" s="132"/>
      <c r="C44" s="133"/>
      <c r="D44" s="133"/>
      <c r="E44" s="133"/>
      <c r="F44" s="133"/>
      <c r="G44" s="133"/>
      <c r="H44" s="133"/>
      <c r="I44" s="134"/>
      <c r="J44" s="133"/>
      <c r="K44" s="133"/>
      <c r="L44" s="104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</row>
    <row r="45" spans="1:31" s="2" customFormat="1" ht="24.9" customHeight="1">
      <c r="A45" s="29"/>
      <c r="B45" s="30"/>
      <c r="C45" s="18" t="s">
        <v>88</v>
      </c>
      <c r="D45" s="31"/>
      <c r="E45" s="31"/>
      <c r="F45" s="31"/>
      <c r="G45" s="31"/>
      <c r="H45" s="31"/>
      <c r="I45" s="103"/>
      <c r="J45" s="31"/>
      <c r="K45" s="31"/>
      <c r="L45" s="104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</row>
    <row r="46" spans="1:31" s="2" customFormat="1" ht="6.9" customHeight="1">
      <c r="A46" s="29"/>
      <c r="B46" s="30"/>
      <c r="C46" s="31"/>
      <c r="D46" s="31"/>
      <c r="E46" s="31"/>
      <c r="F46" s="31"/>
      <c r="G46" s="31"/>
      <c r="H46" s="31"/>
      <c r="I46" s="103"/>
      <c r="J46" s="31"/>
      <c r="K46" s="31"/>
      <c r="L46" s="104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</row>
    <row r="47" spans="1:31" s="2" customFormat="1" ht="12" customHeight="1">
      <c r="A47" s="29"/>
      <c r="B47" s="30"/>
      <c r="C47" s="24" t="s">
        <v>15</v>
      </c>
      <c r="D47" s="31"/>
      <c r="E47" s="31"/>
      <c r="F47" s="31"/>
      <c r="G47" s="31"/>
      <c r="H47" s="31"/>
      <c r="I47" s="103"/>
      <c r="J47" s="31"/>
      <c r="K47" s="31"/>
      <c r="L47" s="104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</row>
    <row r="48" spans="1:31" s="2" customFormat="1" ht="24" customHeight="1">
      <c r="A48" s="29"/>
      <c r="B48" s="30"/>
      <c r="C48" s="31"/>
      <c r="D48" s="31"/>
      <c r="E48" s="310" t="str">
        <f>E7</f>
        <v>Zimní údržba a odstraňování sněhu u ST Hradec Králové 2019 - 2020</v>
      </c>
      <c r="F48" s="311"/>
      <c r="G48" s="311"/>
      <c r="H48" s="311"/>
      <c r="I48" s="103"/>
      <c r="J48" s="31"/>
      <c r="K48" s="31"/>
      <c r="L48" s="104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</row>
    <row r="49" spans="1:47" s="2" customFormat="1" ht="12" customHeight="1">
      <c r="A49" s="29"/>
      <c r="B49" s="30"/>
      <c r="C49" s="24" t="s">
        <v>86</v>
      </c>
      <c r="D49" s="31"/>
      <c r="E49" s="31"/>
      <c r="F49" s="31"/>
      <c r="G49" s="31"/>
      <c r="H49" s="31"/>
      <c r="I49" s="103"/>
      <c r="J49" s="31"/>
      <c r="K49" s="31"/>
      <c r="L49" s="104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</row>
    <row r="50" spans="1:47" s="2" customFormat="1" ht="14.4" customHeight="1">
      <c r="A50" s="29"/>
      <c r="B50" s="30"/>
      <c r="C50" s="31"/>
      <c r="D50" s="31"/>
      <c r="E50" s="283" t="str">
        <f>E9</f>
        <v>SO 02 - Zimní údržba R-položky</v>
      </c>
      <c r="F50" s="312"/>
      <c r="G50" s="312"/>
      <c r="H50" s="312"/>
      <c r="I50" s="103"/>
      <c r="J50" s="31"/>
      <c r="K50" s="31"/>
      <c r="L50" s="104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</row>
    <row r="51" spans="1:47" s="2" customFormat="1" ht="6.9" customHeight="1">
      <c r="A51" s="29"/>
      <c r="B51" s="30"/>
      <c r="C51" s="31"/>
      <c r="D51" s="31"/>
      <c r="E51" s="31"/>
      <c r="F51" s="31"/>
      <c r="G51" s="31"/>
      <c r="H51" s="31"/>
      <c r="I51" s="103"/>
      <c r="J51" s="31"/>
      <c r="K51" s="31"/>
      <c r="L51" s="104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</row>
    <row r="52" spans="1:47" s="2" customFormat="1" ht="12" customHeight="1">
      <c r="A52" s="29"/>
      <c r="B52" s="30"/>
      <c r="C52" s="24" t="s">
        <v>20</v>
      </c>
      <c r="D52" s="31"/>
      <c r="E52" s="31"/>
      <c r="F52" s="22" t="str">
        <f>F12</f>
        <v>ST Hradec Králové</v>
      </c>
      <c r="G52" s="31"/>
      <c r="H52" s="31"/>
      <c r="I52" s="106" t="s">
        <v>22</v>
      </c>
      <c r="J52" s="54" t="str">
        <f>IF(J12="","",J12)</f>
        <v>15. 10. 2019</v>
      </c>
      <c r="K52" s="31"/>
      <c r="L52" s="104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</row>
    <row r="53" spans="1:47" s="2" customFormat="1" ht="6.9" customHeight="1">
      <c r="A53" s="29"/>
      <c r="B53" s="30"/>
      <c r="C53" s="31"/>
      <c r="D53" s="31"/>
      <c r="E53" s="31"/>
      <c r="F53" s="31"/>
      <c r="G53" s="31"/>
      <c r="H53" s="31"/>
      <c r="I53" s="103"/>
      <c r="J53" s="31"/>
      <c r="K53" s="31"/>
      <c r="L53" s="104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</row>
    <row r="54" spans="1:47" s="2" customFormat="1" ht="15.6" customHeight="1">
      <c r="A54" s="29"/>
      <c r="B54" s="30"/>
      <c r="C54" s="24" t="s">
        <v>24</v>
      </c>
      <c r="D54" s="31"/>
      <c r="E54" s="31"/>
      <c r="F54" s="22" t="str">
        <f>E15</f>
        <v xml:space="preserve"> </v>
      </c>
      <c r="G54" s="31"/>
      <c r="H54" s="31"/>
      <c r="I54" s="106" t="s">
        <v>30</v>
      </c>
      <c r="J54" s="27" t="str">
        <f>E21</f>
        <v xml:space="preserve"> </v>
      </c>
      <c r="K54" s="31"/>
      <c r="L54" s="104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</row>
    <row r="55" spans="1:47" s="2" customFormat="1" ht="15.6" customHeight="1">
      <c r="A55" s="29"/>
      <c r="B55" s="30"/>
      <c r="C55" s="24" t="s">
        <v>28</v>
      </c>
      <c r="D55" s="31"/>
      <c r="E55" s="31"/>
      <c r="F55" s="22" t="str">
        <f>IF(E18="","",E18)</f>
        <v>Vyplň údaj</v>
      </c>
      <c r="G55" s="31"/>
      <c r="H55" s="31"/>
      <c r="I55" s="106" t="s">
        <v>32</v>
      </c>
      <c r="J55" s="27" t="str">
        <f>E24</f>
        <v xml:space="preserve"> </v>
      </c>
      <c r="K55" s="31"/>
      <c r="L55" s="104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</row>
    <row r="56" spans="1:47" s="2" customFormat="1" ht="10.35" customHeight="1">
      <c r="A56" s="29"/>
      <c r="B56" s="30"/>
      <c r="C56" s="31"/>
      <c r="D56" s="31"/>
      <c r="E56" s="31"/>
      <c r="F56" s="31"/>
      <c r="G56" s="31"/>
      <c r="H56" s="31"/>
      <c r="I56" s="103"/>
      <c r="J56" s="31"/>
      <c r="K56" s="31"/>
      <c r="L56" s="104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</row>
    <row r="57" spans="1:47" s="2" customFormat="1" ht="29.25" customHeight="1">
      <c r="A57" s="29"/>
      <c r="B57" s="30"/>
      <c r="C57" s="135" t="s">
        <v>89</v>
      </c>
      <c r="D57" s="136"/>
      <c r="E57" s="136"/>
      <c r="F57" s="136"/>
      <c r="G57" s="136"/>
      <c r="H57" s="136"/>
      <c r="I57" s="137"/>
      <c r="J57" s="138" t="s">
        <v>90</v>
      </c>
      <c r="K57" s="136"/>
      <c r="L57" s="104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</row>
    <row r="58" spans="1:47" s="2" customFormat="1" ht="10.35" customHeight="1">
      <c r="A58" s="29"/>
      <c r="B58" s="30"/>
      <c r="C58" s="31"/>
      <c r="D58" s="31"/>
      <c r="E58" s="31"/>
      <c r="F58" s="31"/>
      <c r="G58" s="31"/>
      <c r="H58" s="31"/>
      <c r="I58" s="103"/>
      <c r="J58" s="31"/>
      <c r="K58" s="31"/>
      <c r="L58" s="104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</row>
    <row r="59" spans="1:47" s="2" customFormat="1" ht="22.8" customHeight="1">
      <c r="A59" s="29"/>
      <c r="B59" s="30"/>
      <c r="C59" s="139" t="s">
        <v>67</v>
      </c>
      <c r="D59" s="31"/>
      <c r="E59" s="31"/>
      <c r="F59" s="31"/>
      <c r="G59" s="31"/>
      <c r="H59" s="31"/>
      <c r="I59" s="103"/>
      <c r="J59" s="72">
        <f>J79</f>
        <v>0</v>
      </c>
      <c r="K59" s="31"/>
      <c r="L59" s="104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U59" s="12" t="s">
        <v>91</v>
      </c>
    </row>
    <row r="60" spans="1:47" s="2" customFormat="1" ht="21.75" customHeight="1">
      <c r="A60" s="29"/>
      <c r="B60" s="30"/>
      <c r="C60" s="31"/>
      <c r="D60" s="31"/>
      <c r="E60" s="31"/>
      <c r="F60" s="31"/>
      <c r="G60" s="31"/>
      <c r="H60" s="31"/>
      <c r="I60" s="103"/>
      <c r="J60" s="31"/>
      <c r="K60" s="31"/>
      <c r="L60" s="104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</row>
    <row r="61" spans="1:47" s="2" customFormat="1" ht="6.9" customHeight="1">
      <c r="A61" s="29"/>
      <c r="B61" s="42"/>
      <c r="C61" s="43"/>
      <c r="D61" s="43"/>
      <c r="E61" s="43"/>
      <c r="F61" s="43"/>
      <c r="G61" s="43"/>
      <c r="H61" s="43"/>
      <c r="I61" s="131"/>
      <c r="J61" s="43"/>
      <c r="K61" s="43"/>
      <c r="L61" s="104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5" spans="1:65" s="2" customFormat="1" ht="6.9" customHeight="1">
      <c r="A65" s="29"/>
      <c r="B65" s="44"/>
      <c r="C65" s="45"/>
      <c r="D65" s="45"/>
      <c r="E65" s="45"/>
      <c r="F65" s="45"/>
      <c r="G65" s="45"/>
      <c r="H65" s="45"/>
      <c r="I65" s="134"/>
      <c r="J65" s="45"/>
      <c r="K65" s="45"/>
      <c r="L65" s="104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65" s="2" customFormat="1" ht="24.9" customHeight="1">
      <c r="A66" s="29"/>
      <c r="B66" s="30"/>
      <c r="C66" s="18" t="s">
        <v>92</v>
      </c>
      <c r="D66" s="31"/>
      <c r="E66" s="31"/>
      <c r="F66" s="31"/>
      <c r="G66" s="31"/>
      <c r="H66" s="31"/>
      <c r="I66" s="103"/>
      <c r="J66" s="31"/>
      <c r="K66" s="31"/>
      <c r="L66" s="104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</row>
    <row r="67" spans="1:65" s="2" customFormat="1" ht="6.9" customHeight="1">
      <c r="A67" s="29"/>
      <c r="B67" s="30"/>
      <c r="C67" s="31"/>
      <c r="D67" s="31"/>
      <c r="E67" s="31"/>
      <c r="F67" s="31"/>
      <c r="G67" s="31"/>
      <c r="H67" s="31"/>
      <c r="I67" s="103"/>
      <c r="J67" s="31"/>
      <c r="K67" s="31"/>
      <c r="L67" s="104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</row>
    <row r="68" spans="1:65" s="2" customFormat="1" ht="12" customHeight="1">
      <c r="A68" s="29"/>
      <c r="B68" s="30"/>
      <c r="C68" s="24" t="s">
        <v>15</v>
      </c>
      <c r="D68" s="31"/>
      <c r="E68" s="31"/>
      <c r="F68" s="31"/>
      <c r="G68" s="31"/>
      <c r="H68" s="31"/>
      <c r="I68" s="103"/>
      <c r="J68" s="31"/>
      <c r="K68" s="31"/>
      <c r="L68" s="104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</row>
    <row r="69" spans="1:65" s="2" customFormat="1" ht="24" customHeight="1">
      <c r="A69" s="29"/>
      <c r="B69" s="30"/>
      <c r="C69" s="31"/>
      <c r="D69" s="31"/>
      <c r="E69" s="310" t="str">
        <f>E7</f>
        <v>Zimní údržba a odstraňování sněhu u ST Hradec Králové 2019 - 2020</v>
      </c>
      <c r="F69" s="311"/>
      <c r="G69" s="311"/>
      <c r="H69" s="311"/>
      <c r="I69" s="103"/>
      <c r="J69" s="31"/>
      <c r="K69" s="31"/>
      <c r="L69" s="104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</row>
    <row r="70" spans="1:65" s="2" customFormat="1" ht="12" customHeight="1">
      <c r="A70" s="29"/>
      <c r="B70" s="30"/>
      <c r="C70" s="24" t="s">
        <v>86</v>
      </c>
      <c r="D70" s="31"/>
      <c r="E70" s="31"/>
      <c r="F70" s="31"/>
      <c r="G70" s="31"/>
      <c r="H70" s="31"/>
      <c r="I70" s="103"/>
      <c r="J70" s="31"/>
      <c r="K70" s="31"/>
      <c r="L70" s="104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</row>
    <row r="71" spans="1:65" s="2" customFormat="1" ht="14.4" customHeight="1">
      <c r="A71" s="29"/>
      <c r="B71" s="30"/>
      <c r="C71" s="31"/>
      <c r="D71" s="31"/>
      <c r="E71" s="283" t="str">
        <f>E9</f>
        <v>SO 02 - Zimní údržba R-položky</v>
      </c>
      <c r="F71" s="312"/>
      <c r="G71" s="312"/>
      <c r="H71" s="312"/>
      <c r="I71" s="103"/>
      <c r="J71" s="31"/>
      <c r="K71" s="31"/>
      <c r="L71" s="104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</row>
    <row r="72" spans="1:65" s="2" customFormat="1" ht="6.9" customHeight="1">
      <c r="A72" s="29"/>
      <c r="B72" s="30"/>
      <c r="C72" s="31"/>
      <c r="D72" s="31"/>
      <c r="E72" s="31"/>
      <c r="F72" s="31"/>
      <c r="G72" s="31"/>
      <c r="H72" s="31"/>
      <c r="I72" s="103"/>
      <c r="J72" s="31"/>
      <c r="K72" s="31"/>
      <c r="L72" s="104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</row>
    <row r="73" spans="1:65" s="2" customFormat="1" ht="12" customHeight="1">
      <c r="A73" s="29"/>
      <c r="B73" s="30"/>
      <c r="C73" s="24" t="s">
        <v>20</v>
      </c>
      <c r="D73" s="31"/>
      <c r="E73" s="31"/>
      <c r="F73" s="22" t="str">
        <f>F12</f>
        <v>ST Hradec Králové</v>
      </c>
      <c r="G73" s="31"/>
      <c r="H73" s="31"/>
      <c r="I73" s="106" t="s">
        <v>22</v>
      </c>
      <c r="J73" s="54" t="str">
        <f>IF(J12="","",J12)</f>
        <v>15. 10. 2019</v>
      </c>
      <c r="K73" s="31"/>
      <c r="L73" s="104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</row>
    <row r="74" spans="1:65" s="2" customFormat="1" ht="6.9" customHeight="1">
      <c r="A74" s="29"/>
      <c r="B74" s="30"/>
      <c r="C74" s="31"/>
      <c r="D74" s="31"/>
      <c r="E74" s="31"/>
      <c r="F74" s="31"/>
      <c r="G74" s="31"/>
      <c r="H74" s="31"/>
      <c r="I74" s="103"/>
      <c r="J74" s="31"/>
      <c r="K74" s="31"/>
      <c r="L74" s="104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</row>
    <row r="75" spans="1:65" s="2" customFormat="1" ht="15.6" customHeight="1">
      <c r="A75" s="29"/>
      <c r="B75" s="30"/>
      <c r="C75" s="24" t="s">
        <v>24</v>
      </c>
      <c r="D75" s="31"/>
      <c r="E75" s="31"/>
      <c r="F75" s="22" t="str">
        <f>E15</f>
        <v xml:space="preserve"> </v>
      </c>
      <c r="G75" s="31"/>
      <c r="H75" s="31"/>
      <c r="I75" s="106" t="s">
        <v>30</v>
      </c>
      <c r="J75" s="27" t="str">
        <f>E21</f>
        <v xml:space="preserve"> </v>
      </c>
      <c r="K75" s="31"/>
      <c r="L75" s="104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</row>
    <row r="76" spans="1:65" s="2" customFormat="1" ht="15.6" customHeight="1">
      <c r="A76" s="29"/>
      <c r="B76" s="30"/>
      <c r="C76" s="24" t="s">
        <v>28</v>
      </c>
      <c r="D76" s="31"/>
      <c r="E76" s="31"/>
      <c r="F76" s="22" t="str">
        <f>IF(E18="","",E18)</f>
        <v>Vyplň údaj</v>
      </c>
      <c r="G76" s="31"/>
      <c r="H76" s="31"/>
      <c r="I76" s="106" t="s">
        <v>32</v>
      </c>
      <c r="J76" s="27" t="str">
        <f>E24</f>
        <v xml:space="preserve"> </v>
      </c>
      <c r="K76" s="31"/>
      <c r="L76" s="104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65" s="2" customFormat="1" ht="10.35" customHeight="1">
      <c r="A77" s="29"/>
      <c r="B77" s="30"/>
      <c r="C77" s="31"/>
      <c r="D77" s="31"/>
      <c r="E77" s="31"/>
      <c r="F77" s="31"/>
      <c r="G77" s="31"/>
      <c r="H77" s="31"/>
      <c r="I77" s="103"/>
      <c r="J77" s="31"/>
      <c r="K77" s="31"/>
      <c r="L77" s="104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78" spans="1:65" s="9" customFormat="1" ht="29.25" customHeight="1">
      <c r="A78" s="140"/>
      <c r="B78" s="141"/>
      <c r="C78" s="142" t="s">
        <v>93</v>
      </c>
      <c r="D78" s="143" t="s">
        <v>54</v>
      </c>
      <c r="E78" s="143" t="s">
        <v>50</v>
      </c>
      <c r="F78" s="143" t="s">
        <v>51</v>
      </c>
      <c r="G78" s="143" t="s">
        <v>94</v>
      </c>
      <c r="H78" s="143" t="s">
        <v>95</v>
      </c>
      <c r="I78" s="144" t="s">
        <v>96</v>
      </c>
      <c r="J78" s="145" t="s">
        <v>90</v>
      </c>
      <c r="K78" s="146" t="s">
        <v>97</v>
      </c>
      <c r="L78" s="147"/>
      <c r="M78" s="63" t="s">
        <v>18</v>
      </c>
      <c r="N78" s="64" t="s">
        <v>39</v>
      </c>
      <c r="O78" s="64" t="s">
        <v>98</v>
      </c>
      <c r="P78" s="64" t="s">
        <v>99</v>
      </c>
      <c r="Q78" s="64" t="s">
        <v>100</v>
      </c>
      <c r="R78" s="64" t="s">
        <v>101</v>
      </c>
      <c r="S78" s="64" t="s">
        <v>102</v>
      </c>
      <c r="T78" s="65" t="s">
        <v>103</v>
      </c>
      <c r="U78" s="140"/>
      <c r="V78" s="140"/>
      <c r="W78" s="140"/>
      <c r="X78" s="140"/>
      <c r="Y78" s="140"/>
      <c r="Z78" s="140"/>
      <c r="AA78" s="140"/>
      <c r="AB78" s="140"/>
      <c r="AC78" s="140"/>
      <c r="AD78" s="140"/>
      <c r="AE78" s="140"/>
    </row>
    <row r="79" spans="1:65" s="2" customFormat="1" ht="22.8" customHeight="1">
      <c r="A79" s="29"/>
      <c r="B79" s="30"/>
      <c r="C79" s="70" t="s">
        <v>104</v>
      </c>
      <c r="D79" s="31"/>
      <c r="E79" s="31"/>
      <c r="F79" s="31"/>
      <c r="G79" s="31"/>
      <c r="H79" s="31"/>
      <c r="I79" s="103"/>
      <c r="J79" s="148">
        <f>BK79</f>
        <v>0</v>
      </c>
      <c r="K79" s="31"/>
      <c r="L79" s="34"/>
      <c r="M79" s="66"/>
      <c r="N79" s="149"/>
      <c r="O79" s="67"/>
      <c r="P79" s="150">
        <f>SUM(P80:P89)</f>
        <v>0</v>
      </c>
      <c r="Q79" s="67"/>
      <c r="R79" s="150">
        <f>SUM(R80:R89)</f>
        <v>0</v>
      </c>
      <c r="S79" s="67"/>
      <c r="T79" s="151">
        <f>SUM(T80:T89)</f>
        <v>0</v>
      </c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T79" s="12" t="s">
        <v>68</v>
      </c>
      <c r="AU79" s="12" t="s">
        <v>91</v>
      </c>
      <c r="BK79" s="152">
        <f>SUM(BK80:BK89)</f>
        <v>0</v>
      </c>
    </row>
    <row r="80" spans="1:65" s="2" customFormat="1" ht="14.4" customHeight="1">
      <c r="A80" s="29"/>
      <c r="B80" s="30"/>
      <c r="C80" s="153" t="s">
        <v>76</v>
      </c>
      <c r="D80" s="153" t="s">
        <v>105</v>
      </c>
      <c r="E80" s="154" t="s">
        <v>263</v>
      </c>
      <c r="F80" s="155" t="s">
        <v>264</v>
      </c>
      <c r="G80" s="156" t="s">
        <v>160</v>
      </c>
      <c r="H80" s="157">
        <v>200</v>
      </c>
      <c r="I80" s="158"/>
      <c r="J80" s="157">
        <f>ROUND(I80*H80,15)</f>
        <v>0</v>
      </c>
      <c r="K80" s="159"/>
      <c r="L80" s="34"/>
      <c r="M80" s="160" t="s">
        <v>18</v>
      </c>
      <c r="N80" s="161" t="s">
        <v>40</v>
      </c>
      <c r="O80" s="59"/>
      <c r="P80" s="162">
        <f>O80*H80</f>
        <v>0</v>
      </c>
      <c r="Q80" s="162">
        <v>0</v>
      </c>
      <c r="R80" s="162">
        <f>Q80*H80</f>
        <v>0</v>
      </c>
      <c r="S80" s="162">
        <v>0</v>
      </c>
      <c r="T80" s="163">
        <f>S80*H80</f>
        <v>0</v>
      </c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R80" s="164" t="s">
        <v>109</v>
      </c>
      <c r="AT80" s="164" t="s">
        <v>105</v>
      </c>
      <c r="AU80" s="164" t="s">
        <v>6</v>
      </c>
      <c r="AY80" s="12" t="s">
        <v>110</v>
      </c>
      <c r="BE80" s="165">
        <f>IF(N80="základní",J80,0)</f>
        <v>0</v>
      </c>
      <c r="BF80" s="165">
        <f>IF(N80="snížená",J80,0)</f>
        <v>0</v>
      </c>
      <c r="BG80" s="165">
        <f>IF(N80="zákl. přenesená",J80,0)</f>
        <v>0</v>
      </c>
      <c r="BH80" s="165">
        <f>IF(N80="sníž. přenesená",J80,0)</f>
        <v>0</v>
      </c>
      <c r="BI80" s="165">
        <f>IF(N80="nulová",J80,0)</f>
        <v>0</v>
      </c>
      <c r="BJ80" s="12" t="s">
        <v>76</v>
      </c>
      <c r="BK80" s="166">
        <f>ROUND(I80*H80,15)</f>
        <v>0</v>
      </c>
      <c r="BL80" s="12" t="s">
        <v>109</v>
      </c>
      <c r="BM80" s="164" t="s">
        <v>265</v>
      </c>
    </row>
    <row r="81" spans="1:65" s="2" customFormat="1" ht="10.199999999999999">
      <c r="A81" s="29"/>
      <c r="B81" s="30"/>
      <c r="C81" s="31"/>
      <c r="D81" s="167" t="s">
        <v>112</v>
      </c>
      <c r="E81" s="31"/>
      <c r="F81" s="168" t="s">
        <v>264</v>
      </c>
      <c r="G81" s="31"/>
      <c r="H81" s="31"/>
      <c r="I81" s="103"/>
      <c r="J81" s="31"/>
      <c r="K81" s="31"/>
      <c r="L81" s="34"/>
      <c r="M81" s="169"/>
      <c r="N81" s="170"/>
      <c r="O81" s="59"/>
      <c r="P81" s="59"/>
      <c r="Q81" s="59"/>
      <c r="R81" s="59"/>
      <c r="S81" s="59"/>
      <c r="T81" s="60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T81" s="12" t="s">
        <v>112</v>
      </c>
      <c r="AU81" s="12" t="s">
        <v>6</v>
      </c>
    </row>
    <row r="82" spans="1:65" s="2" customFormat="1" ht="21.6" customHeight="1">
      <c r="A82" s="29"/>
      <c r="B82" s="30"/>
      <c r="C82" s="153" t="s">
        <v>78</v>
      </c>
      <c r="D82" s="153" t="s">
        <v>105</v>
      </c>
      <c r="E82" s="154" t="s">
        <v>266</v>
      </c>
      <c r="F82" s="155" t="s">
        <v>267</v>
      </c>
      <c r="G82" s="156" t="s">
        <v>160</v>
      </c>
      <c r="H82" s="157">
        <v>250</v>
      </c>
      <c r="I82" s="158"/>
      <c r="J82" s="157">
        <f>ROUND(I82*H82,15)</f>
        <v>0</v>
      </c>
      <c r="K82" s="159"/>
      <c r="L82" s="34"/>
      <c r="M82" s="160" t="s">
        <v>18</v>
      </c>
      <c r="N82" s="161" t="s">
        <v>40</v>
      </c>
      <c r="O82" s="59"/>
      <c r="P82" s="162">
        <f>O82*H82</f>
        <v>0</v>
      </c>
      <c r="Q82" s="162">
        <v>0</v>
      </c>
      <c r="R82" s="162">
        <f>Q82*H82</f>
        <v>0</v>
      </c>
      <c r="S82" s="162">
        <v>0</v>
      </c>
      <c r="T82" s="163">
        <f>S82*H82</f>
        <v>0</v>
      </c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R82" s="164" t="s">
        <v>109</v>
      </c>
      <c r="AT82" s="164" t="s">
        <v>105</v>
      </c>
      <c r="AU82" s="164" t="s">
        <v>6</v>
      </c>
      <c r="AY82" s="12" t="s">
        <v>110</v>
      </c>
      <c r="BE82" s="165">
        <f>IF(N82="základní",J82,0)</f>
        <v>0</v>
      </c>
      <c r="BF82" s="165">
        <f>IF(N82="snížená",J82,0)</f>
        <v>0</v>
      </c>
      <c r="BG82" s="165">
        <f>IF(N82="zákl. přenesená",J82,0)</f>
        <v>0</v>
      </c>
      <c r="BH82" s="165">
        <f>IF(N82="sníž. přenesená",J82,0)</f>
        <v>0</v>
      </c>
      <c r="BI82" s="165">
        <f>IF(N82="nulová",J82,0)</f>
        <v>0</v>
      </c>
      <c r="BJ82" s="12" t="s">
        <v>76</v>
      </c>
      <c r="BK82" s="166">
        <f>ROUND(I82*H82,15)</f>
        <v>0</v>
      </c>
      <c r="BL82" s="12" t="s">
        <v>109</v>
      </c>
      <c r="BM82" s="164" t="s">
        <v>268</v>
      </c>
    </row>
    <row r="83" spans="1:65" s="2" customFormat="1" ht="10.199999999999999">
      <c r="A83" s="29"/>
      <c r="B83" s="30"/>
      <c r="C83" s="31"/>
      <c r="D83" s="167" t="s">
        <v>112</v>
      </c>
      <c r="E83" s="31"/>
      <c r="F83" s="168" t="s">
        <v>267</v>
      </c>
      <c r="G83" s="31"/>
      <c r="H83" s="31"/>
      <c r="I83" s="103"/>
      <c r="J83" s="31"/>
      <c r="K83" s="31"/>
      <c r="L83" s="34"/>
      <c r="M83" s="169"/>
      <c r="N83" s="170"/>
      <c r="O83" s="59"/>
      <c r="P83" s="59"/>
      <c r="Q83" s="59"/>
      <c r="R83" s="59"/>
      <c r="S83" s="59"/>
      <c r="T83" s="60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T83" s="12" t="s">
        <v>112</v>
      </c>
      <c r="AU83" s="12" t="s">
        <v>6</v>
      </c>
    </row>
    <row r="84" spans="1:65" s="2" customFormat="1" ht="54" customHeight="1">
      <c r="A84" s="29"/>
      <c r="B84" s="30"/>
      <c r="C84" s="153" t="s">
        <v>116</v>
      </c>
      <c r="D84" s="153" t="s">
        <v>105</v>
      </c>
      <c r="E84" s="154" t="s">
        <v>269</v>
      </c>
      <c r="F84" s="155" t="s">
        <v>270</v>
      </c>
      <c r="G84" s="156" t="s">
        <v>182</v>
      </c>
      <c r="H84" s="157">
        <v>2000</v>
      </c>
      <c r="I84" s="158"/>
      <c r="J84" s="157">
        <f>ROUND(I84*H84,15)</f>
        <v>0</v>
      </c>
      <c r="K84" s="159"/>
      <c r="L84" s="34"/>
      <c r="M84" s="160" t="s">
        <v>18</v>
      </c>
      <c r="N84" s="161" t="s">
        <v>40</v>
      </c>
      <c r="O84" s="59"/>
      <c r="P84" s="162">
        <f>O84*H84</f>
        <v>0</v>
      </c>
      <c r="Q84" s="162">
        <v>0</v>
      </c>
      <c r="R84" s="162">
        <f>Q84*H84</f>
        <v>0</v>
      </c>
      <c r="S84" s="162">
        <v>0</v>
      </c>
      <c r="T84" s="163">
        <f>S84*H84</f>
        <v>0</v>
      </c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R84" s="164" t="s">
        <v>109</v>
      </c>
      <c r="AT84" s="164" t="s">
        <v>105</v>
      </c>
      <c r="AU84" s="164" t="s">
        <v>6</v>
      </c>
      <c r="AY84" s="12" t="s">
        <v>110</v>
      </c>
      <c r="BE84" s="165">
        <f>IF(N84="základní",J84,0)</f>
        <v>0</v>
      </c>
      <c r="BF84" s="165">
        <f>IF(N84="snížená",J84,0)</f>
        <v>0</v>
      </c>
      <c r="BG84" s="165">
        <f>IF(N84="zákl. přenesená",J84,0)</f>
        <v>0</v>
      </c>
      <c r="BH84" s="165">
        <f>IF(N84="sníž. přenesená",J84,0)</f>
        <v>0</v>
      </c>
      <c r="BI84" s="165">
        <f>IF(N84="nulová",J84,0)</f>
        <v>0</v>
      </c>
      <c r="BJ84" s="12" t="s">
        <v>76</v>
      </c>
      <c r="BK84" s="166">
        <f>ROUND(I84*H84,15)</f>
        <v>0</v>
      </c>
      <c r="BL84" s="12" t="s">
        <v>109</v>
      </c>
      <c r="BM84" s="164" t="s">
        <v>271</v>
      </c>
    </row>
    <row r="85" spans="1:65" s="2" customFormat="1" ht="48">
      <c r="A85" s="29"/>
      <c r="B85" s="30"/>
      <c r="C85" s="31"/>
      <c r="D85" s="167" t="s">
        <v>112</v>
      </c>
      <c r="E85" s="31"/>
      <c r="F85" s="168" t="s">
        <v>272</v>
      </c>
      <c r="G85" s="31"/>
      <c r="H85" s="31"/>
      <c r="I85" s="103"/>
      <c r="J85" s="31"/>
      <c r="K85" s="31"/>
      <c r="L85" s="34"/>
      <c r="M85" s="169"/>
      <c r="N85" s="170"/>
      <c r="O85" s="59"/>
      <c r="P85" s="59"/>
      <c r="Q85" s="59"/>
      <c r="R85" s="59"/>
      <c r="S85" s="59"/>
      <c r="T85" s="60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T85" s="12" t="s">
        <v>112</v>
      </c>
      <c r="AU85" s="12" t="s">
        <v>6</v>
      </c>
    </row>
    <row r="86" spans="1:65" s="2" customFormat="1" ht="32.4" customHeight="1">
      <c r="A86" s="29"/>
      <c r="B86" s="30"/>
      <c r="C86" s="153" t="s">
        <v>109</v>
      </c>
      <c r="D86" s="153" t="s">
        <v>105</v>
      </c>
      <c r="E86" s="154" t="s">
        <v>273</v>
      </c>
      <c r="F86" s="155" t="s">
        <v>274</v>
      </c>
      <c r="G86" s="156" t="s">
        <v>182</v>
      </c>
      <c r="H86" s="157">
        <v>2000</v>
      </c>
      <c r="I86" s="158"/>
      <c r="J86" s="157">
        <f>ROUND(I86*H86,15)</f>
        <v>0</v>
      </c>
      <c r="K86" s="159"/>
      <c r="L86" s="34"/>
      <c r="M86" s="160" t="s">
        <v>18</v>
      </c>
      <c r="N86" s="161" t="s">
        <v>40</v>
      </c>
      <c r="O86" s="59"/>
      <c r="P86" s="162">
        <f>O86*H86</f>
        <v>0</v>
      </c>
      <c r="Q86" s="162">
        <v>0</v>
      </c>
      <c r="R86" s="162">
        <f>Q86*H86</f>
        <v>0</v>
      </c>
      <c r="S86" s="162">
        <v>0</v>
      </c>
      <c r="T86" s="163">
        <f>S86*H86</f>
        <v>0</v>
      </c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R86" s="164" t="s">
        <v>109</v>
      </c>
      <c r="AT86" s="164" t="s">
        <v>105</v>
      </c>
      <c r="AU86" s="164" t="s">
        <v>6</v>
      </c>
      <c r="AY86" s="12" t="s">
        <v>110</v>
      </c>
      <c r="BE86" s="165">
        <f>IF(N86="základní",J86,0)</f>
        <v>0</v>
      </c>
      <c r="BF86" s="165">
        <f>IF(N86="snížená",J86,0)</f>
        <v>0</v>
      </c>
      <c r="BG86" s="165">
        <f>IF(N86="zákl. přenesená",J86,0)</f>
        <v>0</v>
      </c>
      <c r="BH86" s="165">
        <f>IF(N86="sníž. přenesená",J86,0)</f>
        <v>0</v>
      </c>
      <c r="BI86" s="165">
        <f>IF(N86="nulová",J86,0)</f>
        <v>0</v>
      </c>
      <c r="BJ86" s="12" t="s">
        <v>76</v>
      </c>
      <c r="BK86" s="166">
        <f>ROUND(I86*H86,15)</f>
        <v>0</v>
      </c>
      <c r="BL86" s="12" t="s">
        <v>109</v>
      </c>
      <c r="BM86" s="164" t="s">
        <v>275</v>
      </c>
    </row>
    <row r="87" spans="1:65" s="2" customFormat="1" ht="28.8">
      <c r="A87" s="29"/>
      <c r="B87" s="30"/>
      <c r="C87" s="31"/>
      <c r="D87" s="167" t="s">
        <v>112</v>
      </c>
      <c r="E87" s="31"/>
      <c r="F87" s="168" t="s">
        <v>276</v>
      </c>
      <c r="G87" s="31"/>
      <c r="H87" s="31"/>
      <c r="I87" s="103"/>
      <c r="J87" s="31"/>
      <c r="K87" s="31"/>
      <c r="L87" s="34"/>
      <c r="M87" s="169"/>
      <c r="N87" s="170"/>
      <c r="O87" s="59"/>
      <c r="P87" s="59"/>
      <c r="Q87" s="59"/>
      <c r="R87" s="59"/>
      <c r="S87" s="59"/>
      <c r="T87" s="60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T87" s="12" t="s">
        <v>112</v>
      </c>
      <c r="AU87" s="12" t="s">
        <v>6</v>
      </c>
    </row>
    <row r="88" spans="1:65" s="2" customFormat="1" ht="14.4" customHeight="1">
      <c r="A88" s="29"/>
      <c r="B88" s="30"/>
      <c r="C88" s="153" t="s">
        <v>123</v>
      </c>
      <c r="D88" s="153" t="s">
        <v>105</v>
      </c>
      <c r="E88" s="154" t="s">
        <v>277</v>
      </c>
      <c r="F88" s="155" t="s">
        <v>278</v>
      </c>
      <c r="G88" s="156" t="s">
        <v>182</v>
      </c>
      <c r="H88" s="157">
        <v>60000</v>
      </c>
      <c r="I88" s="158"/>
      <c r="J88" s="157">
        <f>ROUND(I88*H88,15)</f>
        <v>0</v>
      </c>
      <c r="K88" s="159"/>
      <c r="L88" s="34"/>
      <c r="M88" s="160" t="s">
        <v>18</v>
      </c>
      <c r="N88" s="161" t="s">
        <v>40</v>
      </c>
      <c r="O88" s="59"/>
      <c r="P88" s="162">
        <f>O88*H88</f>
        <v>0</v>
      </c>
      <c r="Q88" s="162">
        <v>0</v>
      </c>
      <c r="R88" s="162">
        <f>Q88*H88</f>
        <v>0</v>
      </c>
      <c r="S88" s="162">
        <v>0</v>
      </c>
      <c r="T88" s="163">
        <f>S88*H88</f>
        <v>0</v>
      </c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R88" s="164" t="s">
        <v>109</v>
      </c>
      <c r="AT88" s="164" t="s">
        <v>105</v>
      </c>
      <c r="AU88" s="164" t="s">
        <v>6</v>
      </c>
      <c r="AY88" s="12" t="s">
        <v>110</v>
      </c>
      <c r="BE88" s="165">
        <f>IF(N88="základní",J88,0)</f>
        <v>0</v>
      </c>
      <c r="BF88" s="165">
        <f>IF(N88="snížená",J88,0)</f>
        <v>0</v>
      </c>
      <c r="BG88" s="165">
        <f>IF(N88="zákl. přenesená",J88,0)</f>
        <v>0</v>
      </c>
      <c r="BH88" s="165">
        <f>IF(N88="sníž. přenesená",J88,0)</f>
        <v>0</v>
      </c>
      <c r="BI88" s="165">
        <f>IF(N88="nulová",J88,0)</f>
        <v>0</v>
      </c>
      <c r="BJ88" s="12" t="s">
        <v>76</v>
      </c>
      <c r="BK88" s="166">
        <f>ROUND(I88*H88,15)</f>
        <v>0</v>
      </c>
      <c r="BL88" s="12" t="s">
        <v>109</v>
      </c>
      <c r="BM88" s="164" t="s">
        <v>279</v>
      </c>
    </row>
    <row r="89" spans="1:65" s="2" customFormat="1" ht="10.199999999999999">
      <c r="A89" s="29"/>
      <c r="B89" s="30"/>
      <c r="C89" s="31"/>
      <c r="D89" s="167" t="s">
        <v>112</v>
      </c>
      <c r="E89" s="31"/>
      <c r="F89" s="168" t="s">
        <v>278</v>
      </c>
      <c r="G89" s="31"/>
      <c r="H89" s="31"/>
      <c r="I89" s="103"/>
      <c r="J89" s="31"/>
      <c r="K89" s="31"/>
      <c r="L89" s="34"/>
      <c r="M89" s="181"/>
      <c r="N89" s="182"/>
      <c r="O89" s="183"/>
      <c r="P89" s="183"/>
      <c r="Q89" s="183"/>
      <c r="R89" s="183"/>
      <c r="S89" s="183"/>
      <c r="T89" s="184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T89" s="12" t="s">
        <v>112</v>
      </c>
      <c r="AU89" s="12" t="s">
        <v>6</v>
      </c>
    </row>
    <row r="90" spans="1:65" s="2" customFormat="1" ht="6.9" customHeight="1">
      <c r="A90" s="29"/>
      <c r="B90" s="42"/>
      <c r="C90" s="43"/>
      <c r="D90" s="43"/>
      <c r="E90" s="43"/>
      <c r="F90" s="43"/>
      <c r="G90" s="43"/>
      <c r="H90" s="43"/>
      <c r="I90" s="131"/>
      <c r="J90" s="43"/>
      <c r="K90" s="43"/>
      <c r="L90" s="34"/>
      <c r="M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</sheetData>
  <sheetProtection algorithmName="SHA-512" hashValue="GqIScrqJ0Z4UnBsMKuaQ0MHl9fMINLdUvoUSnB9HVzC/umKG+Nz6NsDJxVfX+KW4DTOFk5gUK4m+fKXeyzU06Q==" saltValue="R6k8PvpgDhwURt5zzXJuidio03pGzVGIbHezflcUwt3Fr0UrzAMEqkJFyeGkVRyk2AfNzA3Jl2ceYQ8XJMdX8Q==" spinCount="100000" sheet="1" objects="1" scenarios="1" formatColumns="0" formatRows="0" autoFilter="0"/>
  <autoFilter ref="C78:K89"/>
  <mergeCells count="9">
    <mergeCell ref="E50:H50"/>
    <mergeCell ref="E69:H69"/>
    <mergeCell ref="E71:H71"/>
    <mergeCell ref="L2:V2"/>
    <mergeCell ref="E7:H7"/>
    <mergeCell ref="E9:H9"/>
    <mergeCell ref="E18:H18"/>
    <mergeCell ref="E27:H27"/>
    <mergeCell ref="E48:H48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88"/>
  <sheetViews>
    <sheetView showGridLines="0" topLeftCell="A68" workbookViewId="0">
      <selection activeCell="G68" sqref="G1:J1048576"/>
    </sheetView>
  </sheetViews>
  <sheetFormatPr defaultRowHeight="13.8"/>
  <cols>
    <col min="1" max="1" width="7.140625" style="1" customWidth="1"/>
    <col min="2" max="2" width="1.42578125" style="1" customWidth="1"/>
    <col min="3" max="3" width="3.5703125" style="1" customWidth="1"/>
    <col min="4" max="4" width="3.7109375" style="1" customWidth="1"/>
    <col min="5" max="5" width="14.7109375" style="1" customWidth="1"/>
    <col min="6" max="6" width="43.5703125" style="1" customWidth="1"/>
    <col min="7" max="7" width="9" style="1" bestFit="1" customWidth="1"/>
    <col min="8" max="8" width="14.5703125" style="1" bestFit="1" customWidth="1"/>
    <col min="9" max="9" width="18.5703125" style="96" bestFit="1" customWidth="1"/>
    <col min="10" max="10" width="19.42578125" style="1" bestFit="1" customWidth="1"/>
    <col min="11" max="11" width="17.28515625" style="1" hidden="1" customWidth="1"/>
    <col min="12" max="12" width="8" style="1" customWidth="1"/>
    <col min="13" max="13" width="9.28515625" style="1" hidden="1" customWidth="1"/>
    <col min="14" max="14" width="9.140625" style="1" hidden="1"/>
    <col min="15" max="20" width="12.140625" style="1" hidden="1" customWidth="1"/>
    <col min="21" max="21" width="14" style="1" hidden="1" customWidth="1"/>
    <col min="22" max="22" width="10.5703125" style="1" customWidth="1"/>
    <col min="23" max="23" width="14" style="1" customWidth="1"/>
    <col min="24" max="24" width="10.5703125" style="1" customWidth="1"/>
    <col min="25" max="25" width="12.85546875" style="1" customWidth="1"/>
    <col min="26" max="26" width="9.42578125" style="1" customWidth="1"/>
    <col min="27" max="27" width="12.85546875" style="1" customWidth="1"/>
    <col min="28" max="28" width="14" style="1" customWidth="1"/>
    <col min="29" max="29" width="9.42578125" style="1" customWidth="1"/>
    <col min="30" max="30" width="12.85546875" style="1" customWidth="1"/>
    <col min="31" max="31" width="14" style="1" customWidth="1"/>
    <col min="44" max="65" width="9.140625" style="1" hidden="1"/>
  </cols>
  <sheetData>
    <row r="2" spans="1:46" s="1" customFormat="1" ht="36.9" customHeight="1">
      <c r="I2" s="96"/>
      <c r="L2" s="274"/>
      <c r="M2" s="274"/>
      <c r="N2" s="274"/>
      <c r="O2" s="274"/>
      <c r="P2" s="274"/>
      <c r="Q2" s="274"/>
      <c r="R2" s="274"/>
      <c r="S2" s="274"/>
      <c r="T2" s="274"/>
      <c r="U2" s="274"/>
      <c r="V2" s="274"/>
      <c r="AT2" s="12" t="s">
        <v>84</v>
      </c>
    </row>
    <row r="3" spans="1:46" s="1" customFormat="1" ht="6.9" customHeight="1">
      <c r="B3" s="97"/>
      <c r="C3" s="98"/>
      <c r="D3" s="98"/>
      <c r="E3" s="98"/>
      <c r="F3" s="98"/>
      <c r="G3" s="98"/>
      <c r="H3" s="98"/>
      <c r="I3" s="99"/>
      <c r="J3" s="98"/>
      <c r="K3" s="98"/>
      <c r="L3" s="15"/>
      <c r="AT3" s="12" t="s">
        <v>78</v>
      </c>
    </row>
    <row r="4" spans="1:46" s="1" customFormat="1" ht="24.9" customHeight="1">
      <c r="B4" s="15"/>
      <c r="D4" s="100" t="s">
        <v>85</v>
      </c>
      <c r="I4" s="96"/>
      <c r="L4" s="15"/>
      <c r="M4" s="101" t="s">
        <v>10</v>
      </c>
      <c r="AT4" s="12" t="s">
        <v>4</v>
      </c>
    </row>
    <row r="5" spans="1:46" s="1" customFormat="1" ht="6.9" customHeight="1">
      <c r="B5" s="15"/>
      <c r="I5" s="96"/>
      <c r="L5" s="15"/>
    </row>
    <row r="6" spans="1:46" s="1" customFormat="1" ht="12" customHeight="1">
      <c r="B6" s="15"/>
      <c r="D6" s="102" t="s">
        <v>15</v>
      </c>
      <c r="I6" s="96"/>
      <c r="L6" s="15"/>
    </row>
    <row r="7" spans="1:46" s="1" customFormat="1" ht="24" customHeight="1">
      <c r="B7" s="15"/>
      <c r="E7" s="303" t="str">
        <f>'Rekapitulace zakázky'!K6</f>
        <v>Zimní údržba a odstraňování sněhu u ST Hradec Králové 2019 - 2020</v>
      </c>
      <c r="F7" s="304"/>
      <c r="G7" s="304"/>
      <c r="H7" s="304"/>
      <c r="I7" s="96"/>
      <c r="L7" s="15"/>
    </row>
    <row r="8" spans="1:46" s="2" customFormat="1" ht="12" customHeight="1">
      <c r="A8" s="29"/>
      <c r="B8" s="34"/>
      <c r="C8" s="29"/>
      <c r="D8" s="102" t="s">
        <v>86</v>
      </c>
      <c r="E8" s="29"/>
      <c r="F8" s="29"/>
      <c r="G8" s="29"/>
      <c r="H8" s="29"/>
      <c r="I8" s="103"/>
      <c r="J8" s="29"/>
      <c r="K8" s="29"/>
      <c r="L8" s="104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14.4" customHeight="1">
      <c r="A9" s="29"/>
      <c r="B9" s="34"/>
      <c r="C9" s="29"/>
      <c r="D9" s="29"/>
      <c r="E9" s="305" t="s">
        <v>280</v>
      </c>
      <c r="F9" s="306"/>
      <c r="G9" s="306"/>
      <c r="H9" s="306"/>
      <c r="I9" s="103"/>
      <c r="J9" s="29"/>
      <c r="K9" s="29"/>
      <c r="L9" s="104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t="10.199999999999999">
      <c r="A10" s="29"/>
      <c r="B10" s="34"/>
      <c r="C10" s="29"/>
      <c r="D10" s="29"/>
      <c r="E10" s="29"/>
      <c r="F10" s="29"/>
      <c r="G10" s="29"/>
      <c r="H10" s="29"/>
      <c r="I10" s="103"/>
      <c r="J10" s="29"/>
      <c r="K10" s="29"/>
      <c r="L10" s="104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customHeight="1">
      <c r="A11" s="29"/>
      <c r="B11" s="34"/>
      <c r="C11" s="29"/>
      <c r="D11" s="102" t="s">
        <v>17</v>
      </c>
      <c r="E11" s="29"/>
      <c r="F11" s="105" t="s">
        <v>18</v>
      </c>
      <c r="G11" s="29"/>
      <c r="H11" s="29"/>
      <c r="I11" s="106" t="s">
        <v>19</v>
      </c>
      <c r="J11" s="105" t="s">
        <v>18</v>
      </c>
      <c r="K11" s="29"/>
      <c r="L11" s="104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customHeight="1">
      <c r="A12" s="29"/>
      <c r="B12" s="34"/>
      <c r="C12" s="29"/>
      <c r="D12" s="102" t="s">
        <v>20</v>
      </c>
      <c r="E12" s="29"/>
      <c r="F12" s="105" t="s">
        <v>21</v>
      </c>
      <c r="G12" s="29"/>
      <c r="H12" s="29"/>
      <c r="I12" s="106" t="s">
        <v>22</v>
      </c>
      <c r="J12" s="107" t="str">
        <f>'Rekapitulace zakázky'!AN8</f>
        <v>15. 10. 2019</v>
      </c>
      <c r="K12" s="29"/>
      <c r="L12" s="104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8" customHeight="1">
      <c r="A13" s="29"/>
      <c r="B13" s="34"/>
      <c r="C13" s="29"/>
      <c r="D13" s="29"/>
      <c r="E13" s="29"/>
      <c r="F13" s="29"/>
      <c r="G13" s="29"/>
      <c r="H13" s="29"/>
      <c r="I13" s="103"/>
      <c r="J13" s="29"/>
      <c r="K13" s="29"/>
      <c r="L13" s="104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customHeight="1">
      <c r="A14" s="29"/>
      <c r="B14" s="34"/>
      <c r="C14" s="29"/>
      <c r="D14" s="102" t="s">
        <v>24</v>
      </c>
      <c r="E14" s="29"/>
      <c r="F14" s="29"/>
      <c r="G14" s="29"/>
      <c r="H14" s="29"/>
      <c r="I14" s="106" t="s">
        <v>25</v>
      </c>
      <c r="J14" s="105" t="str">
        <f>IF('Rekapitulace zakázky'!AN10="","",'Rekapitulace zakázky'!AN10)</f>
        <v/>
      </c>
      <c r="K14" s="29"/>
      <c r="L14" s="104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customHeight="1">
      <c r="A15" s="29"/>
      <c r="B15" s="34"/>
      <c r="C15" s="29"/>
      <c r="D15" s="29"/>
      <c r="E15" s="105" t="str">
        <f>IF('Rekapitulace zakázky'!E11="","",'Rekapitulace zakázky'!E11)</f>
        <v xml:space="preserve"> </v>
      </c>
      <c r="F15" s="29"/>
      <c r="G15" s="29"/>
      <c r="H15" s="29"/>
      <c r="I15" s="106" t="s">
        <v>27</v>
      </c>
      <c r="J15" s="105" t="str">
        <f>IF('Rekapitulace zakázky'!AN11="","",'Rekapitulace zakázky'!AN11)</f>
        <v/>
      </c>
      <c r="K15" s="29"/>
      <c r="L15" s="104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" customHeight="1">
      <c r="A16" s="29"/>
      <c r="B16" s="34"/>
      <c r="C16" s="29"/>
      <c r="D16" s="29"/>
      <c r="E16" s="29"/>
      <c r="F16" s="29"/>
      <c r="G16" s="29"/>
      <c r="H16" s="29"/>
      <c r="I16" s="103"/>
      <c r="J16" s="29"/>
      <c r="K16" s="29"/>
      <c r="L16" s="104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customHeight="1">
      <c r="A17" s="29"/>
      <c r="B17" s="34"/>
      <c r="C17" s="29"/>
      <c r="D17" s="102" t="s">
        <v>28</v>
      </c>
      <c r="E17" s="29"/>
      <c r="F17" s="29"/>
      <c r="G17" s="29"/>
      <c r="H17" s="29"/>
      <c r="I17" s="106" t="s">
        <v>25</v>
      </c>
      <c r="J17" s="25" t="str">
        <f>'Rekapitulace zakázky'!AN13</f>
        <v>Vyplň údaj</v>
      </c>
      <c r="K17" s="29"/>
      <c r="L17" s="104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customHeight="1">
      <c r="A18" s="29"/>
      <c r="B18" s="34"/>
      <c r="C18" s="29"/>
      <c r="D18" s="29"/>
      <c r="E18" s="307" t="str">
        <f>'Rekapitulace zakázky'!E14</f>
        <v>Vyplň údaj</v>
      </c>
      <c r="F18" s="308"/>
      <c r="G18" s="308"/>
      <c r="H18" s="308"/>
      <c r="I18" s="106" t="s">
        <v>27</v>
      </c>
      <c r="J18" s="25" t="str">
        <f>'Rekapitulace zakázky'!AN14</f>
        <v>Vyplň údaj</v>
      </c>
      <c r="K18" s="29"/>
      <c r="L18" s="104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" customHeight="1">
      <c r="A19" s="29"/>
      <c r="B19" s="34"/>
      <c r="C19" s="29"/>
      <c r="D19" s="29"/>
      <c r="E19" s="29"/>
      <c r="F19" s="29"/>
      <c r="G19" s="29"/>
      <c r="H19" s="29"/>
      <c r="I19" s="103"/>
      <c r="J19" s="29"/>
      <c r="K19" s="29"/>
      <c r="L19" s="104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customHeight="1">
      <c r="A20" s="29"/>
      <c r="B20" s="34"/>
      <c r="C20" s="29"/>
      <c r="D20" s="102" t="s">
        <v>30</v>
      </c>
      <c r="E20" s="29"/>
      <c r="F20" s="29"/>
      <c r="G20" s="29"/>
      <c r="H20" s="29"/>
      <c r="I20" s="106" t="s">
        <v>25</v>
      </c>
      <c r="J20" s="105" t="str">
        <f>IF('Rekapitulace zakázky'!AN16="","",'Rekapitulace zakázky'!AN16)</f>
        <v/>
      </c>
      <c r="K20" s="29"/>
      <c r="L20" s="104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customHeight="1">
      <c r="A21" s="29"/>
      <c r="B21" s="34"/>
      <c r="C21" s="29"/>
      <c r="D21" s="29"/>
      <c r="E21" s="105" t="str">
        <f>IF('Rekapitulace zakázky'!E17="","",'Rekapitulace zakázky'!E17)</f>
        <v xml:space="preserve"> </v>
      </c>
      <c r="F21" s="29"/>
      <c r="G21" s="29"/>
      <c r="H21" s="29"/>
      <c r="I21" s="106" t="s">
        <v>27</v>
      </c>
      <c r="J21" s="105" t="str">
        <f>IF('Rekapitulace zakázky'!AN17="","",'Rekapitulace zakázky'!AN17)</f>
        <v/>
      </c>
      <c r="K21" s="29"/>
      <c r="L21" s="104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" customHeight="1">
      <c r="A22" s="29"/>
      <c r="B22" s="34"/>
      <c r="C22" s="29"/>
      <c r="D22" s="29"/>
      <c r="E22" s="29"/>
      <c r="F22" s="29"/>
      <c r="G22" s="29"/>
      <c r="H22" s="29"/>
      <c r="I22" s="103"/>
      <c r="J22" s="29"/>
      <c r="K22" s="29"/>
      <c r="L22" s="104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customHeight="1">
      <c r="A23" s="29"/>
      <c r="B23" s="34"/>
      <c r="C23" s="29"/>
      <c r="D23" s="102" t="s">
        <v>32</v>
      </c>
      <c r="E23" s="29"/>
      <c r="F23" s="29"/>
      <c r="G23" s="29"/>
      <c r="H23" s="29"/>
      <c r="I23" s="106" t="s">
        <v>25</v>
      </c>
      <c r="J23" s="105" t="str">
        <f>IF('Rekapitulace zakázky'!AN19="","",'Rekapitulace zakázky'!AN19)</f>
        <v/>
      </c>
      <c r="K23" s="29"/>
      <c r="L23" s="104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customHeight="1">
      <c r="A24" s="29"/>
      <c r="B24" s="34"/>
      <c r="C24" s="29"/>
      <c r="D24" s="29"/>
      <c r="E24" s="105" t="str">
        <f>IF('Rekapitulace zakázky'!E20="","",'Rekapitulace zakázky'!E20)</f>
        <v xml:space="preserve"> </v>
      </c>
      <c r="F24" s="29"/>
      <c r="G24" s="29"/>
      <c r="H24" s="29"/>
      <c r="I24" s="106" t="s">
        <v>27</v>
      </c>
      <c r="J24" s="105" t="str">
        <f>IF('Rekapitulace zakázky'!AN20="","",'Rekapitulace zakázky'!AN20)</f>
        <v/>
      </c>
      <c r="K24" s="29"/>
      <c r="L24" s="104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" customHeight="1">
      <c r="A25" s="29"/>
      <c r="B25" s="34"/>
      <c r="C25" s="29"/>
      <c r="D25" s="29"/>
      <c r="E25" s="29"/>
      <c r="F25" s="29"/>
      <c r="G25" s="29"/>
      <c r="H25" s="29"/>
      <c r="I25" s="103"/>
      <c r="J25" s="29"/>
      <c r="K25" s="29"/>
      <c r="L25" s="104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customHeight="1">
      <c r="A26" s="29"/>
      <c r="B26" s="34"/>
      <c r="C26" s="29"/>
      <c r="D26" s="102" t="s">
        <v>33</v>
      </c>
      <c r="E26" s="29"/>
      <c r="F26" s="29"/>
      <c r="G26" s="29"/>
      <c r="H26" s="29"/>
      <c r="I26" s="103"/>
      <c r="J26" s="29"/>
      <c r="K26" s="29"/>
      <c r="L26" s="104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4.4" customHeight="1">
      <c r="A27" s="108"/>
      <c r="B27" s="109"/>
      <c r="C27" s="108"/>
      <c r="D27" s="108"/>
      <c r="E27" s="309" t="s">
        <v>18</v>
      </c>
      <c r="F27" s="309"/>
      <c r="G27" s="309"/>
      <c r="H27" s="309"/>
      <c r="I27" s="110"/>
      <c r="J27" s="108"/>
      <c r="K27" s="108"/>
      <c r="L27" s="111"/>
      <c r="S27" s="108"/>
      <c r="T27" s="108"/>
      <c r="U27" s="108"/>
      <c r="V27" s="108"/>
      <c r="W27" s="108"/>
      <c r="X27" s="108"/>
      <c r="Y27" s="108"/>
      <c r="Z27" s="108"/>
      <c r="AA27" s="108"/>
      <c r="AB27" s="108"/>
      <c r="AC27" s="108"/>
      <c r="AD27" s="108"/>
      <c r="AE27" s="108"/>
    </row>
    <row r="28" spans="1:31" s="2" customFormat="1" ht="6.9" customHeight="1">
      <c r="A28" s="29"/>
      <c r="B28" s="34"/>
      <c r="C28" s="29"/>
      <c r="D28" s="29"/>
      <c r="E28" s="29"/>
      <c r="F28" s="29"/>
      <c r="G28" s="29"/>
      <c r="H28" s="29"/>
      <c r="I28" s="103"/>
      <c r="J28" s="29"/>
      <c r="K28" s="29"/>
      <c r="L28" s="104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" customHeight="1">
      <c r="A29" s="29"/>
      <c r="B29" s="34"/>
      <c r="C29" s="29"/>
      <c r="D29" s="112"/>
      <c r="E29" s="112"/>
      <c r="F29" s="112"/>
      <c r="G29" s="112"/>
      <c r="H29" s="112"/>
      <c r="I29" s="113"/>
      <c r="J29" s="112"/>
      <c r="K29" s="112"/>
      <c r="L29" s="104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25.35" customHeight="1">
      <c r="A30" s="29"/>
      <c r="B30" s="34"/>
      <c r="C30" s="29"/>
      <c r="D30" s="114" t="s">
        <v>35</v>
      </c>
      <c r="E30" s="29"/>
      <c r="F30" s="29"/>
      <c r="G30" s="29"/>
      <c r="H30" s="29"/>
      <c r="I30" s="103"/>
      <c r="J30" s="115">
        <f>ROUND(J79, 15)</f>
        <v>0</v>
      </c>
      <c r="K30" s="29"/>
      <c r="L30" s="104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6.9" customHeight="1">
      <c r="A31" s="29"/>
      <c r="B31" s="34"/>
      <c r="C31" s="29"/>
      <c r="D31" s="112"/>
      <c r="E31" s="112"/>
      <c r="F31" s="112"/>
      <c r="G31" s="112"/>
      <c r="H31" s="112"/>
      <c r="I31" s="113"/>
      <c r="J31" s="112"/>
      <c r="K31" s="112"/>
      <c r="L31" s="104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14.4" customHeight="1">
      <c r="A32" s="29"/>
      <c r="B32" s="34"/>
      <c r="C32" s="29"/>
      <c r="D32" s="29"/>
      <c r="E32" s="29"/>
      <c r="F32" s="116" t="s">
        <v>37</v>
      </c>
      <c r="G32" s="29"/>
      <c r="H32" s="29"/>
      <c r="I32" s="117" t="s">
        <v>36</v>
      </c>
      <c r="J32" s="116" t="s">
        <v>38</v>
      </c>
      <c r="K32" s="29"/>
      <c r="L32" s="104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14.4" customHeight="1">
      <c r="A33" s="29"/>
      <c r="B33" s="34"/>
      <c r="C33" s="29"/>
      <c r="D33" s="118" t="s">
        <v>39</v>
      </c>
      <c r="E33" s="102" t="s">
        <v>40</v>
      </c>
      <c r="F33" s="119">
        <f>ROUND((SUM(BE79:BE87)),  15)</f>
        <v>0</v>
      </c>
      <c r="G33" s="29"/>
      <c r="H33" s="29"/>
      <c r="I33" s="120">
        <v>0.21</v>
      </c>
      <c r="J33" s="119">
        <f>ROUND(((SUM(BE79:BE87))*I33),  15)</f>
        <v>0</v>
      </c>
      <c r="K33" s="29"/>
      <c r="L33" s="104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" customHeight="1">
      <c r="A34" s="29"/>
      <c r="B34" s="34"/>
      <c r="C34" s="29"/>
      <c r="D34" s="29"/>
      <c r="E34" s="102" t="s">
        <v>41</v>
      </c>
      <c r="F34" s="119">
        <f>ROUND((SUM(BF79:BF87)),  15)</f>
        <v>0</v>
      </c>
      <c r="G34" s="29"/>
      <c r="H34" s="29"/>
      <c r="I34" s="120">
        <v>0.15</v>
      </c>
      <c r="J34" s="119">
        <f>ROUND(((SUM(BF79:BF87))*I34),  15)</f>
        <v>0</v>
      </c>
      <c r="K34" s="29"/>
      <c r="L34" s="104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" hidden="1" customHeight="1">
      <c r="A35" s="29"/>
      <c r="B35" s="34"/>
      <c r="C35" s="29"/>
      <c r="D35" s="29"/>
      <c r="E35" s="102" t="s">
        <v>42</v>
      </c>
      <c r="F35" s="119">
        <f>ROUND((SUM(BG79:BG87)),  15)</f>
        <v>0</v>
      </c>
      <c r="G35" s="29"/>
      <c r="H35" s="29"/>
      <c r="I35" s="120">
        <v>0.21</v>
      </c>
      <c r="J35" s="119">
        <f>0</f>
        <v>0</v>
      </c>
      <c r="K35" s="29"/>
      <c r="L35" s="104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" hidden="1" customHeight="1">
      <c r="A36" s="29"/>
      <c r="B36" s="34"/>
      <c r="C36" s="29"/>
      <c r="D36" s="29"/>
      <c r="E36" s="102" t="s">
        <v>43</v>
      </c>
      <c r="F36" s="119">
        <f>ROUND((SUM(BH79:BH87)),  15)</f>
        <v>0</v>
      </c>
      <c r="G36" s="29"/>
      <c r="H36" s="29"/>
      <c r="I36" s="120">
        <v>0.15</v>
      </c>
      <c r="J36" s="119">
        <f>0</f>
        <v>0</v>
      </c>
      <c r="K36" s="29"/>
      <c r="L36" s="104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" hidden="1" customHeight="1">
      <c r="A37" s="29"/>
      <c r="B37" s="34"/>
      <c r="C37" s="29"/>
      <c r="D37" s="29"/>
      <c r="E37" s="102" t="s">
        <v>44</v>
      </c>
      <c r="F37" s="119">
        <f>ROUND((SUM(BI79:BI87)),  15)</f>
        <v>0</v>
      </c>
      <c r="G37" s="29"/>
      <c r="H37" s="29"/>
      <c r="I37" s="120">
        <v>0</v>
      </c>
      <c r="J37" s="119">
        <f>0</f>
        <v>0</v>
      </c>
      <c r="K37" s="29"/>
      <c r="L37" s="104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6.9" customHeight="1">
      <c r="A38" s="29"/>
      <c r="B38" s="34"/>
      <c r="C38" s="29"/>
      <c r="D38" s="29"/>
      <c r="E38" s="29"/>
      <c r="F38" s="29"/>
      <c r="G38" s="29"/>
      <c r="H38" s="29"/>
      <c r="I38" s="103"/>
      <c r="J38" s="29"/>
      <c r="K38" s="29"/>
      <c r="L38" s="104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25.35" customHeight="1">
      <c r="A39" s="29"/>
      <c r="B39" s="34"/>
      <c r="C39" s="121"/>
      <c r="D39" s="122" t="s">
        <v>45</v>
      </c>
      <c r="E39" s="123"/>
      <c r="F39" s="123"/>
      <c r="G39" s="124" t="s">
        <v>46</v>
      </c>
      <c r="H39" s="125" t="s">
        <v>47</v>
      </c>
      <c r="I39" s="126"/>
      <c r="J39" s="127">
        <f>SUM(J30:J37)</f>
        <v>0</v>
      </c>
      <c r="K39" s="128"/>
      <c r="L39" s="104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14.4" customHeight="1">
      <c r="A40" s="29"/>
      <c r="B40" s="129"/>
      <c r="C40" s="130"/>
      <c r="D40" s="130"/>
      <c r="E40" s="130"/>
      <c r="F40" s="130"/>
      <c r="G40" s="130"/>
      <c r="H40" s="130"/>
      <c r="I40" s="131"/>
      <c r="J40" s="130"/>
      <c r="K40" s="130"/>
      <c r="L40" s="104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4" spans="1:31" s="2" customFormat="1" ht="6.9" customHeight="1">
      <c r="A44" s="29"/>
      <c r="B44" s="132"/>
      <c r="C44" s="133"/>
      <c r="D44" s="133"/>
      <c r="E44" s="133"/>
      <c r="F44" s="133"/>
      <c r="G44" s="133"/>
      <c r="H44" s="133"/>
      <c r="I44" s="134"/>
      <c r="J44" s="133"/>
      <c r="K44" s="133"/>
      <c r="L44" s="104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</row>
    <row r="45" spans="1:31" s="2" customFormat="1" ht="24.9" customHeight="1">
      <c r="A45" s="29"/>
      <c r="B45" s="30"/>
      <c r="C45" s="18" t="s">
        <v>88</v>
      </c>
      <c r="D45" s="31"/>
      <c r="E45" s="31"/>
      <c r="F45" s="31"/>
      <c r="G45" s="31"/>
      <c r="H45" s="31"/>
      <c r="I45" s="103"/>
      <c r="J45" s="31"/>
      <c r="K45" s="31"/>
      <c r="L45" s="104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</row>
    <row r="46" spans="1:31" s="2" customFormat="1" ht="6.9" customHeight="1">
      <c r="A46" s="29"/>
      <c r="B46" s="30"/>
      <c r="C46" s="31"/>
      <c r="D46" s="31"/>
      <c r="E46" s="31"/>
      <c r="F46" s="31"/>
      <c r="G46" s="31"/>
      <c r="H46" s="31"/>
      <c r="I46" s="103"/>
      <c r="J46" s="31"/>
      <c r="K46" s="31"/>
      <c r="L46" s="104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</row>
    <row r="47" spans="1:31" s="2" customFormat="1" ht="12" customHeight="1">
      <c r="A47" s="29"/>
      <c r="B47" s="30"/>
      <c r="C47" s="24" t="s">
        <v>15</v>
      </c>
      <c r="D47" s="31"/>
      <c r="E47" s="31"/>
      <c r="F47" s="31"/>
      <c r="G47" s="31"/>
      <c r="H47" s="31"/>
      <c r="I47" s="103"/>
      <c r="J47" s="31"/>
      <c r="K47" s="31"/>
      <c r="L47" s="104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</row>
    <row r="48" spans="1:31" s="2" customFormat="1" ht="24" customHeight="1">
      <c r="A48" s="29"/>
      <c r="B48" s="30"/>
      <c r="C48" s="31"/>
      <c r="D48" s="31"/>
      <c r="E48" s="310" t="str">
        <f>E7</f>
        <v>Zimní údržba a odstraňování sněhu u ST Hradec Králové 2019 - 2020</v>
      </c>
      <c r="F48" s="311"/>
      <c r="G48" s="311"/>
      <c r="H48" s="311"/>
      <c r="I48" s="103"/>
      <c r="J48" s="31"/>
      <c r="K48" s="31"/>
      <c r="L48" s="104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</row>
    <row r="49" spans="1:47" s="2" customFormat="1" ht="12" customHeight="1">
      <c r="A49" s="29"/>
      <c r="B49" s="30"/>
      <c r="C49" s="24" t="s">
        <v>86</v>
      </c>
      <c r="D49" s="31"/>
      <c r="E49" s="31"/>
      <c r="F49" s="31"/>
      <c r="G49" s="31"/>
      <c r="H49" s="31"/>
      <c r="I49" s="103"/>
      <c r="J49" s="31"/>
      <c r="K49" s="31"/>
      <c r="L49" s="104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</row>
    <row r="50" spans="1:47" s="2" customFormat="1" ht="14.4" customHeight="1">
      <c r="A50" s="29"/>
      <c r="B50" s="30"/>
      <c r="C50" s="31"/>
      <c r="D50" s="31"/>
      <c r="E50" s="283" t="str">
        <f>E9</f>
        <v>VON - Vedlejší a ostatní náklady</v>
      </c>
      <c r="F50" s="312"/>
      <c r="G50" s="312"/>
      <c r="H50" s="312"/>
      <c r="I50" s="103"/>
      <c r="J50" s="31"/>
      <c r="K50" s="31"/>
      <c r="L50" s="104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</row>
    <row r="51" spans="1:47" s="2" customFormat="1" ht="6.9" customHeight="1">
      <c r="A51" s="29"/>
      <c r="B51" s="30"/>
      <c r="C51" s="31"/>
      <c r="D51" s="31"/>
      <c r="E51" s="31"/>
      <c r="F51" s="31"/>
      <c r="G51" s="31"/>
      <c r="H51" s="31"/>
      <c r="I51" s="103"/>
      <c r="J51" s="31"/>
      <c r="K51" s="31"/>
      <c r="L51" s="104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</row>
    <row r="52" spans="1:47" s="2" customFormat="1" ht="12" customHeight="1">
      <c r="A52" s="29"/>
      <c r="B52" s="30"/>
      <c r="C52" s="24" t="s">
        <v>20</v>
      </c>
      <c r="D52" s="31"/>
      <c r="E52" s="31"/>
      <c r="F52" s="22" t="str">
        <f>F12</f>
        <v>ST Hradec Králové</v>
      </c>
      <c r="G52" s="31"/>
      <c r="H52" s="31"/>
      <c r="I52" s="106" t="s">
        <v>22</v>
      </c>
      <c r="J52" s="54" t="str">
        <f>IF(J12="","",J12)</f>
        <v>15. 10. 2019</v>
      </c>
      <c r="K52" s="31"/>
      <c r="L52" s="104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</row>
    <row r="53" spans="1:47" s="2" customFormat="1" ht="6.9" customHeight="1">
      <c r="A53" s="29"/>
      <c r="B53" s="30"/>
      <c r="C53" s="31"/>
      <c r="D53" s="31"/>
      <c r="E53" s="31"/>
      <c r="F53" s="31"/>
      <c r="G53" s="31"/>
      <c r="H53" s="31"/>
      <c r="I53" s="103"/>
      <c r="J53" s="31"/>
      <c r="K53" s="31"/>
      <c r="L53" s="104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</row>
    <row r="54" spans="1:47" s="2" customFormat="1" ht="15.6" customHeight="1">
      <c r="A54" s="29"/>
      <c r="B54" s="30"/>
      <c r="C54" s="24" t="s">
        <v>24</v>
      </c>
      <c r="D54" s="31"/>
      <c r="E54" s="31"/>
      <c r="F54" s="22" t="str">
        <f>E15</f>
        <v xml:space="preserve"> </v>
      </c>
      <c r="G54" s="31"/>
      <c r="H54" s="31"/>
      <c r="I54" s="106" t="s">
        <v>30</v>
      </c>
      <c r="J54" s="27" t="str">
        <f>E21</f>
        <v xml:space="preserve"> </v>
      </c>
      <c r="K54" s="31"/>
      <c r="L54" s="104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</row>
    <row r="55" spans="1:47" s="2" customFormat="1" ht="15.6" customHeight="1">
      <c r="A55" s="29"/>
      <c r="B55" s="30"/>
      <c r="C55" s="24" t="s">
        <v>28</v>
      </c>
      <c r="D55" s="31"/>
      <c r="E55" s="31"/>
      <c r="F55" s="22" t="str">
        <f>IF(E18="","",E18)</f>
        <v>Vyplň údaj</v>
      </c>
      <c r="G55" s="31"/>
      <c r="H55" s="31"/>
      <c r="I55" s="106" t="s">
        <v>32</v>
      </c>
      <c r="J55" s="27" t="str">
        <f>E24</f>
        <v xml:space="preserve"> </v>
      </c>
      <c r="K55" s="31"/>
      <c r="L55" s="104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</row>
    <row r="56" spans="1:47" s="2" customFormat="1" ht="10.35" customHeight="1">
      <c r="A56" s="29"/>
      <c r="B56" s="30"/>
      <c r="C56" s="31"/>
      <c r="D56" s="31"/>
      <c r="E56" s="31"/>
      <c r="F56" s="31"/>
      <c r="G56" s="31"/>
      <c r="H56" s="31"/>
      <c r="I56" s="103"/>
      <c r="J56" s="31"/>
      <c r="K56" s="31"/>
      <c r="L56" s="104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</row>
    <row r="57" spans="1:47" s="2" customFormat="1" ht="29.25" customHeight="1">
      <c r="A57" s="29"/>
      <c r="B57" s="30"/>
      <c r="C57" s="135" t="s">
        <v>89</v>
      </c>
      <c r="D57" s="136"/>
      <c r="E57" s="136"/>
      <c r="F57" s="136"/>
      <c r="G57" s="136"/>
      <c r="H57" s="136"/>
      <c r="I57" s="137"/>
      <c r="J57" s="138" t="s">
        <v>90</v>
      </c>
      <c r="K57" s="136"/>
      <c r="L57" s="104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</row>
    <row r="58" spans="1:47" s="2" customFormat="1" ht="10.35" customHeight="1">
      <c r="A58" s="29"/>
      <c r="B58" s="30"/>
      <c r="C58" s="31"/>
      <c r="D58" s="31"/>
      <c r="E58" s="31"/>
      <c r="F58" s="31"/>
      <c r="G58" s="31"/>
      <c r="H58" s="31"/>
      <c r="I58" s="103"/>
      <c r="J58" s="31"/>
      <c r="K58" s="31"/>
      <c r="L58" s="104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</row>
    <row r="59" spans="1:47" s="2" customFormat="1" ht="22.8" customHeight="1">
      <c r="A59" s="29"/>
      <c r="B59" s="30"/>
      <c r="C59" s="139" t="s">
        <v>67</v>
      </c>
      <c r="D59" s="31"/>
      <c r="E59" s="31"/>
      <c r="F59" s="31"/>
      <c r="G59" s="31"/>
      <c r="H59" s="31"/>
      <c r="I59" s="103"/>
      <c r="J59" s="72">
        <f>J79</f>
        <v>0</v>
      </c>
      <c r="K59" s="31"/>
      <c r="L59" s="104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U59" s="12" t="s">
        <v>91</v>
      </c>
    </row>
    <row r="60" spans="1:47" s="2" customFormat="1" ht="21.75" customHeight="1">
      <c r="A60" s="29"/>
      <c r="B60" s="30"/>
      <c r="C60" s="31"/>
      <c r="D60" s="31"/>
      <c r="E60" s="31"/>
      <c r="F60" s="31"/>
      <c r="G60" s="31"/>
      <c r="H60" s="31"/>
      <c r="I60" s="103"/>
      <c r="J60" s="31"/>
      <c r="K60" s="31"/>
      <c r="L60" s="104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</row>
    <row r="61" spans="1:47" s="2" customFormat="1" ht="6.9" customHeight="1">
      <c r="A61" s="29"/>
      <c r="B61" s="42"/>
      <c r="C61" s="43"/>
      <c r="D61" s="43"/>
      <c r="E61" s="43"/>
      <c r="F61" s="43"/>
      <c r="G61" s="43"/>
      <c r="H61" s="43"/>
      <c r="I61" s="131"/>
      <c r="J61" s="43"/>
      <c r="K61" s="43"/>
      <c r="L61" s="104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5" spans="1:65" s="2" customFormat="1" ht="6.9" customHeight="1">
      <c r="A65" s="29"/>
      <c r="B65" s="44"/>
      <c r="C65" s="45"/>
      <c r="D65" s="45"/>
      <c r="E65" s="45"/>
      <c r="F65" s="45"/>
      <c r="G65" s="45"/>
      <c r="H65" s="45"/>
      <c r="I65" s="134"/>
      <c r="J65" s="45"/>
      <c r="K65" s="45"/>
      <c r="L65" s="104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65" s="2" customFormat="1" ht="24.9" customHeight="1">
      <c r="A66" s="29"/>
      <c r="B66" s="30"/>
      <c r="C66" s="18" t="s">
        <v>92</v>
      </c>
      <c r="D66" s="31"/>
      <c r="E66" s="31"/>
      <c r="F66" s="31"/>
      <c r="G66" s="31"/>
      <c r="H66" s="31"/>
      <c r="I66" s="103"/>
      <c r="J66" s="31"/>
      <c r="K66" s="31"/>
      <c r="L66" s="104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</row>
    <row r="67" spans="1:65" s="2" customFormat="1" ht="6.9" customHeight="1">
      <c r="A67" s="29"/>
      <c r="B67" s="30"/>
      <c r="C67" s="31"/>
      <c r="D67" s="31"/>
      <c r="E67" s="31"/>
      <c r="F67" s="31"/>
      <c r="G67" s="31"/>
      <c r="H67" s="31"/>
      <c r="I67" s="103"/>
      <c r="J67" s="31"/>
      <c r="K67" s="31"/>
      <c r="L67" s="104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</row>
    <row r="68" spans="1:65" s="2" customFormat="1" ht="12" customHeight="1">
      <c r="A68" s="29"/>
      <c r="B68" s="30"/>
      <c r="C68" s="24" t="s">
        <v>15</v>
      </c>
      <c r="D68" s="31"/>
      <c r="E68" s="31"/>
      <c r="F68" s="31"/>
      <c r="G68" s="31"/>
      <c r="H68" s="31"/>
      <c r="I68" s="103"/>
      <c r="J68" s="31"/>
      <c r="K68" s="31"/>
      <c r="L68" s="104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</row>
    <row r="69" spans="1:65" s="2" customFormat="1" ht="24" customHeight="1">
      <c r="A69" s="29"/>
      <c r="B69" s="30"/>
      <c r="C69" s="31"/>
      <c r="D69" s="31"/>
      <c r="E69" s="310" t="str">
        <f>E7</f>
        <v>Zimní údržba a odstraňování sněhu u ST Hradec Králové 2019 - 2020</v>
      </c>
      <c r="F69" s="311"/>
      <c r="G69" s="311"/>
      <c r="H69" s="311"/>
      <c r="I69" s="103"/>
      <c r="J69" s="31"/>
      <c r="K69" s="31"/>
      <c r="L69" s="104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</row>
    <row r="70" spans="1:65" s="2" customFormat="1" ht="12" customHeight="1">
      <c r="A70" s="29"/>
      <c r="B70" s="30"/>
      <c r="C70" s="24" t="s">
        <v>86</v>
      </c>
      <c r="D70" s="31"/>
      <c r="E70" s="31"/>
      <c r="F70" s="31"/>
      <c r="G70" s="31"/>
      <c r="H70" s="31"/>
      <c r="I70" s="103"/>
      <c r="J70" s="31"/>
      <c r="K70" s="31"/>
      <c r="L70" s="104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</row>
    <row r="71" spans="1:65" s="2" customFormat="1" ht="14.4" customHeight="1">
      <c r="A71" s="29"/>
      <c r="B71" s="30"/>
      <c r="C71" s="31"/>
      <c r="D71" s="31"/>
      <c r="E71" s="283" t="str">
        <f>E9</f>
        <v>VON - Vedlejší a ostatní náklady</v>
      </c>
      <c r="F71" s="312"/>
      <c r="G71" s="312"/>
      <c r="H71" s="312"/>
      <c r="I71" s="103"/>
      <c r="J71" s="31"/>
      <c r="K71" s="31"/>
      <c r="L71" s="104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</row>
    <row r="72" spans="1:65" s="2" customFormat="1" ht="6.9" customHeight="1">
      <c r="A72" s="29"/>
      <c r="B72" s="30"/>
      <c r="C72" s="31"/>
      <c r="D72" s="31"/>
      <c r="E72" s="31"/>
      <c r="F72" s="31"/>
      <c r="G72" s="31"/>
      <c r="H72" s="31"/>
      <c r="I72" s="103"/>
      <c r="J72" s="31"/>
      <c r="K72" s="31"/>
      <c r="L72" s="104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</row>
    <row r="73" spans="1:65" s="2" customFormat="1" ht="12" customHeight="1">
      <c r="A73" s="29"/>
      <c r="B73" s="30"/>
      <c r="C73" s="24" t="s">
        <v>20</v>
      </c>
      <c r="D73" s="31"/>
      <c r="E73" s="31"/>
      <c r="F73" s="22" t="str">
        <f>F12</f>
        <v>ST Hradec Králové</v>
      </c>
      <c r="G73" s="31"/>
      <c r="H73" s="31"/>
      <c r="I73" s="106" t="s">
        <v>22</v>
      </c>
      <c r="J73" s="54" t="str">
        <f>IF(J12="","",J12)</f>
        <v>15. 10. 2019</v>
      </c>
      <c r="K73" s="31"/>
      <c r="L73" s="104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</row>
    <row r="74" spans="1:65" s="2" customFormat="1" ht="6.9" customHeight="1">
      <c r="A74" s="29"/>
      <c r="B74" s="30"/>
      <c r="C74" s="31"/>
      <c r="D74" s="31"/>
      <c r="E74" s="31"/>
      <c r="F74" s="31"/>
      <c r="G74" s="31"/>
      <c r="H74" s="31"/>
      <c r="I74" s="103"/>
      <c r="J74" s="31"/>
      <c r="K74" s="31"/>
      <c r="L74" s="104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</row>
    <row r="75" spans="1:65" s="2" customFormat="1" ht="15.6" customHeight="1">
      <c r="A75" s="29"/>
      <c r="B75" s="30"/>
      <c r="C75" s="24" t="s">
        <v>24</v>
      </c>
      <c r="D75" s="31"/>
      <c r="E75" s="31"/>
      <c r="F75" s="22" t="str">
        <f>E15</f>
        <v xml:space="preserve"> </v>
      </c>
      <c r="G75" s="31"/>
      <c r="H75" s="31"/>
      <c r="I75" s="106" t="s">
        <v>30</v>
      </c>
      <c r="J75" s="27" t="str">
        <f>E21</f>
        <v xml:space="preserve"> </v>
      </c>
      <c r="K75" s="31"/>
      <c r="L75" s="104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</row>
    <row r="76" spans="1:65" s="2" customFormat="1" ht="15.6" customHeight="1">
      <c r="A76" s="29"/>
      <c r="B76" s="30"/>
      <c r="C76" s="24" t="s">
        <v>28</v>
      </c>
      <c r="D76" s="31"/>
      <c r="E76" s="31"/>
      <c r="F76" s="22" t="str">
        <f>IF(E18="","",E18)</f>
        <v>Vyplň údaj</v>
      </c>
      <c r="G76" s="31"/>
      <c r="H76" s="31"/>
      <c r="I76" s="106" t="s">
        <v>32</v>
      </c>
      <c r="J76" s="27" t="str">
        <f>E24</f>
        <v xml:space="preserve"> </v>
      </c>
      <c r="K76" s="31"/>
      <c r="L76" s="104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65" s="2" customFormat="1" ht="10.35" customHeight="1">
      <c r="A77" s="29"/>
      <c r="B77" s="30"/>
      <c r="C77" s="31"/>
      <c r="D77" s="31"/>
      <c r="E77" s="31"/>
      <c r="F77" s="31"/>
      <c r="G77" s="31"/>
      <c r="H77" s="31"/>
      <c r="I77" s="103"/>
      <c r="J77" s="31"/>
      <c r="K77" s="31"/>
      <c r="L77" s="104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78" spans="1:65" s="9" customFormat="1" ht="29.25" customHeight="1">
      <c r="A78" s="140"/>
      <c r="B78" s="141"/>
      <c r="C78" s="142" t="s">
        <v>93</v>
      </c>
      <c r="D78" s="143" t="s">
        <v>54</v>
      </c>
      <c r="E78" s="143" t="s">
        <v>50</v>
      </c>
      <c r="F78" s="143" t="s">
        <v>51</v>
      </c>
      <c r="G78" s="143" t="s">
        <v>94</v>
      </c>
      <c r="H78" s="143" t="s">
        <v>95</v>
      </c>
      <c r="I78" s="144" t="s">
        <v>96</v>
      </c>
      <c r="J78" s="145" t="s">
        <v>90</v>
      </c>
      <c r="K78" s="146" t="s">
        <v>97</v>
      </c>
      <c r="L78" s="147"/>
      <c r="M78" s="63" t="s">
        <v>18</v>
      </c>
      <c r="N78" s="64" t="s">
        <v>39</v>
      </c>
      <c r="O78" s="64" t="s">
        <v>98</v>
      </c>
      <c r="P78" s="64" t="s">
        <v>99</v>
      </c>
      <c r="Q78" s="64" t="s">
        <v>100</v>
      </c>
      <c r="R78" s="64" t="s">
        <v>101</v>
      </c>
      <c r="S78" s="64" t="s">
        <v>102</v>
      </c>
      <c r="T78" s="65" t="s">
        <v>103</v>
      </c>
      <c r="U78" s="140"/>
      <c r="V78" s="140"/>
      <c r="W78" s="140"/>
      <c r="X78" s="140"/>
      <c r="Y78" s="140"/>
      <c r="Z78" s="140"/>
      <c r="AA78" s="140"/>
      <c r="AB78" s="140"/>
      <c r="AC78" s="140"/>
      <c r="AD78" s="140"/>
      <c r="AE78" s="140"/>
    </row>
    <row r="79" spans="1:65" s="2" customFormat="1" ht="22.8" customHeight="1">
      <c r="A79" s="29"/>
      <c r="B79" s="30"/>
      <c r="C79" s="70" t="s">
        <v>104</v>
      </c>
      <c r="D79" s="31"/>
      <c r="E79" s="31"/>
      <c r="F79" s="31"/>
      <c r="G79" s="31"/>
      <c r="H79" s="31"/>
      <c r="I79" s="103"/>
      <c r="J79" s="148">
        <f>BK79</f>
        <v>0</v>
      </c>
      <c r="K79" s="31"/>
      <c r="L79" s="34"/>
      <c r="M79" s="66"/>
      <c r="N79" s="149"/>
      <c r="O79" s="67"/>
      <c r="P79" s="150">
        <f>SUM(P80:P87)</f>
        <v>0</v>
      </c>
      <c r="Q79" s="67"/>
      <c r="R79" s="150">
        <f>SUM(R80:R87)</f>
        <v>0</v>
      </c>
      <c r="S79" s="67"/>
      <c r="T79" s="151">
        <f>SUM(T80:T87)</f>
        <v>0</v>
      </c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T79" s="12" t="s">
        <v>68</v>
      </c>
      <c r="AU79" s="12" t="s">
        <v>91</v>
      </c>
      <c r="BK79" s="152">
        <f>SUM(BK80:BK87)</f>
        <v>0</v>
      </c>
    </row>
    <row r="80" spans="1:65" s="2" customFormat="1" ht="21.6" customHeight="1">
      <c r="A80" s="29"/>
      <c r="B80" s="30"/>
      <c r="C80" s="153" t="s">
        <v>76</v>
      </c>
      <c r="D80" s="153" t="s">
        <v>105</v>
      </c>
      <c r="E80" s="154" t="s">
        <v>281</v>
      </c>
      <c r="F80" s="155" t="s">
        <v>282</v>
      </c>
      <c r="G80" s="156" t="s">
        <v>283</v>
      </c>
      <c r="H80" s="157">
        <v>1600</v>
      </c>
      <c r="I80" s="158"/>
      <c r="J80" s="157">
        <f>ROUND(I80*H80,15)</f>
        <v>0</v>
      </c>
      <c r="K80" s="159"/>
      <c r="L80" s="34"/>
      <c r="M80" s="160" t="s">
        <v>18</v>
      </c>
      <c r="N80" s="161" t="s">
        <v>40</v>
      </c>
      <c r="O80" s="59"/>
      <c r="P80" s="162">
        <f>O80*H80</f>
        <v>0</v>
      </c>
      <c r="Q80" s="162">
        <v>0</v>
      </c>
      <c r="R80" s="162">
        <f>Q80*H80</f>
        <v>0</v>
      </c>
      <c r="S80" s="162">
        <v>0</v>
      </c>
      <c r="T80" s="163">
        <f>S80*H80</f>
        <v>0</v>
      </c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R80" s="164" t="s">
        <v>284</v>
      </c>
      <c r="AT80" s="164" t="s">
        <v>105</v>
      </c>
      <c r="AU80" s="164" t="s">
        <v>6</v>
      </c>
      <c r="AY80" s="12" t="s">
        <v>110</v>
      </c>
      <c r="BE80" s="165">
        <f>IF(N80="základní",J80,0)</f>
        <v>0</v>
      </c>
      <c r="BF80" s="165">
        <f>IF(N80="snížená",J80,0)</f>
        <v>0</v>
      </c>
      <c r="BG80" s="165">
        <f>IF(N80="zákl. přenesená",J80,0)</f>
        <v>0</v>
      </c>
      <c r="BH80" s="165">
        <f>IF(N80="sníž. přenesená",J80,0)</f>
        <v>0</v>
      </c>
      <c r="BI80" s="165">
        <f>IF(N80="nulová",J80,0)</f>
        <v>0</v>
      </c>
      <c r="BJ80" s="12" t="s">
        <v>76</v>
      </c>
      <c r="BK80" s="166">
        <f>ROUND(I80*H80,15)</f>
        <v>0</v>
      </c>
      <c r="BL80" s="12" t="s">
        <v>284</v>
      </c>
      <c r="BM80" s="164" t="s">
        <v>285</v>
      </c>
    </row>
    <row r="81" spans="1:65" s="2" customFormat="1" ht="19.2">
      <c r="A81" s="29"/>
      <c r="B81" s="30"/>
      <c r="C81" s="31"/>
      <c r="D81" s="167" t="s">
        <v>112</v>
      </c>
      <c r="E81" s="31"/>
      <c r="F81" s="168" t="s">
        <v>282</v>
      </c>
      <c r="G81" s="31"/>
      <c r="H81" s="31"/>
      <c r="I81" s="103"/>
      <c r="J81" s="31"/>
      <c r="K81" s="31"/>
      <c r="L81" s="34"/>
      <c r="M81" s="169"/>
      <c r="N81" s="170"/>
      <c r="O81" s="59"/>
      <c r="P81" s="59"/>
      <c r="Q81" s="59"/>
      <c r="R81" s="59"/>
      <c r="S81" s="59"/>
      <c r="T81" s="60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T81" s="12" t="s">
        <v>112</v>
      </c>
      <c r="AU81" s="12" t="s">
        <v>6</v>
      </c>
    </row>
    <row r="82" spans="1:65" s="2" customFormat="1" ht="32.4" customHeight="1">
      <c r="A82" s="29"/>
      <c r="B82" s="30"/>
      <c r="C82" s="153" t="s">
        <v>78</v>
      </c>
      <c r="D82" s="153" t="s">
        <v>105</v>
      </c>
      <c r="E82" s="154" t="s">
        <v>286</v>
      </c>
      <c r="F82" s="155" t="s">
        <v>287</v>
      </c>
      <c r="G82" s="156" t="s">
        <v>283</v>
      </c>
      <c r="H82" s="157">
        <v>450</v>
      </c>
      <c r="I82" s="158"/>
      <c r="J82" s="157">
        <f>ROUND(I82*H82,15)</f>
        <v>0</v>
      </c>
      <c r="K82" s="159"/>
      <c r="L82" s="34"/>
      <c r="M82" s="160" t="s">
        <v>18</v>
      </c>
      <c r="N82" s="161" t="s">
        <v>40</v>
      </c>
      <c r="O82" s="59"/>
      <c r="P82" s="162">
        <f>O82*H82</f>
        <v>0</v>
      </c>
      <c r="Q82" s="162">
        <v>0</v>
      </c>
      <c r="R82" s="162">
        <f>Q82*H82</f>
        <v>0</v>
      </c>
      <c r="S82" s="162">
        <v>0</v>
      </c>
      <c r="T82" s="163">
        <f>S82*H82</f>
        <v>0</v>
      </c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R82" s="164" t="s">
        <v>284</v>
      </c>
      <c r="AT82" s="164" t="s">
        <v>105</v>
      </c>
      <c r="AU82" s="164" t="s">
        <v>6</v>
      </c>
      <c r="AY82" s="12" t="s">
        <v>110</v>
      </c>
      <c r="BE82" s="165">
        <f>IF(N82="základní",J82,0)</f>
        <v>0</v>
      </c>
      <c r="BF82" s="165">
        <f>IF(N82="snížená",J82,0)</f>
        <v>0</v>
      </c>
      <c r="BG82" s="165">
        <f>IF(N82="zákl. přenesená",J82,0)</f>
        <v>0</v>
      </c>
      <c r="BH82" s="165">
        <f>IF(N82="sníž. přenesená",J82,0)</f>
        <v>0</v>
      </c>
      <c r="BI82" s="165">
        <f>IF(N82="nulová",J82,0)</f>
        <v>0</v>
      </c>
      <c r="BJ82" s="12" t="s">
        <v>76</v>
      </c>
      <c r="BK82" s="166">
        <f>ROUND(I82*H82,15)</f>
        <v>0</v>
      </c>
      <c r="BL82" s="12" t="s">
        <v>284</v>
      </c>
      <c r="BM82" s="164" t="s">
        <v>288</v>
      </c>
    </row>
    <row r="83" spans="1:65" s="2" customFormat="1" ht="19.2">
      <c r="A83" s="29"/>
      <c r="B83" s="30"/>
      <c r="C83" s="31"/>
      <c r="D83" s="167" t="s">
        <v>112</v>
      </c>
      <c r="E83" s="31"/>
      <c r="F83" s="168" t="s">
        <v>287</v>
      </c>
      <c r="G83" s="31"/>
      <c r="H83" s="31"/>
      <c r="I83" s="103"/>
      <c r="J83" s="31"/>
      <c r="K83" s="31"/>
      <c r="L83" s="34"/>
      <c r="M83" s="169"/>
      <c r="N83" s="170"/>
      <c r="O83" s="59"/>
      <c r="P83" s="59"/>
      <c r="Q83" s="59"/>
      <c r="R83" s="59"/>
      <c r="S83" s="59"/>
      <c r="T83" s="60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T83" s="12" t="s">
        <v>112</v>
      </c>
      <c r="AU83" s="12" t="s">
        <v>6</v>
      </c>
    </row>
    <row r="84" spans="1:65" s="2" customFormat="1" ht="21.6" customHeight="1">
      <c r="A84" s="29"/>
      <c r="B84" s="30"/>
      <c r="C84" s="153" t="s">
        <v>116</v>
      </c>
      <c r="D84" s="153" t="s">
        <v>105</v>
      </c>
      <c r="E84" s="154" t="s">
        <v>289</v>
      </c>
      <c r="F84" s="155" t="s">
        <v>290</v>
      </c>
      <c r="G84" s="156" t="s">
        <v>283</v>
      </c>
      <c r="H84" s="157">
        <v>450</v>
      </c>
      <c r="I84" s="158"/>
      <c r="J84" s="157">
        <f>ROUND(I84*H84,15)</f>
        <v>0</v>
      </c>
      <c r="K84" s="159"/>
      <c r="L84" s="34"/>
      <c r="M84" s="160" t="s">
        <v>18</v>
      </c>
      <c r="N84" s="161" t="s">
        <v>40</v>
      </c>
      <c r="O84" s="59"/>
      <c r="P84" s="162">
        <f>O84*H84</f>
        <v>0</v>
      </c>
      <c r="Q84" s="162">
        <v>0</v>
      </c>
      <c r="R84" s="162">
        <f>Q84*H84</f>
        <v>0</v>
      </c>
      <c r="S84" s="162">
        <v>0</v>
      </c>
      <c r="T84" s="163">
        <f>S84*H84</f>
        <v>0</v>
      </c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R84" s="164" t="s">
        <v>284</v>
      </c>
      <c r="AT84" s="164" t="s">
        <v>105</v>
      </c>
      <c r="AU84" s="164" t="s">
        <v>6</v>
      </c>
      <c r="AY84" s="12" t="s">
        <v>110</v>
      </c>
      <c r="BE84" s="165">
        <f>IF(N84="základní",J84,0)</f>
        <v>0</v>
      </c>
      <c r="BF84" s="165">
        <f>IF(N84="snížená",J84,0)</f>
        <v>0</v>
      </c>
      <c r="BG84" s="165">
        <f>IF(N84="zákl. přenesená",J84,0)</f>
        <v>0</v>
      </c>
      <c r="BH84" s="165">
        <f>IF(N84="sníž. přenesená",J84,0)</f>
        <v>0</v>
      </c>
      <c r="BI84" s="165">
        <f>IF(N84="nulová",J84,0)</f>
        <v>0</v>
      </c>
      <c r="BJ84" s="12" t="s">
        <v>76</v>
      </c>
      <c r="BK84" s="166">
        <f>ROUND(I84*H84,15)</f>
        <v>0</v>
      </c>
      <c r="BL84" s="12" t="s">
        <v>284</v>
      </c>
      <c r="BM84" s="164" t="s">
        <v>291</v>
      </c>
    </row>
    <row r="85" spans="1:65" s="2" customFormat="1" ht="19.2">
      <c r="A85" s="29"/>
      <c r="B85" s="30"/>
      <c r="C85" s="31"/>
      <c r="D85" s="167" t="s">
        <v>112</v>
      </c>
      <c r="E85" s="31"/>
      <c r="F85" s="168" t="s">
        <v>290</v>
      </c>
      <c r="G85" s="31"/>
      <c r="H85" s="31"/>
      <c r="I85" s="103"/>
      <c r="J85" s="31"/>
      <c r="K85" s="31"/>
      <c r="L85" s="34"/>
      <c r="M85" s="169"/>
      <c r="N85" s="170"/>
      <c r="O85" s="59"/>
      <c r="P85" s="59"/>
      <c r="Q85" s="59"/>
      <c r="R85" s="59"/>
      <c r="S85" s="59"/>
      <c r="T85" s="60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T85" s="12" t="s">
        <v>112</v>
      </c>
      <c r="AU85" s="12" t="s">
        <v>6</v>
      </c>
    </row>
    <row r="86" spans="1:65" s="2" customFormat="1" ht="21.6" customHeight="1">
      <c r="A86" s="29"/>
      <c r="B86" s="30"/>
      <c r="C86" s="153" t="s">
        <v>109</v>
      </c>
      <c r="D86" s="153" t="s">
        <v>105</v>
      </c>
      <c r="E86" s="154" t="s">
        <v>292</v>
      </c>
      <c r="F86" s="155" t="s">
        <v>293</v>
      </c>
      <c r="G86" s="156" t="s">
        <v>294</v>
      </c>
      <c r="H86" s="157">
        <v>1</v>
      </c>
      <c r="I86" s="158"/>
      <c r="J86" s="157">
        <f>ROUND(I86*H86,15)</f>
        <v>0</v>
      </c>
      <c r="K86" s="159"/>
      <c r="L86" s="34"/>
      <c r="M86" s="160" t="s">
        <v>18</v>
      </c>
      <c r="N86" s="161" t="s">
        <v>40</v>
      </c>
      <c r="O86" s="59"/>
      <c r="P86" s="162">
        <f>O86*H86</f>
        <v>0</v>
      </c>
      <c r="Q86" s="162">
        <v>0</v>
      </c>
      <c r="R86" s="162">
        <f>Q86*H86</f>
        <v>0</v>
      </c>
      <c r="S86" s="162">
        <v>0</v>
      </c>
      <c r="T86" s="163">
        <f>S86*H86</f>
        <v>0</v>
      </c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R86" s="164" t="s">
        <v>295</v>
      </c>
      <c r="AT86" s="164" t="s">
        <v>105</v>
      </c>
      <c r="AU86" s="164" t="s">
        <v>6</v>
      </c>
      <c r="AY86" s="12" t="s">
        <v>110</v>
      </c>
      <c r="BE86" s="165">
        <f>IF(N86="základní",J86,0)</f>
        <v>0</v>
      </c>
      <c r="BF86" s="165">
        <f>IF(N86="snížená",J86,0)</f>
        <v>0</v>
      </c>
      <c r="BG86" s="165">
        <f>IF(N86="zákl. přenesená",J86,0)</f>
        <v>0</v>
      </c>
      <c r="BH86" s="165">
        <f>IF(N86="sníž. přenesená",J86,0)</f>
        <v>0</v>
      </c>
      <c r="BI86" s="165">
        <f>IF(N86="nulová",J86,0)</f>
        <v>0</v>
      </c>
      <c r="BJ86" s="12" t="s">
        <v>76</v>
      </c>
      <c r="BK86" s="166">
        <f>ROUND(I86*H86,15)</f>
        <v>0</v>
      </c>
      <c r="BL86" s="12" t="s">
        <v>295</v>
      </c>
      <c r="BM86" s="164" t="s">
        <v>296</v>
      </c>
    </row>
    <row r="87" spans="1:65" s="2" customFormat="1" ht="19.2">
      <c r="A87" s="29"/>
      <c r="B87" s="30"/>
      <c r="C87" s="31"/>
      <c r="D87" s="167" t="s">
        <v>112</v>
      </c>
      <c r="E87" s="31"/>
      <c r="F87" s="168" t="s">
        <v>293</v>
      </c>
      <c r="G87" s="31"/>
      <c r="H87" s="31"/>
      <c r="I87" s="103"/>
      <c r="J87" s="31"/>
      <c r="K87" s="31"/>
      <c r="L87" s="34"/>
      <c r="M87" s="181"/>
      <c r="N87" s="182"/>
      <c r="O87" s="183"/>
      <c r="P87" s="183"/>
      <c r="Q87" s="183"/>
      <c r="R87" s="183"/>
      <c r="S87" s="183"/>
      <c r="T87" s="184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T87" s="12" t="s">
        <v>112</v>
      </c>
      <c r="AU87" s="12" t="s">
        <v>6</v>
      </c>
    </row>
    <row r="88" spans="1:65" s="2" customFormat="1" ht="6.9" customHeight="1">
      <c r="A88" s="29"/>
      <c r="B88" s="42"/>
      <c r="C88" s="43"/>
      <c r="D88" s="43"/>
      <c r="E88" s="43"/>
      <c r="F88" s="43"/>
      <c r="G88" s="43"/>
      <c r="H88" s="43"/>
      <c r="I88" s="131"/>
      <c r="J88" s="43"/>
      <c r="K88" s="43"/>
      <c r="L88" s="34"/>
      <c r="M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</sheetData>
  <sheetProtection algorithmName="SHA-512" hashValue="wxB4tPc1nmmdzcQpefB49FdvWnS7OcrSW0AFeWtsfv7LC6I6XDixJtbv8JV3Q5eFtNPNWiH7pw0Dr/flqmWeYw==" saltValue="hcdN3S0uStnlQ5ORQY8/XKHm5FHhCFicUkxkYOjxrrfDv1MDFe6yeRQt62+20lXapPQgD8p2zWBNzhegjUzSNQ==" spinCount="100000" sheet="1" objects="1" scenarios="1" formatColumns="0" formatRows="0" autoFilter="0"/>
  <autoFilter ref="C78:K87"/>
  <mergeCells count="9">
    <mergeCell ref="E50:H50"/>
    <mergeCell ref="E69:H69"/>
    <mergeCell ref="E71:H71"/>
    <mergeCell ref="L2:V2"/>
    <mergeCell ref="E7:H7"/>
    <mergeCell ref="E9:H9"/>
    <mergeCell ref="E18:H18"/>
    <mergeCell ref="E27:H27"/>
    <mergeCell ref="E48:H48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23"/>
  <sheetViews>
    <sheetView showGridLines="0" workbookViewId="0"/>
  </sheetViews>
  <sheetFormatPr defaultRowHeight="10.199999999999999"/>
  <cols>
    <col min="1" max="1" width="8.28515625" style="185" customWidth="1"/>
    <col min="2" max="2" width="1.7109375" style="185" customWidth="1"/>
    <col min="3" max="4" width="5" style="185" customWidth="1"/>
    <col min="5" max="5" width="11.7109375" style="185" customWidth="1"/>
    <col min="6" max="6" width="9.140625" style="185" customWidth="1"/>
    <col min="7" max="7" width="5" style="185" customWidth="1"/>
    <col min="8" max="8" width="77.85546875" style="185" customWidth="1"/>
    <col min="9" max="10" width="20" style="185" customWidth="1"/>
    <col min="11" max="11" width="1.7109375" style="185" customWidth="1"/>
  </cols>
  <sheetData>
    <row r="1" spans="2:11" s="1" customFormat="1" ht="37.5" customHeight="1"/>
    <row r="2" spans="2:11" s="1" customFormat="1" ht="7.5" customHeight="1">
      <c r="B2" s="186"/>
      <c r="C2" s="187"/>
      <c r="D2" s="187"/>
      <c r="E2" s="187"/>
      <c r="F2" s="187"/>
      <c r="G2" s="187"/>
      <c r="H2" s="187"/>
      <c r="I2" s="187"/>
      <c r="J2" s="187"/>
      <c r="K2" s="188"/>
    </row>
    <row r="3" spans="2:11" s="10" customFormat="1" ht="45" customHeight="1">
      <c r="B3" s="189"/>
      <c r="C3" s="316" t="s">
        <v>297</v>
      </c>
      <c r="D3" s="316"/>
      <c r="E3" s="316"/>
      <c r="F3" s="316"/>
      <c r="G3" s="316"/>
      <c r="H3" s="316"/>
      <c r="I3" s="316"/>
      <c r="J3" s="316"/>
      <c r="K3" s="190"/>
    </row>
    <row r="4" spans="2:11" s="1" customFormat="1" ht="25.5" customHeight="1">
      <c r="B4" s="191"/>
      <c r="C4" s="320" t="s">
        <v>298</v>
      </c>
      <c r="D4" s="320"/>
      <c r="E4" s="320"/>
      <c r="F4" s="320"/>
      <c r="G4" s="320"/>
      <c r="H4" s="320"/>
      <c r="I4" s="320"/>
      <c r="J4" s="320"/>
      <c r="K4" s="192"/>
    </row>
    <row r="5" spans="2:11" s="1" customFormat="1" ht="5.25" customHeight="1">
      <c r="B5" s="191"/>
      <c r="C5" s="193"/>
      <c r="D5" s="193"/>
      <c r="E5" s="193"/>
      <c r="F5" s="193"/>
      <c r="G5" s="193"/>
      <c r="H5" s="193"/>
      <c r="I5" s="193"/>
      <c r="J5" s="193"/>
      <c r="K5" s="192"/>
    </row>
    <row r="6" spans="2:11" s="1" customFormat="1" ht="15" customHeight="1">
      <c r="B6" s="191"/>
      <c r="C6" s="318" t="s">
        <v>299</v>
      </c>
      <c r="D6" s="318"/>
      <c r="E6" s="318"/>
      <c r="F6" s="318"/>
      <c r="G6" s="318"/>
      <c r="H6" s="318"/>
      <c r="I6" s="318"/>
      <c r="J6" s="318"/>
      <c r="K6" s="192"/>
    </row>
    <row r="7" spans="2:11" s="1" customFormat="1" ht="15" customHeight="1">
      <c r="B7" s="195"/>
      <c r="C7" s="318" t="s">
        <v>300</v>
      </c>
      <c r="D7" s="318"/>
      <c r="E7" s="318"/>
      <c r="F7" s="318"/>
      <c r="G7" s="318"/>
      <c r="H7" s="318"/>
      <c r="I7" s="318"/>
      <c r="J7" s="318"/>
      <c r="K7" s="192"/>
    </row>
    <row r="8" spans="2:11" s="1" customFormat="1" ht="12.75" customHeight="1">
      <c r="B8" s="195"/>
      <c r="C8" s="194"/>
      <c r="D8" s="194"/>
      <c r="E8" s="194"/>
      <c r="F8" s="194"/>
      <c r="G8" s="194"/>
      <c r="H8" s="194"/>
      <c r="I8" s="194"/>
      <c r="J8" s="194"/>
      <c r="K8" s="192"/>
    </row>
    <row r="9" spans="2:11" s="1" customFormat="1" ht="15" customHeight="1">
      <c r="B9" s="195"/>
      <c r="C9" s="318" t="s">
        <v>301</v>
      </c>
      <c r="D9" s="318"/>
      <c r="E9" s="318"/>
      <c r="F9" s="318"/>
      <c r="G9" s="318"/>
      <c r="H9" s="318"/>
      <c r="I9" s="318"/>
      <c r="J9" s="318"/>
      <c r="K9" s="192"/>
    </row>
    <row r="10" spans="2:11" s="1" customFormat="1" ht="15" customHeight="1">
      <c r="B10" s="195"/>
      <c r="C10" s="194"/>
      <c r="D10" s="318" t="s">
        <v>302</v>
      </c>
      <c r="E10" s="318"/>
      <c r="F10" s="318"/>
      <c r="G10" s="318"/>
      <c r="H10" s="318"/>
      <c r="I10" s="318"/>
      <c r="J10" s="318"/>
      <c r="K10" s="192"/>
    </row>
    <row r="11" spans="2:11" s="1" customFormat="1" ht="15" customHeight="1">
      <c r="B11" s="195"/>
      <c r="C11" s="196"/>
      <c r="D11" s="318" t="s">
        <v>303</v>
      </c>
      <c r="E11" s="318"/>
      <c r="F11" s="318"/>
      <c r="G11" s="318"/>
      <c r="H11" s="318"/>
      <c r="I11" s="318"/>
      <c r="J11" s="318"/>
      <c r="K11" s="192"/>
    </row>
    <row r="12" spans="2:11" s="1" customFormat="1" ht="15" customHeight="1">
      <c r="B12" s="195"/>
      <c r="C12" s="196"/>
      <c r="D12" s="194"/>
      <c r="E12" s="194"/>
      <c r="F12" s="194"/>
      <c r="G12" s="194"/>
      <c r="H12" s="194"/>
      <c r="I12" s="194"/>
      <c r="J12" s="194"/>
      <c r="K12" s="192"/>
    </row>
    <row r="13" spans="2:11" s="1" customFormat="1" ht="15" customHeight="1">
      <c r="B13" s="195"/>
      <c r="C13" s="196"/>
      <c r="D13" s="197" t="s">
        <v>304</v>
      </c>
      <c r="E13" s="194"/>
      <c r="F13" s="194"/>
      <c r="G13" s="194"/>
      <c r="H13" s="194"/>
      <c r="I13" s="194"/>
      <c r="J13" s="194"/>
      <c r="K13" s="192"/>
    </row>
    <row r="14" spans="2:11" s="1" customFormat="1" ht="12.75" customHeight="1">
      <c r="B14" s="195"/>
      <c r="C14" s="196"/>
      <c r="D14" s="196"/>
      <c r="E14" s="196"/>
      <c r="F14" s="196"/>
      <c r="G14" s="196"/>
      <c r="H14" s="196"/>
      <c r="I14" s="196"/>
      <c r="J14" s="196"/>
      <c r="K14" s="192"/>
    </row>
    <row r="15" spans="2:11" s="1" customFormat="1" ht="15" customHeight="1">
      <c r="B15" s="195"/>
      <c r="C15" s="196"/>
      <c r="D15" s="318" t="s">
        <v>305</v>
      </c>
      <c r="E15" s="318"/>
      <c r="F15" s="318"/>
      <c r="G15" s="318"/>
      <c r="H15" s="318"/>
      <c r="I15" s="318"/>
      <c r="J15" s="318"/>
      <c r="K15" s="192"/>
    </row>
    <row r="16" spans="2:11" s="1" customFormat="1" ht="15" customHeight="1">
      <c r="B16" s="195"/>
      <c r="C16" s="196"/>
      <c r="D16" s="318" t="s">
        <v>306</v>
      </c>
      <c r="E16" s="318"/>
      <c r="F16" s="318"/>
      <c r="G16" s="318"/>
      <c r="H16" s="318"/>
      <c r="I16" s="318"/>
      <c r="J16" s="318"/>
      <c r="K16" s="192"/>
    </row>
    <row r="17" spans="2:11" s="1" customFormat="1" ht="15" customHeight="1">
      <c r="B17" s="195"/>
      <c r="C17" s="196"/>
      <c r="D17" s="318" t="s">
        <v>307</v>
      </c>
      <c r="E17" s="318"/>
      <c r="F17" s="318"/>
      <c r="G17" s="318"/>
      <c r="H17" s="318"/>
      <c r="I17" s="318"/>
      <c r="J17" s="318"/>
      <c r="K17" s="192"/>
    </row>
    <row r="18" spans="2:11" s="1" customFormat="1" ht="15" customHeight="1">
      <c r="B18" s="195"/>
      <c r="C18" s="196"/>
      <c r="D18" s="196"/>
      <c r="E18" s="198" t="s">
        <v>75</v>
      </c>
      <c r="F18" s="318" t="s">
        <v>308</v>
      </c>
      <c r="G18" s="318"/>
      <c r="H18" s="318"/>
      <c r="I18" s="318"/>
      <c r="J18" s="318"/>
      <c r="K18" s="192"/>
    </row>
    <row r="19" spans="2:11" s="1" customFormat="1" ht="15" customHeight="1">
      <c r="B19" s="195"/>
      <c r="C19" s="196"/>
      <c r="D19" s="196"/>
      <c r="E19" s="198" t="s">
        <v>309</v>
      </c>
      <c r="F19" s="318" t="s">
        <v>310</v>
      </c>
      <c r="G19" s="318"/>
      <c r="H19" s="318"/>
      <c r="I19" s="318"/>
      <c r="J19" s="318"/>
      <c r="K19" s="192"/>
    </row>
    <row r="20" spans="2:11" s="1" customFormat="1" ht="15" customHeight="1">
      <c r="B20" s="195"/>
      <c r="C20" s="196"/>
      <c r="D20" s="196"/>
      <c r="E20" s="198" t="s">
        <v>311</v>
      </c>
      <c r="F20" s="318" t="s">
        <v>312</v>
      </c>
      <c r="G20" s="318"/>
      <c r="H20" s="318"/>
      <c r="I20" s="318"/>
      <c r="J20" s="318"/>
      <c r="K20" s="192"/>
    </row>
    <row r="21" spans="2:11" s="1" customFormat="1" ht="15" customHeight="1">
      <c r="B21" s="195"/>
      <c r="C21" s="196"/>
      <c r="D21" s="196"/>
      <c r="E21" s="198" t="s">
        <v>82</v>
      </c>
      <c r="F21" s="318" t="s">
        <v>83</v>
      </c>
      <c r="G21" s="318"/>
      <c r="H21" s="318"/>
      <c r="I21" s="318"/>
      <c r="J21" s="318"/>
      <c r="K21" s="192"/>
    </row>
    <row r="22" spans="2:11" s="1" customFormat="1" ht="15" customHeight="1">
      <c r="B22" s="195"/>
      <c r="C22" s="196"/>
      <c r="D22" s="196"/>
      <c r="E22" s="198" t="s">
        <v>313</v>
      </c>
      <c r="F22" s="318" t="s">
        <v>314</v>
      </c>
      <c r="G22" s="318"/>
      <c r="H22" s="318"/>
      <c r="I22" s="318"/>
      <c r="J22" s="318"/>
      <c r="K22" s="192"/>
    </row>
    <row r="23" spans="2:11" s="1" customFormat="1" ht="15" customHeight="1">
      <c r="B23" s="195"/>
      <c r="C23" s="196"/>
      <c r="D23" s="196"/>
      <c r="E23" s="198" t="s">
        <v>315</v>
      </c>
      <c r="F23" s="318" t="s">
        <v>316</v>
      </c>
      <c r="G23" s="318"/>
      <c r="H23" s="318"/>
      <c r="I23" s="318"/>
      <c r="J23" s="318"/>
      <c r="K23" s="192"/>
    </row>
    <row r="24" spans="2:11" s="1" customFormat="1" ht="12.75" customHeight="1">
      <c r="B24" s="195"/>
      <c r="C24" s="196"/>
      <c r="D24" s="196"/>
      <c r="E24" s="196"/>
      <c r="F24" s="196"/>
      <c r="G24" s="196"/>
      <c r="H24" s="196"/>
      <c r="I24" s="196"/>
      <c r="J24" s="196"/>
      <c r="K24" s="192"/>
    </row>
    <row r="25" spans="2:11" s="1" customFormat="1" ht="15" customHeight="1">
      <c r="B25" s="195"/>
      <c r="C25" s="318" t="s">
        <v>317</v>
      </c>
      <c r="D25" s="318"/>
      <c r="E25" s="318"/>
      <c r="F25" s="318"/>
      <c r="G25" s="318"/>
      <c r="H25" s="318"/>
      <c r="I25" s="318"/>
      <c r="J25" s="318"/>
      <c r="K25" s="192"/>
    </row>
    <row r="26" spans="2:11" s="1" customFormat="1" ht="15" customHeight="1">
      <c r="B26" s="195"/>
      <c r="C26" s="318" t="s">
        <v>318</v>
      </c>
      <c r="D26" s="318"/>
      <c r="E26" s="318"/>
      <c r="F26" s="318"/>
      <c r="G26" s="318"/>
      <c r="H26" s="318"/>
      <c r="I26" s="318"/>
      <c r="J26" s="318"/>
      <c r="K26" s="192"/>
    </row>
    <row r="27" spans="2:11" s="1" customFormat="1" ht="15" customHeight="1">
      <c r="B27" s="195"/>
      <c r="C27" s="194"/>
      <c r="D27" s="318" t="s">
        <v>319</v>
      </c>
      <c r="E27" s="318"/>
      <c r="F27" s="318"/>
      <c r="G27" s="318"/>
      <c r="H27" s="318"/>
      <c r="I27" s="318"/>
      <c r="J27" s="318"/>
      <c r="K27" s="192"/>
    </row>
    <row r="28" spans="2:11" s="1" customFormat="1" ht="15" customHeight="1">
      <c r="B28" s="195"/>
      <c r="C28" s="196"/>
      <c r="D28" s="318" t="s">
        <v>320</v>
      </c>
      <c r="E28" s="318"/>
      <c r="F28" s="318"/>
      <c r="G28" s="318"/>
      <c r="H28" s="318"/>
      <c r="I28" s="318"/>
      <c r="J28" s="318"/>
      <c r="K28" s="192"/>
    </row>
    <row r="29" spans="2:11" s="1" customFormat="1" ht="12.75" customHeight="1">
      <c r="B29" s="195"/>
      <c r="C29" s="196"/>
      <c r="D29" s="196"/>
      <c r="E29" s="196"/>
      <c r="F29" s="196"/>
      <c r="G29" s="196"/>
      <c r="H29" s="196"/>
      <c r="I29" s="196"/>
      <c r="J29" s="196"/>
      <c r="K29" s="192"/>
    </row>
    <row r="30" spans="2:11" s="1" customFormat="1" ht="15" customHeight="1">
      <c r="B30" s="195"/>
      <c r="C30" s="196"/>
      <c r="D30" s="318" t="s">
        <v>321</v>
      </c>
      <c r="E30" s="318"/>
      <c r="F30" s="318"/>
      <c r="G30" s="318"/>
      <c r="H30" s="318"/>
      <c r="I30" s="318"/>
      <c r="J30" s="318"/>
      <c r="K30" s="192"/>
    </row>
    <row r="31" spans="2:11" s="1" customFormat="1" ht="15" customHeight="1">
      <c r="B31" s="195"/>
      <c r="C31" s="196"/>
      <c r="D31" s="318" t="s">
        <v>322</v>
      </c>
      <c r="E31" s="318"/>
      <c r="F31" s="318"/>
      <c r="G31" s="318"/>
      <c r="H31" s="318"/>
      <c r="I31" s="318"/>
      <c r="J31" s="318"/>
      <c r="K31" s="192"/>
    </row>
    <row r="32" spans="2:11" s="1" customFormat="1" ht="12.75" customHeight="1">
      <c r="B32" s="195"/>
      <c r="C32" s="196"/>
      <c r="D32" s="196"/>
      <c r="E32" s="196"/>
      <c r="F32" s="196"/>
      <c r="G32" s="196"/>
      <c r="H32" s="196"/>
      <c r="I32" s="196"/>
      <c r="J32" s="196"/>
      <c r="K32" s="192"/>
    </row>
    <row r="33" spans="2:11" s="1" customFormat="1" ht="15" customHeight="1">
      <c r="B33" s="195"/>
      <c r="C33" s="196"/>
      <c r="D33" s="318" t="s">
        <v>323</v>
      </c>
      <c r="E33" s="318"/>
      <c r="F33" s="318"/>
      <c r="G33" s="318"/>
      <c r="H33" s="318"/>
      <c r="I33" s="318"/>
      <c r="J33" s="318"/>
      <c r="K33" s="192"/>
    </row>
    <row r="34" spans="2:11" s="1" customFormat="1" ht="15" customHeight="1">
      <c r="B34" s="195"/>
      <c r="C34" s="196"/>
      <c r="D34" s="318" t="s">
        <v>324</v>
      </c>
      <c r="E34" s="318"/>
      <c r="F34" s="318"/>
      <c r="G34" s="318"/>
      <c r="H34" s="318"/>
      <c r="I34" s="318"/>
      <c r="J34" s="318"/>
      <c r="K34" s="192"/>
    </row>
    <row r="35" spans="2:11" s="1" customFormat="1" ht="15" customHeight="1">
      <c r="B35" s="195"/>
      <c r="C35" s="196"/>
      <c r="D35" s="318" t="s">
        <v>325</v>
      </c>
      <c r="E35" s="318"/>
      <c r="F35" s="318"/>
      <c r="G35" s="318"/>
      <c r="H35" s="318"/>
      <c r="I35" s="318"/>
      <c r="J35" s="318"/>
      <c r="K35" s="192"/>
    </row>
    <row r="36" spans="2:11" s="1" customFormat="1" ht="15" customHeight="1">
      <c r="B36" s="195"/>
      <c r="C36" s="196"/>
      <c r="D36" s="194"/>
      <c r="E36" s="197" t="s">
        <v>93</v>
      </c>
      <c r="F36" s="194"/>
      <c r="G36" s="318" t="s">
        <v>326</v>
      </c>
      <c r="H36" s="318"/>
      <c r="I36" s="318"/>
      <c r="J36" s="318"/>
      <c r="K36" s="192"/>
    </row>
    <row r="37" spans="2:11" s="1" customFormat="1" ht="30.75" customHeight="1">
      <c r="B37" s="195"/>
      <c r="C37" s="196"/>
      <c r="D37" s="194"/>
      <c r="E37" s="197" t="s">
        <v>327</v>
      </c>
      <c r="F37" s="194"/>
      <c r="G37" s="318" t="s">
        <v>328</v>
      </c>
      <c r="H37" s="318"/>
      <c r="I37" s="318"/>
      <c r="J37" s="318"/>
      <c r="K37" s="192"/>
    </row>
    <row r="38" spans="2:11" s="1" customFormat="1" ht="15" customHeight="1">
      <c r="B38" s="195"/>
      <c r="C38" s="196"/>
      <c r="D38" s="194"/>
      <c r="E38" s="197" t="s">
        <v>50</v>
      </c>
      <c r="F38" s="194"/>
      <c r="G38" s="318" t="s">
        <v>329</v>
      </c>
      <c r="H38" s="318"/>
      <c r="I38" s="318"/>
      <c r="J38" s="318"/>
      <c r="K38" s="192"/>
    </row>
    <row r="39" spans="2:11" s="1" customFormat="1" ht="15" customHeight="1">
      <c r="B39" s="195"/>
      <c r="C39" s="196"/>
      <c r="D39" s="194"/>
      <c r="E39" s="197" t="s">
        <v>51</v>
      </c>
      <c r="F39" s="194"/>
      <c r="G39" s="318" t="s">
        <v>330</v>
      </c>
      <c r="H39" s="318"/>
      <c r="I39" s="318"/>
      <c r="J39" s="318"/>
      <c r="K39" s="192"/>
    </row>
    <row r="40" spans="2:11" s="1" customFormat="1" ht="15" customHeight="1">
      <c r="B40" s="195"/>
      <c r="C40" s="196"/>
      <c r="D40" s="194"/>
      <c r="E40" s="197" t="s">
        <v>94</v>
      </c>
      <c r="F40" s="194"/>
      <c r="G40" s="318" t="s">
        <v>331</v>
      </c>
      <c r="H40" s="318"/>
      <c r="I40" s="318"/>
      <c r="J40" s="318"/>
      <c r="K40" s="192"/>
    </row>
    <row r="41" spans="2:11" s="1" customFormat="1" ht="15" customHeight="1">
      <c r="B41" s="195"/>
      <c r="C41" s="196"/>
      <c r="D41" s="194"/>
      <c r="E41" s="197" t="s">
        <v>95</v>
      </c>
      <c r="F41" s="194"/>
      <c r="G41" s="318" t="s">
        <v>332</v>
      </c>
      <c r="H41" s="318"/>
      <c r="I41" s="318"/>
      <c r="J41" s="318"/>
      <c r="K41" s="192"/>
    </row>
    <row r="42" spans="2:11" s="1" customFormat="1" ht="15" customHeight="1">
      <c r="B42" s="195"/>
      <c r="C42" s="196"/>
      <c r="D42" s="194"/>
      <c r="E42" s="197" t="s">
        <v>333</v>
      </c>
      <c r="F42" s="194"/>
      <c r="G42" s="318" t="s">
        <v>334</v>
      </c>
      <c r="H42" s="318"/>
      <c r="I42" s="318"/>
      <c r="J42" s="318"/>
      <c r="K42" s="192"/>
    </row>
    <row r="43" spans="2:11" s="1" customFormat="1" ht="15" customHeight="1">
      <c r="B43" s="195"/>
      <c r="C43" s="196"/>
      <c r="D43" s="194"/>
      <c r="E43" s="197"/>
      <c r="F43" s="194"/>
      <c r="G43" s="318" t="s">
        <v>335</v>
      </c>
      <c r="H43" s="318"/>
      <c r="I43" s="318"/>
      <c r="J43" s="318"/>
      <c r="K43" s="192"/>
    </row>
    <row r="44" spans="2:11" s="1" customFormat="1" ht="15" customHeight="1">
      <c r="B44" s="195"/>
      <c r="C44" s="196"/>
      <c r="D44" s="194"/>
      <c r="E44" s="197" t="s">
        <v>336</v>
      </c>
      <c r="F44" s="194"/>
      <c r="G44" s="318" t="s">
        <v>337</v>
      </c>
      <c r="H44" s="318"/>
      <c r="I44" s="318"/>
      <c r="J44" s="318"/>
      <c r="K44" s="192"/>
    </row>
    <row r="45" spans="2:11" s="1" customFormat="1" ht="15" customHeight="1">
      <c r="B45" s="195"/>
      <c r="C45" s="196"/>
      <c r="D45" s="194"/>
      <c r="E45" s="197" t="s">
        <v>97</v>
      </c>
      <c r="F45" s="194"/>
      <c r="G45" s="318" t="s">
        <v>338</v>
      </c>
      <c r="H45" s="318"/>
      <c r="I45" s="318"/>
      <c r="J45" s="318"/>
      <c r="K45" s="192"/>
    </row>
    <row r="46" spans="2:11" s="1" customFormat="1" ht="12.75" customHeight="1">
      <c r="B46" s="195"/>
      <c r="C46" s="196"/>
      <c r="D46" s="194"/>
      <c r="E46" s="194"/>
      <c r="F46" s="194"/>
      <c r="G46" s="194"/>
      <c r="H46" s="194"/>
      <c r="I46" s="194"/>
      <c r="J46" s="194"/>
      <c r="K46" s="192"/>
    </row>
    <row r="47" spans="2:11" s="1" customFormat="1" ht="15" customHeight="1">
      <c r="B47" s="195"/>
      <c r="C47" s="196"/>
      <c r="D47" s="318" t="s">
        <v>339</v>
      </c>
      <c r="E47" s="318"/>
      <c r="F47" s="318"/>
      <c r="G47" s="318"/>
      <c r="H47" s="318"/>
      <c r="I47" s="318"/>
      <c r="J47" s="318"/>
      <c r="K47" s="192"/>
    </row>
    <row r="48" spans="2:11" s="1" customFormat="1" ht="15" customHeight="1">
      <c r="B48" s="195"/>
      <c r="C48" s="196"/>
      <c r="D48" s="196"/>
      <c r="E48" s="318" t="s">
        <v>340</v>
      </c>
      <c r="F48" s="318"/>
      <c r="G48" s="318"/>
      <c r="H48" s="318"/>
      <c r="I48" s="318"/>
      <c r="J48" s="318"/>
      <c r="K48" s="192"/>
    </row>
    <row r="49" spans="2:11" s="1" customFormat="1" ht="15" customHeight="1">
      <c r="B49" s="195"/>
      <c r="C49" s="196"/>
      <c r="D49" s="196"/>
      <c r="E49" s="318" t="s">
        <v>341</v>
      </c>
      <c r="F49" s="318"/>
      <c r="G49" s="318"/>
      <c r="H49" s="318"/>
      <c r="I49" s="318"/>
      <c r="J49" s="318"/>
      <c r="K49" s="192"/>
    </row>
    <row r="50" spans="2:11" s="1" customFormat="1" ht="15" customHeight="1">
      <c r="B50" s="195"/>
      <c r="C50" s="196"/>
      <c r="D50" s="196"/>
      <c r="E50" s="318" t="s">
        <v>342</v>
      </c>
      <c r="F50" s="318"/>
      <c r="G50" s="318"/>
      <c r="H50" s="318"/>
      <c r="I50" s="318"/>
      <c r="J50" s="318"/>
      <c r="K50" s="192"/>
    </row>
    <row r="51" spans="2:11" s="1" customFormat="1" ht="15" customHeight="1">
      <c r="B51" s="195"/>
      <c r="C51" s="196"/>
      <c r="D51" s="318" t="s">
        <v>343</v>
      </c>
      <c r="E51" s="318"/>
      <c r="F51" s="318"/>
      <c r="G51" s="318"/>
      <c r="H51" s="318"/>
      <c r="I51" s="318"/>
      <c r="J51" s="318"/>
      <c r="K51" s="192"/>
    </row>
    <row r="52" spans="2:11" s="1" customFormat="1" ht="25.5" customHeight="1">
      <c r="B52" s="191"/>
      <c r="C52" s="320" t="s">
        <v>344</v>
      </c>
      <c r="D52" s="320"/>
      <c r="E52" s="320"/>
      <c r="F52" s="320"/>
      <c r="G52" s="320"/>
      <c r="H52" s="320"/>
      <c r="I52" s="320"/>
      <c r="J52" s="320"/>
      <c r="K52" s="192"/>
    </row>
    <row r="53" spans="2:11" s="1" customFormat="1" ht="5.25" customHeight="1">
      <c r="B53" s="191"/>
      <c r="C53" s="193"/>
      <c r="D53" s="193"/>
      <c r="E53" s="193"/>
      <c r="F53" s="193"/>
      <c r="G53" s="193"/>
      <c r="H53" s="193"/>
      <c r="I53" s="193"/>
      <c r="J53" s="193"/>
      <c r="K53" s="192"/>
    </row>
    <row r="54" spans="2:11" s="1" customFormat="1" ht="15" customHeight="1">
      <c r="B54" s="191"/>
      <c r="C54" s="318" t="s">
        <v>345</v>
      </c>
      <c r="D54" s="318"/>
      <c r="E54" s="318"/>
      <c r="F54" s="318"/>
      <c r="G54" s="318"/>
      <c r="H54" s="318"/>
      <c r="I54" s="318"/>
      <c r="J54" s="318"/>
      <c r="K54" s="192"/>
    </row>
    <row r="55" spans="2:11" s="1" customFormat="1" ht="15" customHeight="1">
      <c r="B55" s="191"/>
      <c r="C55" s="318" t="s">
        <v>346</v>
      </c>
      <c r="D55" s="318"/>
      <c r="E55" s="318"/>
      <c r="F55" s="318"/>
      <c r="G55" s="318"/>
      <c r="H55" s="318"/>
      <c r="I55" s="318"/>
      <c r="J55" s="318"/>
      <c r="K55" s="192"/>
    </row>
    <row r="56" spans="2:11" s="1" customFormat="1" ht="12.75" customHeight="1">
      <c r="B56" s="191"/>
      <c r="C56" s="194"/>
      <c r="D56" s="194"/>
      <c r="E56" s="194"/>
      <c r="F56" s="194"/>
      <c r="G56" s="194"/>
      <c r="H56" s="194"/>
      <c r="I56" s="194"/>
      <c r="J56" s="194"/>
      <c r="K56" s="192"/>
    </row>
    <row r="57" spans="2:11" s="1" customFormat="1" ht="15" customHeight="1">
      <c r="B57" s="191"/>
      <c r="C57" s="318" t="s">
        <v>347</v>
      </c>
      <c r="D57" s="318"/>
      <c r="E57" s="318"/>
      <c r="F57" s="318"/>
      <c r="G57" s="318"/>
      <c r="H57" s="318"/>
      <c r="I57" s="318"/>
      <c r="J57" s="318"/>
      <c r="K57" s="192"/>
    </row>
    <row r="58" spans="2:11" s="1" customFormat="1" ht="15" customHeight="1">
      <c r="B58" s="191"/>
      <c r="C58" s="196"/>
      <c r="D58" s="318" t="s">
        <v>348</v>
      </c>
      <c r="E58" s="318"/>
      <c r="F58" s="318"/>
      <c r="G58" s="318"/>
      <c r="H58" s="318"/>
      <c r="I58" s="318"/>
      <c r="J58" s="318"/>
      <c r="K58" s="192"/>
    </row>
    <row r="59" spans="2:11" s="1" customFormat="1" ht="15" customHeight="1">
      <c r="B59" s="191"/>
      <c r="C59" s="196"/>
      <c r="D59" s="318" t="s">
        <v>349</v>
      </c>
      <c r="E59" s="318"/>
      <c r="F59" s="318"/>
      <c r="G59" s="318"/>
      <c r="H59" s="318"/>
      <c r="I59" s="318"/>
      <c r="J59" s="318"/>
      <c r="K59" s="192"/>
    </row>
    <row r="60" spans="2:11" s="1" customFormat="1" ht="15" customHeight="1">
      <c r="B60" s="191"/>
      <c r="C60" s="196"/>
      <c r="D60" s="318" t="s">
        <v>350</v>
      </c>
      <c r="E60" s="318"/>
      <c r="F60" s="318"/>
      <c r="G60" s="318"/>
      <c r="H60" s="318"/>
      <c r="I60" s="318"/>
      <c r="J60" s="318"/>
      <c r="K60" s="192"/>
    </row>
    <row r="61" spans="2:11" s="1" customFormat="1" ht="15" customHeight="1">
      <c r="B61" s="191"/>
      <c r="C61" s="196"/>
      <c r="D61" s="318" t="s">
        <v>351</v>
      </c>
      <c r="E61" s="318"/>
      <c r="F61" s="318"/>
      <c r="G61" s="318"/>
      <c r="H61" s="318"/>
      <c r="I61" s="318"/>
      <c r="J61" s="318"/>
      <c r="K61" s="192"/>
    </row>
    <row r="62" spans="2:11" s="1" customFormat="1" ht="15" customHeight="1">
      <c r="B62" s="191"/>
      <c r="C62" s="196"/>
      <c r="D62" s="319" t="s">
        <v>352</v>
      </c>
      <c r="E62" s="319"/>
      <c r="F62" s="319"/>
      <c r="G62" s="319"/>
      <c r="H62" s="319"/>
      <c r="I62" s="319"/>
      <c r="J62" s="319"/>
      <c r="K62" s="192"/>
    </row>
    <row r="63" spans="2:11" s="1" customFormat="1" ht="15" customHeight="1">
      <c r="B63" s="191"/>
      <c r="C63" s="196"/>
      <c r="D63" s="318" t="s">
        <v>353</v>
      </c>
      <c r="E63" s="318"/>
      <c r="F63" s="318"/>
      <c r="G63" s="318"/>
      <c r="H63" s="318"/>
      <c r="I63" s="318"/>
      <c r="J63" s="318"/>
      <c r="K63" s="192"/>
    </row>
    <row r="64" spans="2:11" s="1" customFormat="1" ht="12.75" customHeight="1">
      <c r="B64" s="191"/>
      <c r="C64" s="196"/>
      <c r="D64" s="196"/>
      <c r="E64" s="199"/>
      <c r="F64" s="196"/>
      <c r="G64" s="196"/>
      <c r="H64" s="196"/>
      <c r="I64" s="196"/>
      <c r="J64" s="196"/>
      <c r="K64" s="192"/>
    </row>
    <row r="65" spans="2:11" s="1" customFormat="1" ht="15" customHeight="1">
      <c r="B65" s="191"/>
      <c r="C65" s="196"/>
      <c r="D65" s="318" t="s">
        <v>354</v>
      </c>
      <c r="E65" s="318"/>
      <c r="F65" s="318"/>
      <c r="G65" s="318"/>
      <c r="H65" s="318"/>
      <c r="I65" s="318"/>
      <c r="J65" s="318"/>
      <c r="K65" s="192"/>
    </row>
    <row r="66" spans="2:11" s="1" customFormat="1" ht="15" customHeight="1">
      <c r="B66" s="191"/>
      <c r="C66" s="196"/>
      <c r="D66" s="319" t="s">
        <v>355</v>
      </c>
      <c r="E66" s="319"/>
      <c r="F66" s="319"/>
      <c r="G66" s="319"/>
      <c r="H66" s="319"/>
      <c r="I66" s="319"/>
      <c r="J66" s="319"/>
      <c r="K66" s="192"/>
    </row>
    <row r="67" spans="2:11" s="1" customFormat="1" ht="15" customHeight="1">
      <c r="B67" s="191"/>
      <c r="C67" s="196"/>
      <c r="D67" s="318" t="s">
        <v>356</v>
      </c>
      <c r="E67" s="318"/>
      <c r="F67" s="318"/>
      <c r="G67" s="318"/>
      <c r="H67" s="318"/>
      <c r="I67" s="318"/>
      <c r="J67" s="318"/>
      <c r="K67" s="192"/>
    </row>
    <row r="68" spans="2:11" s="1" customFormat="1" ht="15" customHeight="1">
      <c r="B68" s="191"/>
      <c r="C68" s="196"/>
      <c r="D68" s="318" t="s">
        <v>357</v>
      </c>
      <c r="E68" s="318"/>
      <c r="F68" s="318"/>
      <c r="G68" s="318"/>
      <c r="H68" s="318"/>
      <c r="I68" s="318"/>
      <c r="J68" s="318"/>
      <c r="K68" s="192"/>
    </row>
    <row r="69" spans="2:11" s="1" customFormat="1" ht="15" customHeight="1">
      <c r="B69" s="191"/>
      <c r="C69" s="196"/>
      <c r="D69" s="318" t="s">
        <v>358</v>
      </c>
      <c r="E69" s="318"/>
      <c r="F69" s="318"/>
      <c r="G69" s="318"/>
      <c r="H69" s="318"/>
      <c r="I69" s="318"/>
      <c r="J69" s="318"/>
      <c r="K69" s="192"/>
    </row>
    <row r="70" spans="2:11" s="1" customFormat="1" ht="15" customHeight="1">
      <c r="B70" s="191"/>
      <c r="C70" s="196"/>
      <c r="D70" s="318" t="s">
        <v>359</v>
      </c>
      <c r="E70" s="318"/>
      <c r="F70" s="318"/>
      <c r="G70" s="318"/>
      <c r="H70" s="318"/>
      <c r="I70" s="318"/>
      <c r="J70" s="318"/>
      <c r="K70" s="192"/>
    </row>
    <row r="71" spans="2:11" s="1" customFormat="1" ht="12.75" customHeight="1">
      <c r="B71" s="200"/>
      <c r="C71" s="201"/>
      <c r="D71" s="201"/>
      <c r="E71" s="201"/>
      <c r="F71" s="201"/>
      <c r="G71" s="201"/>
      <c r="H71" s="201"/>
      <c r="I71" s="201"/>
      <c r="J71" s="201"/>
      <c r="K71" s="202"/>
    </row>
    <row r="72" spans="2:11" s="1" customFormat="1" ht="18.75" customHeight="1">
      <c r="B72" s="203"/>
      <c r="C72" s="203"/>
      <c r="D72" s="203"/>
      <c r="E72" s="203"/>
      <c r="F72" s="203"/>
      <c r="G72" s="203"/>
      <c r="H72" s="203"/>
      <c r="I72" s="203"/>
      <c r="J72" s="203"/>
      <c r="K72" s="204"/>
    </row>
    <row r="73" spans="2:11" s="1" customFormat="1" ht="18.75" customHeight="1">
      <c r="B73" s="204"/>
      <c r="C73" s="204"/>
      <c r="D73" s="204"/>
      <c r="E73" s="204"/>
      <c r="F73" s="204"/>
      <c r="G73" s="204"/>
      <c r="H73" s="204"/>
      <c r="I73" s="204"/>
      <c r="J73" s="204"/>
      <c r="K73" s="204"/>
    </row>
    <row r="74" spans="2:11" s="1" customFormat="1" ht="7.5" customHeight="1">
      <c r="B74" s="205"/>
      <c r="C74" s="206"/>
      <c r="D74" s="206"/>
      <c r="E74" s="206"/>
      <c r="F74" s="206"/>
      <c r="G74" s="206"/>
      <c r="H74" s="206"/>
      <c r="I74" s="206"/>
      <c r="J74" s="206"/>
      <c r="K74" s="207"/>
    </row>
    <row r="75" spans="2:11" s="1" customFormat="1" ht="45" customHeight="1">
      <c r="B75" s="208"/>
      <c r="C75" s="317" t="s">
        <v>360</v>
      </c>
      <c r="D75" s="317"/>
      <c r="E75" s="317"/>
      <c r="F75" s="317"/>
      <c r="G75" s="317"/>
      <c r="H75" s="317"/>
      <c r="I75" s="317"/>
      <c r="J75" s="317"/>
      <c r="K75" s="209"/>
    </row>
    <row r="76" spans="2:11" s="1" customFormat="1" ht="17.25" customHeight="1">
      <c r="B76" s="208"/>
      <c r="C76" s="210" t="s">
        <v>361</v>
      </c>
      <c r="D76" s="210"/>
      <c r="E76" s="210"/>
      <c r="F76" s="210" t="s">
        <v>362</v>
      </c>
      <c r="G76" s="211"/>
      <c r="H76" s="210" t="s">
        <v>51</v>
      </c>
      <c r="I76" s="210" t="s">
        <v>54</v>
      </c>
      <c r="J76" s="210" t="s">
        <v>363</v>
      </c>
      <c r="K76" s="209"/>
    </row>
    <row r="77" spans="2:11" s="1" customFormat="1" ht="17.25" customHeight="1">
      <c r="B77" s="208"/>
      <c r="C77" s="212" t="s">
        <v>364</v>
      </c>
      <c r="D77" s="212"/>
      <c r="E77" s="212"/>
      <c r="F77" s="213" t="s">
        <v>365</v>
      </c>
      <c r="G77" s="214"/>
      <c r="H77" s="212"/>
      <c r="I77" s="212"/>
      <c r="J77" s="212" t="s">
        <v>366</v>
      </c>
      <c r="K77" s="209"/>
    </row>
    <row r="78" spans="2:11" s="1" customFormat="1" ht="5.25" customHeight="1">
      <c r="B78" s="208"/>
      <c r="C78" s="215"/>
      <c r="D78" s="215"/>
      <c r="E78" s="215"/>
      <c r="F78" s="215"/>
      <c r="G78" s="216"/>
      <c r="H78" s="215"/>
      <c r="I78" s="215"/>
      <c r="J78" s="215"/>
      <c r="K78" s="209"/>
    </row>
    <row r="79" spans="2:11" s="1" customFormat="1" ht="15" customHeight="1">
      <c r="B79" s="208"/>
      <c r="C79" s="197" t="s">
        <v>50</v>
      </c>
      <c r="D79" s="215"/>
      <c r="E79" s="215"/>
      <c r="F79" s="217" t="s">
        <v>367</v>
      </c>
      <c r="G79" s="216"/>
      <c r="H79" s="197" t="s">
        <v>368</v>
      </c>
      <c r="I79" s="197" t="s">
        <v>369</v>
      </c>
      <c r="J79" s="197">
        <v>20</v>
      </c>
      <c r="K79" s="209"/>
    </row>
    <row r="80" spans="2:11" s="1" customFormat="1" ht="15" customHeight="1">
      <c r="B80" s="208"/>
      <c r="C80" s="197" t="s">
        <v>370</v>
      </c>
      <c r="D80" s="197"/>
      <c r="E80" s="197"/>
      <c r="F80" s="217" t="s">
        <v>367</v>
      </c>
      <c r="G80" s="216"/>
      <c r="H80" s="197" t="s">
        <v>371</v>
      </c>
      <c r="I80" s="197" t="s">
        <v>369</v>
      </c>
      <c r="J80" s="197">
        <v>120</v>
      </c>
      <c r="K80" s="209"/>
    </row>
    <row r="81" spans="2:11" s="1" customFormat="1" ht="15" customHeight="1">
      <c r="B81" s="218"/>
      <c r="C81" s="197" t="s">
        <v>372</v>
      </c>
      <c r="D81" s="197"/>
      <c r="E81" s="197"/>
      <c r="F81" s="217" t="s">
        <v>373</v>
      </c>
      <c r="G81" s="216"/>
      <c r="H81" s="197" t="s">
        <v>374</v>
      </c>
      <c r="I81" s="197" t="s">
        <v>369</v>
      </c>
      <c r="J81" s="197">
        <v>50</v>
      </c>
      <c r="K81" s="209"/>
    </row>
    <row r="82" spans="2:11" s="1" customFormat="1" ht="15" customHeight="1">
      <c r="B82" s="218"/>
      <c r="C82" s="197" t="s">
        <v>375</v>
      </c>
      <c r="D82" s="197"/>
      <c r="E82" s="197"/>
      <c r="F82" s="217" t="s">
        <v>367</v>
      </c>
      <c r="G82" s="216"/>
      <c r="H82" s="197" t="s">
        <v>376</v>
      </c>
      <c r="I82" s="197" t="s">
        <v>377</v>
      </c>
      <c r="J82" s="197"/>
      <c r="K82" s="209"/>
    </row>
    <row r="83" spans="2:11" s="1" customFormat="1" ht="15" customHeight="1">
      <c r="B83" s="218"/>
      <c r="C83" s="219" t="s">
        <v>378</v>
      </c>
      <c r="D83" s="219"/>
      <c r="E83" s="219"/>
      <c r="F83" s="220" t="s">
        <v>373</v>
      </c>
      <c r="G83" s="219"/>
      <c r="H83" s="219" t="s">
        <v>379</v>
      </c>
      <c r="I83" s="219" t="s">
        <v>369</v>
      </c>
      <c r="J83" s="219">
        <v>15</v>
      </c>
      <c r="K83" s="209"/>
    </row>
    <row r="84" spans="2:11" s="1" customFormat="1" ht="15" customHeight="1">
      <c r="B84" s="218"/>
      <c r="C84" s="219" t="s">
        <v>380</v>
      </c>
      <c r="D84" s="219"/>
      <c r="E84" s="219"/>
      <c r="F84" s="220" t="s">
        <v>373</v>
      </c>
      <c r="G84" s="219"/>
      <c r="H84" s="219" t="s">
        <v>381</v>
      </c>
      <c r="I84" s="219" t="s">
        <v>369</v>
      </c>
      <c r="J84" s="219">
        <v>15</v>
      </c>
      <c r="K84" s="209"/>
    </row>
    <row r="85" spans="2:11" s="1" customFormat="1" ht="15" customHeight="1">
      <c r="B85" s="218"/>
      <c r="C85" s="219" t="s">
        <v>382</v>
      </c>
      <c r="D85" s="219"/>
      <c r="E85" s="219"/>
      <c r="F85" s="220" t="s">
        <v>373</v>
      </c>
      <c r="G85" s="219"/>
      <c r="H85" s="219" t="s">
        <v>383</v>
      </c>
      <c r="I85" s="219" t="s">
        <v>369</v>
      </c>
      <c r="J85" s="219">
        <v>20</v>
      </c>
      <c r="K85" s="209"/>
    </row>
    <row r="86" spans="2:11" s="1" customFormat="1" ht="15" customHeight="1">
      <c r="B86" s="218"/>
      <c r="C86" s="219" t="s">
        <v>384</v>
      </c>
      <c r="D86" s="219"/>
      <c r="E86" s="219"/>
      <c r="F86" s="220" t="s">
        <v>373</v>
      </c>
      <c r="G86" s="219"/>
      <c r="H86" s="219" t="s">
        <v>385</v>
      </c>
      <c r="I86" s="219" t="s">
        <v>369</v>
      </c>
      <c r="J86" s="219">
        <v>20</v>
      </c>
      <c r="K86" s="209"/>
    </row>
    <row r="87" spans="2:11" s="1" customFormat="1" ht="15" customHeight="1">
      <c r="B87" s="218"/>
      <c r="C87" s="197" t="s">
        <v>386</v>
      </c>
      <c r="D87" s="197"/>
      <c r="E87" s="197"/>
      <c r="F87" s="217" t="s">
        <v>373</v>
      </c>
      <c r="G87" s="216"/>
      <c r="H87" s="197" t="s">
        <v>387</v>
      </c>
      <c r="I87" s="197" t="s">
        <v>369</v>
      </c>
      <c r="J87" s="197">
        <v>50</v>
      </c>
      <c r="K87" s="209"/>
    </row>
    <row r="88" spans="2:11" s="1" customFormat="1" ht="15" customHeight="1">
      <c r="B88" s="218"/>
      <c r="C88" s="197" t="s">
        <v>388</v>
      </c>
      <c r="D88" s="197"/>
      <c r="E88" s="197"/>
      <c r="F88" s="217" t="s">
        <v>373</v>
      </c>
      <c r="G88" s="216"/>
      <c r="H88" s="197" t="s">
        <v>389</v>
      </c>
      <c r="I88" s="197" t="s">
        <v>369</v>
      </c>
      <c r="J88" s="197">
        <v>20</v>
      </c>
      <c r="K88" s="209"/>
    </row>
    <row r="89" spans="2:11" s="1" customFormat="1" ht="15" customHeight="1">
      <c r="B89" s="218"/>
      <c r="C89" s="197" t="s">
        <v>390</v>
      </c>
      <c r="D89" s="197"/>
      <c r="E89" s="197"/>
      <c r="F89" s="217" t="s">
        <v>373</v>
      </c>
      <c r="G89" s="216"/>
      <c r="H89" s="197" t="s">
        <v>391</v>
      </c>
      <c r="I89" s="197" t="s">
        <v>369</v>
      </c>
      <c r="J89" s="197">
        <v>20</v>
      </c>
      <c r="K89" s="209"/>
    </row>
    <row r="90" spans="2:11" s="1" customFormat="1" ht="15" customHeight="1">
      <c r="B90" s="218"/>
      <c r="C90" s="197" t="s">
        <v>392</v>
      </c>
      <c r="D90" s="197"/>
      <c r="E90" s="197"/>
      <c r="F90" s="217" t="s">
        <v>373</v>
      </c>
      <c r="G90" s="216"/>
      <c r="H90" s="197" t="s">
        <v>393</v>
      </c>
      <c r="I90" s="197" t="s">
        <v>369</v>
      </c>
      <c r="J90" s="197">
        <v>50</v>
      </c>
      <c r="K90" s="209"/>
    </row>
    <row r="91" spans="2:11" s="1" customFormat="1" ht="15" customHeight="1">
      <c r="B91" s="218"/>
      <c r="C91" s="197" t="s">
        <v>394</v>
      </c>
      <c r="D91" s="197"/>
      <c r="E91" s="197"/>
      <c r="F91" s="217" t="s">
        <v>373</v>
      </c>
      <c r="G91" s="216"/>
      <c r="H91" s="197" t="s">
        <v>394</v>
      </c>
      <c r="I91" s="197" t="s">
        <v>369</v>
      </c>
      <c r="J91" s="197">
        <v>50</v>
      </c>
      <c r="K91" s="209"/>
    </row>
    <row r="92" spans="2:11" s="1" customFormat="1" ht="15" customHeight="1">
      <c r="B92" s="218"/>
      <c r="C92" s="197" t="s">
        <v>395</v>
      </c>
      <c r="D92" s="197"/>
      <c r="E92" s="197"/>
      <c r="F92" s="217" t="s">
        <v>373</v>
      </c>
      <c r="G92" s="216"/>
      <c r="H92" s="197" t="s">
        <v>396</v>
      </c>
      <c r="I92" s="197" t="s">
        <v>369</v>
      </c>
      <c r="J92" s="197">
        <v>255</v>
      </c>
      <c r="K92" s="209"/>
    </row>
    <row r="93" spans="2:11" s="1" customFormat="1" ht="15" customHeight="1">
      <c r="B93" s="218"/>
      <c r="C93" s="197" t="s">
        <v>397</v>
      </c>
      <c r="D93" s="197"/>
      <c r="E93" s="197"/>
      <c r="F93" s="217" t="s">
        <v>367</v>
      </c>
      <c r="G93" s="216"/>
      <c r="H93" s="197" t="s">
        <v>398</v>
      </c>
      <c r="I93" s="197" t="s">
        <v>399</v>
      </c>
      <c r="J93" s="197"/>
      <c r="K93" s="209"/>
    </row>
    <row r="94" spans="2:11" s="1" customFormat="1" ht="15" customHeight="1">
      <c r="B94" s="218"/>
      <c r="C94" s="197" t="s">
        <v>400</v>
      </c>
      <c r="D94" s="197"/>
      <c r="E94" s="197"/>
      <c r="F94" s="217" t="s">
        <v>367</v>
      </c>
      <c r="G94" s="216"/>
      <c r="H94" s="197" t="s">
        <v>401</v>
      </c>
      <c r="I94" s="197" t="s">
        <v>402</v>
      </c>
      <c r="J94" s="197"/>
      <c r="K94" s="209"/>
    </row>
    <row r="95" spans="2:11" s="1" customFormat="1" ht="15" customHeight="1">
      <c r="B95" s="218"/>
      <c r="C95" s="197" t="s">
        <v>403</v>
      </c>
      <c r="D95" s="197"/>
      <c r="E95" s="197"/>
      <c r="F95" s="217" t="s">
        <v>367</v>
      </c>
      <c r="G95" s="216"/>
      <c r="H95" s="197" t="s">
        <v>403</v>
      </c>
      <c r="I95" s="197" t="s">
        <v>402</v>
      </c>
      <c r="J95" s="197"/>
      <c r="K95" s="209"/>
    </row>
    <row r="96" spans="2:11" s="1" customFormat="1" ht="15" customHeight="1">
      <c r="B96" s="218"/>
      <c r="C96" s="197" t="s">
        <v>35</v>
      </c>
      <c r="D96" s="197"/>
      <c r="E96" s="197"/>
      <c r="F96" s="217" t="s">
        <v>367</v>
      </c>
      <c r="G96" s="216"/>
      <c r="H96" s="197" t="s">
        <v>404</v>
      </c>
      <c r="I96" s="197" t="s">
        <v>402</v>
      </c>
      <c r="J96" s="197"/>
      <c r="K96" s="209"/>
    </row>
    <row r="97" spans="2:11" s="1" customFormat="1" ht="15" customHeight="1">
      <c r="B97" s="218"/>
      <c r="C97" s="197" t="s">
        <v>45</v>
      </c>
      <c r="D97" s="197"/>
      <c r="E97" s="197"/>
      <c r="F97" s="217" t="s">
        <v>367</v>
      </c>
      <c r="G97" s="216"/>
      <c r="H97" s="197" t="s">
        <v>405</v>
      </c>
      <c r="I97" s="197" t="s">
        <v>402</v>
      </c>
      <c r="J97" s="197"/>
      <c r="K97" s="209"/>
    </row>
    <row r="98" spans="2:11" s="1" customFormat="1" ht="15" customHeight="1">
      <c r="B98" s="221"/>
      <c r="C98" s="222"/>
      <c r="D98" s="222"/>
      <c r="E98" s="222"/>
      <c r="F98" s="222"/>
      <c r="G98" s="222"/>
      <c r="H98" s="222"/>
      <c r="I98" s="222"/>
      <c r="J98" s="222"/>
      <c r="K98" s="223"/>
    </row>
    <row r="99" spans="2:11" s="1" customFormat="1" ht="18.75" customHeight="1">
      <c r="B99" s="224"/>
      <c r="C99" s="225"/>
      <c r="D99" s="225"/>
      <c r="E99" s="225"/>
      <c r="F99" s="225"/>
      <c r="G99" s="225"/>
      <c r="H99" s="225"/>
      <c r="I99" s="225"/>
      <c r="J99" s="225"/>
      <c r="K99" s="224"/>
    </row>
    <row r="100" spans="2:11" s="1" customFormat="1" ht="18.75" customHeight="1">
      <c r="B100" s="204"/>
      <c r="C100" s="204"/>
      <c r="D100" s="204"/>
      <c r="E100" s="204"/>
      <c r="F100" s="204"/>
      <c r="G100" s="204"/>
      <c r="H100" s="204"/>
      <c r="I100" s="204"/>
      <c r="J100" s="204"/>
      <c r="K100" s="204"/>
    </row>
    <row r="101" spans="2:11" s="1" customFormat="1" ht="7.5" customHeight="1">
      <c r="B101" s="205"/>
      <c r="C101" s="206"/>
      <c r="D101" s="206"/>
      <c r="E101" s="206"/>
      <c r="F101" s="206"/>
      <c r="G101" s="206"/>
      <c r="H101" s="206"/>
      <c r="I101" s="206"/>
      <c r="J101" s="206"/>
      <c r="K101" s="207"/>
    </row>
    <row r="102" spans="2:11" s="1" customFormat="1" ht="45" customHeight="1">
      <c r="B102" s="208"/>
      <c r="C102" s="317" t="s">
        <v>406</v>
      </c>
      <c r="D102" s="317"/>
      <c r="E102" s="317"/>
      <c r="F102" s="317"/>
      <c r="G102" s="317"/>
      <c r="H102" s="317"/>
      <c r="I102" s="317"/>
      <c r="J102" s="317"/>
      <c r="K102" s="209"/>
    </row>
    <row r="103" spans="2:11" s="1" customFormat="1" ht="17.25" customHeight="1">
      <c r="B103" s="208"/>
      <c r="C103" s="210" t="s">
        <v>361</v>
      </c>
      <c r="D103" s="210"/>
      <c r="E103" s="210"/>
      <c r="F103" s="210" t="s">
        <v>362</v>
      </c>
      <c r="G103" s="211"/>
      <c r="H103" s="210" t="s">
        <v>51</v>
      </c>
      <c r="I103" s="210" t="s">
        <v>54</v>
      </c>
      <c r="J103" s="210" t="s">
        <v>363</v>
      </c>
      <c r="K103" s="209"/>
    </row>
    <row r="104" spans="2:11" s="1" customFormat="1" ht="17.25" customHeight="1">
      <c r="B104" s="208"/>
      <c r="C104" s="212" t="s">
        <v>364</v>
      </c>
      <c r="D104" s="212"/>
      <c r="E104" s="212"/>
      <c r="F104" s="213" t="s">
        <v>365</v>
      </c>
      <c r="G104" s="214"/>
      <c r="H104" s="212"/>
      <c r="I104" s="212"/>
      <c r="J104" s="212" t="s">
        <v>366</v>
      </c>
      <c r="K104" s="209"/>
    </row>
    <row r="105" spans="2:11" s="1" customFormat="1" ht="5.25" customHeight="1">
      <c r="B105" s="208"/>
      <c r="C105" s="210"/>
      <c r="D105" s="210"/>
      <c r="E105" s="210"/>
      <c r="F105" s="210"/>
      <c r="G105" s="226"/>
      <c r="H105" s="210"/>
      <c r="I105" s="210"/>
      <c r="J105" s="210"/>
      <c r="K105" s="209"/>
    </row>
    <row r="106" spans="2:11" s="1" customFormat="1" ht="15" customHeight="1">
      <c r="B106" s="208"/>
      <c r="C106" s="197" t="s">
        <v>50</v>
      </c>
      <c r="D106" s="215"/>
      <c r="E106" s="215"/>
      <c r="F106" s="217" t="s">
        <v>367</v>
      </c>
      <c r="G106" s="226"/>
      <c r="H106" s="197" t="s">
        <v>407</v>
      </c>
      <c r="I106" s="197" t="s">
        <v>369</v>
      </c>
      <c r="J106" s="197">
        <v>20</v>
      </c>
      <c r="K106" s="209"/>
    </row>
    <row r="107" spans="2:11" s="1" customFormat="1" ht="15" customHeight="1">
      <c r="B107" s="208"/>
      <c r="C107" s="197" t="s">
        <v>370</v>
      </c>
      <c r="D107" s="197"/>
      <c r="E107" s="197"/>
      <c r="F107" s="217" t="s">
        <v>367</v>
      </c>
      <c r="G107" s="197"/>
      <c r="H107" s="197" t="s">
        <v>407</v>
      </c>
      <c r="I107" s="197" t="s">
        <v>369</v>
      </c>
      <c r="J107" s="197">
        <v>120</v>
      </c>
      <c r="K107" s="209"/>
    </row>
    <row r="108" spans="2:11" s="1" customFormat="1" ht="15" customHeight="1">
      <c r="B108" s="218"/>
      <c r="C108" s="197" t="s">
        <v>372</v>
      </c>
      <c r="D108" s="197"/>
      <c r="E108" s="197"/>
      <c r="F108" s="217" t="s">
        <v>373</v>
      </c>
      <c r="G108" s="197"/>
      <c r="H108" s="197" t="s">
        <v>407</v>
      </c>
      <c r="I108" s="197" t="s">
        <v>369</v>
      </c>
      <c r="J108" s="197">
        <v>50</v>
      </c>
      <c r="K108" s="209"/>
    </row>
    <row r="109" spans="2:11" s="1" customFormat="1" ht="15" customHeight="1">
      <c r="B109" s="218"/>
      <c r="C109" s="197" t="s">
        <v>375</v>
      </c>
      <c r="D109" s="197"/>
      <c r="E109" s="197"/>
      <c r="F109" s="217" t="s">
        <v>367</v>
      </c>
      <c r="G109" s="197"/>
      <c r="H109" s="197" t="s">
        <v>407</v>
      </c>
      <c r="I109" s="197" t="s">
        <v>377</v>
      </c>
      <c r="J109" s="197"/>
      <c r="K109" s="209"/>
    </row>
    <row r="110" spans="2:11" s="1" customFormat="1" ht="15" customHeight="1">
      <c r="B110" s="218"/>
      <c r="C110" s="197" t="s">
        <v>386</v>
      </c>
      <c r="D110" s="197"/>
      <c r="E110" s="197"/>
      <c r="F110" s="217" t="s">
        <v>373</v>
      </c>
      <c r="G110" s="197"/>
      <c r="H110" s="197" t="s">
        <v>407</v>
      </c>
      <c r="I110" s="197" t="s">
        <v>369</v>
      </c>
      <c r="J110" s="197">
        <v>50</v>
      </c>
      <c r="K110" s="209"/>
    </row>
    <row r="111" spans="2:11" s="1" customFormat="1" ht="15" customHeight="1">
      <c r="B111" s="218"/>
      <c r="C111" s="197" t="s">
        <v>394</v>
      </c>
      <c r="D111" s="197"/>
      <c r="E111" s="197"/>
      <c r="F111" s="217" t="s">
        <v>373</v>
      </c>
      <c r="G111" s="197"/>
      <c r="H111" s="197" t="s">
        <v>407</v>
      </c>
      <c r="I111" s="197" t="s">
        <v>369</v>
      </c>
      <c r="J111" s="197">
        <v>50</v>
      </c>
      <c r="K111" s="209"/>
    </row>
    <row r="112" spans="2:11" s="1" customFormat="1" ht="15" customHeight="1">
      <c r="B112" s="218"/>
      <c r="C112" s="197" t="s">
        <v>392</v>
      </c>
      <c r="D112" s="197"/>
      <c r="E112" s="197"/>
      <c r="F112" s="217" t="s">
        <v>373</v>
      </c>
      <c r="G112" s="197"/>
      <c r="H112" s="197" t="s">
        <v>407</v>
      </c>
      <c r="I112" s="197" t="s">
        <v>369</v>
      </c>
      <c r="J112" s="197">
        <v>50</v>
      </c>
      <c r="K112" s="209"/>
    </row>
    <row r="113" spans="2:11" s="1" customFormat="1" ht="15" customHeight="1">
      <c r="B113" s="218"/>
      <c r="C113" s="197" t="s">
        <v>50</v>
      </c>
      <c r="D113" s="197"/>
      <c r="E113" s="197"/>
      <c r="F113" s="217" t="s">
        <v>367</v>
      </c>
      <c r="G113" s="197"/>
      <c r="H113" s="197" t="s">
        <v>408</v>
      </c>
      <c r="I113" s="197" t="s">
        <v>369</v>
      </c>
      <c r="J113" s="197">
        <v>20</v>
      </c>
      <c r="K113" s="209"/>
    </row>
    <row r="114" spans="2:11" s="1" customFormat="1" ht="15" customHeight="1">
      <c r="B114" s="218"/>
      <c r="C114" s="197" t="s">
        <v>409</v>
      </c>
      <c r="D114" s="197"/>
      <c r="E114" s="197"/>
      <c r="F114" s="217" t="s">
        <v>367</v>
      </c>
      <c r="G114" s="197"/>
      <c r="H114" s="197" t="s">
        <v>410</v>
      </c>
      <c r="I114" s="197" t="s">
        <v>369</v>
      </c>
      <c r="J114" s="197">
        <v>120</v>
      </c>
      <c r="K114" s="209"/>
    </row>
    <row r="115" spans="2:11" s="1" customFormat="1" ht="15" customHeight="1">
      <c r="B115" s="218"/>
      <c r="C115" s="197" t="s">
        <v>35</v>
      </c>
      <c r="D115" s="197"/>
      <c r="E115" s="197"/>
      <c r="F115" s="217" t="s">
        <v>367</v>
      </c>
      <c r="G115" s="197"/>
      <c r="H115" s="197" t="s">
        <v>411</v>
      </c>
      <c r="I115" s="197" t="s">
        <v>402</v>
      </c>
      <c r="J115" s="197"/>
      <c r="K115" s="209"/>
    </row>
    <row r="116" spans="2:11" s="1" customFormat="1" ht="15" customHeight="1">
      <c r="B116" s="218"/>
      <c r="C116" s="197" t="s">
        <v>45</v>
      </c>
      <c r="D116" s="197"/>
      <c r="E116" s="197"/>
      <c r="F116" s="217" t="s">
        <v>367</v>
      </c>
      <c r="G116" s="197"/>
      <c r="H116" s="197" t="s">
        <v>412</v>
      </c>
      <c r="I116" s="197" t="s">
        <v>402</v>
      </c>
      <c r="J116" s="197"/>
      <c r="K116" s="209"/>
    </row>
    <row r="117" spans="2:11" s="1" customFormat="1" ht="15" customHeight="1">
      <c r="B117" s="218"/>
      <c r="C117" s="197" t="s">
        <v>54</v>
      </c>
      <c r="D117" s="197"/>
      <c r="E117" s="197"/>
      <c r="F117" s="217" t="s">
        <v>367</v>
      </c>
      <c r="G117" s="197"/>
      <c r="H117" s="197" t="s">
        <v>413</v>
      </c>
      <c r="I117" s="197" t="s">
        <v>414</v>
      </c>
      <c r="J117" s="197"/>
      <c r="K117" s="209"/>
    </row>
    <row r="118" spans="2:11" s="1" customFormat="1" ht="15" customHeight="1">
      <c r="B118" s="221"/>
      <c r="C118" s="227"/>
      <c r="D118" s="227"/>
      <c r="E118" s="227"/>
      <c r="F118" s="227"/>
      <c r="G118" s="227"/>
      <c r="H118" s="227"/>
      <c r="I118" s="227"/>
      <c r="J118" s="227"/>
      <c r="K118" s="223"/>
    </row>
    <row r="119" spans="2:11" s="1" customFormat="1" ht="18.75" customHeight="1">
      <c r="B119" s="228"/>
      <c r="C119" s="194"/>
      <c r="D119" s="194"/>
      <c r="E119" s="194"/>
      <c r="F119" s="229"/>
      <c r="G119" s="194"/>
      <c r="H119" s="194"/>
      <c r="I119" s="194"/>
      <c r="J119" s="194"/>
      <c r="K119" s="228"/>
    </row>
    <row r="120" spans="2:11" s="1" customFormat="1" ht="18.75" customHeight="1">
      <c r="B120" s="204"/>
      <c r="C120" s="204"/>
      <c r="D120" s="204"/>
      <c r="E120" s="204"/>
      <c r="F120" s="204"/>
      <c r="G120" s="204"/>
      <c r="H120" s="204"/>
      <c r="I120" s="204"/>
      <c r="J120" s="204"/>
      <c r="K120" s="204"/>
    </row>
    <row r="121" spans="2:11" s="1" customFormat="1" ht="7.5" customHeight="1">
      <c r="B121" s="230"/>
      <c r="C121" s="231"/>
      <c r="D121" s="231"/>
      <c r="E121" s="231"/>
      <c r="F121" s="231"/>
      <c r="G121" s="231"/>
      <c r="H121" s="231"/>
      <c r="I121" s="231"/>
      <c r="J121" s="231"/>
      <c r="K121" s="232"/>
    </row>
    <row r="122" spans="2:11" s="1" customFormat="1" ht="45" customHeight="1">
      <c r="B122" s="233"/>
      <c r="C122" s="316" t="s">
        <v>415</v>
      </c>
      <c r="D122" s="316"/>
      <c r="E122" s="316"/>
      <c r="F122" s="316"/>
      <c r="G122" s="316"/>
      <c r="H122" s="316"/>
      <c r="I122" s="316"/>
      <c r="J122" s="316"/>
      <c r="K122" s="234"/>
    </row>
    <row r="123" spans="2:11" s="1" customFormat="1" ht="17.25" customHeight="1">
      <c r="B123" s="235"/>
      <c r="C123" s="210" t="s">
        <v>361</v>
      </c>
      <c r="D123" s="210"/>
      <c r="E123" s="210"/>
      <c r="F123" s="210" t="s">
        <v>362</v>
      </c>
      <c r="G123" s="211"/>
      <c r="H123" s="210" t="s">
        <v>51</v>
      </c>
      <c r="I123" s="210" t="s">
        <v>54</v>
      </c>
      <c r="J123" s="210" t="s">
        <v>363</v>
      </c>
      <c r="K123" s="236"/>
    </row>
    <row r="124" spans="2:11" s="1" customFormat="1" ht="17.25" customHeight="1">
      <c r="B124" s="235"/>
      <c r="C124" s="212" t="s">
        <v>364</v>
      </c>
      <c r="D124" s="212"/>
      <c r="E124" s="212"/>
      <c r="F124" s="213" t="s">
        <v>365</v>
      </c>
      <c r="G124" s="214"/>
      <c r="H124" s="212"/>
      <c r="I124" s="212"/>
      <c r="J124" s="212" t="s">
        <v>366</v>
      </c>
      <c r="K124" s="236"/>
    </row>
    <row r="125" spans="2:11" s="1" customFormat="1" ht="5.25" customHeight="1">
      <c r="B125" s="237"/>
      <c r="C125" s="215"/>
      <c r="D125" s="215"/>
      <c r="E125" s="215"/>
      <c r="F125" s="215"/>
      <c r="G125" s="197"/>
      <c r="H125" s="215"/>
      <c r="I125" s="215"/>
      <c r="J125" s="215"/>
      <c r="K125" s="238"/>
    </row>
    <row r="126" spans="2:11" s="1" customFormat="1" ht="15" customHeight="1">
      <c r="B126" s="237"/>
      <c r="C126" s="197" t="s">
        <v>370</v>
      </c>
      <c r="D126" s="215"/>
      <c r="E126" s="215"/>
      <c r="F126" s="217" t="s">
        <v>367</v>
      </c>
      <c r="G126" s="197"/>
      <c r="H126" s="197" t="s">
        <v>407</v>
      </c>
      <c r="I126" s="197" t="s">
        <v>369</v>
      </c>
      <c r="J126" s="197">
        <v>120</v>
      </c>
      <c r="K126" s="239"/>
    </row>
    <row r="127" spans="2:11" s="1" customFormat="1" ht="15" customHeight="1">
      <c r="B127" s="237"/>
      <c r="C127" s="197" t="s">
        <v>416</v>
      </c>
      <c r="D127" s="197"/>
      <c r="E127" s="197"/>
      <c r="F127" s="217" t="s">
        <v>367</v>
      </c>
      <c r="G127" s="197"/>
      <c r="H127" s="197" t="s">
        <v>417</v>
      </c>
      <c r="I127" s="197" t="s">
        <v>369</v>
      </c>
      <c r="J127" s="197" t="s">
        <v>418</v>
      </c>
      <c r="K127" s="239"/>
    </row>
    <row r="128" spans="2:11" s="1" customFormat="1" ht="15" customHeight="1">
      <c r="B128" s="237"/>
      <c r="C128" s="197" t="s">
        <v>315</v>
      </c>
      <c r="D128" s="197"/>
      <c r="E128" s="197"/>
      <c r="F128" s="217" t="s">
        <v>367</v>
      </c>
      <c r="G128" s="197"/>
      <c r="H128" s="197" t="s">
        <v>419</v>
      </c>
      <c r="I128" s="197" t="s">
        <v>369</v>
      </c>
      <c r="J128" s="197" t="s">
        <v>418</v>
      </c>
      <c r="K128" s="239"/>
    </row>
    <row r="129" spans="2:11" s="1" customFormat="1" ht="15" customHeight="1">
      <c r="B129" s="237"/>
      <c r="C129" s="197" t="s">
        <v>378</v>
      </c>
      <c r="D129" s="197"/>
      <c r="E129" s="197"/>
      <c r="F129" s="217" t="s">
        <v>373</v>
      </c>
      <c r="G129" s="197"/>
      <c r="H129" s="197" t="s">
        <v>379</v>
      </c>
      <c r="I129" s="197" t="s">
        <v>369</v>
      </c>
      <c r="J129" s="197">
        <v>15</v>
      </c>
      <c r="K129" s="239"/>
    </row>
    <row r="130" spans="2:11" s="1" customFormat="1" ht="15" customHeight="1">
      <c r="B130" s="237"/>
      <c r="C130" s="219" t="s">
        <v>380</v>
      </c>
      <c r="D130" s="219"/>
      <c r="E130" s="219"/>
      <c r="F130" s="220" t="s">
        <v>373</v>
      </c>
      <c r="G130" s="219"/>
      <c r="H130" s="219" t="s">
        <v>381</v>
      </c>
      <c r="I130" s="219" t="s">
        <v>369</v>
      </c>
      <c r="J130" s="219">
        <v>15</v>
      </c>
      <c r="K130" s="239"/>
    </row>
    <row r="131" spans="2:11" s="1" customFormat="1" ht="15" customHeight="1">
      <c r="B131" s="237"/>
      <c r="C131" s="219" t="s">
        <v>382</v>
      </c>
      <c r="D131" s="219"/>
      <c r="E131" s="219"/>
      <c r="F131" s="220" t="s">
        <v>373</v>
      </c>
      <c r="G131" s="219"/>
      <c r="H131" s="219" t="s">
        <v>383</v>
      </c>
      <c r="I131" s="219" t="s">
        <v>369</v>
      </c>
      <c r="J131" s="219">
        <v>20</v>
      </c>
      <c r="K131" s="239"/>
    </row>
    <row r="132" spans="2:11" s="1" customFormat="1" ht="15" customHeight="1">
      <c r="B132" s="237"/>
      <c r="C132" s="219" t="s">
        <v>384</v>
      </c>
      <c r="D132" s="219"/>
      <c r="E132" s="219"/>
      <c r="F132" s="220" t="s">
        <v>373</v>
      </c>
      <c r="G132" s="219"/>
      <c r="H132" s="219" t="s">
        <v>385</v>
      </c>
      <c r="I132" s="219" t="s">
        <v>369</v>
      </c>
      <c r="J132" s="219">
        <v>20</v>
      </c>
      <c r="K132" s="239"/>
    </row>
    <row r="133" spans="2:11" s="1" customFormat="1" ht="15" customHeight="1">
      <c r="B133" s="237"/>
      <c r="C133" s="197" t="s">
        <v>372</v>
      </c>
      <c r="D133" s="197"/>
      <c r="E133" s="197"/>
      <c r="F133" s="217" t="s">
        <v>373</v>
      </c>
      <c r="G133" s="197"/>
      <c r="H133" s="197" t="s">
        <v>407</v>
      </c>
      <c r="I133" s="197" t="s">
        <v>369</v>
      </c>
      <c r="J133" s="197">
        <v>50</v>
      </c>
      <c r="K133" s="239"/>
    </row>
    <row r="134" spans="2:11" s="1" customFormat="1" ht="15" customHeight="1">
      <c r="B134" s="237"/>
      <c r="C134" s="197" t="s">
        <v>386</v>
      </c>
      <c r="D134" s="197"/>
      <c r="E134" s="197"/>
      <c r="F134" s="217" t="s">
        <v>373</v>
      </c>
      <c r="G134" s="197"/>
      <c r="H134" s="197" t="s">
        <v>407</v>
      </c>
      <c r="I134" s="197" t="s">
        <v>369</v>
      </c>
      <c r="J134" s="197">
        <v>50</v>
      </c>
      <c r="K134" s="239"/>
    </row>
    <row r="135" spans="2:11" s="1" customFormat="1" ht="15" customHeight="1">
      <c r="B135" s="237"/>
      <c r="C135" s="197" t="s">
        <v>392</v>
      </c>
      <c r="D135" s="197"/>
      <c r="E135" s="197"/>
      <c r="F135" s="217" t="s">
        <v>373</v>
      </c>
      <c r="G135" s="197"/>
      <c r="H135" s="197" t="s">
        <v>407</v>
      </c>
      <c r="I135" s="197" t="s">
        <v>369</v>
      </c>
      <c r="J135" s="197">
        <v>50</v>
      </c>
      <c r="K135" s="239"/>
    </row>
    <row r="136" spans="2:11" s="1" customFormat="1" ht="15" customHeight="1">
      <c r="B136" s="237"/>
      <c r="C136" s="197" t="s">
        <v>394</v>
      </c>
      <c r="D136" s="197"/>
      <c r="E136" s="197"/>
      <c r="F136" s="217" t="s">
        <v>373</v>
      </c>
      <c r="G136" s="197"/>
      <c r="H136" s="197" t="s">
        <v>407</v>
      </c>
      <c r="I136" s="197" t="s">
        <v>369</v>
      </c>
      <c r="J136" s="197">
        <v>50</v>
      </c>
      <c r="K136" s="239"/>
    </row>
    <row r="137" spans="2:11" s="1" customFormat="1" ht="15" customHeight="1">
      <c r="B137" s="237"/>
      <c r="C137" s="197" t="s">
        <v>395</v>
      </c>
      <c r="D137" s="197"/>
      <c r="E137" s="197"/>
      <c r="F137" s="217" t="s">
        <v>373</v>
      </c>
      <c r="G137" s="197"/>
      <c r="H137" s="197" t="s">
        <v>420</v>
      </c>
      <c r="I137" s="197" t="s">
        <v>369</v>
      </c>
      <c r="J137" s="197">
        <v>255</v>
      </c>
      <c r="K137" s="239"/>
    </row>
    <row r="138" spans="2:11" s="1" customFormat="1" ht="15" customHeight="1">
      <c r="B138" s="237"/>
      <c r="C138" s="197" t="s">
        <v>397</v>
      </c>
      <c r="D138" s="197"/>
      <c r="E138" s="197"/>
      <c r="F138" s="217" t="s">
        <v>367</v>
      </c>
      <c r="G138" s="197"/>
      <c r="H138" s="197" t="s">
        <v>421</v>
      </c>
      <c r="I138" s="197" t="s">
        <v>399</v>
      </c>
      <c r="J138" s="197"/>
      <c r="K138" s="239"/>
    </row>
    <row r="139" spans="2:11" s="1" customFormat="1" ht="15" customHeight="1">
      <c r="B139" s="237"/>
      <c r="C139" s="197" t="s">
        <v>400</v>
      </c>
      <c r="D139" s="197"/>
      <c r="E139" s="197"/>
      <c r="F139" s="217" t="s">
        <v>367</v>
      </c>
      <c r="G139" s="197"/>
      <c r="H139" s="197" t="s">
        <v>422</v>
      </c>
      <c r="I139" s="197" t="s">
        <v>402</v>
      </c>
      <c r="J139" s="197"/>
      <c r="K139" s="239"/>
    </row>
    <row r="140" spans="2:11" s="1" customFormat="1" ht="15" customHeight="1">
      <c r="B140" s="237"/>
      <c r="C140" s="197" t="s">
        <v>403</v>
      </c>
      <c r="D140" s="197"/>
      <c r="E140" s="197"/>
      <c r="F140" s="217" t="s">
        <v>367</v>
      </c>
      <c r="G140" s="197"/>
      <c r="H140" s="197" t="s">
        <v>403</v>
      </c>
      <c r="I140" s="197" t="s">
        <v>402</v>
      </c>
      <c r="J140" s="197"/>
      <c r="K140" s="239"/>
    </row>
    <row r="141" spans="2:11" s="1" customFormat="1" ht="15" customHeight="1">
      <c r="B141" s="237"/>
      <c r="C141" s="197" t="s">
        <v>35</v>
      </c>
      <c r="D141" s="197"/>
      <c r="E141" s="197"/>
      <c r="F141" s="217" t="s">
        <v>367</v>
      </c>
      <c r="G141" s="197"/>
      <c r="H141" s="197" t="s">
        <v>423</v>
      </c>
      <c r="I141" s="197" t="s">
        <v>402</v>
      </c>
      <c r="J141" s="197"/>
      <c r="K141" s="239"/>
    </row>
    <row r="142" spans="2:11" s="1" customFormat="1" ht="15" customHeight="1">
      <c r="B142" s="237"/>
      <c r="C142" s="197" t="s">
        <v>424</v>
      </c>
      <c r="D142" s="197"/>
      <c r="E142" s="197"/>
      <c r="F142" s="217" t="s">
        <v>367</v>
      </c>
      <c r="G142" s="197"/>
      <c r="H142" s="197" t="s">
        <v>425</v>
      </c>
      <c r="I142" s="197" t="s">
        <v>402</v>
      </c>
      <c r="J142" s="197"/>
      <c r="K142" s="239"/>
    </row>
    <row r="143" spans="2:11" s="1" customFormat="1" ht="15" customHeight="1">
      <c r="B143" s="240"/>
      <c r="C143" s="241"/>
      <c r="D143" s="241"/>
      <c r="E143" s="241"/>
      <c r="F143" s="241"/>
      <c r="G143" s="241"/>
      <c r="H143" s="241"/>
      <c r="I143" s="241"/>
      <c r="J143" s="241"/>
      <c r="K143" s="242"/>
    </row>
    <row r="144" spans="2:11" s="1" customFormat="1" ht="18.75" customHeight="1">
      <c r="B144" s="194"/>
      <c r="C144" s="194"/>
      <c r="D144" s="194"/>
      <c r="E144" s="194"/>
      <c r="F144" s="229"/>
      <c r="G144" s="194"/>
      <c r="H144" s="194"/>
      <c r="I144" s="194"/>
      <c r="J144" s="194"/>
      <c r="K144" s="194"/>
    </row>
    <row r="145" spans="2:11" s="1" customFormat="1" ht="18.75" customHeight="1">
      <c r="B145" s="204"/>
      <c r="C145" s="204"/>
      <c r="D145" s="204"/>
      <c r="E145" s="204"/>
      <c r="F145" s="204"/>
      <c r="G145" s="204"/>
      <c r="H145" s="204"/>
      <c r="I145" s="204"/>
      <c r="J145" s="204"/>
      <c r="K145" s="204"/>
    </row>
    <row r="146" spans="2:11" s="1" customFormat="1" ht="7.5" customHeight="1">
      <c r="B146" s="205"/>
      <c r="C146" s="206"/>
      <c r="D146" s="206"/>
      <c r="E146" s="206"/>
      <c r="F146" s="206"/>
      <c r="G146" s="206"/>
      <c r="H146" s="206"/>
      <c r="I146" s="206"/>
      <c r="J146" s="206"/>
      <c r="K146" s="207"/>
    </row>
    <row r="147" spans="2:11" s="1" customFormat="1" ht="45" customHeight="1">
      <c r="B147" s="208"/>
      <c r="C147" s="317" t="s">
        <v>426</v>
      </c>
      <c r="D147" s="317"/>
      <c r="E147" s="317"/>
      <c r="F147" s="317"/>
      <c r="G147" s="317"/>
      <c r="H147" s="317"/>
      <c r="I147" s="317"/>
      <c r="J147" s="317"/>
      <c r="K147" s="209"/>
    </row>
    <row r="148" spans="2:11" s="1" customFormat="1" ht="17.25" customHeight="1">
      <c r="B148" s="208"/>
      <c r="C148" s="210" t="s">
        <v>361</v>
      </c>
      <c r="D148" s="210"/>
      <c r="E148" s="210"/>
      <c r="F148" s="210" t="s">
        <v>362</v>
      </c>
      <c r="G148" s="211"/>
      <c r="H148" s="210" t="s">
        <v>51</v>
      </c>
      <c r="I148" s="210" t="s">
        <v>54</v>
      </c>
      <c r="J148" s="210" t="s">
        <v>363</v>
      </c>
      <c r="K148" s="209"/>
    </row>
    <row r="149" spans="2:11" s="1" customFormat="1" ht="17.25" customHeight="1">
      <c r="B149" s="208"/>
      <c r="C149" s="212" t="s">
        <v>364</v>
      </c>
      <c r="D149" s="212"/>
      <c r="E149" s="212"/>
      <c r="F149" s="213" t="s">
        <v>365</v>
      </c>
      <c r="G149" s="214"/>
      <c r="H149" s="212"/>
      <c r="I149" s="212"/>
      <c r="J149" s="212" t="s">
        <v>366</v>
      </c>
      <c r="K149" s="209"/>
    </row>
    <row r="150" spans="2:11" s="1" customFormat="1" ht="5.25" customHeight="1">
      <c r="B150" s="218"/>
      <c r="C150" s="215"/>
      <c r="D150" s="215"/>
      <c r="E150" s="215"/>
      <c r="F150" s="215"/>
      <c r="G150" s="216"/>
      <c r="H150" s="215"/>
      <c r="I150" s="215"/>
      <c r="J150" s="215"/>
      <c r="K150" s="239"/>
    </row>
    <row r="151" spans="2:11" s="1" customFormat="1" ht="15" customHeight="1">
      <c r="B151" s="218"/>
      <c r="C151" s="243" t="s">
        <v>370</v>
      </c>
      <c r="D151" s="197"/>
      <c r="E151" s="197"/>
      <c r="F151" s="244" t="s">
        <v>367</v>
      </c>
      <c r="G151" s="197"/>
      <c r="H151" s="243" t="s">
        <v>407</v>
      </c>
      <c r="I151" s="243" t="s">
        <v>369</v>
      </c>
      <c r="J151" s="243">
        <v>120</v>
      </c>
      <c r="K151" s="239"/>
    </row>
    <row r="152" spans="2:11" s="1" customFormat="1" ht="15" customHeight="1">
      <c r="B152" s="218"/>
      <c r="C152" s="243" t="s">
        <v>416</v>
      </c>
      <c r="D152" s="197"/>
      <c r="E152" s="197"/>
      <c r="F152" s="244" t="s">
        <v>367</v>
      </c>
      <c r="G152" s="197"/>
      <c r="H152" s="243" t="s">
        <v>427</v>
      </c>
      <c r="I152" s="243" t="s">
        <v>369</v>
      </c>
      <c r="J152" s="243" t="s">
        <v>418</v>
      </c>
      <c r="K152" s="239"/>
    </row>
    <row r="153" spans="2:11" s="1" customFormat="1" ht="15" customHeight="1">
      <c r="B153" s="218"/>
      <c r="C153" s="243" t="s">
        <v>315</v>
      </c>
      <c r="D153" s="197"/>
      <c r="E153" s="197"/>
      <c r="F153" s="244" t="s">
        <v>367</v>
      </c>
      <c r="G153" s="197"/>
      <c r="H153" s="243" t="s">
        <v>428</v>
      </c>
      <c r="I153" s="243" t="s">
        <v>369</v>
      </c>
      <c r="J153" s="243" t="s">
        <v>418</v>
      </c>
      <c r="K153" s="239"/>
    </row>
    <row r="154" spans="2:11" s="1" customFormat="1" ht="15" customHeight="1">
      <c r="B154" s="218"/>
      <c r="C154" s="243" t="s">
        <v>372</v>
      </c>
      <c r="D154" s="197"/>
      <c r="E154" s="197"/>
      <c r="F154" s="244" t="s">
        <v>373</v>
      </c>
      <c r="G154" s="197"/>
      <c r="H154" s="243" t="s">
        <v>407</v>
      </c>
      <c r="I154" s="243" t="s">
        <v>369</v>
      </c>
      <c r="J154" s="243">
        <v>50</v>
      </c>
      <c r="K154" s="239"/>
    </row>
    <row r="155" spans="2:11" s="1" customFormat="1" ht="15" customHeight="1">
      <c r="B155" s="218"/>
      <c r="C155" s="243" t="s">
        <v>375</v>
      </c>
      <c r="D155" s="197"/>
      <c r="E155" s="197"/>
      <c r="F155" s="244" t="s">
        <v>367</v>
      </c>
      <c r="G155" s="197"/>
      <c r="H155" s="243" t="s">
        <v>407</v>
      </c>
      <c r="I155" s="243" t="s">
        <v>377</v>
      </c>
      <c r="J155" s="243"/>
      <c r="K155" s="239"/>
    </row>
    <row r="156" spans="2:11" s="1" customFormat="1" ht="15" customHeight="1">
      <c r="B156" s="218"/>
      <c r="C156" s="243" t="s">
        <v>386</v>
      </c>
      <c r="D156" s="197"/>
      <c r="E156" s="197"/>
      <c r="F156" s="244" t="s">
        <v>373</v>
      </c>
      <c r="G156" s="197"/>
      <c r="H156" s="243" t="s">
        <v>407</v>
      </c>
      <c r="I156" s="243" t="s">
        <v>369</v>
      </c>
      <c r="J156" s="243">
        <v>50</v>
      </c>
      <c r="K156" s="239"/>
    </row>
    <row r="157" spans="2:11" s="1" customFormat="1" ht="15" customHeight="1">
      <c r="B157" s="218"/>
      <c r="C157" s="243" t="s">
        <v>394</v>
      </c>
      <c r="D157" s="197"/>
      <c r="E157" s="197"/>
      <c r="F157" s="244" t="s">
        <v>373</v>
      </c>
      <c r="G157" s="197"/>
      <c r="H157" s="243" t="s">
        <v>407</v>
      </c>
      <c r="I157" s="243" t="s">
        <v>369</v>
      </c>
      <c r="J157" s="243">
        <v>50</v>
      </c>
      <c r="K157" s="239"/>
    </row>
    <row r="158" spans="2:11" s="1" customFormat="1" ht="15" customHeight="1">
      <c r="B158" s="218"/>
      <c r="C158" s="243" t="s">
        <v>392</v>
      </c>
      <c r="D158" s="197"/>
      <c r="E158" s="197"/>
      <c r="F158" s="244" t="s">
        <v>373</v>
      </c>
      <c r="G158" s="197"/>
      <c r="H158" s="243" t="s">
        <v>407</v>
      </c>
      <c r="I158" s="243" t="s">
        <v>369</v>
      </c>
      <c r="J158" s="243">
        <v>50</v>
      </c>
      <c r="K158" s="239"/>
    </row>
    <row r="159" spans="2:11" s="1" customFormat="1" ht="15" customHeight="1">
      <c r="B159" s="218"/>
      <c r="C159" s="243" t="s">
        <v>89</v>
      </c>
      <c r="D159" s="197"/>
      <c r="E159" s="197"/>
      <c r="F159" s="244" t="s">
        <v>367</v>
      </c>
      <c r="G159" s="197"/>
      <c r="H159" s="243" t="s">
        <v>429</v>
      </c>
      <c r="I159" s="243" t="s">
        <v>369</v>
      </c>
      <c r="J159" s="243" t="s">
        <v>430</v>
      </c>
      <c r="K159" s="239"/>
    </row>
    <row r="160" spans="2:11" s="1" customFormat="1" ht="15" customHeight="1">
      <c r="B160" s="218"/>
      <c r="C160" s="243" t="s">
        <v>431</v>
      </c>
      <c r="D160" s="197"/>
      <c r="E160" s="197"/>
      <c r="F160" s="244" t="s">
        <v>367</v>
      </c>
      <c r="G160" s="197"/>
      <c r="H160" s="243" t="s">
        <v>432</v>
      </c>
      <c r="I160" s="243" t="s">
        <v>402</v>
      </c>
      <c r="J160" s="243"/>
      <c r="K160" s="239"/>
    </row>
    <row r="161" spans="2:11" s="1" customFormat="1" ht="15" customHeight="1">
      <c r="B161" s="245"/>
      <c r="C161" s="227"/>
      <c r="D161" s="227"/>
      <c r="E161" s="227"/>
      <c r="F161" s="227"/>
      <c r="G161" s="227"/>
      <c r="H161" s="227"/>
      <c r="I161" s="227"/>
      <c r="J161" s="227"/>
      <c r="K161" s="246"/>
    </row>
    <row r="162" spans="2:11" s="1" customFormat="1" ht="18.75" customHeight="1">
      <c r="B162" s="194"/>
      <c r="C162" s="197"/>
      <c r="D162" s="197"/>
      <c r="E162" s="197"/>
      <c r="F162" s="217"/>
      <c r="G162" s="197"/>
      <c r="H162" s="197"/>
      <c r="I162" s="197"/>
      <c r="J162" s="197"/>
      <c r="K162" s="194"/>
    </row>
    <row r="163" spans="2:11" s="1" customFormat="1" ht="18.75" customHeight="1">
      <c r="B163" s="194"/>
      <c r="C163" s="197"/>
      <c r="D163" s="197"/>
      <c r="E163" s="197"/>
      <c r="F163" s="217"/>
      <c r="G163" s="197"/>
      <c r="H163" s="197"/>
      <c r="I163" s="197"/>
      <c r="J163" s="197"/>
      <c r="K163" s="194"/>
    </row>
    <row r="164" spans="2:11" s="1" customFormat="1" ht="18.75" customHeight="1">
      <c r="B164" s="194"/>
      <c r="C164" s="197"/>
      <c r="D164" s="197"/>
      <c r="E164" s="197"/>
      <c r="F164" s="217"/>
      <c r="G164" s="197"/>
      <c r="H164" s="197"/>
      <c r="I164" s="197"/>
      <c r="J164" s="197"/>
      <c r="K164" s="194"/>
    </row>
    <row r="165" spans="2:11" s="1" customFormat="1" ht="18.75" customHeight="1">
      <c r="B165" s="194"/>
      <c r="C165" s="197"/>
      <c r="D165" s="197"/>
      <c r="E165" s="197"/>
      <c r="F165" s="217"/>
      <c r="G165" s="197"/>
      <c r="H165" s="197"/>
      <c r="I165" s="197"/>
      <c r="J165" s="197"/>
      <c r="K165" s="194"/>
    </row>
    <row r="166" spans="2:11" s="1" customFormat="1" ht="18.75" customHeight="1">
      <c r="B166" s="194"/>
      <c r="C166" s="197"/>
      <c r="D166" s="197"/>
      <c r="E166" s="197"/>
      <c r="F166" s="217"/>
      <c r="G166" s="197"/>
      <c r="H166" s="197"/>
      <c r="I166" s="197"/>
      <c r="J166" s="197"/>
      <c r="K166" s="194"/>
    </row>
    <row r="167" spans="2:11" s="1" customFormat="1" ht="18.75" customHeight="1">
      <c r="B167" s="194"/>
      <c r="C167" s="197"/>
      <c r="D167" s="197"/>
      <c r="E167" s="197"/>
      <c r="F167" s="217"/>
      <c r="G167" s="197"/>
      <c r="H167" s="197"/>
      <c r="I167" s="197"/>
      <c r="J167" s="197"/>
      <c r="K167" s="194"/>
    </row>
    <row r="168" spans="2:11" s="1" customFormat="1" ht="18.75" customHeight="1">
      <c r="B168" s="194"/>
      <c r="C168" s="197"/>
      <c r="D168" s="197"/>
      <c r="E168" s="197"/>
      <c r="F168" s="217"/>
      <c r="G168" s="197"/>
      <c r="H168" s="197"/>
      <c r="I168" s="197"/>
      <c r="J168" s="197"/>
      <c r="K168" s="194"/>
    </row>
    <row r="169" spans="2:11" s="1" customFormat="1" ht="18.75" customHeight="1">
      <c r="B169" s="204"/>
      <c r="C169" s="204"/>
      <c r="D169" s="204"/>
      <c r="E169" s="204"/>
      <c r="F169" s="204"/>
      <c r="G169" s="204"/>
      <c r="H169" s="204"/>
      <c r="I169" s="204"/>
      <c r="J169" s="204"/>
      <c r="K169" s="204"/>
    </row>
    <row r="170" spans="2:11" s="1" customFormat="1" ht="7.5" customHeight="1">
      <c r="B170" s="186"/>
      <c r="C170" s="187"/>
      <c r="D170" s="187"/>
      <c r="E170" s="187"/>
      <c r="F170" s="187"/>
      <c r="G170" s="187"/>
      <c r="H170" s="187"/>
      <c r="I170" s="187"/>
      <c r="J170" s="187"/>
      <c r="K170" s="188"/>
    </row>
    <row r="171" spans="2:11" s="1" customFormat="1" ht="45" customHeight="1">
      <c r="B171" s="189"/>
      <c r="C171" s="316" t="s">
        <v>433</v>
      </c>
      <c r="D171" s="316"/>
      <c r="E171" s="316"/>
      <c r="F171" s="316"/>
      <c r="G171" s="316"/>
      <c r="H171" s="316"/>
      <c r="I171" s="316"/>
      <c r="J171" s="316"/>
      <c r="K171" s="190"/>
    </row>
    <row r="172" spans="2:11" s="1" customFormat="1" ht="17.25" customHeight="1">
      <c r="B172" s="189"/>
      <c r="C172" s="210" t="s">
        <v>361</v>
      </c>
      <c r="D172" s="210"/>
      <c r="E172" s="210"/>
      <c r="F172" s="210" t="s">
        <v>362</v>
      </c>
      <c r="G172" s="247"/>
      <c r="H172" s="248" t="s">
        <v>51</v>
      </c>
      <c r="I172" s="248" t="s">
        <v>54</v>
      </c>
      <c r="J172" s="210" t="s">
        <v>363</v>
      </c>
      <c r="K172" s="190"/>
    </row>
    <row r="173" spans="2:11" s="1" customFormat="1" ht="17.25" customHeight="1">
      <c r="B173" s="191"/>
      <c r="C173" s="212" t="s">
        <v>364</v>
      </c>
      <c r="D173" s="212"/>
      <c r="E173" s="212"/>
      <c r="F173" s="213" t="s">
        <v>365</v>
      </c>
      <c r="G173" s="249"/>
      <c r="H173" s="250"/>
      <c r="I173" s="250"/>
      <c r="J173" s="212" t="s">
        <v>366</v>
      </c>
      <c r="K173" s="192"/>
    </row>
    <row r="174" spans="2:11" s="1" customFormat="1" ht="5.25" customHeight="1">
      <c r="B174" s="218"/>
      <c r="C174" s="215"/>
      <c r="D174" s="215"/>
      <c r="E174" s="215"/>
      <c r="F174" s="215"/>
      <c r="G174" s="216"/>
      <c r="H174" s="215"/>
      <c r="I174" s="215"/>
      <c r="J174" s="215"/>
      <c r="K174" s="239"/>
    </row>
    <row r="175" spans="2:11" s="1" customFormat="1" ht="15" customHeight="1">
      <c r="B175" s="218"/>
      <c r="C175" s="197" t="s">
        <v>370</v>
      </c>
      <c r="D175" s="197"/>
      <c r="E175" s="197"/>
      <c r="F175" s="217" t="s">
        <v>367</v>
      </c>
      <c r="G175" s="197"/>
      <c r="H175" s="197" t="s">
        <v>407</v>
      </c>
      <c r="I175" s="197" t="s">
        <v>369</v>
      </c>
      <c r="J175" s="197">
        <v>120</v>
      </c>
      <c r="K175" s="239"/>
    </row>
    <row r="176" spans="2:11" s="1" customFormat="1" ht="15" customHeight="1">
      <c r="B176" s="218"/>
      <c r="C176" s="197" t="s">
        <v>416</v>
      </c>
      <c r="D176" s="197"/>
      <c r="E176" s="197"/>
      <c r="F176" s="217" t="s">
        <v>367</v>
      </c>
      <c r="G176" s="197"/>
      <c r="H176" s="197" t="s">
        <v>417</v>
      </c>
      <c r="I176" s="197" t="s">
        <v>369</v>
      </c>
      <c r="J176" s="197" t="s">
        <v>418</v>
      </c>
      <c r="K176" s="239"/>
    </row>
    <row r="177" spans="2:11" s="1" customFormat="1" ht="15" customHeight="1">
      <c r="B177" s="218"/>
      <c r="C177" s="197" t="s">
        <v>315</v>
      </c>
      <c r="D177" s="197"/>
      <c r="E177" s="197"/>
      <c r="F177" s="217" t="s">
        <v>367</v>
      </c>
      <c r="G177" s="197"/>
      <c r="H177" s="197" t="s">
        <v>434</v>
      </c>
      <c r="I177" s="197" t="s">
        <v>369</v>
      </c>
      <c r="J177" s="197" t="s">
        <v>418</v>
      </c>
      <c r="K177" s="239"/>
    </row>
    <row r="178" spans="2:11" s="1" customFormat="1" ht="15" customHeight="1">
      <c r="B178" s="218"/>
      <c r="C178" s="197" t="s">
        <v>372</v>
      </c>
      <c r="D178" s="197"/>
      <c r="E178" s="197"/>
      <c r="F178" s="217" t="s">
        <v>373</v>
      </c>
      <c r="G178" s="197"/>
      <c r="H178" s="197" t="s">
        <v>434</v>
      </c>
      <c r="I178" s="197" t="s">
        <v>369</v>
      </c>
      <c r="J178" s="197">
        <v>50</v>
      </c>
      <c r="K178" s="239"/>
    </row>
    <row r="179" spans="2:11" s="1" customFormat="1" ht="15" customHeight="1">
      <c r="B179" s="218"/>
      <c r="C179" s="197" t="s">
        <v>375</v>
      </c>
      <c r="D179" s="197"/>
      <c r="E179" s="197"/>
      <c r="F179" s="217" t="s">
        <v>367</v>
      </c>
      <c r="G179" s="197"/>
      <c r="H179" s="197" t="s">
        <v>434</v>
      </c>
      <c r="I179" s="197" t="s">
        <v>377</v>
      </c>
      <c r="J179" s="197"/>
      <c r="K179" s="239"/>
    </row>
    <row r="180" spans="2:11" s="1" customFormat="1" ht="15" customHeight="1">
      <c r="B180" s="218"/>
      <c r="C180" s="197" t="s">
        <v>386</v>
      </c>
      <c r="D180" s="197"/>
      <c r="E180" s="197"/>
      <c r="F180" s="217" t="s">
        <v>373</v>
      </c>
      <c r="G180" s="197"/>
      <c r="H180" s="197" t="s">
        <v>434</v>
      </c>
      <c r="I180" s="197" t="s">
        <v>369</v>
      </c>
      <c r="J180" s="197">
        <v>50</v>
      </c>
      <c r="K180" s="239"/>
    </row>
    <row r="181" spans="2:11" s="1" customFormat="1" ht="15" customHeight="1">
      <c r="B181" s="218"/>
      <c r="C181" s="197" t="s">
        <v>394</v>
      </c>
      <c r="D181" s="197"/>
      <c r="E181" s="197"/>
      <c r="F181" s="217" t="s">
        <v>373</v>
      </c>
      <c r="G181" s="197"/>
      <c r="H181" s="197" t="s">
        <v>434</v>
      </c>
      <c r="I181" s="197" t="s">
        <v>369</v>
      </c>
      <c r="J181" s="197">
        <v>50</v>
      </c>
      <c r="K181" s="239"/>
    </row>
    <row r="182" spans="2:11" s="1" customFormat="1" ht="15" customHeight="1">
      <c r="B182" s="218"/>
      <c r="C182" s="197" t="s">
        <v>392</v>
      </c>
      <c r="D182" s="197"/>
      <c r="E182" s="197"/>
      <c r="F182" s="217" t="s">
        <v>373</v>
      </c>
      <c r="G182" s="197"/>
      <c r="H182" s="197" t="s">
        <v>434</v>
      </c>
      <c r="I182" s="197" t="s">
        <v>369</v>
      </c>
      <c r="J182" s="197">
        <v>50</v>
      </c>
      <c r="K182" s="239"/>
    </row>
    <row r="183" spans="2:11" s="1" customFormat="1" ht="15" customHeight="1">
      <c r="B183" s="218"/>
      <c r="C183" s="197" t="s">
        <v>93</v>
      </c>
      <c r="D183" s="197"/>
      <c r="E183" s="197"/>
      <c r="F183" s="217" t="s">
        <v>367</v>
      </c>
      <c r="G183" s="197"/>
      <c r="H183" s="197" t="s">
        <v>435</v>
      </c>
      <c r="I183" s="197" t="s">
        <v>436</v>
      </c>
      <c r="J183" s="197"/>
      <c r="K183" s="239"/>
    </row>
    <row r="184" spans="2:11" s="1" customFormat="1" ht="15" customHeight="1">
      <c r="B184" s="218"/>
      <c r="C184" s="197" t="s">
        <v>54</v>
      </c>
      <c r="D184" s="197"/>
      <c r="E184" s="197"/>
      <c r="F184" s="217" t="s">
        <v>367</v>
      </c>
      <c r="G184" s="197"/>
      <c r="H184" s="197" t="s">
        <v>437</v>
      </c>
      <c r="I184" s="197" t="s">
        <v>438</v>
      </c>
      <c r="J184" s="197">
        <v>1</v>
      </c>
      <c r="K184" s="239"/>
    </row>
    <row r="185" spans="2:11" s="1" customFormat="1" ht="15" customHeight="1">
      <c r="B185" s="218"/>
      <c r="C185" s="197" t="s">
        <v>50</v>
      </c>
      <c r="D185" s="197"/>
      <c r="E185" s="197"/>
      <c r="F185" s="217" t="s">
        <v>367</v>
      </c>
      <c r="G185" s="197"/>
      <c r="H185" s="197" t="s">
        <v>439</v>
      </c>
      <c r="I185" s="197" t="s">
        <v>369</v>
      </c>
      <c r="J185" s="197">
        <v>20</v>
      </c>
      <c r="K185" s="239"/>
    </row>
    <row r="186" spans="2:11" s="1" customFormat="1" ht="15" customHeight="1">
      <c r="B186" s="218"/>
      <c r="C186" s="197" t="s">
        <v>51</v>
      </c>
      <c r="D186" s="197"/>
      <c r="E186" s="197"/>
      <c r="F186" s="217" t="s">
        <v>367</v>
      </c>
      <c r="G186" s="197"/>
      <c r="H186" s="197" t="s">
        <v>440</v>
      </c>
      <c r="I186" s="197" t="s">
        <v>369</v>
      </c>
      <c r="J186" s="197">
        <v>255</v>
      </c>
      <c r="K186" s="239"/>
    </row>
    <row r="187" spans="2:11" s="1" customFormat="1" ht="15" customHeight="1">
      <c r="B187" s="218"/>
      <c r="C187" s="197" t="s">
        <v>94</v>
      </c>
      <c r="D187" s="197"/>
      <c r="E187" s="197"/>
      <c r="F187" s="217" t="s">
        <v>367</v>
      </c>
      <c r="G187" s="197"/>
      <c r="H187" s="197" t="s">
        <v>331</v>
      </c>
      <c r="I187" s="197" t="s">
        <v>369</v>
      </c>
      <c r="J187" s="197">
        <v>10</v>
      </c>
      <c r="K187" s="239"/>
    </row>
    <row r="188" spans="2:11" s="1" customFormat="1" ht="15" customHeight="1">
      <c r="B188" s="218"/>
      <c r="C188" s="197" t="s">
        <v>95</v>
      </c>
      <c r="D188" s="197"/>
      <c r="E188" s="197"/>
      <c r="F188" s="217" t="s">
        <v>367</v>
      </c>
      <c r="G188" s="197"/>
      <c r="H188" s="197" t="s">
        <v>441</v>
      </c>
      <c r="I188" s="197" t="s">
        <v>402</v>
      </c>
      <c r="J188" s="197"/>
      <c r="K188" s="239"/>
    </row>
    <row r="189" spans="2:11" s="1" customFormat="1" ht="15" customHeight="1">
      <c r="B189" s="218"/>
      <c r="C189" s="197" t="s">
        <v>442</v>
      </c>
      <c r="D189" s="197"/>
      <c r="E189" s="197"/>
      <c r="F189" s="217" t="s">
        <v>367</v>
      </c>
      <c r="G189" s="197"/>
      <c r="H189" s="197" t="s">
        <v>443</v>
      </c>
      <c r="I189" s="197" t="s">
        <v>402</v>
      </c>
      <c r="J189" s="197"/>
      <c r="K189" s="239"/>
    </row>
    <row r="190" spans="2:11" s="1" customFormat="1" ht="15" customHeight="1">
      <c r="B190" s="218"/>
      <c r="C190" s="197" t="s">
        <v>431</v>
      </c>
      <c r="D190" s="197"/>
      <c r="E190" s="197"/>
      <c r="F190" s="217" t="s">
        <v>367</v>
      </c>
      <c r="G190" s="197"/>
      <c r="H190" s="197" t="s">
        <v>444</v>
      </c>
      <c r="I190" s="197" t="s">
        <v>402</v>
      </c>
      <c r="J190" s="197"/>
      <c r="K190" s="239"/>
    </row>
    <row r="191" spans="2:11" s="1" customFormat="1" ht="15" customHeight="1">
      <c r="B191" s="218"/>
      <c r="C191" s="197" t="s">
        <v>97</v>
      </c>
      <c r="D191" s="197"/>
      <c r="E191" s="197"/>
      <c r="F191" s="217" t="s">
        <v>373</v>
      </c>
      <c r="G191" s="197"/>
      <c r="H191" s="197" t="s">
        <v>445</v>
      </c>
      <c r="I191" s="197" t="s">
        <v>369</v>
      </c>
      <c r="J191" s="197">
        <v>50</v>
      </c>
      <c r="K191" s="239"/>
    </row>
    <row r="192" spans="2:11" s="1" customFormat="1" ht="15" customHeight="1">
      <c r="B192" s="218"/>
      <c r="C192" s="197" t="s">
        <v>446</v>
      </c>
      <c r="D192" s="197"/>
      <c r="E192" s="197"/>
      <c r="F192" s="217" t="s">
        <v>373</v>
      </c>
      <c r="G192" s="197"/>
      <c r="H192" s="197" t="s">
        <v>447</v>
      </c>
      <c r="I192" s="197" t="s">
        <v>448</v>
      </c>
      <c r="J192" s="197"/>
      <c r="K192" s="239"/>
    </row>
    <row r="193" spans="2:11" s="1" customFormat="1" ht="15" customHeight="1">
      <c r="B193" s="218"/>
      <c r="C193" s="197" t="s">
        <v>449</v>
      </c>
      <c r="D193" s="197"/>
      <c r="E193" s="197"/>
      <c r="F193" s="217" t="s">
        <v>373</v>
      </c>
      <c r="G193" s="197"/>
      <c r="H193" s="197" t="s">
        <v>450</v>
      </c>
      <c r="I193" s="197" t="s">
        <v>448</v>
      </c>
      <c r="J193" s="197"/>
      <c r="K193" s="239"/>
    </row>
    <row r="194" spans="2:11" s="1" customFormat="1" ht="15" customHeight="1">
      <c r="B194" s="218"/>
      <c r="C194" s="197" t="s">
        <v>451</v>
      </c>
      <c r="D194" s="197"/>
      <c r="E194" s="197"/>
      <c r="F194" s="217" t="s">
        <v>373</v>
      </c>
      <c r="G194" s="197"/>
      <c r="H194" s="197" t="s">
        <v>452</v>
      </c>
      <c r="I194" s="197" t="s">
        <v>448</v>
      </c>
      <c r="J194" s="197"/>
      <c r="K194" s="239"/>
    </row>
    <row r="195" spans="2:11" s="1" customFormat="1" ht="15" customHeight="1">
      <c r="B195" s="218"/>
      <c r="C195" s="251" t="s">
        <v>453</v>
      </c>
      <c r="D195" s="197"/>
      <c r="E195" s="197"/>
      <c r="F195" s="217" t="s">
        <v>373</v>
      </c>
      <c r="G195" s="197"/>
      <c r="H195" s="197" t="s">
        <v>454</v>
      </c>
      <c r="I195" s="197" t="s">
        <v>455</v>
      </c>
      <c r="J195" s="252" t="s">
        <v>456</v>
      </c>
      <c r="K195" s="239"/>
    </row>
    <row r="196" spans="2:11" s="1" customFormat="1" ht="15" customHeight="1">
      <c r="B196" s="218"/>
      <c r="C196" s="203" t="s">
        <v>39</v>
      </c>
      <c r="D196" s="197"/>
      <c r="E196" s="197"/>
      <c r="F196" s="217" t="s">
        <v>367</v>
      </c>
      <c r="G196" s="197"/>
      <c r="H196" s="194" t="s">
        <v>457</v>
      </c>
      <c r="I196" s="197" t="s">
        <v>458</v>
      </c>
      <c r="J196" s="197"/>
      <c r="K196" s="239"/>
    </row>
    <row r="197" spans="2:11" s="1" customFormat="1" ht="15" customHeight="1">
      <c r="B197" s="218"/>
      <c r="C197" s="203" t="s">
        <v>459</v>
      </c>
      <c r="D197" s="197"/>
      <c r="E197" s="197"/>
      <c r="F197" s="217" t="s">
        <v>367</v>
      </c>
      <c r="G197" s="197"/>
      <c r="H197" s="197" t="s">
        <v>460</v>
      </c>
      <c r="I197" s="197" t="s">
        <v>402</v>
      </c>
      <c r="J197" s="197"/>
      <c r="K197" s="239"/>
    </row>
    <row r="198" spans="2:11" s="1" customFormat="1" ht="15" customHeight="1">
      <c r="B198" s="218"/>
      <c r="C198" s="203" t="s">
        <v>461</v>
      </c>
      <c r="D198" s="197"/>
      <c r="E198" s="197"/>
      <c r="F198" s="217" t="s">
        <v>367</v>
      </c>
      <c r="G198" s="197"/>
      <c r="H198" s="197" t="s">
        <v>462</v>
      </c>
      <c r="I198" s="197" t="s">
        <v>402</v>
      </c>
      <c r="J198" s="197"/>
      <c r="K198" s="239"/>
    </row>
    <row r="199" spans="2:11" s="1" customFormat="1" ht="15" customHeight="1">
      <c r="B199" s="218"/>
      <c r="C199" s="203" t="s">
        <v>463</v>
      </c>
      <c r="D199" s="197"/>
      <c r="E199" s="197"/>
      <c r="F199" s="217" t="s">
        <v>373</v>
      </c>
      <c r="G199" s="197"/>
      <c r="H199" s="197" t="s">
        <v>464</v>
      </c>
      <c r="I199" s="197" t="s">
        <v>402</v>
      </c>
      <c r="J199" s="197"/>
      <c r="K199" s="239"/>
    </row>
    <row r="200" spans="2:11" s="1" customFormat="1" ht="15" customHeight="1">
      <c r="B200" s="245"/>
      <c r="C200" s="253"/>
      <c r="D200" s="227"/>
      <c r="E200" s="227"/>
      <c r="F200" s="227"/>
      <c r="G200" s="227"/>
      <c r="H200" s="227"/>
      <c r="I200" s="227"/>
      <c r="J200" s="227"/>
      <c r="K200" s="246"/>
    </row>
    <row r="201" spans="2:11" s="1" customFormat="1" ht="18.75" customHeight="1">
      <c r="B201" s="194"/>
      <c r="C201" s="197"/>
      <c r="D201" s="197"/>
      <c r="E201" s="197"/>
      <c r="F201" s="217"/>
      <c r="G201" s="197"/>
      <c r="H201" s="197"/>
      <c r="I201" s="197"/>
      <c r="J201" s="197"/>
      <c r="K201" s="194"/>
    </row>
    <row r="202" spans="2:11" s="1" customFormat="1" ht="18.75" customHeight="1">
      <c r="B202" s="204"/>
      <c r="C202" s="204"/>
      <c r="D202" s="204"/>
      <c r="E202" s="204"/>
      <c r="F202" s="204"/>
      <c r="G202" s="204"/>
      <c r="H202" s="204"/>
      <c r="I202" s="204"/>
      <c r="J202" s="204"/>
      <c r="K202" s="204"/>
    </row>
    <row r="203" spans="2:11" s="1" customFormat="1" ht="12">
      <c r="B203" s="186"/>
      <c r="C203" s="187"/>
      <c r="D203" s="187"/>
      <c r="E203" s="187"/>
      <c r="F203" s="187"/>
      <c r="G203" s="187"/>
      <c r="H203" s="187"/>
      <c r="I203" s="187"/>
      <c r="J203" s="187"/>
      <c r="K203" s="188"/>
    </row>
    <row r="204" spans="2:11" s="1" customFormat="1" ht="21" customHeight="1">
      <c r="B204" s="189"/>
      <c r="C204" s="316" t="s">
        <v>465</v>
      </c>
      <c r="D204" s="316"/>
      <c r="E204" s="316"/>
      <c r="F204" s="316"/>
      <c r="G204" s="316"/>
      <c r="H204" s="316"/>
      <c r="I204" s="316"/>
      <c r="J204" s="316"/>
      <c r="K204" s="190"/>
    </row>
    <row r="205" spans="2:11" s="1" customFormat="1" ht="25.5" customHeight="1">
      <c r="B205" s="189"/>
      <c r="C205" s="254" t="s">
        <v>466</v>
      </c>
      <c r="D205" s="254"/>
      <c r="E205" s="254"/>
      <c r="F205" s="254" t="s">
        <v>467</v>
      </c>
      <c r="G205" s="255"/>
      <c r="H205" s="314" t="s">
        <v>468</v>
      </c>
      <c r="I205" s="314"/>
      <c r="J205" s="314"/>
      <c r="K205" s="190"/>
    </row>
    <row r="206" spans="2:11" s="1" customFormat="1" ht="5.25" customHeight="1">
      <c r="B206" s="218"/>
      <c r="C206" s="215"/>
      <c r="D206" s="215"/>
      <c r="E206" s="215"/>
      <c r="F206" s="215"/>
      <c r="G206" s="197"/>
      <c r="H206" s="215"/>
      <c r="I206" s="215"/>
      <c r="J206" s="215"/>
      <c r="K206" s="239"/>
    </row>
    <row r="207" spans="2:11" s="1" customFormat="1" ht="15" customHeight="1">
      <c r="B207" s="218"/>
      <c r="C207" s="197" t="s">
        <v>458</v>
      </c>
      <c r="D207" s="197"/>
      <c r="E207" s="197"/>
      <c r="F207" s="217" t="s">
        <v>40</v>
      </c>
      <c r="G207" s="197"/>
      <c r="H207" s="315" t="s">
        <v>469</v>
      </c>
      <c r="I207" s="315"/>
      <c r="J207" s="315"/>
      <c r="K207" s="239"/>
    </row>
    <row r="208" spans="2:11" s="1" customFormat="1" ht="15" customHeight="1">
      <c r="B208" s="218"/>
      <c r="C208" s="224"/>
      <c r="D208" s="197"/>
      <c r="E208" s="197"/>
      <c r="F208" s="217" t="s">
        <v>41</v>
      </c>
      <c r="G208" s="197"/>
      <c r="H208" s="315" t="s">
        <v>470</v>
      </c>
      <c r="I208" s="315"/>
      <c r="J208" s="315"/>
      <c r="K208" s="239"/>
    </row>
    <row r="209" spans="2:11" s="1" customFormat="1" ht="15" customHeight="1">
      <c r="B209" s="218"/>
      <c r="C209" s="224"/>
      <c r="D209" s="197"/>
      <c r="E209" s="197"/>
      <c r="F209" s="217" t="s">
        <v>44</v>
      </c>
      <c r="G209" s="197"/>
      <c r="H209" s="315" t="s">
        <v>471</v>
      </c>
      <c r="I209" s="315"/>
      <c r="J209" s="315"/>
      <c r="K209" s="239"/>
    </row>
    <row r="210" spans="2:11" s="1" customFormat="1" ht="15" customHeight="1">
      <c r="B210" s="218"/>
      <c r="C210" s="197"/>
      <c r="D210" s="197"/>
      <c r="E210" s="197"/>
      <c r="F210" s="217" t="s">
        <v>42</v>
      </c>
      <c r="G210" s="197"/>
      <c r="H210" s="315" t="s">
        <v>472</v>
      </c>
      <c r="I210" s="315"/>
      <c r="J210" s="315"/>
      <c r="K210" s="239"/>
    </row>
    <row r="211" spans="2:11" s="1" customFormat="1" ht="15" customHeight="1">
      <c r="B211" s="218"/>
      <c r="C211" s="197"/>
      <c r="D211" s="197"/>
      <c r="E211" s="197"/>
      <c r="F211" s="217" t="s">
        <v>43</v>
      </c>
      <c r="G211" s="197"/>
      <c r="H211" s="315" t="s">
        <v>473</v>
      </c>
      <c r="I211" s="315"/>
      <c r="J211" s="315"/>
      <c r="K211" s="239"/>
    </row>
    <row r="212" spans="2:11" s="1" customFormat="1" ht="15" customHeight="1">
      <c r="B212" s="218"/>
      <c r="C212" s="197"/>
      <c r="D212" s="197"/>
      <c r="E212" s="197"/>
      <c r="F212" s="217"/>
      <c r="G212" s="197"/>
      <c r="H212" s="197"/>
      <c r="I212" s="197"/>
      <c r="J212" s="197"/>
      <c r="K212" s="239"/>
    </row>
    <row r="213" spans="2:11" s="1" customFormat="1" ht="15" customHeight="1">
      <c r="B213" s="218"/>
      <c r="C213" s="197" t="s">
        <v>414</v>
      </c>
      <c r="D213" s="197"/>
      <c r="E213" s="197"/>
      <c r="F213" s="217" t="s">
        <v>75</v>
      </c>
      <c r="G213" s="197"/>
      <c r="H213" s="315" t="s">
        <v>474</v>
      </c>
      <c r="I213" s="315"/>
      <c r="J213" s="315"/>
      <c r="K213" s="239"/>
    </row>
    <row r="214" spans="2:11" s="1" customFormat="1" ht="15" customHeight="1">
      <c r="B214" s="218"/>
      <c r="C214" s="224"/>
      <c r="D214" s="197"/>
      <c r="E214" s="197"/>
      <c r="F214" s="217" t="s">
        <v>311</v>
      </c>
      <c r="G214" s="197"/>
      <c r="H214" s="315" t="s">
        <v>312</v>
      </c>
      <c r="I214" s="315"/>
      <c r="J214" s="315"/>
      <c r="K214" s="239"/>
    </row>
    <row r="215" spans="2:11" s="1" customFormat="1" ht="15" customHeight="1">
      <c r="B215" s="218"/>
      <c r="C215" s="197"/>
      <c r="D215" s="197"/>
      <c r="E215" s="197"/>
      <c r="F215" s="217" t="s">
        <v>309</v>
      </c>
      <c r="G215" s="197"/>
      <c r="H215" s="315" t="s">
        <v>475</v>
      </c>
      <c r="I215" s="315"/>
      <c r="J215" s="315"/>
      <c r="K215" s="239"/>
    </row>
    <row r="216" spans="2:11" s="1" customFormat="1" ht="15" customHeight="1">
      <c r="B216" s="256"/>
      <c r="C216" s="224"/>
      <c r="D216" s="224"/>
      <c r="E216" s="224"/>
      <c r="F216" s="217" t="s">
        <v>82</v>
      </c>
      <c r="G216" s="203"/>
      <c r="H216" s="313" t="s">
        <v>83</v>
      </c>
      <c r="I216" s="313"/>
      <c r="J216" s="313"/>
      <c r="K216" s="257"/>
    </row>
    <row r="217" spans="2:11" s="1" customFormat="1" ht="15" customHeight="1">
      <c r="B217" s="256"/>
      <c r="C217" s="224"/>
      <c r="D217" s="224"/>
      <c r="E217" s="224"/>
      <c r="F217" s="217" t="s">
        <v>313</v>
      </c>
      <c r="G217" s="203"/>
      <c r="H217" s="313" t="s">
        <v>476</v>
      </c>
      <c r="I217" s="313"/>
      <c r="J217" s="313"/>
      <c r="K217" s="257"/>
    </row>
    <row r="218" spans="2:11" s="1" customFormat="1" ht="15" customHeight="1">
      <c r="B218" s="256"/>
      <c r="C218" s="224"/>
      <c r="D218" s="224"/>
      <c r="E218" s="224"/>
      <c r="F218" s="258"/>
      <c r="G218" s="203"/>
      <c r="H218" s="259"/>
      <c r="I218" s="259"/>
      <c r="J218" s="259"/>
      <c r="K218" s="257"/>
    </row>
    <row r="219" spans="2:11" s="1" customFormat="1" ht="15" customHeight="1">
      <c r="B219" s="256"/>
      <c r="C219" s="197" t="s">
        <v>438</v>
      </c>
      <c r="D219" s="224"/>
      <c r="E219" s="224"/>
      <c r="F219" s="217">
        <v>1</v>
      </c>
      <c r="G219" s="203"/>
      <c r="H219" s="313" t="s">
        <v>477</v>
      </c>
      <c r="I219" s="313"/>
      <c r="J219" s="313"/>
      <c r="K219" s="257"/>
    </row>
    <row r="220" spans="2:11" s="1" customFormat="1" ht="15" customHeight="1">
      <c r="B220" s="256"/>
      <c r="C220" s="224"/>
      <c r="D220" s="224"/>
      <c r="E220" s="224"/>
      <c r="F220" s="217">
        <v>2</v>
      </c>
      <c r="G220" s="203"/>
      <c r="H220" s="313" t="s">
        <v>478</v>
      </c>
      <c r="I220" s="313"/>
      <c r="J220" s="313"/>
      <c r="K220" s="257"/>
    </row>
    <row r="221" spans="2:11" s="1" customFormat="1" ht="15" customHeight="1">
      <c r="B221" s="256"/>
      <c r="C221" s="224"/>
      <c r="D221" s="224"/>
      <c r="E221" s="224"/>
      <c r="F221" s="217">
        <v>3</v>
      </c>
      <c r="G221" s="203"/>
      <c r="H221" s="313" t="s">
        <v>479</v>
      </c>
      <c r="I221" s="313"/>
      <c r="J221" s="313"/>
      <c r="K221" s="257"/>
    </row>
    <row r="222" spans="2:11" s="1" customFormat="1" ht="15" customHeight="1">
      <c r="B222" s="256"/>
      <c r="C222" s="224"/>
      <c r="D222" s="224"/>
      <c r="E222" s="224"/>
      <c r="F222" s="217">
        <v>4</v>
      </c>
      <c r="G222" s="203"/>
      <c r="H222" s="313" t="s">
        <v>480</v>
      </c>
      <c r="I222" s="313"/>
      <c r="J222" s="313"/>
      <c r="K222" s="257"/>
    </row>
    <row r="223" spans="2:11" s="1" customFormat="1" ht="12.75" customHeight="1">
      <c r="B223" s="260"/>
      <c r="C223" s="261"/>
      <c r="D223" s="261"/>
      <c r="E223" s="261"/>
      <c r="F223" s="261"/>
      <c r="G223" s="261"/>
      <c r="H223" s="261"/>
      <c r="I223" s="261"/>
      <c r="J223" s="261"/>
      <c r="K223" s="262"/>
    </row>
  </sheetData>
  <sheetProtection formatCells="0" formatColumns="0" formatRows="0" insertColumns="0" insertRows="0" insertHyperlinks="0" deleteColumns="0" deleteRows="0" sort="0" autoFilter="0" pivotTables="0"/>
  <mergeCells count="77">
    <mergeCell ref="D15:J15"/>
    <mergeCell ref="C3:J3"/>
    <mergeCell ref="C9:J9"/>
    <mergeCell ref="D10:J10"/>
    <mergeCell ref="C4:J4"/>
    <mergeCell ref="C6:J6"/>
    <mergeCell ref="C7:J7"/>
    <mergeCell ref="D11:J11"/>
    <mergeCell ref="D27:J27"/>
    <mergeCell ref="C26:J26"/>
    <mergeCell ref="D16:J16"/>
    <mergeCell ref="F22:J22"/>
    <mergeCell ref="F23:J23"/>
    <mergeCell ref="C25:J25"/>
    <mergeCell ref="D17:J17"/>
    <mergeCell ref="F18:J18"/>
    <mergeCell ref="F19:J19"/>
    <mergeCell ref="F20:J20"/>
    <mergeCell ref="F21:J21"/>
    <mergeCell ref="G41:J41"/>
    <mergeCell ref="G42:J42"/>
    <mergeCell ref="G40:J40"/>
    <mergeCell ref="D30:J30"/>
    <mergeCell ref="D28:J28"/>
    <mergeCell ref="D31:J31"/>
    <mergeCell ref="D33:J33"/>
    <mergeCell ref="G39:J39"/>
    <mergeCell ref="D34:J34"/>
    <mergeCell ref="D35:J35"/>
    <mergeCell ref="G36:J36"/>
    <mergeCell ref="G37:J37"/>
    <mergeCell ref="G38:J38"/>
    <mergeCell ref="G45:J45"/>
    <mergeCell ref="D47:J47"/>
    <mergeCell ref="E48:J48"/>
    <mergeCell ref="G44:J44"/>
    <mergeCell ref="G43:J43"/>
    <mergeCell ref="C54:J54"/>
    <mergeCell ref="C52:J52"/>
    <mergeCell ref="D51:J51"/>
    <mergeCell ref="E50:J50"/>
    <mergeCell ref="E49:J49"/>
    <mergeCell ref="D61:J61"/>
    <mergeCell ref="D60:J60"/>
    <mergeCell ref="D59:J59"/>
    <mergeCell ref="D58:J58"/>
    <mergeCell ref="C55:J55"/>
    <mergeCell ref="C57:J57"/>
    <mergeCell ref="C75:J75"/>
    <mergeCell ref="D69:J69"/>
    <mergeCell ref="D70:J70"/>
    <mergeCell ref="D62:J62"/>
    <mergeCell ref="D63:J63"/>
    <mergeCell ref="D65:J65"/>
    <mergeCell ref="D66:J66"/>
    <mergeCell ref="D67:J67"/>
    <mergeCell ref="D68:J68"/>
    <mergeCell ref="C204:J204"/>
    <mergeCell ref="C171:J171"/>
    <mergeCell ref="C147:J147"/>
    <mergeCell ref="C122:J122"/>
    <mergeCell ref="C102:J102"/>
    <mergeCell ref="H222:J222"/>
    <mergeCell ref="H219:J219"/>
    <mergeCell ref="H220:J220"/>
    <mergeCell ref="H221:J221"/>
    <mergeCell ref="H205:J205"/>
    <mergeCell ref="H207:J207"/>
    <mergeCell ref="H210:J210"/>
    <mergeCell ref="H211:J211"/>
    <mergeCell ref="H213:J213"/>
    <mergeCell ref="H214:J214"/>
    <mergeCell ref="H215:J215"/>
    <mergeCell ref="H216:J216"/>
    <mergeCell ref="H217:J217"/>
    <mergeCell ref="H208:J208"/>
    <mergeCell ref="H209:J209"/>
  </mergeCells>
  <pageMargins left="0.7" right="0.7" top="0.78740157499999996" bottom="0.78740157499999996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8</vt:i4>
      </vt:variant>
    </vt:vector>
  </HeadingPairs>
  <TitlesOfParts>
    <vt:vector size="13" baseType="lpstr">
      <vt:lpstr>Rekapitulace zakázky</vt:lpstr>
      <vt:lpstr>SO 01 - Zimní údržba</vt:lpstr>
      <vt:lpstr>SO 02 - Zimní údržba R-po...</vt:lpstr>
      <vt:lpstr>VON - Vedlejší a ostatní ...</vt:lpstr>
      <vt:lpstr>Pokyny pro vyplnění</vt:lpstr>
      <vt:lpstr>'Rekapitulace zakázky'!Názvy_tisku</vt:lpstr>
      <vt:lpstr>'SO 01 - Zimní údržba'!Názvy_tisku</vt:lpstr>
      <vt:lpstr>'SO 02 - Zimní údržba R-po...'!Názvy_tisku</vt:lpstr>
      <vt:lpstr>'VON - Vedlejší a ostatní ...'!Názvy_tisku</vt:lpstr>
      <vt:lpstr>'Rekapitulace zakázky'!Oblast_tisku</vt:lpstr>
      <vt:lpstr>'SO 01 - Zimní údržba'!Oblast_tisku</vt:lpstr>
      <vt:lpstr>'SO 02 - Zimní údržba R-po...'!Oblast_tisku</vt:lpstr>
      <vt:lpstr>'VON - Vedlejší a ostatní ...'!Oblast_tisku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Zaplatílek Radek, Ing.</dc:creator>
  <cp:lastModifiedBy>Zaplatílek Radek, Ing.</cp:lastModifiedBy>
  <dcterms:created xsi:type="dcterms:W3CDTF">2019-11-05T10:36:38Z</dcterms:created>
  <dcterms:modified xsi:type="dcterms:W3CDTF">2019-11-05T10:38:10Z</dcterms:modified>
</cp:coreProperties>
</file>