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-1 - zabezpečovací zaří..." sheetId="2" r:id="rId2"/>
    <sheet name="01-2 - zemní práce" sheetId="3" r:id="rId3"/>
    <sheet name="02-1 - zabezpečovací zaří..." sheetId="4" r:id="rId4"/>
    <sheet name="02-2 - zemní práce" sheetId="5" r:id="rId5"/>
    <sheet name="03-1 - zabezpečovací zaří..." sheetId="6" r:id="rId6"/>
    <sheet name="03-2 - zemní práce" sheetId="7" r:id="rId7"/>
    <sheet name="04-1 - zabezpečovací zaří..." sheetId="8" r:id="rId8"/>
    <sheet name="04-2 - zemní práce" sheetId="9" r:id="rId9"/>
    <sheet name="05-1 - zabezpečovací zaří..." sheetId="10" r:id="rId10"/>
    <sheet name="05-2 - zemní práce" sheetId="11" r:id="rId11"/>
    <sheet name="06-1 - zabezpečovací zaří..." sheetId="12" r:id="rId12"/>
    <sheet name="06-2 - zemní práce" sheetId="13" r:id="rId13"/>
    <sheet name="SO01 - Napájení PZS v km ..." sheetId="14" r:id="rId14"/>
    <sheet name="SO01_01 - Napájení PZS v ..." sheetId="15" r:id="rId15"/>
    <sheet name="SO02 - Napájení PZS km 20..." sheetId="16" r:id="rId16"/>
    <sheet name="SO02_02 - Napájení PZS km..." sheetId="17" r:id="rId17"/>
    <sheet name="SO03 - Napájení PZS v km ..." sheetId="18" r:id="rId18"/>
    <sheet name="SO03_03 - Napájení PZS v ..." sheetId="19" r:id="rId19"/>
    <sheet name="SO04 - Napájení PZS km 4,018" sheetId="20" r:id="rId20"/>
    <sheet name="SO04_04 - Napájení PZS km..." sheetId="21" r:id="rId21"/>
    <sheet name="SO05 - Napájení PZS km 7,814" sheetId="22" r:id="rId22"/>
    <sheet name="SO05_05 - Napájení PZS km..." sheetId="23" r:id="rId23"/>
    <sheet name="SO01_1 - Izolované styky" sheetId="24" r:id="rId24"/>
    <sheet name="SO01_01 - Izolované styky..." sheetId="25" r:id="rId25"/>
    <sheet name="VON - PZS Hradec - Turnov" sheetId="26" r:id="rId26"/>
    <sheet name="01-1 - UOŽI" sheetId="27" r:id="rId27"/>
  </sheets>
  <definedNames>
    <definedName name="_xlnm.Print_Area" localSheetId="0">'Rekapitulace stavby'!$D$4:$AO$36,'Rekapitulace stavby'!$C$42:$AQ$90</definedName>
    <definedName name="_xlnm.Print_Titles" localSheetId="0">'Rekapitulace stavby'!$52:$52</definedName>
    <definedName name="_xlnm._FilterDatabase" localSheetId="1" hidden="1">'01-1 - zabezpečovací zaří...'!$C$84:$K$302</definedName>
    <definedName name="_xlnm.Print_Area" localSheetId="1">'01-1 - zabezpečovací zaří...'!$C$4:$J$41,'01-1 - zabezpečovací zaří...'!$C$70:$K$302</definedName>
    <definedName name="_xlnm.Print_Titles" localSheetId="1">'01-1 - zabezpečovací zaří...'!$84:$84</definedName>
    <definedName name="_xlnm._FilterDatabase" localSheetId="2" hidden="1">'01-2 - zemní práce'!$C$85:$K$125</definedName>
    <definedName name="_xlnm.Print_Area" localSheetId="2">'01-2 - zemní práce'!$C$4:$J$41,'01-2 - zemní práce'!$C$71:$K$125</definedName>
    <definedName name="_xlnm.Print_Titles" localSheetId="2">'01-2 - zemní práce'!$85:$85</definedName>
    <definedName name="_xlnm._FilterDatabase" localSheetId="3" hidden="1">'02-1 - zabezpečovací zaří...'!$C$84:$K$259</definedName>
    <definedName name="_xlnm.Print_Area" localSheetId="3">'02-1 - zabezpečovací zaří...'!$C$4:$J$41,'02-1 - zabezpečovací zaří...'!$C$70:$K$259</definedName>
    <definedName name="_xlnm.Print_Titles" localSheetId="3">'02-1 - zabezpečovací zaří...'!$84:$84</definedName>
    <definedName name="_xlnm._FilterDatabase" localSheetId="4" hidden="1">'02-2 - zemní práce'!$C$85:$K$119</definedName>
    <definedName name="_xlnm.Print_Area" localSheetId="4">'02-2 - zemní práce'!$C$4:$J$41,'02-2 - zemní práce'!$C$71:$K$119</definedName>
    <definedName name="_xlnm.Print_Titles" localSheetId="4">'02-2 - zemní práce'!$85:$85</definedName>
    <definedName name="_xlnm._FilterDatabase" localSheetId="5" hidden="1">'03-1 - zabezpečovací zaří...'!$C$84:$K$347</definedName>
    <definedName name="_xlnm.Print_Area" localSheetId="5">'03-1 - zabezpečovací zaří...'!$C$4:$J$41,'03-1 - zabezpečovací zaří...'!$C$70:$K$347</definedName>
    <definedName name="_xlnm.Print_Titles" localSheetId="5">'03-1 - zabezpečovací zaří...'!$84:$84</definedName>
    <definedName name="_xlnm._FilterDatabase" localSheetId="6" hidden="1">'03-2 - zemní práce'!$C$85:$K$127</definedName>
    <definedName name="_xlnm.Print_Area" localSheetId="6">'03-2 - zemní práce'!$C$4:$J$41,'03-2 - zemní práce'!$C$71:$K$127</definedName>
    <definedName name="_xlnm.Print_Titles" localSheetId="6">'03-2 - zemní práce'!$85:$85</definedName>
    <definedName name="_xlnm._FilterDatabase" localSheetId="7" hidden="1">'04-1 - zabezpečovací zaří...'!$C$84:$K$130</definedName>
    <definedName name="_xlnm.Print_Area" localSheetId="7">'04-1 - zabezpečovací zaří...'!$C$4:$J$41,'04-1 - zabezpečovací zaří...'!$C$70:$K$130</definedName>
    <definedName name="_xlnm.Print_Titles" localSheetId="7">'04-1 - zabezpečovací zaří...'!$84:$84</definedName>
    <definedName name="_xlnm._FilterDatabase" localSheetId="8" hidden="1">'04-2 - zemní práce'!$C$85:$K$88</definedName>
    <definedName name="_xlnm.Print_Area" localSheetId="8">'04-2 - zemní práce'!$C$4:$J$41,'04-2 - zemní práce'!$C$71:$K$88</definedName>
    <definedName name="_xlnm.Print_Titles" localSheetId="8">'04-2 - zemní práce'!$85:$85</definedName>
    <definedName name="_xlnm._FilterDatabase" localSheetId="9" hidden="1">'05-1 - zabezpečovací zaří...'!$C$84:$K$278</definedName>
    <definedName name="_xlnm.Print_Area" localSheetId="9">'05-1 - zabezpečovací zaří...'!$C$4:$J$41,'05-1 - zabezpečovací zaří...'!$C$70:$K$278</definedName>
    <definedName name="_xlnm.Print_Titles" localSheetId="9">'05-1 - zabezpečovací zaří...'!$84:$84</definedName>
    <definedName name="_xlnm._FilterDatabase" localSheetId="10" hidden="1">'05-2 - zemní práce'!$C$85:$K$119</definedName>
    <definedName name="_xlnm.Print_Area" localSheetId="10">'05-2 - zemní práce'!$C$4:$J$41,'05-2 - zemní práce'!$C$71:$K$119</definedName>
    <definedName name="_xlnm.Print_Titles" localSheetId="10">'05-2 - zemní práce'!$85:$85</definedName>
    <definedName name="_xlnm._FilterDatabase" localSheetId="11" hidden="1">'06-1 - zabezpečovací zaří...'!$C$84:$K$297</definedName>
    <definedName name="_xlnm.Print_Area" localSheetId="11">'06-1 - zabezpečovací zaří...'!$C$4:$J$41,'06-1 - zabezpečovací zaří...'!$C$70:$K$297</definedName>
    <definedName name="_xlnm.Print_Titles" localSheetId="11">'06-1 - zabezpečovací zaří...'!$84:$84</definedName>
    <definedName name="_xlnm._FilterDatabase" localSheetId="12" hidden="1">'06-2 - zemní práce'!$C$85:$K$120</definedName>
    <definedName name="_xlnm.Print_Area" localSheetId="12">'06-2 - zemní práce'!$C$4:$J$41,'06-2 - zemní práce'!$C$71:$K$120</definedName>
    <definedName name="_xlnm.Print_Titles" localSheetId="12">'06-2 - zemní práce'!$85:$85</definedName>
    <definedName name="_xlnm._FilterDatabase" localSheetId="13" hidden="1">'SO01 - Napájení PZS v km ...'!$C$85:$K$122</definedName>
    <definedName name="_xlnm.Print_Area" localSheetId="13">'SO01 - Napájení PZS v km ...'!$C$4:$J$41,'SO01 - Napájení PZS v km ...'!$C$71:$K$122</definedName>
    <definedName name="_xlnm.Print_Titles" localSheetId="13">'SO01 - Napájení PZS v km ...'!$85:$85</definedName>
    <definedName name="_xlnm._FilterDatabase" localSheetId="14" hidden="1">'SO01_01 - Napájení PZS v ...'!$C$86:$K$92</definedName>
    <definedName name="_xlnm.Print_Area" localSheetId="14">'SO01_01 - Napájení PZS v ...'!$C$4:$J$41,'SO01_01 - Napájení PZS v ...'!$C$72:$K$92</definedName>
    <definedName name="_xlnm.Print_Titles" localSheetId="14">'SO01_01 - Napájení PZS v ...'!$86:$86</definedName>
    <definedName name="_xlnm._FilterDatabase" localSheetId="15" hidden="1">'SO02 - Napájení PZS km 20...'!$C$85:$K$133</definedName>
    <definedName name="_xlnm.Print_Area" localSheetId="15">'SO02 - Napájení PZS km 20...'!$C$4:$J$41,'SO02 - Napájení PZS km 20...'!$C$71:$K$133</definedName>
    <definedName name="_xlnm.Print_Titles" localSheetId="15">'SO02 - Napájení PZS km 20...'!$85:$85</definedName>
    <definedName name="_xlnm._FilterDatabase" localSheetId="16" hidden="1">'SO02_02 - Napájení PZS km...'!$C$86:$K$92</definedName>
    <definedName name="_xlnm.Print_Area" localSheetId="16">'SO02_02 - Napájení PZS km...'!$C$4:$J$41,'SO02_02 - Napájení PZS km...'!$C$72:$K$92</definedName>
    <definedName name="_xlnm.Print_Titles" localSheetId="16">'SO02_02 - Napájení PZS km...'!$86:$86</definedName>
    <definedName name="_xlnm._FilterDatabase" localSheetId="17" hidden="1">'SO03 - Napájení PZS v km ...'!$C$84:$K$141</definedName>
    <definedName name="_xlnm.Print_Area" localSheetId="17">'SO03 - Napájení PZS v km ...'!$C$4:$J$41,'SO03 - Napájení PZS v km ...'!$C$70:$K$141</definedName>
    <definedName name="_xlnm.Print_Titles" localSheetId="17">'SO03 - Napájení PZS v km ...'!$84:$84</definedName>
    <definedName name="_xlnm._FilterDatabase" localSheetId="18" hidden="1">'SO03_03 - Napájení PZS v ...'!$C$84:$K$91</definedName>
    <definedName name="_xlnm.Print_Area" localSheetId="18">'SO03_03 - Napájení PZS v ...'!$C$4:$J$41,'SO03_03 - Napájení PZS v ...'!$C$70:$K$91</definedName>
    <definedName name="_xlnm.Print_Titles" localSheetId="18">'SO03_03 - Napájení PZS v ...'!$84:$84</definedName>
    <definedName name="_xlnm._FilterDatabase" localSheetId="19" hidden="1">'SO04 - Napájení PZS km 4,018'!$C$85:$K$123</definedName>
    <definedName name="_xlnm.Print_Area" localSheetId="19">'SO04 - Napájení PZS km 4,018'!$C$4:$J$41,'SO04 - Napájení PZS km 4,018'!$C$71:$K$123</definedName>
    <definedName name="_xlnm.Print_Titles" localSheetId="19">'SO04 - Napájení PZS km 4,018'!$85:$85</definedName>
    <definedName name="_xlnm._FilterDatabase" localSheetId="20" hidden="1">'SO04_04 - Napájení PZS km...'!$C$87:$K$97</definedName>
    <definedName name="_xlnm.Print_Area" localSheetId="20">'SO04_04 - Napájení PZS km...'!$C$4:$J$41,'SO04_04 - Napájení PZS km...'!$C$73:$K$97</definedName>
    <definedName name="_xlnm.Print_Titles" localSheetId="20">'SO04_04 - Napájení PZS km...'!$87:$87</definedName>
    <definedName name="_xlnm._FilterDatabase" localSheetId="21" hidden="1">'SO05 - Napájení PZS km 7,814'!$C$85:$K$123</definedName>
    <definedName name="_xlnm.Print_Area" localSheetId="21">'SO05 - Napájení PZS km 7,814'!$C$4:$J$41,'SO05 - Napájení PZS km 7,814'!$C$71:$K$123</definedName>
    <definedName name="_xlnm.Print_Titles" localSheetId="21">'SO05 - Napájení PZS km 7,814'!$85:$85</definedName>
    <definedName name="_xlnm._FilterDatabase" localSheetId="22" hidden="1">'SO05_05 - Napájení PZS km...'!$C$87:$K$97</definedName>
    <definedName name="_xlnm.Print_Area" localSheetId="22">'SO05_05 - Napájení PZS km...'!$C$4:$J$41,'SO05_05 - Napájení PZS km...'!$C$73:$K$97</definedName>
    <definedName name="_xlnm.Print_Titles" localSheetId="22">'SO05_05 - Napájení PZS km...'!$87:$87</definedName>
    <definedName name="_xlnm._FilterDatabase" localSheetId="23" hidden="1">'SO01_1 - Izolované styky'!$C$89:$K$265</definedName>
    <definedName name="_xlnm.Print_Area" localSheetId="23">'SO01_1 - Izolované styky'!$C$4:$J$41,'SO01_1 - Izolované styky'!$C$75:$K$265</definedName>
    <definedName name="_xlnm.Print_Titles" localSheetId="23">'SO01_1 - Izolované styky'!$89:$89</definedName>
    <definedName name="_xlnm._FilterDatabase" localSheetId="24" hidden="1">'SO01_01 - Izolované styky...'!$C$88:$K$109</definedName>
    <definedName name="_xlnm.Print_Area" localSheetId="24">'SO01_01 - Izolované styky...'!$C$4:$J$41,'SO01_01 - Izolované styky...'!$C$74:$K$109</definedName>
    <definedName name="_xlnm.Print_Titles" localSheetId="24">'SO01_01 - Izolované styky...'!$88:$88</definedName>
    <definedName name="_xlnm._FilterDatabase" localSheetId="25" hidden="1">'VON - PZS Hradec - Turnov'!$C$80:$K$92</definedName>
    <definedName name="_xlnm.Print_Area" localSheetId="25">'VON - PZS Hradec - Turnov'!$C$4:$J$39,'VON - PZS Hradec - Turnov'!$C$68:$K$92</definedName>
    <definedName name="_xlnm.Print_Titles" localSheetId="25">'VON - PZS Hradec - Turnov'!$80:$80</definedName>
    <definedName name="_xlnm._FilterDatabase" localSheetId="26" hidden="1">'01-1 - UOŽI'!$C$84:$K$146</definedName>
    <definedName name="_xlnm.Print_Area" localSheetId="26">'01-1 - UOŽI'!$C$4:$J$41,'01-1 - UOŽI'!$C$70:$K$146</definedName>
    <definedName name="_xlnm.Print_Titles" localSheetId="26">'01-1 - UOŽI'!$84:$84</definedName>
  </definedNames>
  <calcPr/>
</workbook>
</file>

<file path=xl/calcChain.xml><?xml version="1.0" encoding="utf-8"?>
<calcChain xmlns="http://schemas.openxmlformats.org/spreadsheetml/2006/main">
  <c i="27" r="J39"/>
  <c r="J38"/>
  <c i="1" r="AY89"/>
  <c i="27" r="J37"/>
  <c i="1" r="AX89"/>
  <c i="27" r="BI137"/>
  <c r="BH137"/>
  <c r="BG137"/>
  <c r="BF137"/>
  <c r="T137"/>
  <c r="R137"/>
  <c r="P137"/>
  <c r="BK137"/>
  <c r="J137"/>
  <c r="BE137"/>
  <c r="BI127"/>
  <c r="BH127"/>
  <c r="BG127"/>
  <c r="BF127"/>
  <c r="T127"/>
  <c r="R127"/>
  <c r="P127"/>
  <c r="BK127"/>
  <c r="J127"/>
  <c r="BE127"/>
  <c r="BI117"/>
  <c r="BH117"/>
  <c r="BG117"/>
  <c r="BF117"/>
  <c r="T117"/>
  <c r="R117"/>
  <c r="P117"/>
  <c r="BK117"/>
  <c r="J117"/>
  <c r="BE117"/>
  <c r="BI107"/>
  <c r="BH107"/>
  <c r="BG107"/>
  <c r="BF107"/>
  <c r="T107"/>
  <c r="R107"/>
  <c r="P107"/>
  <c r="BK107"/>
  <c r="J107"/>
  <c r="BE107"/>
  <c r="BI96"/>
  <c r="BH96"/>
  <c r="BG96"/>
  <c r="BF96"/>
  <c r="T96"/>
  <c r="R96"/>
  <c r="P96"/>
  <c r="BK96"/>
  <c r="J96"/>
  <c r="BE96"/>
  <c r="BI86"/>
  <c r="F39"/>
  <c i="1" r="BD89"/>
  <c i="27" r="BH86"/>
  <c r="F38"/>
  <c i="1" r="BC89"/>
  <c i="27" r="BG86"/>
  <c r="F37"/>
  <c i="1" r="BB89"/>
  <c i="27" r="BF86"/>
  <c r="J36"/>
  <c i="1" r="AW89"/>
  <c i="27" r="F36"/>
  <c i="1" r="BA89"/>
  <c i="27" r="T86"/>
  <c r="T85"/>
  <c r="R86"/>
  <c r="R85"/>
  <c r="P86"/>
  <c r="P85"/>
  <c i="1" r="AU89"/>
  <c i="27" r="BK86"/>
  <c r="BK85"/>
  <c r="J85"/>
  <c r="J63"/>
  <c r="J32"/>
  <c i="1" r="AG89"/>
  <c i="27" r="J86"/>
  <c r="BE86"/>
  <c r="J35"/>
  <c i="1" r="AV89"/>
  <c i="27" r="F35"/>
  <c i="1" r="AZ89"/>
  <c i="27" r="J82"/>
  <c r="J81"/>
  <c r="F81"/>
  <c r="F79"/>
  <c r="E77"/>
  <c r="J59"/>
  <c r="J58"/>
  <c r="F58"/>
  <c r="F56"/>
  <c r="E54"/>
  <c r="J41"/>
  <c r="J20"/>
  <c r="E20"/>
  <c r="F82"/>
  <c r="F59"/>
  <c r="J19"/>
  <c r="J14"/>
  <c r="J79"/>
  <c r="J56"/>
  <c r="E7"/>
  <c r="E73"/>
  <c r="E50"/>
  <c i="26" r="J37"/>
  <c r="J36"/>
  <c i="1" r="AY87"/>
  <c i="26" r="J35"/>
  <c i="1" r="AX87"/>
  <c i="26"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7"/>
  <c r="BH87"/>
  <c r="BG87"/>
  <c r="BF87"/>
  <c r="T87"/>
  <c r="R87"/>
  <c r="P87"/>
  <c r="BK87"/>
  <c r="J87"/>
  <c r="BE87"/>
  <c r="BI86"/>
  <c r="BH86"/>
  <c r="BG86"/>
  <c r="BF86"/>
  <c r="T86"/>
  <c r="T85"/>
  <c r="R86"/>
  <c r="R85"/>
  <c r="P86"/>
  <c r="P85"/>
  <c r="BK86"/>
  <c r="BK85"/>
  <c r="J85"/>
  <c r="J86"/>
  <c r="BE86"/>
  <c r="J61"/>
  <c r="BI83"/>
  <c r="F37"/>
  <c i="1" r="BD87"/>
  <c i="26" r="BH83"/>
  <c r="F36"/>
  <c i="1" r="BC87"/>
  <c i="26" r="BG83"/>
  <c r="F35"/>
  <c i="1" r="BB87"/>
  <c i="26" r="BF83"/>
  <c r="J34"/>
  <c i="1" r="AW87"/>
  <c i="26" r="F34"/>
  <c i="1" r="BA87"/>
  <c i="26" r="T83"/>
  <c r="T82"/>
  <c r="T81"/>
  <c r="R83"/>
  <c r="R82"/>
  <c r="R81"/>
  <c r="P83"/>
  <c r="P82"/>
  <c r="P81"/>
  <c i="1" r="AU87"/>
  <c i="26" r="BK83"/>
  <c r="BK82"/>
  <c r="J82"/>
  <c r="BK81"/>
  <c r="J81"/>
  <c r="J59"/>
  <c r="J30"/>
  <c i="1" r="AG87"/>
  <c i="26" r="J83"/>
  <c r="BE83"/>
  <c r="J33"/>
  <c i="1" r="AV87"/>
  <c i="26" r="F33"/>
  <c i="1" r="AZ87"/>
  <c i="26" r="J60"/>
  <c r="F75"/>
  <c r="E73"/>
  <c r="F52"/>
  <c r="E50"/>
  <c r="J39"/>
  <c r="J24"/>
  <c r="E24"/>
  <c r="J78"/>
  <c r="J55"/>
  <c r="J23"/>
  <c r="J21"/>
  <c r="E21"/>
  <c r="J77"/>
  <c r="J54"/>
  <c r="J20"/>
  <c r="J18"/>
  <c r="E18"/>
  <c r="F78"/>
  <c r="F55"/>
  <c r="J17"/>
  <c r="J15"/>
  <c r="E15"/>
  <c r="F77"/>
  <c r="F54"/>
  <c r="J14"/>
  <c r="J12"/>
  <c r="J75"/>
  <c r="J52"/>
  <c r="E7"/>
  <c r="E71"/>
  <c r="E48"/>
  <c i="25" r="J39"/>
  <c r="J38"/>
  <c i="1" r="AY86"/>
  <c i="25" r="J37"/>
  <c i="1" r="AX86"/>
  <c i="25"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T103"/>
  <c r="R104"/>
  <c r="R103"/>
  <c r="P104"/>
  <c r="P103"/>
  <c r="BK104"/>
  <c r="BK103"/>
  <c r="J103"/>
  <c r="J104"/>
  <c r="BE104"/>
  <c r="J67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T97"/>
  <c r="R98"/>
  <c r="R97"/>
  <c r="P98"/>
  <c r="P97"/>
  <c r="BK98"/>
  <c r="BK97"/>
  <c r="J97"/>
  <c r="J98"/>
  <c r="BE98"/>
  <c r="J66"/>
  <c r="BI92"/>
  <c r="F39"/>
  <c i="1" r="BD86"/>
  <c i="25" r="BH92"/>
  <c r="F38"/>
  <c i="1" r="BC86"/>
  <c i="25" r="BG92"/>
  <c r="F37"/>
  <c i="1" r="BB86"/>
  <c i="25" r="BF92"/>
  <c r="J36"/>
  <c i="1" r="AW86"/>
  <c i="25" r="F36"/>
  <c i="1" r="BA86"/>
  <c i="25" r="T92"/>
  <c r="T91"/>
  <c r="T90"/>
  <c r="T89"/>
  <c r="R92"/>
  <c r="R91"/>
  <c r="R90"/>
  <c r="R89"/>
  <c r="P92"/>
  <c r="P91"/>
  <c r="P90"/>
  <c r="P89"/>
  <c i="1" r="AU86"/>
  <c i="25" r="BK92"/>
  <c r="BK91"/>
  <c r="J91"/>
  <c r="BK90"/>
  <c r="J90"/>
  <c r="BK89"/>
  <c r="J89"/>
  <c r="J63"/>
  <c r="J32"/>
  <c i="1" r="AG86"/>
  <c i="25" r="J92"/>
  <c r="BE92"/>
  <c r="J35"/>
  <c i="1" r="AV86"/>
  <c i="25" r="F35"/>
  <c i="1" r="AZ86"/>
  <c i="25" r="J65"/>
  <c r="J64"/>
  <c r="F83"/>
  <c r="E81"/>
  <c r="F56"/>
  <c r="E54"/>
  <c r="J41"/>
  <c r="J26"/>
  <c r="E26"/>
  <c r="J86"/>
  <c r="J59"/>
  <c r="J25"/>
  <c r="J23"/>
  <c r="E23"/>
  <c r="J85"/>
  <c r="J58"/>
  <c r="J22"/>
  <c r="J20"/>
  <c r="E20"/>
  <c r="F86"/>
  <c r="F59"/>
  <c r="J19"/>
  <c r="J17"/>
  <c r="E17"/>
  <c r="F85"/>
  <c r="F58"/>
  <c r="J16"/>
  <c r="J14"/>
  <c r="J83"/>
  <c r="J56"/>
  <c r="E7"/>
  <c r="E77"/>
  <c r="E50"/>
  <c i="24" r="J39"/>
  <c r="J38"/>
  <c i="1" r="AY85"/>
  <c i="24" r="J37"/>
  <c i="1" r="AX85"/>
  <c i="24" r="BI262"/>
  <c r="BH262"/>
  <c r="BG262"/>
  <c r="BF262"/>
  <c r="T262"/>
  <c r="R262"/>
  <c r="P262"/>
  <c r="BK262"/>
  <c r="J262"/>
  <c r="BE262"/>
  <c r="BI258"/>
  <c r="BH258"/>
  <c r="BG258"/>
  <c r="BF258"/>
  <c r="T258"/>
  <c r="R258"/>
  <c r="P258"/>
  <c r="BK258"/>
  <c r="J258"/>
  <c r="BE258"/>
  <c r="BI254"/>
  <c r="BH254"/>
  <c r="BG254"/>
  <c r="BF254"/>
  <c r="T254"/>
  <c r="R254"/>
  <c r="P254"/>
  <c r="BK254"/>
  <c r="J254"/>
  <c r="BE254"/>
  <c r="BI250"/>
  <c r="BH250"/>
  <c r="BG250"/>
  <c r="BF250"/>
  <c r="T250"/>
  <c r="R250"/>
  <c r="P250"/>
  <c r="BK250"/>
  <c r="J250"/>
  <c r="BE250"/>
  <c r="BI247"/>
  <c r="BH247"/>
  <c r="BG247"/>
  <c r="BF247"/>
  <c r="T247"/>
  <c r="R247"/>
  <c r="P247"/>
  <c r="BK247"/>
  <c r="J247"/>
  <c r="BE247"/>
  <c r="BI242"/>
  <c r="BH242"/>
  <c r="BG242"/>
  <c r="BF242"/>
  <c r="T242"/>
  <c r="R242"/>
  <c r="P242"/>
  <c r="BK242"/>
  <c r="J242"/>
  <c r="BE242"/>
  <c r="BI239"/>
  <c r="BH239"/>
  <c r="BG239"/>
  <c r="BF239"/>
  <c r="T239"/>
  <c r="R239"/>
  <c r="P239"/>
  <c r="BK239"/>
  <c r="J239"/>
  <c r="BE239"/>
  <c r="BI234"/>
  <c r="BH234"/>
  <c r="BG234"/>
  <c r="BF234"/>
  <c r="T234"/>
  <c r="R234"/>
  <c r="P234"/>
  <c r="BK234"/>
  <c r="J234"/>
  <c r="BE234"/>
  <c r="BI229"/>
  <c r="BH229"/>
  <c r="BG229"/>
  <c r="BF229"/>
  <c r="T229"/>
  <c r="R229"/>
  <c r="P229"/>
  <c r="BK229"/>
  <c r="J229"/>
  <c r="BE229"/>
  <c r="BI224"/>
  <c r="BH224"/>
  <c r="BG224"/>
  <c r="BF224"/>
  <c r="T224"/>
  <c r="R224"/>
  <c r="P224"/>
  <c r="BK224"/>
  <c r="J224"/>
  <c r="BE224"/>
  <c r="BI219"/>
  <c r="BH219"/>
  <c r="BG219"/>
  <c r="BF219"/>
  <c r="T219"/>
  <c r="R219"/>
  <c r="P219"/>
  <c r="BK219"/>
  <c r="J219"/>
  <c r="BE219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7"/>
  <c r="BH207"/>
  <c r="BG207"/>
  <c r="BF207"/>
  <c r="T207"/>
  <c r="R207"/>
  <c r="P207"/>
  <c r="BK207"/>
  <c r="J207"/>
  <c r="BE207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T201"/>
  <c r="R202"/>
  <c r="R201"/>
  <c r="P202"/>
  <c r="P201"/>
  <c r="BK202"/>
  <c r="BK201"/>
  <c r="J201"/>
  <c r="J202"/>
  <c r="BE202"/>
  <c r="J68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88"/>
  <c r="BH188"/>
  <c r="BG188"/>
  <c r="BF188"/>
  <c r="T188"/>
  <c r="R188"/>
  <c r="P188"/>
  <c r="BK188"/>
  <c r="J188"/>
  <c r="BE188"/>
  <c r="BI183"/>
  <c r="BH183"/>
  <c r="BG183"/>
  <c r="BF183"/>
  <c r="T183"/>
  <c r="R183"/>
  <c r="P183"/>
  <c r="BK183"/>
  <c r="J183"/>
  <c r="BE183"/>
  <c r="BI180"/>
  <c r="BH180"/>
  <c r="BG180"/>
  <c r="BF180"/>
  <c r="T180"/>
  <c r="R180"/>
  <c r="P180"/>
  <c r="BK180"/>
  <c r="J180"/>
  <c r="BE180"/>
  <c r="BI177"/>
  <c r="BH177"/>
  <c r="BG177"/>
  <c r="BF177"/>
  <c r="T177"/>
  <c r="R177"/>
  <c r="P177"/>
  <c r="BK177"/>
  <c r="J177"/>
  <c r="BE177"/>
  <c r="BI174"/>
  <c r="BH174"/>
  <c r="BG174"/>
  <c r="BF174"/>
  <c r="T174"/>
  <c r="R174"/>
  <c r="P174"/>
  <c r="BK174"/>
  <c r="J174"/>
  <c r="BE174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7"/>
  <c r="BH157"/>
  <c r="BG157"/>
  <c r="BF157"/>
  <c r="T157"/>
  <c r="R157"/>
  <c r="P157"/>
  <c r="BK157"/>
  <c r="J157"/>
  <c r="BE157"/>
  <c r="BI152"/>
  <c r="BH152"/>
  <c r="BG152"/>
  <c r="BF152"/>
  <c r="T152"/>
  <c r="R152"/>
  <c r="P152"/>
  <c r="BK152"/>
  <c r="J152"/>
  <c r="BE152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5"/>
  <c r="BH135"/>
  <c r="BG135"/>
  <c r="BF135"/>
  <c r="T135"/>
  <c r="R135"/>
  <c r="P135"/>
  <c r="BK135"/>
  <c r="J135"/>
  <c r="BE135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3"/>
  <c r="BH123"/>
  <c r="BG123"/>
  <c r="BF123"/>
  <c r="T123"/>
  <c r="R123"/>
  <c r="P123"/>
  <c r="BK123"/>
  <c r="J123"/>
  <c r="BE123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104"/>
  <c r="BH104"/>
  <c r="BG104"/>
  <c r="BF104"/>
  <c r="T104"/>
  <c r="T103"/>
  <c r="R104"/>
  <c r="R103"/>
  <c r="P104"/>
  <c r="P103"/>
  <c r="BK104"/>
  <c r="BK103"/>
  <c r="J103"/>
  <c r="J104"/>
  <c r="BE104"/>
  <c r="J67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5"/>
  <c r="BH95"/>
  <c r="BG95"/>
  <c r="BF95"/>
  <c r="T95"/>
  <c r="T94"/>
  <c r="R95"/>
  <c r="R94"/>
  <c r="P95"/>
  <c r="P94"/>
  <c r="BK95"/>
  <c r="BK94"/>
  <c r="J94"/>
  <c r="J95"/>
  <c r="BE95"/>
  <c r="J66"/>
  <c r="BI93"/>
  <c r="F39"/>
  <c i="1" r="BD85"/>
  <c i="24" r="BH93"/>
  <c r="F38"/>
  <c i="1" r="BC85"/>
  <c i="24" r="BG93"/>
  <c r="F37"/>
  <c i="1" r="BB85"/>
  <c i="24" r="BF93"/>
  <c r="J36"/>
  <c i="1" r="AW85"/>
  <c i="24" r="F36"/>
  <c i="1" r="BA85"/>
  <c i="24" r="T93"/>
  <c r="T92"/>
  <c r="T91"/>
  <c r="T90"/>
  <c r="R93"/>
  <c r="R92"/>
  <c r="R91"/>
  <c r="R90"/>
  <c r="P93"/>
  <c r="P92"/>
  <c r="P91"/>
  <c r="P90"/>
  <c i="1" r="AU85"/>
  <c i="24" r="BK93"/>
  <c r="BK92"/>
  <c r="J92"/>
  <c r="BK91"/>
  <c r="J91"/>
  <c r="BK90"/>
  <c r="J90"/>
  <c r="J63"/>
  <c r="J32"/>
  <c i="1" r="AG85"/>
  <c i="24" r="J93"/>
  <c r="BE93"/>
  <c r="J35"/>
  <c i="1" r="AV85"/>
  <c i="24" r="F35"/>
  <c i="1" r="AZ85"/>
  <c i="24" r="J65"/>
  <c r="J64"/>
  <c r="F84"/>
  <c r="E82"/>
  <c r="F56"/>
  <c r="E54"/>
  <c r="J41"/>
  <c r="J26"/>
  <c r="E26"/>
  <c r="J87"/>
  <c r="J59"/>
  <c r="J25"/>
  <c r="J23"/>
  <c r="E23"/>
  <c r="J86"/>
  <c r="J58"/>
  <c r="J22"/>
  <c r="J20"/>
  <c r="E20"/>
  <c r="F87"/>
  <c r="F59"/>
  <c r="J19"/>
  <c r="J17"/>
  <c r="E17"/>
  <c r="F86"/>
  <c r="F58"/>
  <c r="J16"/>
  <c r="J14"/>
  <c r="J84"/>
  <c r="J56"/>
  <c r="E7"/>
  <c r="E78"/>
  <c r="E50"/>
  <c i="23" r="J39"/>
  <c r="J38"/>
  <c i="1" r="AY83"/>
  <c i="23" r="J37"/>
  <c i="1" r="AX83"/>
  <c i="23" r="BI97"/>
  <c r="BH97"/>
  <c r="BG97"/>
  <c r="BF97"/>
  <c r="T97"/>
  <c r="T96"/>
  <c r="R97"/>
  <c r="R96"/>
  <c r="P97"/>
  <c r="P96"/>
  <c r="BK97"/>
  <c r="BK96"/>
  <c r="J96"/>
  <c r="J97"/>
  <c r="BE97"/>
  <c r="J66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F39"/>
  <c i="1" r="BD83"/>
  <c i="23" r="BH91"/>
  <c r="F38"/>
  <c i="1" r="BC83"/>
  <c i="23" r="BG91"/>
  <c r="F37"/>
  <c i="1" r="BB83"/>
  <c i="23" r="BF91"/>
  <c r="J36"/>
  <c i="1" r="AW83"/>
  <c i="23" r="F36"/>
  <c i="1" r="BA83"/>
  <c i="23" r="T91"/>
  <c r="T90"/>
  <c r="T89"/>
  <c r="T88"/>
  <c r="R91"/>
  <c r="R90"/>
  <c r="R89"/>
  <c r="R88"/>
  <c r="P91"/>
  <c r="P90"/>
  <c r="P89"/>
  <c r="P88"/>
  <c i="1" r="AU83"/>
  <c i="23" r="BK91"/>
  <c r="BK90"/>
  <c r="J90"/>
  <c r="BK89"/>
  <c r="J89"/>
  <c r="BK88"/>
  <c r="J88"/>
  <c r="J63"/>
  <c r="J32"/>
  <c i="1" r="AG83"/>
  <c i="23" r="J91"/>
  <c r="BE91"/>
  <c r="J35"/>
  <c i="1" r="AV83"/>
  <c i="23" r="F35"/>
  <c i="1" r="AZ83"/>
  <c i="23" r="J65"/>
  <c r="J64"/>
  <c r="F82"/>
  <c r="E80"/>
  <c r="F56"/>
  <c r="E54"/>
  <c r="J41"/>
  <c r="J26"/>
  <c r="E26"/>
  <c r="J85"/>
  <c r="J59"/>
  <c r="J25"/>
  <c r="J23"/>
  <c r="E23"/>
  <c r="J84"/>
  <c r="J58"/>
  <c r="J22"/>
  <c r="J20"/>
  <c r="E20"/>
  <c r="F85"/>
  <c r="F59"/>
  <c r="J19"/>
  <c r="J17"/>
  <c r="E17"/>
  <c r="F84"/>
  <c r="F58"/>
  <c r="J16"/>
  <c r="J14"/>
  <c r="J82"/>
  <c r="J56"/>
  <c r="E7"/>
  <c r="E76"/>
  <c r="E50"/>
  <c i="22" r="J39"/>
  <c r="J38"/>
  <c i="1" r="AY82"/>
  <c i="22" r="J37"/>
  <c i="1" r="AX82"/>
  <c i="22"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F39"/>
  <c i="1" r="BD82"/>
  <c i="22" r="BH88"/>
  <c r="F38"/>
  <c i="1" r="BC82"/>
  <c i="22" r="BG88"/>
  <c r="F37"/>
  <c i="1" r="BB82"/>
  <c i="22" r="BF88"/>
  <c r="J36"/>
  <c i="1" r="AW82"/>
  <c i="22" r="F36"/>
  <c i="1" r="BA82"/>
  <c i="22" r="T88"/>
  <c r="T87"/>
  <c r="T86"/>
  <c r="R88"/>
  <c r="R87"/>
  <c r="R86"/>
  <c r="P88"/>
  <c r="P87"/>
  <c r="P86"/>
  <c i="1" r="AU82"/>
  <c i="22" r="BK88"/>
  <c r="BK87"/>
  <c r="J87"/>
  <c r="BK86"/>
  <c r="J86"/>
  <c r="J63"/>
  <c r="J32"/>
  <c i="1" r="AG82"/>
  <c i="22" r="J88"/>
  <c r="BE88"/>
  <c r="J35"/>
  <c i="1" r="AV82"/>
  <c i="22" r="F35"/>
  <c i="1" r="AZ82"/>
  <c i="22" r="J64"/>
  <c r="F80"/>
  <c r="E78"/>
  <c r="F56"/>
  <c r="E54"/>
  <c r="J41"/>
  <c r="J26"/>
  <c r="E26"/>
  <c r="J83"/>
  <c r="J59"/>
  <c r="J25"/>
  <c r="J23"/>
  <c r="E23"/>
  <c r="J82"/>
  <c r="J58"/>
  <c r="J22"/>
  <c r="J20"/>
  <c r="E20"/>
  <c r="F83"/>
  <c r="F59"/>
  <c r="J19"/>
  <c r="J17"/>
  <c r="E17"/>
  <c r="F82"/>
  <c r="F58"/>
  <c r="J16"/>
  <c r="J14"/>
  <c r="J80"/>
  <c r="J56"/>
  <c r="E7"/>
  <c r="E74"/>
  <c r="E50"/>
  <c i="21" r="J39"/>
  <c r="J38"/>
  <c i="1" r="AY81"/>
  <c i="21" r="J37"/>
  <c i="1" r="AX81"/>
  <c i="21" r="BI97"/>
  <c r="BH97"/>
  <c r="BG97"/>
  <c r="BF97"/>
  <c r="T97"/>
  <c r="T96"/>
  <c r="R97"/>
  <c r="R96"/>
  <c r="P97"/>
  <c r="P96"/>
  <c r="BK97"/>
  <c r="BK96"/>
  <c r="J96"/>
  <c r="J97"/>
  <c r="BE97"/>
  <c r="J66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F39"/>
  <c i="1" r="BD81"/>
  <c i="21" r="BH91"/>
  <c r="F38"/>
  <c i="1" r="BC81"/>
  <c i="21" r="BG91"/>
  <c r="F37"/>
  <c i="1" r="BB81"/>
  <c i="21" r="BF91"/>
  <c r="J36"/>
  <c i="1" r="AW81"/>
  <c i="21" r="F36"/>
  <c i="1" r="BA81"/>
  <c i="21" r="T91"/>
  <c r="T90"/>
  <c r="T89"/>
  <c r="T88"/>
  <c r="R91"/>
  <c r="R90"/>
  <c r="R89"/>
  <c r="R88"/>
  <c r="P91"/>
  <c r="P90"/>
  <c r="P89"/>
  <c r="P88"/>
  <c i="1" r="AU81"/>
  <c i="21" r="BK91"/>
  <c r="BK90"/>
  <c r="J90"/>
  <c r="BK89"/>
  <c r="J89"/>
  <c r="BK88"/>
  <c r="J88"/>
  <c r="J63"/>
  <c r="J32"/>
  <c i="1" r="AG81"/>
  <c i="21" r="J91"/>
  <c r="BE91"/>
  <c r="J35"/>
  <c i="1" r="AV81"/>
  <c i="21" r="F35"/>
  <c i="1" r="AZ81"/>
  <c i="21" r="J65"/>
  <c r="J64"/>
  <c r="F82"/>
  <c r="E80"/>
  <c r="F56"/>
  <c r="E54"/>
  <c r="J41"/>
  <c r="J26"/>
  <c r="E26"/>
  <c r="J85"/>
  <c r="J59"/>
  <c r="J25"/>
  <c r="J23"/>
  <c r="E23"/>
  <c r="J84"/>
  <c r="J58"/>
  <c r="J22"/>
  <c r="J20"/>
  <c r="E20"/>
  <c r="F85"/>
  <c r="F59"/>
  <c r="J19"/>
  <c r="J17"/>
  <c r="E17"/>
  <c r="F84"/>
  <c r="F58"/>
  <c r="J16"/>
  <c r="J14"/>
  <c r="J82"/>
  <c r="J56"/>
  <c r="E7"/>
  <c r="E76"/>
  <c r="E50"/>
  <c i="20" r="J39"/>
  <c r="J38"/>
  <c i="1" r="AY80"/>
  <c i="20" r="J37"/>
  <c i="1" r="AX80"/>
  <c i="20"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F39"/>
  <c i="1" r="BD80"/>
  <c i="20" r="BH88"/>
  <c r="F38"/>
  <c i="1" r="BC80"/>
  <c i="20" r="BG88"/>
  <c r="F37"/>
  <c i="1" r="BB80"/>
  <c i="20" r="BF88"/>
  <c r="J36"/>
  <c i="1" r="AW80"/>
  <c i="20" r="F36"/>
  <c i="1" r="BA80"/>
  <c i="20" r="T88"/>
  <c r="T87"/>
  <c r="T86"/>
  <c r="R88"/>
  <c r="R87"/>
  <c r="R86"/>
  <c r="P88"/>
  <c r="P87"/>
  <c r="P86"/>
  <c i="1" r="AU80"/>
  <c i="20" r="BK88"/>
  <c r="BK87"/>
  <c r="J87"/>
  <c r="BK86"/>
  <c r="J86"/>
  <c r="J63"/>
  <c r="J32"/>
  <c i="1" r="AG80"/>
  <c i="20" r="J88"/>
  <c r="BE88"/>
  <c r="J35"/>
  <c i="1" r="AV80"/>
  <c i="20" r="F35"/>
  <c i="1" r="AZ80"/>
  <c i="20" r="J64"/>
  <c r="F80"/>
  <c r="E78"/>
  <c r="F56"/>
  <c r="E54"/>
  <c r="J41"/>
  <c r="J26"/>
  <c r="E26"/>
  <c r="J83"/>
  <c r="J59"/>
  <c r="J25"/>
  <c r="J23"/>
  <c r="E23"/>
  <c r="J82"/>
  <c r="J58"/>
  <c r="J22"/>
  <c r="J20"/>
  <c r="E20"/>
  <c r="F83"/>
  <c r="F59"/>
  <c r="J19"/>
  <c r="J17"/>
  <c r="E17"/>
  <c r="F82"/>
  <c r="F58"/>
  <c r="J16"/>
  <c r="J14"/>
  <c r="J80"/>
  <c r="J56"/>
  <c r="E7"/>
  <c r="E74"/>
  <c r="E50"/>
  <c i="19" r="J39"/>
  <c r="J38"/>
  <c i="1" r="AY79"/>
  <c i="19" r="J37"/>
  <c i="1" r="AX79"/>
  <c i="19"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6"/>
  <c r="F39"/>
  <c i="1" r="BD79"/>
  <c i="19" r="BH86"/>
  <c r="F38"/>
  <c i="1" r="BC79"/>
  <c i="19" r="BG86"/>
  <c r="F37"/>
  <c i="1" r="BB79"/>
  <c i="19" r="BF86"/>
  <c r="J36"/>
  <c i="1" r="AW79"/>
  <c i="19" r="F36"/>
  <c i="1" r="BA79"/>
  <c i="19" r="T86"/>
  <c r="T85"/>
  <c r="R86"/>
  <c r="R85"/>
  <c r="P86"/>
  <c r="P85"/>
  <c i="1" r="AU79"/>
  <c i="19" r="BK86"/>
  <c r="BK85"/>
  <c r="J85"/>
  <c r="J63"/>
  <c r="J32"/>
  <c i="1" r="AG79"/>
  <c i="19" r="J86"/>
  <c r="BE86"/>
  <c r="J35"/>
  <c i="1" r="AV79"/>
  <c i="19" r="F35"/>
  <c i="1" r="AZ79"/>
  <c i="19" r="F79"/>
  <c r="E77"/>
  <c r="F56"/>
  <c r="E54"/>
  <c r="J41"/>
  <c r="J26"/>
  <c r="E26"/>
  <c r="J82"/>
  <c r="J59"/>
  <c r="J25"/>
  <c r="J23"/>
  <c r="E23"/>
  <c r="J81"/>
  <c r="J58"/>
  <c r="J22"/>
  <c r="J20"/>
  <c r="E20"/>
  <c r="F82"/>
  <c r="F59"/>
  <c r="J19"/>
  <c r="J17"/>
  <c r="E17"/>
  <c r="F81"/>
  <c r="F58"/>
  <c r="J16"/>
  <c r="J14"/>
  <c r="J79"/>
  <c r="J56"/>
  <c r="E7"/>
  <c r="E73"/>
  <c r="E50"/>
  <c i="18" r="J39"/>
  <c r="J38"/>
  <c i="1" r="AY78"/>
  <c i="18" r="J37"/>
  <c i="1" r="AX78"/>
  <c i="18"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9"/>
  <c i="1" r="BD78"/>
  <c i="18" r="BH86"/>
  <c r="F38"/>
  <c i="1" r="BC78"/>
  <c i="18" r="BG86"/>
  <c r="F37"/>
  <c i="1" r="BB78"/>
  <c i="18" r="BF86"/>
  <c r="J36"/>
  <c i="1" r="AW78"/>
  <c i="18" r="F36"/>
  <c i="1" r="BA78"/>
  <c i="18" r="T86"/>
  <c r="T85"/>
  <c r="R86"/>
  <c r="R85"/>
  <c r="P86"/>
  <c r="P85"/>
  <c i="1" r="AU78"/>
  <c i="18" r="BK86"/>
  <c r="BK85"/>
  <c r="J85"/>
  <c r="J63"/>
  <c r="J32"/>
  <c i="1" r="AG78"/>
  <c i="18" r="J86"/>
  <c r="BE86"/>
  <c r="J35"/>
  <c i="1" r="AV78"/>
  <c i="18" r="F35"/>
  <c i="1" r="AZ78"/>
  <c i="18" r="F79"/>
  <c r="E77"/>
  <c r="F56"/>
  <c r="E54"/>
  <c r="J41"/>
  <c r="J26"/>
  <c r="E26"/>
  <c r="J82"/>
  <c r="J59"/>
  <c r="J25"/>
  <c r="J23"/>
  <c r="E23"/>
  <c r="J81"/>
  <c r="J58"/>
  <c r="J22"/>
  <c r="J20"/>
  <c r="E20"/>
  <c r="F82"/>
  <c r="F59"/>
  <c r="J19"/>
  <c r="J17"/>
  <c r="E17"/>
  <c r="F81"/>
  <c r="F58"/>
  <c r="J16"/>
  <c r="J14"/>
  <c r="J79"/>
  <c r="J56"/>
  <c r="E7"/>
  <c r="E73"/>
  <c r="E50"/>
  <c i="17" r="J39"/>
  <c r="J38"/>
  <c i="1" r="AY77"/>
  <c i="17" r="J37"/>
  <c i="1" r="AX77"/>
  <c i="17" r="BI92"/>
  <c r="BH92"/>
  <c r="BG92"/>
  <c r="BF92"/>
  <c r="T92"/>
  <c r="R92"/>
  <c r="P92"/>
  <c r="BK92"/>
  <c r="J92"/>
  <c r="BE92"/>
  <c r="BI90"/>
  <c r="F39"/>
  <c i="1" r="BD77"/>
  <c i="17" r="BH90"/>
  <c r="F38"/>
  <c i="1" r="BC77"/>
  <c i="17" r="BG90"/>
  <c r="F37"/>
  <c i="1" r="BB77"/>
  <c i="17" r="BF90"/>
  <c r="J36"/>
  <c i="1" r="AW77"/>
  <c i="17" r="F36"/>
  <c i="1" r="BA77"/>
  <c i="17" r="T90"/>
  <c r="T89"/>
  <c r="T88"/>
  <c r="T87"/>
  <c r="R90"/>
  <c r="R89"/>
  <c r="R88"/>
  <c r="R87"/>
  <c r="P90"/>
  <c r="P89"/>
  <c r="P88"/>
  <c r="P87"/>
  <c i="1" r="AU77"/>
  <c i="17" r="BK90"/>
  <c r="BK89"/>
  <c r="J89"/>
  <c r="BK88"/>
  <c r="J88"/>
  <c r="BK87"/>
  <c r="J87"/>
  <c r="J63"/>
  <c r="J32"/>
  <c i="1" r="AG77"/>
  <c i="17" r="J90"/>
  <c r="BE90"/>
  <c r="J35"/>
  <c i="1" r="AV77"/>
  <c i="17" r="F35"/>
  <c i="1" r="AZ77"/>
  <c i="17" r="J65"/>
  <c r="J64"/>
  <c r="F81"/>
  <c r="E79"/>
  <c r="F56"/>
  <c r="E54"/>
  <c r="J41"/>
  <c r="J26"/>
  <c r="E26"/>
  <c r="J84"/>
  <c r="J59"/>
  <c r="J25"/>
  <c r="J23"/>
  <c r="E23"/>
  <c r="J83"/>
  <c r="J58"/>
  <c r="J22"/>
  <c r="J20"/>
  <c r="E20"/>
  <c r="F84"/>
  <c r="F59"/>
  <c r="J19"/>
  <c r="J17"/>
  <c r="E17"/>
  <c r="F83"/>
  <c r="F58"/>
  <c r="J16"/>
  <c r="J14"/>
  <c r="J81"/>
  <c r="J56"/>
  <c r="E7"/>
  <c r="E75"/>
  <c r="E50"/>
  <c i="16" r="J39"/>
  <c r="J38"/>
  <c i="1" r="AY76"/>
  <c i="16" r="J37"/>
  <c i="1" r="AX76"/>
  <c i="16"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F39"/>
  <c i="1" r="BD76"/>
  <c i="16" r="BH88"/>
  <c r="F38"/>
  <c i="1" r="BC76"/>
  <c i="16" r="BG88"/>
  <c r="F37"/>
  <c i="1" r="BB76"/>
  <c i="16" r="BF88"/>
  <c r="J36"/>
  <c i="1" r="AW76"/>
  <c i="16" r="F36"/>
  <c i="1" r="BA76"/>
  <c i="16" r="T88"/>
  <c r="T87"/>
  <c r="T86"/>
  <c r="R88"/>
  <c r="R87"/>
  <c r="R86"/>
  <c r="P88"/>
  <c r="P87"/>
  <c r="P86"/>
  <c i="1" r="AU76"/>
  <c i="16" r="BK88"/>
  <c r="BK87"/>
  <c r="J87"/>
  <c r="BK86"/>
  <c r="J86"/>
  <c r="J63"/>
  <c r="J32"/>
  <c i="1" r="AG76"/>
  <c i="16" r="J88"/>
  <c r="BE88"/>
  <c r="J35"/>
  <c i="1" r="AV76"/>
  <c i="16" r="F35"/>
  <c i="1" r="AZ76"/>
  <c i="16" r="J64"/>
  <c r="F80"/>
  <c r="E78"/>
  <c r="F56"/>
  <c r="E54"/>
  <c r="J41"/>
  <c r="J26"/>
  <c r="E26"/>
  <c r="J83"/>
  <c r="J59"/>
  <c r="J25"/>
  <c r="J23"/>
  <c r="E23"/>
  <c r="J82"/>
  <c r="J58"/>
  <c r="J22"/>
  <c r="J20"/>
  <c r="E20"/>
  <c r="F83"/>
  <c r="F59"/>
  <c r="J19"/>
  <c r="J17"/>
  <c r="E17"/>
  <c r="F82"/>
  <c r="F58"/>
  <c r="J16"/>
  <c r="J14"/>
  <c r="J80"/>
  <c r="J56"/>
  <c r="E7"/>
  <c r="E74"/>
  <c r="E50"/>
  <c i="15" r="J39"/>
  <c r="J38"/>
  <c i="1" r="AY75"/>
  <c i="15" r="J37"/>
  <c i="1" r="AX75"/>
  <c i="15" r="BI92"/>
  <c r="BH92"/>
  <c r="BG92"/>
  <c r="BF92"/>
  <c r="T92"/>
  <c r="R92"/>
  <c r="P92"/>
  <c r="BK92"/>
  <c r="J92"/>
  <c r="BE92"/>
  <c r="BI90"/>
  <c r="F39"/>
  <c i="1" r="BD75"/>
  <c i="15" r="BH90"/>
  <c r="F38"/>
  <c i="1" r="BC75"/>
  <c i="15" r="BG90"/>
  <c r="F37"/>
  <c i="1" r="BB75"/>
  <c i="15" r="BF90"/>
  <c r="J36"/>
  <c i="1" r="AW75"/>
  <c i="15" r="F36"/>
  <c i="1" r="BA75"/>
  <c i="15" r="T90"/>
  <c r="T89"/>
  <c r="T88"/>
  <c r="T87"/>
  <c r="R90"/>
  <c r="R89"/>
  <c r="R88"/>
  <c r="R87"/>
  <c r="P90"/>
  <c r="P89"/>
  <c r="P88"/>
  <c r="P87"/>
  <c i="1" r="AU75"/>
  <c i="15" r="BK90"/>
  <c r="BK89"/>
  <c r="J89"/>
  <c r="BK88"/>
  <c r="J88"/>
  <c r="BK87"/>
  <c r="J87"/>
  <c r="J63"/>
  <c r="J32"/>
  <c i="1" r="AG75"/>
  <c i="15" r="J90"/>
  <c r="BE90"/>
  <c r="J35"/>
  <c i="1" r="AV75"/>
  <c i="15" r="F35"/>
  <c i="1" r="AZ75"/>
  <c i="15" r="J65"/>
  <c r="J64"/>
  <c r="F81"/>
  <c r="E79"/>
  <c r="F56"/>
  <c r="E54"/>
  <c r="J41"/>
  <c r="J26"/>
  <c r="E26"/>
  <c r="J84"/>
  <c r="J59"/>
  <c r="J25"/>
  <c r="J23"/>
  <c r="E23"/>
  <c r="J83"/>
  <c r="J58"/>
  <c r="J22"/>
  <c r="J20"/>
  <c r="E20"/>
  <c r="F84"/>
  <c r="F59"/>
  <c r="J19"/>
  <c r="J17"/>
  <c r="E17"/>
  <c r="F83"/>
  <c r="F58"/>
  <c r="J16"/>
  <c r="J14"/>
  <c r="J81"/>
  <c r="J56"/>
  <c r="E7"/>
  <c r="E75"/>
  <c r="E50"/>
  <c i="14" r="J39"/>
  <c r="J38"/>
  <c i="1" r="AY74"/>
  <c i="14" r="J37"/>
  <c i="1" r="AX74"/>
  <c i="14"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F39"/>
  <c i="1" r="BD74"/>
  <c i="14" r="BH88"/>
  <c r="F38"/>
  <c i="1" r="BC74"/>
  <c i="14" r="BG88"/>
  <c r="F37"/>
  <c i="1" r="BB74"/>
  <c i="14" r="BF88"/>
  <c r="J36"/>
  <c i="1" r="AW74"/>
  <c i="14" r="F36"/>
  <c i="1" r="BA74"/>
  <c i="14" r="T88"/>
  <c r="T87"/>
  <c r="T86"/>
  <c r="R88"/>
  <c r="R87"/>
  <c r="R86"/>
  <c r="P88"/>
  <c r="P87"/>
  <c r="P86"/>
  <c i="1" r="AU74"/>
  <c i="14" r="BK88"/>
  <c r="BK87"/>
  <c r="J87"/>
  <c r="BK86"/>
  <c r="J86"/>
  <c r="J63"/>
  <c r="J32"/>
  <c i="1" r="AG74"/>
  <c i="14" r="J88"/>
  <c r="BE88"/>
  <c r="J35"/>
  <c i="1" r="AV74"/>
  <c i="14" r="F35"/>
  <c i="1" r="AZ74"/>
  <c i="14" r="J64"/>
  <c r="F80"/>
  <c r="E78"/>
  <c r="F56"/>
  <c r="E54"/>
  <c r="J41"/>
  <c r="J26"/>
  <c r="E26"/>
  <c r="J83"/>
  <c r="J59"/>
  <c r="J25"/>
  <c r="J23"/>
  <c r="E23"/>
  <c r="J82"/>
  <c r="J58"/>
  <c r="J22"/>
  <c r="J20"/>
  <c r="E20"/>
  <c r="F83"/>
  <c r="F59"/>
  <c r="J19"/>
  <c r="J17"/>
  <c r="E17"/>
  <c r="F82"/>
  <c r="F58"/>
  <c r="J16"/>
  <c r="J14"/>
  <c r="J80"/>
  <c r="J56"/>
  <c r="E7"/>
  <c r="E74"/>
  <c r="E50"/>
  <c i="13" r="J39"/>
  <c r="J38"/>
  <c i="1" r="AY72"/>
  <c i="13" r="J37"/>
  <c i="1" r="AX72"/>
  <c i="13"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T116"/>
  <c r="R117"/>
  <c r="R116"/>
  <c r="P117"/>
  <c r="P116"/>
  <c r="BK117"/>
  <c r="BK116"/>
  <c r="J116"/>
  <c r="J117"/>
  <c r="BE117"/>
  <c r="J64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F39"/>
  <c i="1" r="BD72"/>
  <c i="13" r="BH87"/>
  <c r="F38"/>
  <c i="1" r="BC72"/>
  <c i="13" r="BG87"/>
  <c r="F37"/>
  <c i="1" r="BB72"/>
  <c i="13" r="BF87"/>
  <c r="J36"/>
  <c i="1" r="AW72"/>
  <c i="13" r="F36"/>
  <c i="1" r="BA72"/>
  <c i="13" r="T87"/>
  <c r="T86"/>
  <c r="R87"/>
  <c r="R86"/>
  <c r="P87"/>
  <c r="P86"/>
  <c i="1" r="AU72"/>
  <c i="13" r="BK87"/>
  <c r="BK86"/>
  <c r="J86"/>
  <c r="J63"/>
  <c r="J32"/>
  <c i="1" r="AG72"/>
  <c i="13" r="J87"/>
  <c r="BE87"/>
  <c r="J35"/>
  <c i="1" r="AV72"/>
  <c i="13" r="F35"/>
  <c i="1" r="AZ72"/>
  <c i="13" r="F80"/>
  <c r="E78"/>
  <c r="F56"/>
  <c r="E54"/>
  <c r="J41"/>
  <c r="J26"/>
  <c r="E26"/>
  <c r="J83"/>
  <c r="J59"/>
  <c r="J25"/>
  <c r="J23"/>
  <c r="E23"/>
  <c r="J82"/>
  <c r="J58"/>
  <c r="J22"/>
  <c r="J20"/>
  <c r="E20"/>
  <c r="F83"/>
  <c r="F59"/>
  <c r="J19"/>
  <c r="J17"/>
  <c r="E17"/>
  <c r="F82"/>
  <c r="F58"/>
  <c r="J16"/>
  <c r="J14"/>
  <c r="J80"/>
  <c r="J56"/>
  <c r="E7"/>
  <c r="E74"/>
  <c r="E50"/>
  <c i="12" r="J39"/>
  <c r="J38"/>
  <c i="1" r="AY71"/>
  <c i="12" r="J37"/>
  <c i="1" r="AX71"/>
  <c i="12"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1"/>
  <c r="BH271"/>
  <c r="BG271"/>
  <c r="BF271"/>
  <c r="T271"/>
  <c r="R271"/>
  <c r="P271"/>
  <c r="BK271"/>
  <c r="J271"/>
  <c r="BE271"/>
  <c r="BI269"/>
  <c r="BH269"/>
  <c r="BG269"/>
  <c r="BF269"/>
  <c r="T269"/>
  <c r="R269"/>
  <c r="P269"/>
  <c r="BK269"/>
  <c r="J269"/>
  <c r="BE269"/>
  <c r="BI267"/>
  <c r="BH267"/>
  <c r="BG267"/>
  <c r="BF267"/>
  <c r="T267"/>
  <c r="R267"/>
  <c r="P267"/>
  <c r="BK267"/>
  <c r="J267"/>
  <c r="BE267"/>
  <c r="BI265"/>
  <c r="BH265"/>
  <c r="BG265"/>
  <c r="BF265"/>
  <c r="T265"/>
  <c r="R265"/>
  <c r="P265"/>
  <c r="BK265"/>
  <c r="J265"/>
  <c r="BE265"/>
  <c r="BI263"/>
  <c r="BH263"/>
  <c r="BG263"/>
  <c r="BF263"/>
  <c r="T263"/>
  <c r="R263"/>
  <c r="P263"/>
  <c r="BK263"/>
  <c r="J263"/>
  <c r="BE263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9"/>
  <c i="1" r="BD71"/>
  <c i="12" r="BH86"/>
  <c r="F38"/>
  <c i="1" r="BC71"/>
  <c i="12" r="BG86"/>
  <c r="F37"/>
  <c i="1" r="BB71"/>
  <c i="12" r="BF86"/>
  <c r="J36"/>
  <c i="1" r="AW71"/>
  <c i="12" r="F36"/>
  <c i="1" r="BA71"/>
  <c i="12" r="T86"/>
  <c r="T85"/>
  <c r="R86"/>
  <c r="R85"/>
  <c r="P86"/>
  <c r="P85"/>
  <c i="1" r="AU71"/>
  <c i="12" r="BK86"/>
  <c r="BK85"/>
  <c r="J85"/>
  <c r="J63"/>
  <c r="J32"/>
  <c i="1" r="AG71"/>
  <c i="12" r="J86"/>
  <c r="BE86"/>
  <c r="J35"/>
  <c i="1" r="AV71"/>
  <c i="12" r="F35"/>
  <c i="1" r="AZ71"/>
  <c i="12" r="F79"/>
  <c r="E77"/>
  <c r="F56"/>
  <c r="E54"/>
  <c r="J41"/>
  <c r="J26"/>
  <c r="E26"/>
  <c r="J82"/>
  <c r="J59"/>
  <c r="J25"/>
  <c r="J23"/>
  <c r="E23"/>
  <c r="J81"/>
  <c r="J58"/>
  <c r="J22"/>
  <c r="J20"/>
  <c r="E20"/>
  <c r="F82"/>
  <c r="F59"/>
  <c r="J19"/>
  <c r="J17"/>
  <c r="E17"/>
  <c r="F81"/>
  <c r="F58"/>
  <c r="J16"/>
  <c r="J14"/>
  <c r="J79"/>
  <c r="J56"/>
  <c r="E7"/>
  <c r="E73"/>
  <c r="E50"/>
  <c i="11" r="J39"/>
  <c r="J38"/>
  <c i="1" r="AY69"/>
  <c i="11" r="J37"/>
  <c i="1" r="AX69"/>
  <c i="11"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4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F39"/>
  <c i="1" r="BD69"/>
  <c i="11" r="BH87"/>
  <c r="F38"/>
  <c i="1" r="BC69"/>
  <c i="11" r="BG87"/>
  <c r="F37"/>
  <c i="1" r="BB69"/>
  <c i="11" r="BF87"/>
  <c r="J36"/>
  <c i="1" r="AW69"/>
  <c i="11" r="F36"/>
  <c i="1" r="BA69"/>
  <c i="11" r="T87"/>
  <c r="T86"/>
  <c r="R87"/>
  <c r="R86"/>
  <c r="P87"/>
  <c r="P86"/>
  <c i="1" r="AU69"/>
  <c i="11" r="BK87"/>
  <c r="BK86"/>
  <c r="J86"/>
  <c r="J63"/>
  <c r="J32"/>
  <c i="1" r="AG69"/>
  <c i="11" r="J87"/>
  <c r="BE87"/>
  <c r="J35"/>
  <c i="1" r="AV69"/>
  <c i="11" r="F35"/>
  <c i="1" r="AZ69"/>
  <c i="11" r="F80"/>
  <c r="E78"/>
  <c r="F56"/>
  <c r="E54"/>
  <c r="J41"/>
  <c r="J26"/>
  <c r="E26"/>
  <c r="J83"/>
  <c r="J59"/>
  <c r="J25"/>
  <c r="J23"/>
  <c r="E23"/>
  <c r="J82"/>
  <c r="J58"/>
  <c r="J22"/>
  <c r="J20"/>
  <c r="E20"/>
  <c r="F83"/>
  <c r="F59"/>
  <c r="J19"/>
  <c r="J17"/>
  <c r="E17"/>
  <c r="F82"/>
  <c r="F58"/>
  <c r="J16"/>
  <c r="J14"/>
  <c r="J80"/>
  <c r="J56"/>
  <c r="E7"/>
  <c r="E74"/>
  <c r="E50"/>
  <c i="10" r="J39"/>
  <c r="J38"/>
  <c i="1" r="AY68"/>
  <c i="10" r="J37"/>
  <c i="1" r="AX68"/>
  <c i="10"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2"/>
  <c r="BH262"/>
  <c r="BG262"/>
  <c r="BF262"/>
  <c r="T262"/>
  <c r="R262"/>
  <c r="P262"/>
  <c r="BK262"/>
  <c r="J262"/>
  <c r="BE262"/>
  <c r="BI260"/>
  <c r="BH260"/>
  <c r="BG260"/>
  <c r="BF260"/>
  <c r="T260"/>
  <c r="R260"/>
  <c r="P260"/>
  <c r="BK260"/>
  <c r="J260"/>
  <c r="BE260"/>
  <c r="BI258"/>
  <c r="BH258"/>
  <c r="BG258"/>
  <c r="BF258"/>
  <c r="T258"/>
  <c r="R258"/>
  <c r="P258"/>
  <c r="BK258"/>
  <c r="J258"/>
  <c r="BE258"/>
  <c r="BI256"/>
  <c r="BH256"/>
  <c r="BG256"/>
  <c r="BF256"/>
  <c r="T256"/>
  <c r="R256"/>
  <c r="P256"/>
  <c r="BK256"/>
  <c r="J256"/>
  <c r="BE256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9"/>
  <c i="1" r="BD68"/>
  <c i="10" r="BH86"/>
  <c r="F38"/>
  <c i="1" r="BC68"/>
  <c i="10" r="BG86"/>
  <c r="F37"/>
  <c i="1" r="BB68"/>
  <c i="10" r="BF86"/>
  <c r="J36"/>
  <c i="1" r="AW68"/>
  <c i="10" r="F36"/>
  <c i="1" r="BA68"/>
  <c i="10" r="T86"/>
  <c r="T85"/>
  <c r="R86"/>
  <c r="R85"/>
  <c r="P86"/>
  <c r="P85"/>
  <c i="1" r="AU68"/>
  <c i="10" r="BK86"/>
  <c r="BK85"/>
  <c r="J85"/>
  <c r="J63"/>
  <c r="J32"/>
  <c i="1" r="AG68"/>
  <c i="10" r="J86"/>
  <c r="BE86"/>
  <c r="J35"/>
  <c i="1" r="AV68"/>
  <c i="10" r="F35"/>
  <c i="1" r="AZ68"/>
  <c i="10" r="F79"/>
  <c r="E77"/>
  <c r="F56"/>
  <c r="E54"/>
  <c r="J41"/>
  <c r="J26"/>
  <c r="E26"/>
  <c r="J82"/>
  <c r="J59"/>
  <c r="J25"/>
  <c r="J23"/>
  <c r="E23"/>
  <c r="J81"/>
  <c r="J58"/>
  <c r="J22"/>
  <c r="J20"/>
  <c r="E20"/>
  <c r="F82"/>
  <c r="F59"/>
  <c r="J19"/>
  <c r="J17"/>
  <c r="E17"/>
  <c r="F81"/>
  <c r="F58"/>
  <c r="J16"/>
  <c r="J14"/>
  <c r="J79"/>
  <c r="J56"/>
  <c r="E7"/>
  <c r="E73"/>
  <c r="E50"/>
  <c i="9" r="J39"/>
  <c r="J38"/>
  <c i="1" r="AY66"/>
  <c i="9" r="J37"/>
  <c i="1" r="AX66"/>
  <c i="9" r="BI88"/>
  <c r="F39"/>
  <c i="1" r="BD66"/>
  <c i="9" r="BH88"/>
  <c r="F38"/>
  <c i="1" r="BC66"/>
  <c i="9" r="BG88"/>
  <c r="F37"/>
  <c i="1" r="BB66"/>
  <c i="9" r="BF88"/>
  <c r="J36"/>
  <c i="1" r="AW66"/>
  <c i="9" r="F36"/>
  <c i="1" r="BA66"/>
  <c i="9" r="T88"/>
  <c r="T87"/>
  <c r="T86"/>
  <c r="R88"/>
  <c r="R87"/>
  <c r="R86"/>
  <c r="P88"/>
  <c r="P87"/>
  <c r="P86"/>
  <c i="1" r="AU66"/>
  <c i="9" r="BK88"/>
  <c r="BK87"/>
  <c r="J87"/>
  <c r="BK86"/>
  <c r="J86"/>
  <c r="J63"/>
  <c r="J32"/>
  <c i="1" r="AG66"/>
  <c i="9" r="J88"/>
  <c r="BE88"/>
  <c r="J35"/>
  <c i="1" r="AV66"/>
  <c i="9" r="F35"/>
  <c i="1" r="AZ66"/>
  <c i="9" r="J64"/>
  <c r="F80"/>
  <c r="E78"/>
  <c r="F56"/>
  <c r="E54"/>
  <c r="J41"/>
  <c r="J26"/>
  <c r="E26"/>
  <c r="J83"/>
  <c r="J59"/>
  <c r="J25"/>
  <c r="J23"/>
  <c r="E23"/>
  <c r="J82"/>
  <c r="J58"/>
  <c r="J22"/>
  <c r="J20"/>
  <c r="E20"/>
  <c r="F83"/>
  <c r="F59"/>
  <c r="J19"/>
  <c r="J17"/>
  <c r="E17"/>
  <c r="F82"/>
  <c r="F58"/>
  <c r="J16"/>
  <c r="J14"/>
  <c r="J80"/>
  <c r="J56"/>
  <c r="E7"/>
  <c r="E74"/>
  <c r="E50"/>
  <c i="8" r="J39"/>
  <c r="J38"/>
  <c i="1" r="AY65"/>
  <c i="8" r="J37"/>
  <c i="1" r="AX65"/>
  <c i="8"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9"/>
  <c i="1" r="BD65"/>
  <c i="8" r="BH86"/>
  <c r="F38"/>
  <c i="1" r="BC65"/>
  <c i="8" r="BG86"/>
  <c r="F37"/>
  <c i="1" r="BB65"/>
  <c i="8" r="BF86"/>
  <c r="J36"/>
  <c i="1" r="AW65"/>
  <c i="8" r="F36"/>
  <c i="1" r="BA65"/>
  <c i="8" r="T86"/>
  <c r="T85"/>
  <c r="R86"/>
  <c r="R85"/>
  <c r="P86"/>
  <c r="P85"/>
  <c i="1" r="AU65"/>
  <c i="8" r="BK86"/>
  <c r="BK85"/>
  <c r="J85"/>
  <c r="J63"/>
  <c r="J32"/>
  <c i="1" r="AG65"/>
  <c i="8" r="J86"/>
  <c r="BE86"/>
  <c r="J35"/>
  <c i="1" r="AV65"/>
  <c i="8" r="F35"/>
  <c i="1" r="AZ65"/>
  <c i="8" r="F79"/>
  <c r="E77"/>
  <c r="F56"/>
  <c r="E54"/>
  <c r="J41"/>
  <c r="J26"/>
  <c r="E26"/>
  <c r="J82"/>
  <c r="J59"/>
  <c r="J25"/>
  <c r="J23"/>
  <c r="E23"/>
  <c r="J81"/>
  <c r="J58"/>
  <c r="J22"/>
  <c r="J20"/>
  <c r="E20"/>
  <c r="F82"/>
  <c r="F59"/>
  <c r="J19"/>
  <c r="J17"/>
  <c r="E17"/>
  <c r="F81"/>
  <c r="F58"/>
  <c r="J16"/>
  <c r="J14"/>
  <c r="J79"/>
  <c r="J56"/>
  <c r="E7"/>
  <c r="E73"/>
  <c r="E50"/>
  <c i="7" r="J39"/>
  <c r="J38"/>
  <c i="1" r="AY63"/>
  <c i="7" r="J37"/>
  <c i="1" r="AX63"/>
  <c i="7"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T122"/>
  <c r="R123"/>
  <c r="R122"/>
  <c r="P123"/>
  <c r="P122"/>
  <c r="BK123"/>
  <c r="BK122"/>
  <c r="J122"/>
  <c r="J123"/>
  <c r="BE123"/>
  <c r="J64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F39"/>
  <c i="1" r="BD63"/>
  <c i="7" r="BH87"/>
  <c r="F38"/>
  <c i="1" r="BC63"/>
  <c i="7" r="BG87"/>
  <c r="F37"/>
  <c i="1" r="BB63"/>
  <c i="7" r="BF87"/>
  <c r="J36"/>
  <c i="1" r="AW63"/>
  <c i="7" r="F36"/>
  <c i="1" r="BA63"/>
  <c i="7" r="T87"/>
  <c r="T86"/>
  <c r="R87"/>
  <c r="R86"/>
  <c r="P87"/>
  <c r="P86"/>
  <c i="1" r="AU63"/>
  <c i="7" r="BK87"/>
  <c r="BK86"/>
  <c r="J86"/>
  <c r="J63"/>
  <c r="J32"/>
  <c i="1" r="AG63"/>
  <c i="7" r="J87"/>
  <c r="BE87"/>
  <c r="J35"/>
  <c i="1" r="AV63"/>
  <c i="7" r="F35"/>
  <c i="1" r="AZ63"/>
  <c i="7" r="F80"/>
  <c r="E78"/>
  <c r="F56"/>
  <c r="E54"/>
  <c r="J41"/>
  <c r="J26"/>
  <c r="E26"/>
  <c r="J83"/>
  <c r="J59"/>
  <c r="J25"/>
  <c r="J23"/>
  <c r="E23"/>
  <c r="J82"/>
  <c r="J58"/>
  <c r="J22"/>
  <c r="J20"/>
  <c r="E20"/>
  <c r="F83"/>
  <c r="F59"/>
  <c r="J19"/>
  <c r="J17"/>
  <c r="E17"/>
  <c r="F82"/>
  <c r="F58"/>
  <c r="J16"/>
  <c r="J14"/>
  <c r="J80"/>
  <c r="J56"/>
  <c r="E7"/>
  <c r="E74"/>
  <c r="E50"/>
  <c i="6" r="J39"/>
  <c r="J38"/>
  <c i="1" r="AY62"/>
  <c i="6" r="J37"/>
  <c i="1" r="AX62"/>
  <c i="6"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41"/>
  <c r="BH341"/>
  <c r="BG341"/>
  <c r="BF341"/>
  <c r="T341"/>
  <c r="R341"/>
  <c r="P341"/>
  <c r="BK341"/>
  <c r="J341"/>
  <c r="BE341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7"/>
  <c r="BH337"/>
  <c r="BG337"/>
  <c r="BF337"/>
  <c r="T337"/>
  <c r="R337"/>
  <c r="P337"/>
  <c r="BK337"/>
  <c r="J337"/>
  <c r="BE337"/>
  <c r="BI336"/>
  <c r="BH336"/>
  <c r="BG336"/>
  <c r="BF336"/>
  <c r="T336"/>
  <c r="R336"/>
  <c r="P336"/>
  <c r="BK336"/>
  <c r="J336"/>
  <c r="BE336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R310"/>
  <c r="P310"/>
  <c r="BK310"/>
  <c r="J310"/>
  <c r="BE310"/>
  <c r="BI309"/>
  <c r="BH309"/>
  <c r="BG309"/>
  <c r="BF309"/>
  <c r="T309"/>
  <c r="R309"/>
  <c r="P309"/>
  <c r="BK309"/>
  <c r="J309"/>
  <c r="BE309"/>
  <c r="BI307"/>
  <c r="BH307"/>
  <c r="BG307"/>
  <c r="BF307"/>
  <c r="T307"/>
  <c r="R307"/>
  <c r="P307"/>
  <c r="BK307"/>
  <c r="J307"/>
  <c r="BE307"/>
  <c r="BI305"/>
  <c r="BH305"/>
  <c r="BG305"/>
  <c r="BF305"/>
  <c r="T305"/>
  <c r="R305"/>
  <c r="P305"/>
  <c r="BK305"/>
  <c r="J305"/>
  <c r="BE305"/>
  <c r="BI303"/>
  <c r="BH303"/>
  <c r="BG303"/>
  <c r="BF303"/>
  <c r="T303"/>
  <c r="R303"/>
  <c r="P303"/>
  <c r="BK303"/>
  <c r="J303"/>
  <c r="BE303"/>
  <c r="BI301"/>
  <c r="BH301"/>
  <c r="BG301"/>
  <c r="BF301"/>
  <c r="T301"/>
  <c r="R301"/>
  <c r="P301"/>
  <c r="BK301"/>
  <c r="J301"/>
  <c r="BE301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5"/>
  <c r="BH275"/>
  <c r="BG275"/>
  <c r="BF275"/>
  <c r="T275"/>
  <c r="R275"/>
  <c r="P275"/>
  <c r="BK275"/>
  <c r="J275"/>
  <c r="BE275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1"/>
  <c r="BH211"/>
  <c r="BG211"/>
  <c r="BF211"/>
  <c r="T211"/>
  <c r="R211"/>
  <c r="P211"/>
  <c r="BK211"/>
  <c r="J211"/>
  <c r="BE211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9"/>
  <c i="1" r="BD62"/>
  <c i="6" r="BH86"/>
  <c r="F38"/>
  <c i="1" r="BC62"/>
  <c i="6" r="BG86"/>
  <c r="F37"/>
  <c i="1" r="BB62"/>
  <c i="6" r="BF86"/>
  <c r="J36"/>
  <c i="1" r="AW62"/>
  <c i="6" r="F36"/>
  <c i="1" r="BA62"/>
  <c i="6" r="T86"/>
  <c r="T85"/>
  <c r="R86"/>
  <c r="R85"/>
  <c r="P86"/>
  <c r="P85"/>
  <c i="1" r="AU62"/>
  <c i="6" r="BK86"/>
  <c r="BK85"/>
  <c r="J85"/>
  <c r="J63"/>
  <c r="J32"/>
  <c i="1" r="AG62"/>
  <c i="6" r="J86"/>
  <c r="BE86"/>
  <c r="J35"/>
  <c i="1" r="AV62"/>
  <c i="6" r="F35"/>
  <c i="1" r="AZ62"/>
  <c i="6" r="F79"/>
  <c r="E77"/>
  <c r="F56"/>
  <c r="E54"/>
  <c r="J41"/>
  <c r="J26"/>
  <c r="E26"/>
  <c r="J82"/>
  <c r="J59"/>
  <c r="J25"/>
  <c r="J23"/>
  <c r="E23"/>
  <c r="J81"/>
  <c r="J58"/>
  <c r="J22"/>
  <c r="J20"/>
  <c r="E20"/>
  <c r="F82"/>
  <c r="F59"/>
  <c r="J19"/>
  <c r="J17"/>
  <c r="E17"/>
  <c r="F81"/>
  <c r="F58"/>
  <c r="J16"/>
  <c r="J14"/>
  <c r="J79"/>
  <c r="J56"/>
  <c r="E7"/>
  <c r="E73"/>
  <c r="E50"/>
  <c i="5" r="J39"/>
  <c r="J38"/>
  <c i="1" r="AY60"/>
  <c i="5" r="J37"/>
  <c i="1" r="AX60"/>
  <c i="5"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T115"/>
  <c r="R116"/>
  <c r="R115"/>
  <c r="P116"/>
  <c r="P115"/>
  <c r="BK116"/>
  <c r="BK115"/>
  <c r="J115"/>
  <c r="J116"/>
  <c r="BE116"/>
  <c r="J64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F39"/>
  <c i="1" r="BD60"/>
  <c i="5" r="BH87"/>
  <c r="F38"/>
  <c i="1" r="BC60"/>
  <c i="5" r="BG87"/>
  <c r="F37"/>
  <c i="1" r="BB60"/>
  <c i="5" r="BF87"/>
  <c r="J36"/>
  <c i="1" r="AW60"/>
  <c i="5" r="F36"/>
  <c i="1" r="BA60"/>
  <c i="5" r="T87"/>
  <c r="T86"/>
  <c r="R87"/>
  <c r="R86"/>
  <c r="P87"/>
  <c r="P86"/>
  <c i="1" r="AU60"/>
  <c i="5" r="BK87"/>
  <c r="BK86"/>
  <c r="J86"/>
  <c r="J63"/>
  <c r="J32"/>
  <c i="1" r="AG60"/>
  <c i="5" r="J87"/>
  <c r="BE87"/>
  <c r="J35"/>
  <c i="1" r="AV60"/>
  <c i="5" r="F35"/>
  <c i="1" r="AZ60"/>
  <c i="5" r="F80"/>
  <c r="E78"/>
  <c r="F56"/>
  <c r="E54"/>
  <c r="J41"/>
  <c r="J26"/>
  <c r="E26"/>
  <c r="J83"/>
  <c r="J59"/>
  <c r="J25"/>
  <c r="J23"/>
  <c r="E23"/>
  <c r="J82"/>
  <c r="J58"/>
  <c r="J22"/>
  <c r="J20"/>
  <c r="E20"/>
  <c r="F83"/>
  <c r="F59"/>
  <c r="J19"/>
  <c r="J17"/>
  <c r="E17"/>
  <c r="F82"/>
  <c r="F58"/>
  <c r="J16"/>
  <c r="J14"/>
  <c r="J80"/>
  <c r="J56"/>
  <c r="E7"/>
  <c r="E74"/>
  <c r="E50"/>
  <c i="4" r="J39"/>
  <c r="J38"/>
  <c i="1" r="AY59"/>
  <c i="4" r="J37"/>
  <c i="1" r="AX59"/>
  <c i="4"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3"/>
  <c r="BH243"/>
  <c r="BG243"/>
  <c r="BF243"/>
  <c r="T243"/>
  <c r="R243"/>
  <c r="P243"/>
  <c r="BK243"/>
  <c r="J243"/>
  <c r="BE243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9"/>
  <c i="1" r="BD59"/>
  <c i="4" r="BH86"/>
  <c r="F38"/>
  <c i="1" r="BC59"/>
  <c i="4" r="BG86"/>
  <c r="F37"/>
  <c i="1" r="BB59"/>
  <c i="4" r="BF86"/>
  <c r="J36"/>
  <c i="1" r="AW59"/>
  <c i="4" r="F36"/>
  <c i="1" r="BA59"/>
  <c i="4" r="T86"/>
  <c r="T85"/>
  <c r="R86"/>
  <c r="R85"/>
  <c r="P86"/>
  <c r="P85"/>
  <c i="1" r="AU59"/>
  <c i="4" r="BK86"/>
  <c r="BK85"/>
  <c r="J85"/>
  <c r="J63"/>
  <c r="J32"/>
  <c i="1" r="AG59"/>
  <c i="4" r="J86"/>
  <c r="BE86"/>
  <c r="J35"/>
  <c i="1" r="AV59"/>
  <c i="4" r="F35"/>
  <c i="1" r="AZ59"/>
  <c i="4" r="F79"/>
  <c r="E77"/>
  <c r="F56"/>
  <c r="E54"/>
  <c r="J41"/>
  <c r="J26"/>
  <c r="E26"/>
  <c r="J82"/>
  <c r="J59"/>
  <c r="J25"/>
  <c r="J23"/>
  <c r="E23"/>
  <c r="J81"/>
  <c r="J58"/>
  <c r="J22"/>
  <c r="J20"/>
  <c r="E20"/>
  <c r="F82"/>
  <c r="F59"/>
  <c r="J19"/>
  <c r="J17"/>
  <c r="E17"/>
  <c r="F81"/>
  <c r="F58"/>
  <c r="J16"/>
  <c r="J14"/>
  <c r="J79"/>
  <c r="J56"/>
  <c r="E7"/>
  <c r="E73"/>
  <c r="E50"/>
  <c i="3" r="J39"/>
  <c r="J38"/>
  <c i="1" r="AY57"/>
  <c i="3" r="J37"/>
  <c i="1" r="AX57"/>
  <c i="3"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T120"/>
  <c r="R121"/>
  <c r="R120"/>
  <c r="P121"/>
  <c r="P120"/>
  <c r="BK121"/>
  <c r="BK120"/>
  <c r="J120"/>
  <c r="J121"/>
  <c r="BE121"/>
  <c r="J64"/>
  <c r="BI118"/>
  <c r="BH118"/>
  <c r="BG118"/>
  <c r="BF118"/>
  <c r="T118"/>
  <c r="R118"/>
  <c r="P118"/>
  <c r="BK118"/>
  <c r="J118"/>
  <c r="BE118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9"/>
  <c r="BH99"/>
  <c r="BG99"/>
  <c r="BF99"/>
  <c r="T99"/>
  <c r="R99"/>
  <c r="P99"/>
  <c r="BK99"/>
  <c r="J99"/>
  <c r="BE99"/>
  <c r="BI97"/>
  <c r="BH97"/>
  <c r="BG97"/>
  <c r="BF97"/>
  <c r="T97"/>
  <c r="R97"/>
  <c r="P97"/>
  <c r="BK97"/>
  <c r="J97"/>
  <c r="BE97"/>
  <c r="BI95"/>
  <c r="BH95"/>
  <c r="BG95"/>
  <c r="BF95"/>
  <c r="T95"/>
  <c r="R95"/>
  <c r="P95"/>
  <c r="BK95"/>
  <c r="J95"/>
  <c r="BE95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F39"/>
  <c i="1" r="BD57"/>
  <c i="3" r="BH87"/>
  <c r="F38"/>
  <c i="1" r="BC57"/>
  <c i="3" r="BG87"/>
  <c r="F37"/>
  <c i="1" r="BB57"/>
  <c i="3" r="BF87"/>
  <c r="J36"/>
  <c i="1" r="AW57"/>
  <c i="3" r="F36"/>
  <c i="1" r="BA57"/>
  <c i="3" r="T87"/>
  <c r="T86"/>
  <c r="R87"/>
  <c r="R86"/>
  <c r="P87"/>
  <c r="P86"/>
  <c i="1" r="AU57"/>
  <c i="3" r="BK87"/>
  <c r="BK86"/>
  <c r="J86"/>
  <c r="J63"/>
  <c r="J32"/>
  <c i="1" r="AG57"/>
  <c i="3" r="J87"/>
  <c r="BE87"/>
  <c r="J35"/>
  <c i="1" r="AV57"/>
  <c i="3" r="F35"/>
  <c i="1" r="AZ57"/>
  <c i="3" r="F80"/>
  <c r="E78"/>
  <c r="F56"/>
  <c r="E54"/>
  <c r="J41"/>
  <c r="J26"/>
  <c r="E26"/>
  <c r="J83"/>
  <c r="J59"/>
  <c r="J25"/>
  <c r="J23"/>
  <c r="E23"/>
  <c r="J82"/>
  <c r="J58"/>
  <c r="J22"/>
  <c r="J20"/>
  <c r="E20"/>
  <c r="F83"/>
  <c r="F59"/>
  <c r="J19"/>
  <c r="J17"/>
  <c r="E17"/>
  <c r="F82"/>
  <c r="F58"/>
  <c r="J16"/>
  <c r="J14"/>
  <c r="J80"/>
  <c r="J56"/>
  <c r="E7"/>
  <c r="E74"/>
  <c r="E50"/>
  <c i="2" r="J39"/>
  <c r="J38"/>
  <c i="1" r="AY56"/>
  <c i="2" r="J37"/>
  <c i="1" r="AX56"/>
  <c i="2"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R294"/>
  <c r="P294"/>
  <c r="BK294"/>
  <c r="J294"/>
  <c r="BE294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2"/>
  <c r="BH282"/>
  <c r="BG282"/>
  <c r="BF282"/>
  <c r="T282"/>
  <c r="R282"/>
  <c r="P282"/>
  <c r="BK282"/>
  <c r="J282"/>
  <c r="BE282"/>
  <c r="BI281"/>
  <c r="BH281"/>
  <c r="BG281"/>
  <c r="BF281"/>
  <c r="T281"/>
  <c r="R281"/>
  <c r="P281"/>
  <c r="BK281"/>
  <c r="J281"/>
  <c r="BE281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6"/>
  <c r="BH276"/>
  <c r="BG276"/>
  <c r="BF276"/>
  <c r="T276"/>
  <c r="R276"/>
  <c r="P276"/>
  <c r="BK276"/>
  <c r="J276"/>
  <c r="BE276"/>
  <c r="BI274"/>
  <c r="BH274"/>
  <c r="BG274"/>
  <c r="BF274"/>
  <c r="T274"/>
  <c r="R274"/>
  <c r="P274"/>
  <c r="BK274"/>
  <c r="J274"/>
  <c r="BE274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8"/>
  <c r="BH268"/>
  <c r="BG268"/>
  <c r="BF268"/>
  <c r="T268"/>
  <c r="R268"/>
  <c r="P268"/>
  <c r="BK268"/>
  <c r="J268"/>
  <c r="BE268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64"/>
  <c r="BH264"/>
  <c r="BG264"/>
  <c r="BF264"/>
  <c r="T264"/>
  <c r="R264"/>
  <c r="P264"/>
  <c r="BK264"/>
  <c r="J264"/>
  <c r="BE264"/>
  <c r="BI263"/>
  <c r="BH263"/>
  <c r="BG263"/>
  <c r="BF263"/>
  <c r="T263"/>
  <c r="R263"/>
  <c r="P263"/>
  <c r="BK263"/>
  <c r="J263"/>
  <c r="BE263"/>
  <c r="BI262"/>
  <c r="BH262"/>
  <c r="BG262"/>
  <c r="BF262"/>
  <c r="T262"/>
  <c r="R262"/>
  <c r="P262"/>
  <c r="BK262"/>
  <c r="J262"/>
  <c r="BE262"/>
  <c r="BI261"/>
  <c r="BH261"/>
  <c r="BG261"/>
  <c r="BF261"/>
  <c r="T261"/>
  <c r="R261"/>
  <c r="P261"/>
  <c r="BK261"/>
  <c r="J261"/>
  <c r="BE261"/>
  <c r="BI260"/>
  <c r="BH260"/>
  <c r="BG260"/>
  <c r="BF260"/>
  <c r="T260"/>
  <c r="R260"/>
  <c r="P260"/>
  <c r="BK260"/>
  <c r="J260"/>
  <c r="BE260"/>
  <c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6"/>
  <c r="F39"/>
  <c i="1" r="BD56"/>
  <c i="2" r="BH86"/>
  <c r="F38"/>
  <c i="1" r="BC56"/>
  <c i="2" r="BG86"/>
  <c r="F37"/>
  <c i="1" r="BB56"/>
  <c i="2" r="BF86"/>
  <c r="J36"/>
  <c i="1" r="AW56"/>
  <c i="2" r="F36"/>
  <c i="1" r="BA56"/>
  <c i="2" r="T86"/>
  <c r="T85"/>
  <c r="R86"/>
  <c r="R85"/>
  <c r="P86"/>
  <c r="P85"/>
  <c i="1" r="AU56"/>
  <c i="2" r="BK86"/>
  <c r="BK85"/>
  <c r="J85"/>
  <c r="J63"/>
  <c r="J32"/>
  <c i="1" r="AG56"/>
  <c i="2" r="J86"/>
  <c r="BE86"/>
  <c r="J35"/>
  <c i="1" r="AV56"/>
  <c i="2" r="F35"/>
  <c i="1" r="AZ56"/>
  <c i="2" r="F79"/>
  <c r="E77"/>
  <c r="F56"/>
  <c r="E54"/>
  <c r="J41"/>
  <c r="J26"/>
  <c r="E26"/>
  <c r="J82"/>
  <c r="J59"/>
  <c r="J25"/>
  <c r="J23"/>
  <c r="E23"/>
  <c r="J81"/>
  <c r="J58"/>
  <c r="J22"/>
  <c r="J20"/>
  <c r="E20"/>
  <c r="F82"/>
  <c r="F59"/>
  <c r="J19"/>
  <c r="J17"/>
  <c r="E17"/>
  <c r="F81"/>
  <c r="F58"/>
  <c r="J16"/>
  <c r="J14"/>
  <c r="J79"/>
  <c r="J56"/>
  <c r="E7"/>
  <c r="E73"/>
  <c r="E50"/>
  <c i="1" r="BD88"/>
  <c r="BC88"/>
  <c r="BB88"/>
  <c r="BA88"/>
  <c r="AZ88"/>
  <c r="AY88"/>
  <c r="AX88"/>
  <c r="AW88"/>
  <c r="AV88"/>
  <c r="AU88"/>
  <c r="AT88"/>
  <c r="AS88"/>
  <c r="AG88"/>
  <c r="BD84"/>
  <c r="BC84"/>
  <c r="BB84"/>
  <c r="BA84"/>
  <c r="AZ84"/>
  <c r="AY84"/>
  <c r="AX84"/>
  <c r="AW84"/>
  <c r="AV84"/>
  <c r="AU84"/>
  <c r="AT84"/>
  <c r="AS84"/>
  <c r="AG84"/>
  <c r="BD73"/>
  <c r="BC73"/>
  <c r="BB73"/>
  <c r="BA73"/>
  <c r="AZ73"/>
  <c r="AY73"/>
  <c r="AX73"/>
  <c r="AW73"/>
  <c r="AV73"/>
  <c r="AU73"/>
  <c r="AT73"/>
  <c r="AS73"/>
  <c r="AG73"/>
  <c r="BD70"/>
  <c r="BC70"/>
  <c r="BB70"/>
  <c r="BA70"/>
  <c r="AZ70"/>
  <c r="AY70"/>
  <c r="AX70"/>
  <c r="AW70"/>
  <c r="AV70"/>
  <c r="AU70"/>
  <c r="AT70"/>
  <c r="AS70"/>
  <c r="AG70"/>
  <c r="BD67"/>
  <c r="BC67"/>
  <c r="BB67"/>
  <c r="BA67"/>
  <c r="AZ67"/>
  <c r="AY67"/>
  <c r="AX67"/>
  <c r="AW67"/>
  <c r="AV67"/>
  <c r="AU67"/>
  <c r="AT67"/>
  <c r="AS67"/>
  <c r="AG67"/>
  <c r="BD64"/>
  <c r="BC64"/>
  <c r="BB64"/>
  <c r="BA64"/>
  <c r="AZ64"/>
  <c r="AY64"/>
  <c r="AX64"/>
  <c r="AW64"/>
  <c r="AV64"/>
  <c r="AU64"/>
  <c r="AT64"/>
  <c r="AS64"/>
  <c r="AG64"/>
  <c r="BD61"/>
  <c r="BC61"/>
  <c r="BB61"/>
  <c r="BA61"/>
  <c r="AZ61"/>
  <c r="AY61"/>
  <c r="AX61"/>
  <c r="AW61"/>
  <c r="AV61"/>
  <c r="AU61"/>
  <c r="AT61"/>
  <c r="AS61"/>
  <c r="AG61"/>
  <c r="BD58"/>
  <c r="BC58"/>
  <c r="BB58"/>
  <c r="BA58"/>
  <c r="AZ58"/>
  <c r="AY58"/>
  <c r="AX58"/>
  <c r="AW58"/>
  <c r="AV58"/>
  <c r="AU58"/>
  <c r="AT58"/>
  <c r="AS58"/>
  <c r="AG58"/>
  <c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89"/>
  <c r="AN89"/>
  <c r="AN88"/>
  <c r="AT87"/>
  <c r="AN87"/>
  <c r="AT86"/>
  <c r="AN86"/>
  <c r="AT85"/>
  <c r="AN85"/>
  <c r="AN84"/>
  <c r="AT83"/>
  <c r="AN83"/>
  <c r="AT82"/>
  <c r="AN82"/>
  <c r="AT81"/>
  <c r="AN81"/>
  <c r="AT80"/>
  <c r="AN80"/>
  <c r="AT79"/>
  <c r="AN79"/>
  <c r="AT78"/>
  <c r="AN78"/>
  <c r="AT77"/>
  <c r="AN77"/>
  <c r="AT76"/>
  <c r="AN76"/>
  <c r="AT75"/>
  <c r="AN75"/>
  <c r="AT74"/>
  <c r="AN74"/>
  <c r="AN73"/>
  <c r="AT72"/>
  <c r="AN72"/>
  <c r="AT71"/>
  <c r="AN71"/>
  <c r="AN70"/>
  <c r="AT69"/>
  <c r="AN69"/>
  <c r="AT68"/>
  <c r="AN68"/>
  <c r="AN67"/>
  <c r="AT66"/>
  <c r="AN66"/>
  <c r="AT65"/>
  <c r="AN65"/>
  <c r="AN64"/>
  <c r="AT63"/>
  <c r="AN63"/>
  <c r="AT62"/>
  <c r="AN62"/>
  <c r="AN61"/>
  <c r="AT60"/>
  <c r="AN60"/>
  <c r="AT59"/>
  <c r="AN59"/>
  <c r="AN58"/>
  <c r="AT57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<sst xmlns="http://schemas.openxmlformats.org/spreadsheetml/2006/main">
  <si>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</si>
  <si>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</si>
  <si>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</si>
  <si>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</si>
  <si>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</si>
  <si>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{9703f1af-722a-48ed-a076-dec440148ba7}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</si>
  <si>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</si>
  <si>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</si>
  <si>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</si>
  <si>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</si>
  <si>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</si>
  <si>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</si>
  <si>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</si>
  <si>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</si>
  <si>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OPR007_II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</si>
  <si>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</si>
  <si>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</si>
  <si>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Oprava PZS v úseku Hněvčeves – Butoves</t>
  </si>
  <si>
    <t>KSO:</t>
  </si>
  <si>
    <t>824</t>
  </si>
  <si>
    <t>CC-CZ:</t>
  </si>
  <si>
    <t>21219</t>
  </si>
  <si>
    <t>Místo:</t>
  </si>
  <si>
    <t>PZS 18,810; 20,026; 0,741; 2,226; 4,018 a 7,814</t>
  </si>
  <si>
    <t>Datum:</t>
  </si>
  <si>
    <t>7. 10. 2019</t>
  </si>
  <si>
    <t>CZ-CPV:</t>
  </si>
  <si>
    <t>50225000-8</t>
  </si>
  <si>
    <t>CZ-CPA:</t>
  </si>
  <si>
    <t>42.12.10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</si>
  <si>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</si>
  <si>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</si>
  <si>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</si>
  <si>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</si>
  <si>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</si>
  <si>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</si>
  <si>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</si>
  <si>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</si>
  <si>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</si>
  <si>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</si>
  <si>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</si>
  <si>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 xml:space="preserve">Soupis prací je sestaven s využitím Cenové soustavy ÚOŽI a ÚRS. Položky, které pochází z cenové soustavy ÚOŽI, jsou ve sloupci 'Cenová soustava' označeny popisem 'ÚOŽI' a  položky, které pochází z cenové soustavy ÚRS, jsou ve sloupci 'Cenová soustava' označeny popisem'CS ÚRS'a úrovní příslušného kalendářního pololetí. Veškeré další informace vymezující popis a podmínky použití těchto položek z Cenových soustav, které nejsou uvedeny přímo v soupisu prací, jsou neomezeně dálkově k dispozici na https://www.sfdi.cz/pravidla-metodiky-a-ceniky/cenove-databaze/ a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</si>
  <si>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</si>
  <si>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</si>
  <si>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</si>
  <si>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</si>
  <si>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</si>
  <si>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</si>
  <si>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</si>
  <si>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</si>
  <si>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</si>
  <si>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</si>
  <si>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</si>
  <si>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</si>
  <si>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</si>
  <si>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</si>
  <si>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</si>
  <si>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</si>
  <si>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</si>
  <si>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</si>
  <si>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</si>
  <si>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</si>
  <si>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</si>
  <si>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</si>
  <si>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</si>
  <si>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</si>
  <si>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</si>
  <si>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</si>
  <si>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</si>
  <si>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</si>
  <si>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</si>
  <si>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</si>
  <si>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</si>
  <si>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</si>
  <si>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</si>
  <si>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</si>
  <si>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</si>
  <si>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</si>
  <si>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</si>
  <si>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</si>
  <si>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PS01</t>
  </si>
  <si>
    <t>PZS km18,810</t>
  </si>
  <si>
    <t>STA</t>
  </si>
  <si>
    <t>1</t>
  </si>
  <si>
    <t>{6d95cab9-2b83-464d-ab97-bf634b381c43}</t>
  </si>
  <si>
    <t>2</t>
  </si>
  <si>
    <t>/</t>
  </si>
  <si>
    <t>01-1</t>
  </si>
  <si>
    <t>zabezpečovací zařízení PZS</t>
  </si>
  <si>
    <t>Soupis</t>
  </si>
  <si>
    <t>{5d918813-0505-49d6-a1db-6563e42ba3fe}</t>
  </si>
  <si>
    <t>01-2</t>
  </si>
  <si>
    <t>zemní práce</t>
  </si>
  <si>
    <t>{5997e91d-e2e0-4161-9075-ac999edc9e8d}</t>
  </si>
  <si>
    <t>PS02</t>
  </si>
  <si>
    <t>PZS km 20,026</t>
  </si>
  <si>
    <t>{03c37d55-0fa0-44e4-a490-36785011443c}</t>
  </si>
  <si>
    <t>02-1</t>
  </si>
  <si>
    <t>{a41e0d8f-8f8d-4d26-8349-972b10fb9d88}</t>
  </si>
  <si>
    <t>02-2</t>
  </si>
  <si>
    <t>{22f87466-a0ba-440e-9ce5-826195aba0d2}</t>
  </si>
  <si>
    <t>PS03</t>
  </si>
  <si>
    <t>PZS km 0,741</t>
  </si>
  <si>
    <t>{5cf88a50-13f9-474a-be99-61a3a29aa62c}</t>
  </si>
  <si>
    <t>03-1</t>
  </si>
  <si>
    <t>{a7e7e537-bb55-4950-ab90-389301d26cff}</t>
  </si>
  <si>
    <t>03-2</t>
  </si>
  <si>
    <t>{357f59b8-d44e-4e49-8dda-04523ae47624}</t>
  </si>
  <si>
    <t>PS04</t>
  </si>
  <si>
    <t>PZS km 2,226</t>
  </si>
  <si>
    <t>{a0a70365-43ee-4f39-a2cc-26de49f6de03}</t>
  </si>
  <si>
    <t>04-1</t>
  </si>
  <si>
    <t>{40d87ab1-0b7a-4398-bfc6-7e31970694fb}</t>
  </si>
  <si>
    <t>04-2</t>
  </si>
  <si>
    <t>{ef584e81-8aa2-4a26-b9ea-8abc5e94ff4f}</t>
  </si>
  <si>
    <t>PS05</t>
  </si>
  <si>
    <t>PZS km 4,018</t>
  </si>
  <si>
    <t>{b8067a8c-0e4a-4078-9701-7cb34e869449}</t>
  </si>
  <si>
    <t>05-1</t>
  </si>
  <si>
    <t>{fa1722b1-ec1d-4f9c-a316-8526a76f2ece}</t>
  </si>
  <si>
    <t>05-2</t>
  </si>
  <si>
    <t>{107462a8-6c95-40d1-aefa-f0e77a04447b}</t>
  </si>
  <si>
    <t>PS06</t>
  </si>
  <si>
    <t>PZS km 7,814</t>
  </si>
  <si>
    <t>{b22268e4-4c7a-4ab3-8753-60064cb5ebb8}</t>
  </si>
  <si>
    <t>06-1</t>
  </si>
  <si>
    <t>{5f4a4fc2-45f1-45ab-8a9b-cb25e91c22cc}</t>
  </si>
  <si>
    <t>06-2</t>
  </si>
  <si>
    <t>{16f72aab-4ede-432f-9d36-04259203cb24}</t>
  </si>
  <si>
    <t>PS07</t>
  </si>
  <si>
    <t>Napájení PZS</t>
  </si>
  <si>
    <t>ING</t>
  </si>
  <si>
    <t>{da4dc0d5-c540-4fd2-88ab-1572ac5a2846}</t>
  </si>
  <si>
    <t>SO01</t>
  </si>
  <si>
    <t>Napájení PZS v km 18,810</t>
  </si>
  <si>
    <t>{1cf538e8-f57a-460d-948f-2ba3916f94d3}</t>
  </si>
  <si>
    <t>SO01_01</t>
  </si>
  <si>
    <t>Napájení PZS v km 18,810_zemní práce</t>
  </si>
  <si>
    <t>{3d980555-fc12-41ca-a5d4-023181f4ddee}</t>
  </si>
  <si>
    <t>SO02</t>
  </si>
  <si>
    <t>Napájení PZS km 20,026</t>
  </si>
  <si>
    <t>{c73b3e5f-8625-4177-bbb9-5dcee9311dde}</t>
  </si>
  <si>
    <t>SO02_02</t>
  </si>
  <si>
    <t>Napájení PZS km 20,026_zemní práce</t>
  </si>
  <si>
    <t>{2a5a9a99-ca16-4614-a08e-ffe9612f6584}</t>
  </si>
  <si>
    <t>SO03</t>
  </si>
  <si>
    <t>Napájení PZS v km 0,741</t>
  </si>
  <si>
    <t>{d3f9f681-91aa-42b3-adc3-623276b5d86f}</t>
  </si>
  <si>
    <t>SO03_03</t>
  </si>
  <si>
    <t>Napájení PZS v km 0,741_zemní práce</t>
  </si>
  <si>
    <t>{7abe2386-aa3d-46b4-82fe-e1cf03aa1cec}</t>
  </si>
  <si>
    <t>SO04</t>
  </si>
  <si>
    <t>Napájení PZS km 4,018</t>
  </si>
  <si>
    <t>{be1d784e-9b35-4e93-a79c-72b734103d65}</t>
  </si>
  <si>
    <t>SO04_04</t>
  </si>
  <si>
    <t>Napájení PZS km 4,018_zemní práce</t>
  </si>
  <si>
    <t>{e56fe20c-ca75-4574-a59b-d5bff52b7320}</t>
  </si>
  <si>
    <t>SO05</t>
  </si>
  <si>
    <t>Napájení PZS km 7,814</t>
  </si>
  <si>
    <t>{e0a05920-7175-4214-a7b8-fe692fffee14}</t>
  </si>
  <si>
    <t>SO05_05</t>
  </si>
  <si>
    <t>Napájení PZS km 7,814_zemní práce</t>
  </si>
  <si>
    <t>{3e5fc213-42b0-403c-a334-5678e37c74c5}</t>
  </si>
  <si>
    <t>PS08</t>
  </si>
  <si>
    <t>Rušení izolovaných styků</t>
  </si>
  <si>
    <t>{76f4f70a-a51f-421b-aa64-eed5a4ba5187}</t>
  </si>
  <si>
    <t>SO01_1</t>
  </si>
  <si>
    <t>Izolované styky</t>
  </si>
  <si>
    <t>{274483e9-8c4e-40e6-9262-80d5ca01f43b}</t>
  </si>
  <si>
    <t>Izolované styky_zemní práce</t>
  </si>
  <si>
    <t>{b72f5cc1-82a7-4b66-aaab-5ee8f6c48dcd}</t>
  </si>
  <si>
    <t>VON</t>
  </si>
  <si>
    <t>PZS Hradec - Turnov</t>
  </si>
  <si>
    <t>{7eeb7aa9-f6a5-4233-ab5a-33ceedfe6f64}</t>
  </si>
  <si>
    <t>PS09</t>
  </si>
  <si>
    <t>Optika</t>
  </si>
  <si>
    <t>{1d4d7264-82a3-4017-810d-3b95cb906d1f}</t>
  </si>
  <si>
    <t>UOŽI</t>
  </si>
  <si>
    <t>{8b25fbc9-2480-4761-8566-972f8ee35c64}</t>
  </si>
  <si>
    <t>KRYCÍ LIST SOUPISU PRACÍ</t>
  </si>
  <si>
    <t>Objekt:</t>
  </si>
  <si>
    <t>PS01 - PZS km18,810</t>
  </si>
  <si>
    <t>Soupis:</t>
  </si>
  <si>
    <t>01-1 - zabezpečovací zařízení PZS</t>
  </si>
  <si>
    <t>REKAPITULACE ČLENĚNÍ SOUPISU PRACÍ</t>
  </si>
  <si>
    <t>Kód dílu - Popis</t>
  </si>
  <si>
    <t>Cena celkem [CZK]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</si>
  <si>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</si>
  <si>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</si>
  <si>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</si>
  <si>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</si>
  <si>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</si>
  <si>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</si>
  <si>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</si>
  <si>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</si>
  <si>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</si>
  <si>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</si>
  <si>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</si>
  <si>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</si>
  <si>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</si>
  <si>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</si>
  <si>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</si>
  <si>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7590600000R1</t>
  </si>
  <si>
    <t>Indikační a kolejové desky a ovládací pulty</t>
  </si>
  <si>
    <t>kus</t>
  </si>
  <si>
    <t>128</t>
  </si>
  <si>
    <t>ROZPOCET</t>
  </si>
  <si>
    <t>1266138388</t>
  </si>
  <si>
    <t>P</t>
  </si>
  <si>
    <t>Poznámka k položce:_x000d_
Doplnění kolejové desky v žst. Hněvčeves DK.</t>
  </si>
  <si>
    <t>7593310850</t>
  </si>
  <si>
    <t xml:space="preserve">Konstrukční díly Stojan kolejové desky  (CV721159001)</t>
  </si>
  <si>
    <t>Sborník UOŽI 01 2019</t>
  </si>
  <si>
    <t>256</t>
  </si>
  <si>
    <t>64</t>
  </si>
  <si>
    <t>1063114789</t>
  </si>
  <si>
    <t>3</t>
  </si>
  <si>
    <t>7593320387</t>
  </si>
  <si>
    <t>Prvky Svorkovnice SV-12 B svorník-špička (CV731169002)</t>
  </si>
  <si>
    <t>-1198644199</t>
  </si>
  <si>
    <t>4</t>
  </si>
  <si>
    <t>7593330030</t>
  </si>
  <si>
    <t xml:space="preserve">Výměnné díly Relé SMŠ 2-270/270    B 72 150 9 006 021 01 (HM0404221990350)</t>
  </si>
  <si>
    <t>-1554766836</t>
  </si>
  <si>
    <t>5</t>
  </si>
  <si>
    <t>7593330160</t>
  </si>
  <si>
    <t>Výměnné díly Relé NMŠ 2-4000 (HM0404221990419)</t>
  </si>
  <si>
    <t>1843740005</t>
  </si>
  <si>
    <t>6</t>
  </si>
  <si>
    <t>7593320159</t>
  </si>
  <si>
    <t>Prvky Rezistor regulační 43Ohm (CV719109008)</t>
  </si>
  <si>
    <t>736691810</t>
  </si>
  <si>
    <t>7</t>
  </si>
  <si>
    <t>7593310450</t>
  </si>
  <si>
    <t xml:space="preserve">Konstrukční díly Panel volné vazby úplný  (CV725719003M)</t>
  </si>
  <si>
    <t>-1039513323</t>
  </si>
  <si>
    <t>8</t>
  </si>
  <si>
    <t>7492500050</t>
  </si>
  <si>
    <t>Kabely, vodiče, šňůry Cu - nn Vodič jednožílový Cu, plastová izolace H05V-U 0,75 černý (CY)</t>
  </si>
  <si>
    <t>m</t>
  </si>
  <si>
    <t>486454196</t>
  </si>
  <si>
    <t>9</t>
  </si>
  <si>
    <t>7492500080</t>
  </si>
  <si>
    <t>Kabely, vodiče, šňůry Cu - nn Vodič jednožílový Cu, plastová izolace H05V-U 1 bílý (CY)</t>
  </si>
  <si>
    <t>-212878980</t>
  </si>
  <si>
    <t>10</t>
  </si>
  <si>
    <t>7492500090</t>
  </si>
  <si>
    <t>Kabely, vodiče, šňůry Cu - nn Vodič jednožílový Cu, plastová izolace H05V-U 1 černý (CY)</t>
  </si>
  <si>
    <t>-1696827684</t>
  </si>
  <si>
    <t>11</t>
  </si>
  <si>
    <t>7492500100</t>
  </si>
  <si>
    <t>Kabely, vodiče, šňůry Cu - nn Vodič jednožílový Cu, plastová izolace H05V-U 1 hnědý (CY)</t>
  </si>
  <si>
    <t>860465849</t>
  </si>
  <si>
    <t>12</t>
  </si>
  <si>
    <t>7492500110</t>
  </si>
  <si>
    <t>Kabely, vodiče, šňůry Cu - nn Vodič jednožílový Cu, plastová izolace H05V-U 1 rudý (CY)</t>
  </si>
  <si>
    <t>-1501105989</t>
  </si>
  <si>
    <t>13</t>
  </si>
  <si>
    <t>7492500130</t>
  </si>
  <si>
    <t>Kabely, vodiče, šňůry Cu - nn Vodič jednožílový Cu, plastová izolace H05V-U 1 tm.modrý (CY)</t>
  </si>
  <si>
    <t>-630666247</t>
  </si>
  <si>
    <t>14</t>
  </si>
  <si>
    <t>7590521734</t>
  </si>
  <si>
    <t>Venkovní vedení kabelová - metalické sítě Neplněné s ochr. vodičem, stíněné TCEKFY 6 P 1,0 D</t>
  </si>
  <si>
    <t>1007531285</t>
  </si>
  <si>
    <t>7590521549</t>
  </si>
  <si>
    <t>Venkovní vedení kabelová - metalické sítě Plněné, párované s ochr. vodičem TCEKPFLEY 30 P 1,0 D</t>
  </si>
  <si>
    <t>234110917</t>
  </si>
  <si>
    <t>16</t>
  </si>
  <si>
    <t>7590521539</t>
  </si>
  <si>
    <t>Venkovní vedení kabelová - metalické sítě Plněné, párované s ochr. vodičem TCEKPFLEY 16 P 1,0 D</t>
  </si>
  <si>
    <t>1853061414</t>
  </si>
  <si>
    <t>17</t>
  </si>
  <si>
    <t>7590521534</t>
  </si>
  <si>
    <t>Venkovní vedení kabelová - metalické sítě Plněné, párované s ochr. vodičem TCEKPFLEY 12 P 1,0 D</t>
  </si>
  <si>
    <t>-1043678549</t>
  </si>
  <si>
    <t>18</t>
  </si>
  <si>
    <t>7590521529</t>
  </si>
  <si>
    <t>Venkovní vedení kabelová - metalické sítě Plněné, párované s ochr. vodičem TCEKPFLEY 7 P 1,0 D</t>
  </si>
  <si>
    <t>1841970704</t>
  </si>
  <si>
    <t>19</t>
  </si>
  <si>
    <t>7590521514</t>
  </si>
  <si>
    <t>Venkovní vedení kabelová - metalické sítě Plněné, párované s ochr. vodičem TCEKPFLEY 3 P 1,0 D</t>
  </si>
  <si>
    <t>1768062656</t>
  </si>
  <si>
    <t>20</t>
  </si>
  <si>
    <t>7590520609</t>
  </si>
  <si>
    <t>Venkovní vedení kabelová - metalické sítě Plněné 4x0,8 TCEPKPFLE 5 x 4 x 0,8</t>
  </si>
  <si>
    <t>862034640</t>
  </si>
  <si>
    <t>7590520604</t>
  </si>
  <si>
    <t>Venkovní vedení kabelová - metalické sítě Plněné 4x0,8 TCEPKPFLEY 3 x 4 x 0,8</t>
  </si>
  <si>
    <t>-767473733</t>
  </si>
  <si>
    <t>22</t>
  </si>
  <si>
    <t>7492502020</t>
  </si>
  <si>
    <t>Kabely, vodiče, šňůry Cu - nn Kabel silový 4 a 5-žílový Cu, plastová izolace CYKY 5J4 (5Cx4)</t>
  </si>
  <si>
    <t>-290201605</t>
  </si>
  <si>
    <t>23</t>
  </si>
  <si>
    <t>7492501750</t>
  </si>
  <si>
    <t>Kabely, vodiče, šňůry Cu - nn Kabel silový 2 a 3-žílový Cu, plastová izolace CYKY 3O2,5 (3Ax2,5)</t>
  </si>
  <si>
    <t>1698052965</t>
  </si>
  <si>
    <t>24</t>
  </si>
  <si>
    <t>7492501740</t>
  </si>
  <si>
    <t>Kabely, vodiče, šňůry Cu - nn Kabel silový 2 a 3-žílový Cu, plastová izolace CYKY 3O1,5 (3Ax1,5)</t>
  </si>
  <si>
    <t>-506789374</t>
  </si>
  <si>
    <t>25</t>
  </si>
  <si>
    <t>7590190150</t>
  </si>
  <si>
    <t>Ostatní Žebřík trojdílný univerzální 3x7 příček (HM0478850007607)</t>
  </si>
  <si>
    <t>364694626</t>
  </si>
  <si>
    <t>26</t>
  </si>
  <si>
    <t>7593500600</t>
  </si>
  <si>
    <t>Trasy kabelového vedení Kabelové krycí desky a pásy Fólie výstražná modrá š. 34 cm</t>
  </si>
  <si>
    <t>2116849120</t>
  </si>
  <si>
    <t>27</t>
  </si>
  <si>
    <t>7592910125</t>
  </si>
  <si>
    <t>Baterie Staniční akumulátory NiCd článek 1,2 V/100 Ah C5 se sintrovanou elektrodou, cena včetně spojovacího materiálu a bateriového nosiče či stojanu</t>
  </si>
  <si>
    <t>1540056059</t>
  </si>
  <si>
    <t>28</t>
  </si>
  <si>
    <t>7593000080</t>
  </si>
  <si>
    <t>Dobíječe, usměrňovače, napáječe Usměrňovač E230 G24/20, oceloplechová nástěnná skříň 700x500x500, rozšířená stavová indikace opticky i bezpotenciálově, autoamtické testování baterie, programovatelná nabíjecí automatika.</t>
  </si>
  <si>
    <t>-1989652615</t>
  </si>
  <si>
    <t>29</t>
  </si>
  <si>
    <t>7592810900</t>
  </si>
  <si>
    <t>Reléový stojan PZS vystrojený na jednokolejné trati s výstražníky 2 - 4 kusy výstražníků - kategorie dle ČSN 34 2650 ed.2: PZS 3(2) S,B(N),I(L)</t>
  </si>
  <si>
    <t>komplet</t>
  </si>
  <si>
    <t>930024159</t>
  </si>
  <si>
    <t>30</t>
  </si>
  <si>
    <t>7592820640</t>
  </si>
  <si>
    <t xml:space="preserve">Součásti výstražníku Štít označovací  (HM0404970990177)</t>
  </si>
  <si>
    <t>-843974984</t>
  </si>
  <si>
    <t>31</t>
  </si>
  <si>
    <t>5955101025</t>
  </si>
  <si>
    <t>Kamenivo drcené drť frakce 4/8</t>
  </si>
  <si>
    <t>t</t>
  </si>
  <si>
    <t>-1863132376</t>
  </si>
  <si>
    <t>32</t>
  </si>
  <si>
    <t>7593310860</t>
  </si>
  <si>
    <t xml:space="preserve">Konstrukční díly Stojan pod baterie  (CV621849001)</t>
  </si>
  <si>
    <t>1225941099</t>
  </si>
  <si>
    <t>33</t>
  </si>
  <si>
    <t>7593310100</t>
  </si>
  <si>
    <t xml:space="preserve">Konstrukční díly Izolace stojanu úplná  (CV723685005M)</t>
  </si>
  <si>
    <t>914581303</t>
  </si>
  <si>
    <t>34</t>
  </si>
  <si>
    <t>5964133010</t>
  </si>
  <si>
    <t>Geotextilie ochranné</t>
  </si>
  <si>
    <t>m2</t>
  </si>
  <si>
    <t>778022558</t>
  </si>
  <si>
    <t>35</t>
  </si>
  <si>
    <t>7594190050</t>
  </si>
  <si>
    <t>Ostatní Souprava propojek s oky CEMBRE dvojitá + uzemnění norma 253039003 (HM0404223991903)</t>
  </si>
  <si>
    <t>-589627395</t>
  </si>
  <si>
    <t>36</t>
  </si>
  <si>
    <t>7590110120</t>
  </si>
  <si>
    <t>Domky, přístřešky Reléový domek - výška 3,10 m - podle zvl. požadavků a předložené dokumentace 3x2 m</t>
  </si>
  <si>
    <t>-636817208</t>
  </si>
  <si>
    <t>37</t>
  </si>
  <si>
    <t>7491200190</t>
  </si>
  <si>
    <t>Elektroinstalační materiál Elektroinstalační lišty a kabelové žlaby Lišta LV 40x15 vkládací bílá 2m</t>
  </si>
  <si>
    <t>-2031732341</t>
  </si>
  <si>
    <t>Poznámka k položce:_x000d_
Rozměr 40x40xve sborníku neexistuje</t>
  </si>
  <si>
    <t>38</t>
  </si>
  <si>
    <t>7491207980</t>
  </si>
  <si>
    <t>Elektroinstalační materiál Kabelové rošty drátěné 70x200 EZ</t>
  </si>
  <si>
    <t>-1947671500</t>
  </si>
  <si>
    <t>39</t>
  </si>
  <si>
    <t>7491200290</t>
  </si>
  <si>
    <t>Elektroinstalační materiál Elektroinstalační lišty a kabelové žlaby Kryt L 40x15 rohový vnitřní bílý</t>
  </si>
  <si>
    <t>-1101343838</t>
  </si>
  <si>
    <t>40</t>
  </si>
  <si>
    <t>7491200240</t>
  </si>
  <si>
    <t>Elektroinstalační materiál Elektroinstalační lišty a kabelové žlaby Kryt L 40x15 odbočný bílý</t>
  </si>
  <si>
    <t>608048633</t>
  </si>
  <si>
    <t>41</t>
  </si>
  <si>
    <t>7491206770</t>
  </si>
  <si>
    <t>Elektroinstalační materiál Elektrické přímotopy Termostat, 0...60°C, rozpínací k. pro topení</t>
  </si>
  <si>
    <t>1243040925</t>
  </si>
  <si>
    <t>42</t>
  </si>
  <si>
    <t>7491206640</t>
  </si>
  <si>
    <t xml:space="preserve">Elektroinstalační materiál Elektrické přímotopy Panel ECOFLEX  500W ET 05</t>
  </si>
  <si>
    <t>1468414637</t>
  </si>
  <si>
    <t>43</t>
  </si>
  <si>
    <t>7593310890</t>
  </si>
  <si>
    <t>Konstrukční díly Řada stojanová 1 - dílná 1 stojan (HM0404215990301)</t>
  </si>
  <si>
    <t>-512270480</t>
  </si>
  <si>
    <t>44</t>
  </si>
  <si>
    <t>7492501760</t>
  </si>
  <si>
    <t xml:space="preserve">Kabely, vodiče, šňůry Cu - nn Kabel silový 2 a 3-žílový Cu, plastová izolace CYKY 3J1,5  (3Cx 1,5)</t>
  </si>
  <si>
    <t>-16199520</t>
  </si>
  <si>
    <t>45</t>
  </si>
  <si>
    <t>7492501770</t>
  </si>
  <si>
    <t xml:space="preserve">Kabely, vodiče, šňůry Cu - nn Kabel silový 2 a 3-žílový Cu, plastová izolace CYKY 3J2,5  (3Cx 2,5)</t>
  </si>
  <si>
    <t>-1281087830</t>
  </si>
  <si>
    <t>46</t>
  </si>
  <si>
    <t>7492501980</t>
  </si>
  <si>
    <t>Kabely, vodiče, šňůry Cu - nn Kabel silový 4 a 5-žílový Cu, plastová izolace CYKY 5J10 (5Cx10)</t>
  </si>
  <si>
    <t>-1597889042</t>
  </si>
  <si>
    <t>47</t>
  </si>
  <si>
    <t>7494000016</t>
  </si>
  <si>
    <t>Rozvodnicové a rozváděčové skříně Distri Rozvodnicové skříně DistriTon Plastové Nástěnné (IP40) pro nástěnnou montáž, průhledné dveře, počet řad 2, počet modulů v řadě 14, krytí IP40, PE+N, barva bílá, materiál: plast</t>
  </si>
  <si>
    <t>-1672084219</t>
  </si>
  <si>
    <t>48</t>
  </si>
  <si>
    <t>7494003826</t>
  </si>
  <si>
    <t>Modulární přístroje Proudové chrániče 10 kA typ AC 4-pólové In 40 A, Ue AC 230/400 V, Idn 30 mA, 4pól, Inc 10 kA, typ AC</t>
  </si>
  <si>
    <t>-149518991</t>
  </si>
  <si>
    <t>49</t>
  </si>
  <si>
    <t>7494002988</t>
  </si>
  <si>
    <t>Modulární přístroje Jističe do 63 A; 6 kA 1-pólové In 10 A, Ue AC 230 V / DC 72 V, charakteristika B, 1pól, Icn 6 kA</t>
  </si>
  <si>
    <t>-797613718</t>
  </si>
  <si>
    <t>50</t>
  </si>
  <si>
    <t>7494002992</t>
  </si>
  <si>
    <t>Modulární přístroje Jističe do 63 A; 6 kA 1-pólové In 16 A, Ue AC 230 V / DC 72 V, charakteristika B, 1pól, Icn 6 kA</t>
  </si>
  <si>
    <t>1507452407</t>
  </si>
  <si>
    <t>51</t>
  </si>
  <si>
    <t>7494004156</t>
  </si>
  <si>
    <t>Modulární přístroje Přepěťové ochrany Svodiče přepětí typ 3, Imax 4,5 kA, Uc AC 335 V, Uc AC 253 V, výměnné moduly, se signalizací, varistor, jiskřiště, 3+N-pól</t>
  </si>
  <si>
    <t>519871882</t>
  </si>
  <si>
    <t>52</t>
  </si>
  <si>
    <t>7493101960</t>
  </si>
  <si>
    <t>Venkovní osvětlení Svítidla pro montáž na strop nebo stěnu VIPET-II-PC-258-EP-T40, 2x58W</t>
  </si>
  <si>
    <t>78694008</t>
  </si>
  <si>
    <t>53</t>
  </si>
  <si>
    <t>7491202310</t>
  </si>
  <si>
    <t>Elektroinstalační materiál Spínací přístroje instalační Tělo TANGO 3558-A01340 spínače č.1</t>
  </si>
  <si>
    <t>-939816889</t>
  </si>
  <si>
    <t>54</t>
  </si>
  <si>
    <t>7491204070</t>
  </si>
  <si>
    <t>Elektroinstalační materiál Zásuvky instalační Dvojzásuvka TANGO 5512A-2349 B</t>
  </si>
  <si>
    <t>-595588821</t>
  </si>
  <si>
    <t>55</t>
  </si>
  <si>
    <t>7491600010</t>
  </si>
  <si>
    <t>Uzemnění Vnitřní Uzemňovací vedení na povrchu, kruhovým vodičem FeZn do D=10 mm</t>
  </si>
  <si>
    <t>-948833240</t>
  </si>
  <si>
    <t>56</t>
  </si>
  <si>
    <t>7491600090</t>
  </si>
  <si>
    <t>Uzemnění Vnitřní H07V-K 16 žz (CYA)</t>
  </si>
  <si>
    <t>1959869272</t>
  </si>
  <si>
    <t>57</t>
  </si>
  <si>
    <t>7493102480</t>
  </si>
  <si>
    <t>Venkovní osvětlení Příslušenství Kompaktní zářivka 15W - 26W</t>
  </si>
  <si>
    <t>-1372567849</t>
  </si>
  <si>
    <t>58</t>
  </si>
  <si>
    <t>7493102350</t>
  </si>
  <si>
    <t>Venkovní osvětlení Příslušenství Startér - zapalovač pro zářivky 4-65W</t>
  </si>
  <si>
    <t>-617881097</t>
  </si>
  <si>
    <t>59</t>
  </si>
  <si>
    <t>7494003666</t>
  </si>
  <si>
    <t>Modulární přístroje Jističe Příslušenství 2x rozpínací kontakt, např. pro LTE, LTN, LVN, MSO</t>
  </si>
  <si>
    <t>909541159</t>
  </si>
  <si>
    <t>60</t>
  </si>
  <si>
    <t>7494004942</t>
  </si>
  <si>
    <t>Kompaktní jističe Kompaktní jističe do 160A Napěťové spouště AC/DC 24, 48 V, např. pro BC160</t>
  </si>
  <si>
    <t>1834539706</t>
  </si>
  <si>
    <t>61</t>
  </si>
  <si>
    <t>7590541439</t>
  </si>
  <si>
    <t>Slaboproudé rozvody, kabely pro přívod a vnitřní instalaci Spojky metalických kabelů a příslušenství Teplem smrštitelná zesílená spojka pro netlakované kabely XAGA 500-43/8-300/EY</t>
  </si>
  <si>
    <t>694432277</t>
  </si>
  <si>
    <t>62</t>
  </si>
  <si>
    <t>7590541474</t>
  </si>
  <si>
    <t>Slaboproudé rozvody, kabely pro přívod a vnitřní instalaci Spojky metalických kabelů a příslušenství Teplem smrštitelná zesílená spojka pro netlakované kabely XAGA 500-75/15-400/EY</t>
  </si>
  <si>
    <t>913761449</t>
  </si>
  <si>
    <t>63</t>
  </si>
  <si>
    <t>7590541409</t>
  </si>
  <si>
    <t>Slaboproudé rozvody, kabely pro přívod a vnitřní instalaci Spojky metalických kabelů a příslušenství Teplem smrštitelná zesílená spojka pro netlakované kabely XAGA 500-100/25-500/EY</t>
  </si>
  <si>
    <t>192500127</t>
  </si>
  <si>
    <t>7590105426R</t>
  </si>
  <si>
    <t>BallMarker kabelový označník</t>
  </si>
  <si>
    <t>ks</t>
  </si>
  <si>
    <t>1166998550</t>
  </si>
  <si>
    <t>65</t>
  </si>
  <si>
    <t>7590500070R</t>
  </si>
  <si>
    <t>Ball Marker - kabelový označník - upevňovací sada</t>
  </si>
  <si>
    <t>-1672785822</t>
  </si>
  <si>
    <t>66</t>
  </si>
  <si>
    <t>7591090010</t>
  </si>
  <si>
    <t xml:space="preserve">Díly pro zemní montáž přestavníků Deska základ.pod přestav. 700x460  (HM0592139997046)</t>
  </si>
  <si>
    <t>938049501</t>
  </si>
  <si>
    <t>67</t>
  </si>
  <si>
    <t>7491600540</t>
  </si>
  <si>
    <t>Uzemnění Hromosvodné vedení Drát uzem. FeZn pozink. pr. 8</t>
  </si>
  <si>
    <t>kg</t>
  </si>
  <si>
    <t>-267855304</t>
  </si>
  <si>
    <t>68</t>
  </si>
  <si>
    <t>7590720425</t>
  </si>
  <si>
    <t>Součásti světelných návěstidel Základ svět.náv. T I Z 51x71x135cm (HM0592110090000)</t>
  </si>
  <si>
    <t>-1959575746</t>
  </si>
  <si>
    <t>69</t>
  </si>
  <si>
    <t>7491600230</t>
  </si>
  <si>
    <t>Uzemnění Vnější Deska zemnící ZD02</t>
  </si>
  <si>
    <t>233812009</t>
  </si>
  <si>
    <t>70</t>
  </si>
  <si>
    <t>7491601470</t>
  </si>
  <si>
    <t>Uzemnění Hromosvodné vedení Svorka SR 3b - plech</t>
  </si>
  <si>
    <t>-1856290790</t>
  </si>
  <si>
    <t>71</t>
  </si>
  <si>
    <t>7592820110</t>
  </si>
  <si>
    <t xml:space="preserve">Součásti výstražníku Nosič kříže  (CV708405063)</t>
  </si>
  <si>
    <t>561709236</t>
  </si>
  <si>
    <t>72</t>
  </si>
  <si>
    <t>7592820180</t>
  </si>
  <si>
    <t>Součásti výstražníku Kříž výstr.jednokol.zákl.vel. A32a zvýraz.žlutozel.pruh (HM0404229200101)</t>
  </si>
  <si>
    <t>-814636077</t>
  </si>
  <si>
    <t>73</t>
  </si>
  <si>
    <t>7590120160</t>
  </si>
  <si>
    <t xml:space="preserve">Skříně Skříňka ovl. pro PZZ-RE  (CV723089004)</t>
  </si>
  <si>
    <t>-556171190</t>
  </si>
  <si>
    <t>74</t>
  </si>
  <si>
    <t>7595120070</t>
  </si>
  <si>
    <t>Telefonní přístroje nezapojené na ústřednu Venkovní telefonní objekt, provedení do skříně PSS133/313, externí napájení</t>
  </si>
  <si>
    <t>1972580493</t>
  </si>
  <si>
    <t>75</t>
  </si>
  <si>
    <t>7593100900</t>
  </si>
  <si>
    <t>Měniče Měnič DC 24V/24V spínaný, s galvanickýmoddělením, stabilizovaný</t>
  </si>
  <si>
    <t>-327884196</t>
  </si>
  <si>
    <t>76</t>
  </si>
  <si>
    <t>7592820000R</t>
  </si>
  <si>
    <t>Štítek "Identifikační číslo"</t>
  </si>
  <si>
    <t>1490581285</t>
  </si>
  <si>
    <t>77</t>
  </si>
  <si>
    <t>7499100290</t>
  </si>
  <si>
    <t>Ochranné prostředky a pracovní pomůcky Bezpečnostní tabulky Nepovolaným vstup zakázán!, 25399</t>
  </si>
  <si>
    <t>158786683</t>
  </si>
  <si>
    <t>78</t>
  </si>
  <si>
    <t>7593501085</t>
  </si>
  <si>
    <t>Trasy kabelového vedení Ohebná dvouplášťová korugovaná chránička KF 09110 průměr 110/94 mm</t>
  </si>
  <si>
    <t>1976794044</t>
  </si>
  <si>
    <t>79</t>
  </si>
  <si>
    <t>7593501065</t>
  </si>
  <si>
    <t xml:space="preserve">Trasy kabelového vedení Ohebná dvouplášťová korugovaná chránička KF 09050  průměr 50/41 mm</t>
  </si>
  <si>
    <t>2046184363</t>
  </si>
  <si>
    <t>80</t>
  </si>
  <si>
    <t>7596200004</t>
  </si>
  <si>
    <t>Indikátory horkoběžnosti Vybavení domku - stůl, židle apod.</t>
  </si>
  <si>
    <t>sada</t>
  </si>
  <si>
    <t>-1414976238</t>
  </si>
  <si>
    <t>81</t>
  </si>
  <si>
    <t>7592820010</t>
  </si>
  <si>
    <t xml:space="preserve">Součásti výstražníku Stožár výstražníku SVN  (CV708275020)</t>
  </si>
  <si>
    <t>652809471</t>
  </si>
  <si>
    <t>82</t>
  </si>
  <si>
    <t>7592810041R</t>
  </si>
  <si>
    <t>Výstražníky Výstražník V4 LED</t>
  </si>
  <si>
    <t>-55852382</t>
  </si>
  <si>
    <t>83</t>
  </si>
  <si>
    <t>7594300098</t>
  </si>
  <si>
    <t>Počítače náprav Vnitřní prvky PN ACS 2000 Montážní skříňka BGT04 šíře 84TE</t>
  </si>
  <si>
    <t>-1204986418</t>
  </si>
  <si>
    <t>84</t>
  </si>
  <si>
    <t>7594300136</t>
  </si>
  <si>
    <t>Počítače náprav Vnitřní prvky PN ACS 2000 Sběrnicová jednotka ABP002-2 21TE GS02</t>
  </si>
  <si>
    <t>-243021770</t>
  </si>
  <si>
    <t>85</t>
  </si>
  <si>
    <t>7594300108</t>
  </si>
  <si>
    <t>Počítače náprav Vnitřní prvky PN ACS 2000 Jednotka jištění SIC006 GS01</t>
  </si>
  <si>
    <t>-912359921</t>
  </si>
  <si>
    <t>86</t>
  </si>
  <si>
    <t>7594300078</t>
  </si>
  <si>
    <t>Počítače náprav Vnitřní prvky PN ACS 2000 Čítačová jednotka ACB119 GS04</t>
  </si>
  <si>
    <t>-789146847</t>
  </si>
  <si>
    <t>87</t>
  </si>
  <si>
    <t>7594300084</t>
  </si>
  <si>
    <t>Počítače náprav Vnitřní prvky PN ACS 2000 Vyhodnocovací jednotka IMC003 GS03</t>
  </si>
  <si>
    <t>-322649061</t>
  </si>
  <si>
    <t>88</t>
  </si>
  <si>
    <t>7594300314</t>
  </si>
  <si>
    <t>Počítače náprav Vnitřní prvky PN Frauscher Panel pro uchycení skříně 84TE do stojanu</t>
  </si>
  <si>
    <t>-1854264013</t>
  </si>
  <si>
    <t>89</t>
  </si>
  <si>
    <t>7594300641</t>
  </si>
  <si>
    <t>Počítače náprav Vnitřní prvky PN ACS2000 Propojovací kabel VIDEK, červený, délka 0,5 m</t>
  </si>
  <si>
    <t>-2050765551</t>
  </si>
  <si>
    <t>90</t>
  </si>
  <si>
    <t>7594300654</t>
  </si>
  <si>
    <t>Počítače náprav Vnitřní prvky PN ACS2000 Propojovací kabel VIDEK, žlutý, délka 2 m</t>
  </si>
  <si>
    <t>1161769391</t>
  </si>
  <si>
    <t>91</t>
  </si>
  <si>
    <t>7592010104</t>
  </si>
  <si>
    <t>Kolové senzory a snímače počítačů náprav Snímač průjezdu kola RSR 180 (10 m kabel)</t>
  </si>
  <si>
    <t>1794022751</t>
  </si>
  <si>
    <t>92</t>
  </si>
  <si>
    <t>7592010146</t>
  </si>
  <si>
    <t>Kolové senzory a snímače počítačů náprav Neoprénová ochr. hadice 9,8 m</t>
  </si>
  <si>
    <t>1817945849</t>
  </si>
  <si>
    <t>93</t>
  </si>
  <si>
    <t>7592010152</t>
  </si>
  <si>
    <t>Kolové senzory a snímače počítačů náprav Montážní sada neoprénové ochr.hadice</t>
  </si>
  <si>
    <t>1072223198</t>
  </si>
  <si>
    <t>94</t>
  </si>
  <si>
    <t>7592010166</t>
  </si>
  <si>
    <t>Kolové senzory a snímače počítačů náprav Upevňovací souprava SK140</t>
  </si>
  <si>
    <t>-1196282483</t>
  </si>
  <si>
    <t>95</t>
  </si>
  <si>
    <t>7592010172</t>
  </si>
  <si>
    <t>Kolové senzory a snímače počítačů náprav Připevňovací čep BBK pro upevňovací soupravu SK140</t>
  </si>
  <si>
    <t>pár</t>
  </si>
  <si>
    <t>-516090285</t>
  </si>
  <si>
    <t>96</t>
  </si>
  <si>
    <t>7592010176</t>
  </si>
  <si>
    <t>Kolové senzory a snímače počítačů náprav Matice samojistná FS M10</t>
  </si>
  <si>
    <t>646300144</t>
  </si>
  <si>
    <t>97</t>
  </si>
  <si>
    <t>7592010178</t>
  </si>
  <si>
    <t>Kolové senzory a snímače počítačů náprav Matice samojistná FS M12</t>
  </si>
  <si>
    <t>-817029021</t>
  </si>
  <si>
    <t>98</t>
  </si>
  <si>
    <t>7592010186</t>
  </si>
  <si>
    <t>Kolové senzory a snímače počítačů náprav Přepěťová ochrana EPO</t>
  </si>
  <si>
    <t>-1057352299</t>
  </si>
  <si>
    <t>99</t>
  </si>
  <si>
    <t>7592010270</t>
  </si>
  <si>
    <t>Kolové senzory a snímače počítačů náprav Zkušební přípravek PB200</t>
  </si>
  <si>
    <t>881348577</t>
  </si>
  <si>
    <t>100</t>
  </si>
  <si>
    <t>7590140180</t>
  </si>
  <si>
    <t>Závěry Závěr kabelový UPMP-WM VII. (CV736709007)</t>
  </si>
  <si>
    <t>-847500664</t>
  </si>
  <si>
    <t>101</t>
  </si>
  <si>
    <t>7491600250</t>
  </si>
  <si>
    <t>Uzemnění Vnější Tyč ZT 1.5k K- kříž zemnící</t>
  </si>
  <si>
    <t>-2060176286</t>
  </si>
  <si>
    <t>102</t>
  </si>
  <si>
    <t>7590190210</t>
  </si>
  <si>
    <t>Ostatní Skříňka na dokumenty</t>
  </si>
  <si>
    <t>-1180543613</t>
  </si>
  <si>
    <t>103</t>
  </si>
  <si>
    <t>7492400460</t>
  </si>
  <si>
    <t>Kabely, vodiče - vn Kabely nad 22kV Označovací štítek na kabel (100 ks)</t>
  </si>
  <si>
    <t>-1971999070</t>
  </si>
  <si>
    <t>104</t>
  </si>
  <si>
    <t>K</t>
  </si>
  <si>
    <t>7491251010</t>
  </si>
  <si>
    <t>Montáž lišt elektroinstalačních, kabelových žlabů z PVC-U jednokomorových zaklapávacích rozměru 40/40 mm - na konstrukci, omítku apod. včetně spojek, ohybů, rohů, bez krabic</t>
  </si>
  <si>
    <t>273956951</t>
  </si>
  <si>
    <t>105</t>
  </si>
  <si>
    <t>7491252010</t>
  </si>
  <si>
    <t>Montáž krabic elektroinstalačních, rozvodek - bez zapojení krabice přístrojové - včetně zhotovení otvoru</t>
  </si>
  <si>
    <t>-1673703227</t>
  </si>
  <si>
    <t>106</t>
  </si>
  <si>
    <t>7491252020</t>
  </si>
  <si>
    <t>Montáž krabic elektroinstalačních, rozvodek - bez zapojení krabice odbočné s víčkem a svorkovnicí - včetně zhotovení otvoru</t>
  </si>
  <si>
    <t>1847586775</t>
  </si>
  <si>
    <t>107</t>
  </si>
  <si>
    <t>7491254010</t>
  </si>
  <si>
    <t>Montáž zásuvek instalačních domovních 10/16 A, 250 V, IP20 bez přepěťové ochrany nebo se zabudovanou přepěťovou ochranou jednoduchých nebo dvojitých - včetně zapojení a osazení</t>
  </si>
  <si>
    <t>320870042</t>
  </si>
  <si>
    <t>108</t>
  </si>
  <si>
    <t>7491256010</t>
  </si>
  <si>
    <t>Montáž elektrických přímotopů konvektorů přímotopných s termostatem do 3000 W - včetně zapojení a osazení</t>
  </si>
  <si>
    <t>1182010229</t>
  </si>
  <si>
    <t>109</t>
  </si>
  <si>
    <t>7491256020</t>
  </si>
  <si>
    <t>Montáž elektrických přímotopů termostatů prostorových 0-40° C - včetně zapojení a osazení</t>
  </si>
  <si>
    <t>1605667485</t>
  </si>
  <si>
    <t>110</t>
  </si>
  <si>
    <t>7491555025</t>
  </si>
  <si>
    <t>Montáž svítidel základních instalačních zářivkových s krytem se 2 zdroji 1x36 W nebo 1x58 W, IP20 - včetně zapojení a osazení, s klasickým nebo elektronickým předřadníkem, včetně montáže zářivky</t>
  </si>
  <si>
    <t>1441037394</t>
  </si>
  <si>
    <t>111</t>
  </si>
  <si>
    <t>7492553010</t>
  </si>
  <si>
    <t>Montáž kabelů 2- a 3-žílových Cu do 16 mm2 - uložení do země, chráničky, na rošty, pod omítku apod.</t>
  </si>
  <si>
    <t>-2046088753</t>
  </si>
  <si>
    <t>112</t>
  </si>
  <si>
    <t>7492554010</t>
  </si>
  <si>
    <t>Montáž kabelů 4- a 5-žílových Cu do 16 mm2 - uložení do země, chráničky, na rošty, pod omítku apod.</t>
  </si>
  <si>
    <t>-1350745747</t>
  </si>
  <si>
    <t>113</t>
  </si>
  <si>
    <t>7494152010</t>
  </si>
  <si>
    <t>Montáž prázdných rozvodnic plastových nebo oceloplechových min. IP 55, třída izolace II, rozměru š do 400 mm, v do 400 mm - do zdi, na zeď nebo konstrukci, včetně montáže nosné konstrukce, kotevní, spojovací prvků, provedení zkoušek, dodání atestů, revizní zprávy včetně kusové zkoušky, neobsahuje elektrovýzbroj</t>
  </si>
  <si>
    <t>-578869758</t>
  </si>
  <si>
    <t>114</t>
  </si>
  <si>
    <t>7494351040</t>
  </si>
  <si>
    <t>Montáž jističů (do 10 kA) tři+N pólových do 20 A</t>
  </si>
  <si>
    <t>1632673743</t>
  </si>
  <si>
    <t>115</t>
  </si>
  <si>
    <t>7494450515</t>
  </si>
  <si>
    <t>Montáž proudových chráničů čtyřpólových (10 kA) - do skříně nebo rozvaděče</t>
  </si>
  <si>
    <t>1344706235</t>
  </si>
  <si>
    <t>116</t>
  </si>
  <si>
    <t>7494754010</t>
  </si>
  <si>
    <t>Montáž svodičů přepětí pro sítě nn - typ 3 (třída D) pro třífázové sítě - do rozvaděče nebo skříně</t>
  </si>
  <si>
    <t>-1050675885</t>
  </si>
  <si>
    <t>117</t>
  </si>
  <si>
    <t>7498251010</t>
  </si>
  <si>
    <t>Zkoušky a prohlídky rozvodných zařízení kontrola rozvaděčů nn silových, manipulačních, ovládacích, reléových, stejnosměrných 1 pole - kontrola, revize, seřízení a uvedení do provozu zařízení včetně vystavení protokolu</t>
  </si>
  <si>
    <t>512</t>
  </si>
  <si>
    <t>1481867849</t>
  </si>
  <si>
    <t>118</t>
  </si>
  <si>
    <t>7499251010</t>
  </si>
  <si>
    <t>Montáž bezpečnostní tabulky výstražné nebo označovací</t>
  </si>
  <si>
    <t>-1280684255</t>
  </si>
  <si>
    <t>119</t>
  </si>
  <si>
    <t>7590555072</t>
  </si>
  <si>
    <t>Montáž formy pro kabel TCEKE, TCEKES přes délku 0,5 m 5 XN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</si>
  <si>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467748012</t>
  </si>
  <si>
    <t>120</t>
  </si>
  <si>
    <t>7491651035</t>
  </si>
  <si>
    <t>Montáž vnitřního uzemnění ochranné pospojování pevně vodič Cu 4-16 mm2</t>
  </si>
  <si>
    <t>-814976896</t>
  </si>
  <si>
    <t>121</t>
  </si>
  <si>
    <t>7496656010</t>
  </si>
  <si>
    <t>Montáž stojanu pro baterie do 150 Ah - usazení, případné zašroubování do podlahy</t>
  </si>
  <si>
    <t>1712589506</t>
  </si>
  <si>
    <t>122</t>
  </si>
  <si>
    <t>7590555394</t>
  </si>
  <si>
    <t>Montáž svorkovnice AŽD 12 dílná</t>
  </si>
  <si>
    <t>-1775247379</t>
  </si>
  <si>
    <t>123</t>
  </si>
  <si>
    <t>7593315085</t>
  </si>
  <si>
    <t>Montáž vnitřní části objektu OPD 2,5/3,6 - montáž a ukotvení stojanové řady; montáž podélného roštu šířky 200 mm nad stojanovou řadu, prodlouženého v celé délce objektu, svislého k rozváděči a vodorovného od ovládací desky bateriové skříně k bateriové skříni; zatažení, proměření izolačního stavu a jednostranné číslování zabezpečovacích kabelů, nátěr stojanové řady a kabelových roštů. Zhotovení a zapojení kabelových forem</t>
  </si>
  <si>
    <t>1842903318</t>
  </si>
  <si>
    <t>124</t>
  </si>
  <si>
    <t>7593315120</t>
  </si>
  <si>
    <t>Montáž stojanové řady pro 1 stojan - sestavení dodané konstrukce, vyměření místa a usazení stojanové řady, montáž ochranných plechů a roštu stojanové řady, ukotvení</t>
  </si>
  <si>
    <t>-515531138</t>
  </si>
  <si>
    <t>125</t>
  </si>
  <si>
    <t>7593315140</t>
  </si>
  <si>
    <t>Ukotvení stojanové řady do stěny jednou spojnicí</t>
  </si>
  <si>
    <t>995989481</t>
  </si>
  <si>
    <t>126</t>
  </si>
  <si>
    <t>7593315194</t>
  </si>
  <si>
    <t>Montáž žlabu stojanové řady podélného</t>
  </si>
  <si>
    <t>-1656703814</t>
  </si>
  <si>
    <t>127</t>
  </si>
  <si>
    <t>7593315380</t>
  </si>
  <si>
    <t>Montáž panelu reléového</t>
  </si>
  <si>
    <t>1352739216</t>
  </si>
  <si>
    <t>7593315425</t>
  </si>
  <si>
    <t>Zhotovení jednoho zapojení při volné vazbě - naměření vodiče, zatažení a připojení</t>
  </si>
  <si>
    <t>1627244812</t>
  </si>
  <si>
    <t>129</t>
  </si>
  <si>
    <t>7593325080</t>
  </si>
  <si>
    <t>Montáž stavěcího odporu nebo kondenzátoru - včetně zapojení a označení</t>
  </si>
  <si>
    <t>-369124729</t>
  </si>
  <si>
    <t>130</t>
  </si>
  <si>
    <t>7593335040</t>
  </si>
  <si>
    <t>Montáž malorozměrného relé</t>
  </si>
  <si>
    <t>-324207492</t>
  </si>
  <si>
    <t>131</t>
  </si>
  <si>
    <t>7598095155</t>
  </si>
  <si>
    <t>Regulovaní a aktivování automatického přejezdového zařízení bez závor - regulování proudokruhů výstražníku, závorových břeven, regulování chodu břeven, směrovaní výstražníku, kontrola napájecích zdrojů a relé, přezkoušení činnosti zařízení a kontrolní skříňky (indikací a ovládání)</t>
  </si>
  <si>
    <t>307657440</t>
  </si>
  <si>
    <t>132</t>
  </si>
  <si>
    <t>7491652030</t>
  </si>
  <si>
    <t>Montáž vnějšího uzemnění zemnící desky z pozinkované oceli (FeZn), velikosti 1000x500 (ZD02) - do země včetně připojení desky k pásku. Neobsahuje zemní práce</t>
  </si>
  <si>
    <t>1740052756</t>
  </si>
  <si>
    <t>133</t>
  </si>
  <si>
    <t>7491652040</t>
  </si>
  <si>
    <t>Montáž vnějšího uzemnění zemnící tyče z pozinkované oceli (FeZn), délky do 2 m - zemnící tyče (horní konec tyče min. 80 cm pod povrchem) včetně připojení tyče k pásku</t>
  </si>
  <si>
    <t>1028025684</t>
  </si>
  <si>
    <t>134</t>
  </si>
  <si>
    <t>7590145046</t>
  </si>
  <si>
    <t>Montáž závěru kabelového zabezpečovacího na zemní podpěru UPMP - úplná montáž závěru, zatažení kabelu, měření izolačního stavu, jednostranné číslování. Bez provedení zemních prací, zhotovení a zapojení kabelové formy</t>
  </si>
  <si>
    <t>392379808</t>
  </si>
  <si>
    <t>135</t>
  </si>
  <si>
    <t>7590155022</t>
  </si>
  <si>
    <t>Montáž uzemnění návěstního kabelu v kabelovém závěru - připojení uzemňovací propojky na stínění kabelu, připojení uzemňovacího vodiče</t>
  </si>
  <si>
    <t>-748028823</t>
  </si>
  <si>
    <t>136</t>
  </si>
  <si>
    <t>7590545080</t>
  </si>
  <si>
    <t>Ukončení vodičů a lan do D 16 mm2 - včetně odizolování, montáže kabelových ok, odmontování krytu svorkovnice, zapojení na svorku, označení a vyzkoušení</t>
  </si>
  <si>
    <t>úsek</t>
  </si>
  <si>
    <t>1045805811</t>
  </si>
  <si>
    <t>137</t>
  </si>
  <si>
    <t>7590545082</t>
  </si>
  <si>
    <t>Ukončení vodičů a lan do D 50 mm2 - včetně odizolování, montáže kabelových ok, odmontování krytu svorkovnice, zapojení na svorku, označení a vyzkoušení</t>
  </si>
  <si>
    <t>-1179707459</t>
  </si>
  <si>
    <t>138</t>
  </si>
  <si>
    <t>7590725140</t>
  </si>
  <si>
    <t>Situování stožáru návěstidla nebo výstražníku přejezdového zařízení</t>
  </si>
  <si>
    <t>1558390229</t>
  </si>
  <si>
    <t>139</t>
  </si>
  <si>
    <t>7492756030</t>
  </si>
  <si>
    <t>Pomocné práce pro montáž kabelů vyhledání stávajících kabelů ( měření, sonda ) - v obvodu žel. stanice nebo na na trati včetně provedení sondy</t>
  </si>
  <si>
    <t>-419915026</t>
  </si>
  <si>
    <t xml:space="preserve">Poznámka k položce:_x000d_
Chyba programu KROS  není přiřazen ceník</t>
  </si>
  <si>
    <t>140</t>
  </si>
  <si>
    <t>7498351510</t>
  </si>
  <si>
    <t>Vyhotovení zprávy o posouzení bezpečnosti (rizik) včetně analýzy a hodnocení rizik - v souladu s nařízením Evropské komise (ES) č. 352/52009 v rozsahu tohoto SO/PS</t>
  </si>
  <si>
    <t>-882896611</t>
  </si>
  <si>
    <t>141</t>
  </si>
  <si>
    <t>7590115005</t>
  </si>
  <si>
    <t>Montáž objektu rozměru do 2,5 x 3,6 m - usazení na základy, zatažení kabelů a zřízení kabelové rezervy, opravný nátěr. Neobsahuje výkop a zához jam</t>
  </si>
  <si>
    <t>130378580</t>
  </si>
  <si>
    <t>142</t>
  </si>
  <si>
    <t>7590195010</t>
  </si>
  <si>
    <t>Montáž objektu venkovního ovládacího (PZS apod.) - připevnění skříňky na sloupek, zeď apod., zatažení kabelu z domku nebo PSK a zapojení na ovládací skříň. Ochrana skříňky připojením na hlavní uzemňovací sběrnici v domku nebo na zemnicí svorník PSK</t>
  </si>
  <si>
    <t>-1256345833</t>
  </si>
  <si>
    <t>143</t>
  </si>
  <si>
    <t>7590525230</t>
  </si>
  <si>
    <t>Montáž kabelu návěstního volně uloženého s jádrem 1 mm Cu TCEKEZE, TCEKFE, TCEKPFLEY, TCEKPFLEZE do 7 P - 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</si>
  <si>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-1600554187</t>
  </si>
  <si>
    <t>144</t>
  </si>
  <si>
    <t>7590525231</t>
  </si>
  <si>
    <t>Montáž kabelu návěstního volně uloženého s jádrem 1 mm Cu TCEKEZE, TCEKFE, TCEKPFLEY, TCEKPFLEZE do 16 P - 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</si>
  <si>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-928469947</t>
  </si>
  <si>
    <t>145</t>
  </si>
  <si>
    <t>7590525232</t>
  </si>
  <si>
    <t>Montáž kabelu návěstního volně uloženého s jádrem 1 mm Cu TCEKEZE, TCEKFE, TCEKPFLEY, TCEKPFLEZE do 30 P - 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</si>
  <si>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157012701</t>
  </si>
  <si>
    <t>146</t>
  </si>
  <si>
    <t>7590525445</t>
  </si>
  <si>
    <t>Montáž spojky rovné pro plastové kabely párové Raychem XAGA s konektory UDW2 na 1 plášť bez pancíře do 10 žil - nasazení manžety, spojení žil, převlečení manžety, nahřátí pro její tepelné smrštění, uložení spojky v jámě</t>
  </si>
  <si>
    <t>568069448</t>
  </si>
  <si>
    <t>147</t>
  </si>
  <si>
    <t>7590525447</t>
  </si>
  <si>
    <t>Montáž spojky rovné pro plastové kabely párové Raychem XAGA s konektory UDW2 na 1 plášť bez pancíře do 32 žil - nasazení manžety, spojení žil, převlečení manžety, nahřátí pro její tepelné smrštění, uložení spojky v jámě</t>
  </si>
  <si>
    <t>809754685</t>
  </si>
  <si>
    <t>148</t>
  </si>
  <si>
    <t>7590525449</t>
  </si>
  <si>
    <t>Montáž spojky rovné pro plastové kabely párové Raychem XAGA s konektory UDW2 na 1 plášť bez pancíře do 60 žil - nasazení manžety, spojení žil, převlečení manžety, nahřátí pro její tepelné smrštění, uložení spojky v jámě</t>
  </si>
  <si>
    <t>-1650291437</t>
  </si>
  <si>
    <t>149</t>
  </si>
  <si>
    <t>7590555052</t>
  </si>
  <si>
    <t>Montáž formy pro kabel TCEKE, TCEKES do délky 0,5 m 5 XN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</si>
  <si>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-1094732649</t>
  </si>
  <si>
    <t>150</t>
  </si>
  <si>
    <t>7590555132</t>
  </si>
  <si>
    <t>Montáž forma pro kabely TCEKPFLE, TCEKPFLEY, TCEKPFLEZE, TCEKPFLEZY do 3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</si>
  <si>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558056802</t>
  </si>
  <si>
    <t>151</t>
  </si>
  <si>
    <t>7590555136</t>
  </si>
  <si>
    <t>Montáž forma pro kabely TCEKPFLE, TCEKPFLEY, TCEKPFLEZE, TCEKPFLEZY do 7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</si>
  <si>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-1065528247</t>
  </si>
  <si>
    <t>152</t>
  </si>
  <si>
    <t>7590555138</t>
  </si>
  <si>
    <t>Montáž forma pro kabely TCEKPFLE, TCEKPFLEY, TCEKPFLEZE, TCEKPFLEZY do 12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</si>
  <si>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-1418688691</t>
  </si>
  <si>
    <t>153</t>
  </si>
  <si>
    <t>7590555140</t>
  </si>
  <si>
    <t>Montáž forma pro kabely TCEKPFLE, TCEKPFLEY, TCEKPFLEZE, TCEKPFLEZY do 16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</si>
  <si>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-1451070059</t>
  </si>
  <si>
    <t>154</t>
  </si>
  <si>
    <t>7590555144</t>
  </si>
  <si>
    <t>Montáž forma pro kabely TCEKPFLE, TCEKPFLEY, TCEKPFLEZE, TCEKPFLEZY do 30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</si>
  <si>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-1648796489</t>
  </si>
  <si>
    <t>155</t>
  </si>
  <si>
    <t>7590725070</t>
  </si>
  <si>
    <t>Zatmelení skříně návěstního transformátoru</t>
  </si>
  <si>
    <t>2451773</t>
  </si>
  <si>
    <t>156</t>
  </si>
  <si>
    <t>7591505010</t>
  </si>
  <si>
    <t>Vypracování a projednání přechodné úpravy provozu na pozemní komunikaci při vypnutí přejezdového zabezpečovacího zařízení - návrh silničního dopravního značení, včetně jeho kladného projednání s příslušnými orgány státní správy. Měrnou jednotkou je kus železničního přejezdu</t>
  </si>
  <si>
    <t>262144</t>
  </si>
  <si>
    <t>-1097477314</t>
  </si>
  <si>
    <t>157</t>
  </si>
  <si>
    <t>7591505020</t>
  </si>
  <si>
    <t>Pronájem přechodného dopravního značení při vypnutí přejezdového zabezpečovacího zařízení za 1 týden základní sestavy - pro značení jednoduché komunikace (tj. bez křižovatky poblíž přejezdu), křížící žel. trať</t>
  </si>
  <si>
    <t>-1482617726</t>
  </si>
  <si>
    <t>158</t>
  </si>
  <si>
    <t>7591505030</t>
  </si>
  <si>
    <t>Osazení přechodného dopravního značení při vypnutí přejezdového zabezpečovacího zařízení základní sestavy - pro značení jednoduché komunikace (tj. bez křižovatky poblíž přejezdu), křížící žel. trať</t>
  </si>
  <si>
    <t>1420801010</t>
  </si>
  <si>
    <t>159</t>
  </si>
  <si>
    <t>7592815044</t>
  </si>
  <si>
    <t>Montáž plastového výstražníku AŽD 97 s jednou skříní - smontování kompletního výstražníku, označení označovacími štítky, postavení výstražníku včetně transformátorové skříně na základ, montáž transformátorů do skříně a propojení, zatažení kabelu bez zhotovení a zapojení kabelové formy, nátěr. Bez provedení ochrany proti vlivu trakcí</t>
  </si>
  <si>
    <t>1565843972</t>
  </si>
  <si>
    <t>160</t>
  </si>
  <si>
    <t>7592825110</t>
  </si>
  <si>
    <t>Montáž výstražného kříže</t>
  </si>
  <si>
    <t>-199440659</t>
  </si>
  <si>
    <t>161</t>
  </si>
  <si>
    <t>7592905010</t>
  </si>
  <si>
    <t>Montáž článku niklokadmiového kapacity do 200 Ah - postavení článku, připojení vodičů, ochrana svorek vazelinou, změření napětí, kontrola elektrolytu s případným doplněním destilovanou vodou</t>
  </si>
  <si>
    <t>922877464</t>
  </si>
  <si>
    <t>162</t>
  </si>
  <si>
    <t>7593005012</t>
  </si>
  <si>
    <t>Montáž dobíječe, usměrňovače, napáječe nástěnného - včetně připojení vodičů elektrické sítě ss rozvodu a uzemnění, přezkoušení funkce</t>
  </si>
  <si>
    <t>66665944</t>
  </si>
  <si>
    <t>163</t>
  </si>
  <si>
    <t>7593315106</t>
  </si>
  <si>
    <t>Montáž zabezpečovacího stojanu s elektronickými prvky a panely - upevnění stojanu do stojanové řady, připojení ochranného uzemnění a informativní kontrola zapojení</t>
  </si>
  <si>
    <t>-441235340</t>
  </si>
  <si>
    <t>164</t>
  </si>
  <si>
    <t>7593505150</t>
  </si>
  <si>
    <t>Pokládka výstražné fólie do výkopu</t>
  </si>
  <si>
    <t>-92405359</t>
  </si>
  <si>
    <t>165</t>
  </si>
  <si>
    <t>7593505270</t>
  </si>
  <si>
    <t>Montáž kabelového označníku Ball Marker - upevnění kabelového označníku na plášť kabelu upevňovacími prvky</t>
  </si>
  <si>
    <t>-1666272424</t>
  </si>
  <si>
    <t>166</t>
  </si>
  <si>
    <t>7594305010</t>
  </si>
  <si>
    <t>Montáž součástí počítače náprav vyhodnocovací části</t>
  </si>
  <si>
    <t>-434712868</t>
  </si>
  <si>
    <t>167</t>
  </si>
  <si>
    <t>7594305020</t>
  </si>
  <si>
    <t>Montáž součástí počítače náprav bleskojistkové svorkovnice</t>
  </si>
  <si>
    <t>1983268619</t>
  </si>
  <si>
    <t>168</t>
  </si>
  <si>
    <t>7594305070</t>
  </si>
  <si>
    <t>Montáž součástí počítače náprav skříně pro bloky šíře 84TE BGT 01</t>
  </si>
  <si>
    <t>156112493</t>
  </si>
  <si>
    <t>169</t>
  </si>
  <si>
    <t>7594305090</t>
  </si>
  <si>
    <t>Montáž součástí počítače náprav drátové formy pro skříň 84TE</t>
  </si>
  <si>
    <t>-2100751319</t>
  </si>
  <si>
    <t>170</t>
  </si>
  <si>
    <t>7596915035</t>
  </si>
  <si>
    <t>Montáž telefonního objektu VTO 3 - 11 do společné přístrojové skříně - připevnění telefonního objektu na konstrukci, propojení kabelového závěru s přístrojem, dodání, osazení a zapojení suchého článku, nebo připojení na bateriový rozvod, oprava nátěru, vyzkoušení funkce. Bez provedení ochran proti vlivu trakce a před nebezpečným dotykovým napětím</t>
  </si>
  <si>
    <t>34986767</t>
  </si>
  <si>
    <t>171</t>
  </si>
  <si>
    <t>7598015165</t>
  </si>
  <si>
    <t>Funkční přezkoušení venkovního telefonního objektu po připojení na kabelové vedení</t>
  </si>
  <si>
    <t>-2110318056</t>
  </si>
  <si>
    <t>172</t>
  </si>
  <si>
    <t>7598095085</t>
  </si>
  <si>
    <t>Přezkoušení a regulace senzoru počítacího bodu - kontrola (nastavení) mechanických parametrů polohy, regulace napájení, kalibrace, kontrola funkce a započítávání, kontrola indikace</t>
  </si>
  <si>
    <t>993747754</t>
  </si>
  <si>
    <t>173</t>
  </si>
  <si>
    <t>7598095090</t>
  </si>
  <si>
    <t>Přezkoušení a regulace počítače náprav včetně vyhotovení protokolu za 1 úsek - provedení příslušných měření, nastavení zařízení, přezkoušení funkce a vyhotovení protokolu</t>
  </si>
  <si>
    <t>230287965</t>
  </si>
  <si>
    <t>174</t>
  </si>
  <si>
    <t>7598095445</t>
  </si>
  <si>
    <t>Příprava ke komplexním zkouškám automatických přejezdových zabezpečovacích zařízení bez závor jednokolejné - oživení, seřízení a nastavení zařízení s ohledem na postup jeho uvádění do provozu</t>
  </si>
  <si>
    <t>863283931</t>
  </si>
  <si>
    <t>175</t>
  </si>
  <si>
    <t>7598095515</t>
  </si>
  <si>
    <t>Komplexní zkouška automatických přejezdových zabezpečovacích zařízení bez závor jednokolejné - vyzkoušení zařízení podle projektové dokumentace, provedení funkčních zkoušek zařízení dle předpisu SŽDC T200, včetně zkoušek vzájemných vazeb jednotlivých zařízení, provedení dalších specifických zkoušek stanovených např. Drážním úřadem, uvedených v souhlasu s provozem nezavedeného zařízení, v souhlasu s ověřovacím provozem či vyplývajících ze smluvních ustanovení mezi odběratelem a zhotovitelem</t>
  </si>
  <si>
    <t>-1252501964</t>
  </si>
  <si>
    <t>176</t>
  </si>
  <si>
    <t>7598095550</t>
  </si>
  <si>
    <t>Vyhotovení protokolu UTZ pro PZZ bez závor jedna kolej - vykonání prohlídky a zkoušky včetně vyhotovení protokolu podle vyhl. 100/1995 Sb.</t>
  </si>
  <si>
    <t>1815869461</t>
  </si>
  <si>
    <t>177</t>
  </si>
  <si>
    <t>7598095635</t>
  </si>
  <si>
    <t>Vyhotovení revizní správy PZZ - vykonání prohlídky a  zkoušky pro napájení elektrického zařízení včetně vyhotovení revizní zprávy podle vyhl. 100/1995 Sb. a norem ČSN</t>
  </si>
  <si>
    <t>1665831403</t>
  </si>
  <si>
    <t>178</t>
  </si>
  <si>
    <t>9902100800</t>
  </si>
  <si>
    <t>Doprava dodávek zhotovitele, dodávek objednatele nebo výzisku mechanizací přes 3,5 t sypanin do 150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</si>
  <si>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1024</t>
  </si>
  <si>
    <t>-1109212847</t>
  </si>
  <si>
    <t>PSC</t>
  </si>
  <si>
    <t>Poznámka k souboru cen:_x000d_
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 Ceny jsou určeny pro dopravu silničními i kolejovými vozidly. V ceně jsou započteny i náklady na zpáteční cestu dopravního prostředku. Pokud bude realizována jednosměrná přeprava z bodu A do bodu B (např. pro společnost Cargo, a.s.), uvažuje se poloviční vzdálenost z celkově ujeté trasy.</t>
  </si>
  <si>
    <t>179</t>
  </si>
  <si>
    <t>9902200800</t>
  </si>
  <si>
    <t>Doprava dodávek zhotovitele, dodávek objednatele nebo výzisku mechanizací přes 3,5 t objemnějšího kusového materiálu do 150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</si>
  <si>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1282862768</t>
  </si>
  <si>
    <t>180</t>
  </si>
  <si>
    <t>9902900200</t>
  </si>
  <si>
    <t>Naložení objemnějšího kusového materiálu, vybouraných hmot Poznámka: 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</si>
  <si>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1649146573</t>
  </si>
  <si>
    <t>Poznámka k souboru cen:_x000d_
Ceny jsou určeny pro nakládání materiálu v případech, kdy není naložení součástí dodávky materiálu nebo není uvedeno v popisu cen a pro nakládání z meziskládky. Ceny se použijí i pro nakládání materiálu z vlastních zásob objednatele.</t>
  </si>
  <si>
    <t>181</t>
  </si>
  <si>
    <t>9903100200</t>
  </si>
  <si>
    <t>Přeprava mechanizace na místo prováděných prací o hmotnosti do 12 t do 200 km Poznámka: Ceny jsou určeny pro dopravu mechanizmů na místo prováděných prací po silnici i po kolejích.V ceně jsou započteny i náklady na zpáteční cestu dopravního prostředku. Měrnou jednotkou je kus přepravovaného stroje.</t>
  </si>
  <si>
    <t>-1830183596</t>
  </si>
  <si>
    <t>Poznámka k souboru cen:_x000d_
Ceny jsou určeny pro dopravu mechanizmů na místo prováděných prací po silnici i po kolejích.V ceně jsou započteny i náklady na zpáteční cestu dopravního prostředku. Měrnou jednotkou je kus přepravovaného stroje.</t>
  </si>
  <si>
    <t>182</t>
  </si>
  <si>
    <t>9903200200</t>
  </si>
  <si>
    <t>Přeprava mechanizace na místo prováděných prací o hmotnosti přes 12 t do 200 km Poznámka: Ceny jsou určeny pro dopravu mechanizmů na místo prováděných prací po silnici i po kolejích.V ceně jsou započteny i náklady na zpáteční cestu dopravního prostředku. Měrnou jednotkou je kus přepravovaného stroje.</t>
  </si>
  <si>
    <t>1490492803</t>
  </si>
  <si>
    <t>183</t>
  </si>
  <si>
    <t>7590545050</t>
  </si>
  <si>
    <t>Uložení kabelu CYKY do žlabového rozvodu zabezpečovací ústředny do 4 x 10 mm - odvinutí, naměření a položení šňůry na lávku nebo do žlabového rozvodu včetně uchycení v ohybech, zakrytí žlabu a zaizolování konců kabelu, prozvonění a označení</t>
  </si>
  <si>
    <t>1667529049</t>
  </si>
  <si>
    <t>184</t>
  </si>
  <si>
    <t>7590615030</t>
  </si>
  <si>
    <t>Montáž kolejové desky na stojan na podlahu - připevnění kolejové desky na stojan nebo konzolu, usazení kolejové desky se stojanem, zatažení kabelů bez jejich zapojení, ochranné pospojování, kontrola zapojení</t>
  </si>
  <si>
    <t>-741676052</t>
  </si>
  <si>
    <t>185</t>
  </si>
  <si>
    <t>7594305040</t>
  </si>
  <si>
    <t>Montáž součástí počítače náprav upevňovací kolejnicové čelisti SK 140</t>
  </si>
  <si>
    <t>-868901606</t>
  </si>
  <si>
    <t>186</t>
  </si>
  <si>
    <t>9909000200</t>
  </si>
  <si>
    <t>Poplatek za uložení nebezpečného odpadu na oficiální skládku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</si>
  <si>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-2074930982</t>
  </si>
  <si>
    <t>Poznámka k souboru cen:_x000d_
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</si>
  <si>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187</t>
  </si>
  <si>
    <t>7590155046</t>
  </si>
  <si>
    <t>Montáž pasivní ochrany pro omezení atmosférických vlivů u neelektrizovaných tratí dvojité včetně uzemnění</t>
  </si>
  <si>
    <t>556302467</t>
  </si>
  <si>
    <t>188</t>
  </si>
  <si>
    <t>7492756020</t>
  </si>
  <si>
    <t>Pomocné práce pro montáž kabelů montáž označovacího štítku na kabel</t>
  </si>
  <si>
    <t>1551989113</t>
  </si>
  <si>
    <t>189</t>
  </si>
  <si>
    <t>7498451010</t>
  </si>
  <si>
    <t>Měření zemničů zemních odporů - zemniče prvního nebo samostatného - včetně vyhotovení protokolu</t>
  </si>
  <si>
    <t>547243501</t>
  </si>
  <si>
    <t>190</t>
  </si>
  <si>
    <t>7498451019</t>
  </si>
  <si>
    <t>Měření zemničů příplatek za každý další zemnič - včetně vyhotovení protokolu</t>
  </si>
  <si>
    <t>1697198751</t>
  </si>
  <si>
    <t>191</t>
  </si>
  <si>
    <t>7593317010</t>
  </si>
  <si>
    <t>Zrušení jednoho zapojení při volné vazbě - odpojení vodiče a jeho vytažení</t>
  </si>
  <si>
    <t>-2012903441</t>
  </si>
  <si>
    <t>192</t>
  </si>
  <si>
    <t>7594207050</t>
  </si>
  <si>
    <t>Demontáž stojánku kabelového KSL, KSLP</t>
  </si>
  <si>
    <t>-1464557479</t>
  </si>
  <si>
    <t>193</t>
  </si>
  <si>
    <t>7596917010</t>
  </si>
  <si>
    <t>Demontáž telefonních objektů TO AŽD 68</t>
  </si>
  <si>
    <t>-1696017693</t>
  </si>
  <si>
    <t>194</t>
  </si>
  <si>
    <t>7596957350</t>
  </si>
  <si>
    <t>Demontáž stožáru volně stojícího včetně základu do 10 m</t>
  </si>
  <si>
    <t>981226829</t>
  </si>
  <si>
    <t>195</t>
  </si>
  <si>
    <t>7592817010</t>
  </si>
  <si>
    <t>Demontáž výstražníku</t>
  </si>
  <si>
    <t>-1850964739</t>
  </si>
  <si>
    <t>196</t>
  </si>
  <si>
    <t>7592827095</t>
  </si>
  <si>
    <t>Demontáž součástí výstražníku žárovky</t>
  </si>
  <si>
    <t>1770037972</t>
  </si>
  <si>
    <t>197</t>
  </si>
  <si>
    <t>7592827110</t>
  </si>
  <si>
    <t>Demontáž výstražného kříže</t>
  </si>
  <si>
    <t>-1084433015</t>
  </si>
  <si>
    <t>198</t>
  </si>
  <si>
    <t>7592907020</t>
  </si>
  <si>
    <t>Demontáž bloku baterie niklokadmiové kapacity do 200 Ah</t>
  </si>
  <si>
    <t>1950603161</t>
  </si>
  <si>
    <t>199</t>
  </si>
  <si>
    <t>7593007010</t>
  </si>
  <si>
    <t>Demontáž dobíječe, usměrňovače, napáječe ze stojanové řady</t>
  </si>
  <si>
    <t>1502134756</t>
  </si>
  <si>
    <t>200</t>
  </si>
  <si>
    <t>7593107020</t>
  </si>
  <si>
    <t>Demontáž měniče rotačního z napájecího stojanu</t>
  </si>
  <si>
    <t>-1090301298</t>
  </si>
  <si>
    <t>201</t>
  </si>
  <si>
    <t>7593327080</t>
  </si>
  <si>
    <t>Demontáž stavěcího odporu nebo kondenzátoru</t>
  </si>
  <si>
    <t>181173471</t>
  </si>
  <si>
    <t>202</t>
  </si>
  <si>
    <t>7590127025</t>
  </si>
  <si>
    <t>Demontáž skříně ŠM, PSK, SKP, SPP, KS - včetně odpojení zařízení od kabelových rozvodů</t>
  </si>
  <si>
    <t>-507928557</t>
  </si>
  <si>
    <t>203</t>
  </si>
  <si>
    <t>7590527100</t>
  </si>
  <si>
    <t>Demontáž závěru telefonního vodotěsného univerzálního pro kabely celoplastové do 40 žil</t>
  </si>
  <si>
    <t>1151948631</t>
  </si>
  <si>
    <t>204</t>
  </si>
  <si>
    <t>7590617040</t>
  </si>
  <si>
    <t>Demontáž tlačítka nebo světelné buňky z kolejové desky nebo pultu za provozu</t>
  </si>
  <si>
    <t>265561681</t>
  </si>
  <si>
    <t>205</t>
  </si>
  <si>
    <t>7590617070</t>
  </si>
  <si>
    <t>Demontáž označovacího štítku z kolejové desky nebo pultu za provozu</t>
  </si>
  <si>
    <t>-883852616</t>
  </si>
  <si>
    <t>206</t>
  </si>
  <si>
    <t>7593327100</t>
  </si>
  <si>
    <t>Demontáž pojistky zástrčkové pro zabezpečovací zařízení</t>
  </si>
  <si>
    <t>1913143601</t>
  </si>
  <si>
    <t>207</t>
  </si>
  <si>
    <t>7593327110</t>
  </si>
  <si>
    <t>Demontáž pásku zdířkového pojistkového</t>
  </si>
  <si>
    <t>-1031883740</t>
  </si>
  <si>
    <t>208</t>
  </si>
  <si>
    <t>7593337040</t>
  </si>
  <si>
    <t>Demontáž malorozměrného relé</t>
  </si>
  <si>
    <t>-282858687</t>
  </si>
  <si>
    <t>01-2 - zemní práce</t>
  </si>
  <si>
    <t>HZS - Hodinové zúčtovací sazby</t>
  </si>
  <si>
    <t>28610006</t>
  </si>
  <si>
    <t>trubka tlaková hrdlovaná vodovodní PVC dl 6m DN 200</t>
  </si>
  <si>
    <t>CS ÚRS 2019 02</t>
  </si>
  <si>
    <t>-2067788385</t>
  </si>
  <si>
    <t>31111011</t>
  </si>
  <si>
    <t>matice přesná šestihranná Pz DIN 934-8 M27</t>
  </si>
  <si>
    <t>100 kus</t>
  </si>
  <si>
    <t>-927024626</t>
  </si>
  <si>
    <t>31120011</t>
  </si>
  <si>
    <t>podložka DIN 125-A ZB D 27mm</t>
  </si>
  <si>
    <t>-2000358190</t>
  </si>
  <si>
    <t>34575131</t>
  </si>
  <si>
    <t>žlab kabelový s víkem PVC (100x100)</t>
  </si>
  <si>
    <t>1645337002</t>
  </si>
  <si>
    <t>99951114</t>
  </si>
  <si>
    <t>hmota zalévací</t>
  </si>
  <si>
    <t>1078647515</t>
  </si>
  <si>
    <t>34575132</t>
  </si>
  <si>
    <t>spojka kabelového žlabu PVC (100x100)</t>
  </si>
  <si>
    <t>-1857911460</t>
  </si>
  <si>
    <t>460010023</t>
  </si>
  <si>
    <t>Vytyčení trasy vedení kabelového (podzemního) ve volném terénu</t>
  </si>
  <si>
    <t>km</t>
  </si>
  <si>
    <t>1038643132</t>
  </si>
  <si>
    <t xml:space="preserve">Poznámka k souboru cen:_x000d_
1. V cenách jsou zahrnuty i náklady na:_x000d_
a) pochůzky projektovanou tratí,_x000d_
b) vyznačení budoucí trasy,_x000d_
c) rozmístění, očíslování a označení opěrných bodů,_x000d_
d) označení překážek a míst pro kabelové prostupy a podchodové štoly._x000d_
</t>
  </si>
  <si>
    <t>119003131</t>
  </si>
  <si>
    <t>Pomocné konstrukce při zabezpečení výkopu svislé výstražná páska zřízení</t>
  </si>
  <si>
    <t>1223943910</t>
  </si>
  <si>
    <t xml:space="preserve">Poznámka k souboru cen:_x000d_
1. V ceně zřízení -2121, -2131, -2411, -3211, -3212, -3213, -3215, -3217, -3121, -3223, -3227 jsou započteny i náklady na opotřebení._x000d_
2. V ceně zřízení mobilního oplocení -3211, -3213, -3217, -3223, -3227 je zahrnuto i opotřebení betonové patky, vzpěry, spojky._x000d_
3. Položku -2411 lze použít pouze pro šířku výkopu do 1,0 m._x000d_
4. V položce -3131 jsou započteny i náklady na dřevěný sloupek._x000d_
5. U položek -2311, -4111, -4121 je uvažováno se 100% opotřebením. Bezpečný vlez nebo výlez se zpravidla umisťuje po 20 m délky výkopu._x000d_
6. Položky tohoto souboru cen jsou určeny k ocenění pomocných konstrukcí sloužících k zabezpečení výkopů (BOZP) na veřejných prostranstvích (v obcích, na komunikacích apod.). Položky nelze užít k ocenění zařízení staveniště, pokud se toto oceňuje pomocí VRN._x000d_
</t>
  </si>
  <si>
    <t>119003132</t>
  </si>
  <si>
    <t>Pomocné konstrukce při zabezpečení výkopu svislé výstražná páska odstranění</t>
  </si>
  <si>
    <t>-1038121712</t>
  </si>
  <si>
    <t>131301101</t>
  </si>
  <si>
    <t>Hloubení nezapažených jam a zářezů s urovnáním dna do předepsaného profilu a spádu v hornině tř. 4 do 100 m3</t>
  </si>
  <si>
    <t>m3</t>
  </si>
  <si>
    <t>-32261696</t>
  </si>
  <si>
    <t xml:space="preserve">Poznámka k souboru cen:_x000d_
1. Hloubení jam ve stržích a jam pro základy pro příčná a podélná zpevnění dna a břehů pod obrysem výkopu pro koryta vodotečí při lesnicko-technických melioracích (LTM) zejména vykopávky pro konstrukce těles, stupňů, boků, předprahů, prahů, podháněk, výhonů a pro základy zdí, dlažeb, rovnanin, plůtků a hatí se oceňují cenami příslušnými pro objem výkopů do 100 m3, i když skutečný objem výkopu je větší._x000d_
2. Ceny lze použít i pro hloubení nezapažených jam a zářezů pro podzemní vedení, jsou-li tyto práce prováděny z povrchu území._x000d_
3. Předepisuje-li projekt hloubit jámy popsané v pozn. č. 1 v hornině 5 až 7 bez použití trhavin, oceňuje se toto hloubení_x000d_
a) v suchu nebo v mokru cenami 138 40-1101, 138 50-1101 a 138 60-1101 Dolamování zapažených nebo nezapažených hloubených vykopávek;_x000d_
b) v tekoucí vodě při jakékoliv její rychlosti individuálně._x000d_
4. Hloubení nezapažených jam hloubky přes 16 m se oceňuje individuálně._x000d_
5. V cenách jsou započteny i náklady na případné nutné přemístění výkopku ve výkopišti a na přehození výkopku na přilehlém terénu na vzdálenost do 3 m od okraje jámy nebo naložení na dopravní prostředek._x000d_
6. Náklady na svislé přemístění výkopku nad 1 m hloubky se určí dle ustanovení článku č. 3161 všeobecných podmínek katalogu._x000d_
</t>
  </si>
  <si>
    <t>131301109</t>
  </si>
  <si>
    <t>Hloubení nezapažených jam a zářezů s urovnáním dna do předepsaného profilu a spádu Příplatek k cenám za lepivost horniny tř. 4</t>
  </si>
  <si>
    <t>1954160099</t>
  </si>
  <si>
    <t>132302501</t>
  </si>
  <si>
    <t>Hloubení rýh vedle kolejí šířky do 600 mm strojně zapažených i nezapažených hloubky do 1,5 m, pro jakýkoliv objem výkopu v hornině tř. 4</t>
  </si>
  <si>
    <t>-894329910</t>
  </si>
  <si>
    <t xml:space="preserve">Poznámka k souboru cen:_x000d_
1. V cenách jso započteny i náklady na urovnání dna do předepsaného profilu a spádu, s přehozením výkopku na přilehlém terénu na vzdálenost do 3 m od podélné osy rýhy nebo s naložením na dopravní prostředek._x000d_
2. Ceny jsou určeny pro rýhy: šířky přes 200 do 300 mm a hloubky do 750 mm, šířky přes 300 do 400 mm a hloubky do 1 000 mm, šířky přes 400 do 500 mm a hloubky do 1 250 mm, šířky přes 500 do 600 mm a hloubky do 1 500 mm._x000d_
3. Ceny lze použít i pro rýhy mezi dvěma kolejemi, podél koleje v pruhu šířky do 6 m od osy koleje._x000d_
4. Ztížení vykopávky v blízkosti podzemního vedení, které prochází rýhou nebo je uložené ve stěně výkopu, se oceňuje cenou 130 00-1101 Ztížení hloubené vykopávky části A 01 tohoto katalogu._x000d_
5. Roubení se oceňují příslušnými cenami souborů cen části této části nebo části A 01 tohoto katalogu._x000d_
</t>
  </si>
  <si>
    <t>VV</t>
  </si>
  <si>
    <t>0,4*0,6*686</t>
  </si>
  <si>
    <t>0,4*0,9*1814</t>
  </si>
  <si>
    <t>Součet</t>
  </si>
  <si>
    <t>132302509</t>
  </si>
  <si>
    <t>Hloubení rýh vedle kolejí šířky do 600 mm strojně zapažených i nezapažených hloubky do 1,5 m, pro jakýkoliv objem výkopu Příplatek k ceně za lepivost horniny tř. 4</t>
  </si>
  <si>
    <t>523064781</t>
  </si>
  <si>
    <t>174101101</t>
  </si>
  <si>
    <t>Zásyp sypaninou z jakékoliv horniny s uložením výkopku ve vrstvách se zhutněním jam, šachet, rýh nebo kolem objektů v těchto vykopávkách</t>
  </si>
  <si>
    <t>-123383322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</si>
  <si>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</si>
  <si>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141721215</t>
  </si>
  <si>
    <t>Řízený zemní protlak délky protlaku do 50 m v hornině tř. 1 až 4 včetně protlačení trub v hloubce do 6 m vnějšího průměru vrtu přes 180 do 225 mm</t>
  </si>
  <si>
    <t>1982585027</t>
  </si>
  <si>
    <t xml:space="preserve">Poznámka k souboru cen:_x000d_
1. V cenách jsou započteny i náklady na:_x000d_
a) vodorovné přemístění výkopku z protlačovaného potrubí a svislé přemístění výkopku z montážní jámy na přilehlé území a případné přehození na povrchu,_x000d_
b) úpravu čela potrubí pro protlačení,_x000d_
c) bentonitovou směs;_x000d_
2. V cenách nejsou započteny náklady na:_x000d_
a) zemní práce nutné pro provedení protlaku (např. startovací a cílové jámy),_x000d_
b) čerpání vody nad průtok 0,5 l/s,_x000d_
c) montáž vedení a jeho náležitosti, slouží-li protlačená trouba jako ochranné potrubí,_x000d_
d) dodávku potrubí, určeného k protlačení; toto potrubí se oceňuje ve specifikaci, ztratné lze stanovit ve výši 3 %,_x000d_
e) překládání a zajišťování inženýrských sítí, procházejících montážními a startovacími jámami,_x000d_
f) vytyčení směru protlaku a stávajících inženýrských sítí,_x000d_
g) případnou další úpravu trub (svařování, řezání apod.) předcházející vlastnímu protlaku potrubí._x000d_
</t>
  </si>
  <si>
    <t>460070404</t>
  </si>
  <si>
    <t>Hloubení nezapažených jam ručně pro ostatní konstrukce s přemístěním výkopku do vzdálenosti 3 m od okraje jámy nebo naložením na dopravní prostředek, včetně zásypu, zhutnění a urovnání povrchu pro základy zemních podpěr kolejových skříněk pro releové soubory, kabelových stojánků s přepěťovou ochranou, kabelových závěrů a osvětlení výměn, v hornině třídy 4</t>
  </si>
  <si>
    <t>-1770851057</t>
  </si>
  <si>
    <t xml:space="preserve">Poznámka k souboru cen:_x000d_
1. Ceny hloubení jam ručně v hornině třídy 6 a 7 jsou stanoveny za použití pneumatického kladiva._x000d_
</t>
  </si>
  <si>
    <t>181301101</t>
  </si>
  <si>
    <t>Rozprostření a urovnání ornice v rovině nebo ve svahu sklonu do 1:5 při souvislé ploše do 500 m2, tl. vrstvy do 100 mm</t>
  </si>
  <si>
    <t>-1647024257</t>
  </si>
  <si>
    <t xml:space="preserve">Poznámka k souboru cen:_x000d_
1. V ceně jsou započteny i náklady na případné nutné přemístění hromad nebo dočasných skládek na místo spotřeby ze vzdálenosti do 30 m._x000d_
2. V ceně nejsou započteny náklady na získání ornice; toto získání se oceňuje cenami souboru cen 121 10-11 Sejmutí ornice._x000d_
3. Případné nakládání ornice, v souvislosti s pozn. č. 2 se oceňuje cenami souboru cen 167 10-11 Nakládání, skládání a překládání neulehlého výkopku nebo sypaniny._x000d_
4. Jsou-li hromady nebo dočasné skládky ornice umístěny podle projektu ve vzdálenosti přes 30 m od místa spotřeby, oceňuje se její přemístění cenami souboru cen 162 . 0-1 . Vodorovné přemístění výkopku, přičemž se vzdálenost 30 m, uvedená v popisu cen, neodečítá._x000d_
</t>
  </si>
  <si>
    <t>220870121</t>
  </si>
  <si>
    <t>Montáž kolejové desky včetně připevnění kolejové desky na stojan nebo konzolu, usazení kolejové desky se stojanem, zatažení kabelů, ochranného pospojování, kontroly zapojení a opravy nátěru na stojan na podlahu</t>
  </si>
  <si>
    <t>-470515186</t>
  </si>
  <si>
    <t xml:space="preserve">Poznámka k souboru cen:_x000d_
1. V ceně 220 87-0121 není započten náklad na:_x000d_
a) zapojení kabelů po zatažení._x000d_
2. V ceně 220 87-0122 nejsou započteny náklady na:_x000d_
a) zapojení kabelů po zatažení,_x000d_
b) dodávku profilů._x000d_
</t>
  </si>
  <si>
    <t>HZS</t>
  </si>
  <si>
    <t>Hodinové zúčtovací sazby</t>
  </si>
  <si>
    <t>HZS1212</t>
  </si>
  <si>
    <t>Hodinové zúčtovací sazby profesí HSV zemní a pomocné práce kopáč</t>
  </si>
  <si>
    <t>hod</t>
  </si>
  <si>
    <t>-1068913123</t>
  </si>
  <si>
    <t>HZS2222</t>
  </si>
  <si>
    <t>Hodinové zúčtovací sazby profesí PSV provádění stavebních instalací elektrikář odborný</t>
  </si>
  <si>
    <t>2016595327</t>
  </si>
  <si>
    <t>HZS3222</t>
  </si>
  <si>
    <t>Hodinové zúčtovací sazby montáží technologických zařízení na stavebních objektech montér slaboproudých zařízení odborný</t>
  </si>
  <si>
    <t>1292776970</t>
  </si>
  <si>
    <t>HZS4131</t>
  </si>
  <si>
    <t>Hodinové zúčtovací sazby ostatních profesí obsluha stavebních strojů a zařízení jeřábník</t>
  </si>
  <si>
    <t>-1305853290</t>
  </si>
  <si>
    <t>HZS4141</t>
  </si>
  <si>
    <t>Hodinové zúčtovací sazby ostatních profesí obsluha stavebních strojů a zařízení vazač břemen</t>
  </si>
  <si>
    <t>-336043169</t>
  </si>
  <si>
    <t>PS02 - PZS km 20,026</t>
  </si>
  <si>
    <t>02-1 - zabezpečovací zařízení PZS</t>
  </si>
  <si>
    <t>-250155404</t>
  </si>
  <si>
    <t>487240523</t>
  </si>
  <si>
    <t>-1592862145</t>
  </si>
  <si>
    <t>7590521544</t>
  </si>
  <si>
    <t>Venkovní vedení kabelová - metalické sítě Plněné, párované s ochr. vodičem TCEKPFLEY 24 P 1,0 D</t>
  </si>
  <si>
    <t>-203786840</t>
  </si>
  <si>
    <t>1143704604</t>
  </si>
  <si>
    <t>1687436295</t>
  </si>
  <si>
    <t>487392702</t>
  </si>
  <si>
    <t>453637382</t>
  </si>
  <si>
    <t>-1422862014</t>
  </si>
  <si>
    <t>517702887</t>
  </si>
  <si>
    <t>-1436461503</t>
  </si>
  <si>
    <t>-1950913672</t>
  </si>
  <si>
    <t>1986322338</t>
  </si>
  <si>
    <t>1419338358</t>
  </si>
  <si>
    <t>-311516025</t>
  </si>
  <si>
    <t>623335083</t>
  </si>
  <si>
    <t>815570034</t>
  </si>
  <si>
    <t>-697425922</t>
  </si>
  <si>
    <t>56546567</t>
  </si>
  <si>
    <t>-516578818</t>
  </si>
  <si>
    <t>556255043</t>
  </si>
  <si>
    <t>790465734</t>
  </si>
  <si>
    <t>363345253</t>
  </si>
  <si>
    <t>-1193145456</t>
  </si>
  <si>
    <t>1853731384</t>
  </si>
  <si>
    <t>-1705487538</t>
  </si>
  <si>
    <t>838606048</t>
  </si>
  <si>
    <t>147573542</t>
  </si>
  <si>
    <t>1667737952</t>
  </si>
  <si>
    <t>-1444392417</t>
  </si>
  <si>
    <t>1406379778</t>
  </si>
  <si>
    <t>-1808141719</t>
  </si>
  <si>
    <t>1954660942</t>
  </si>
  <si>
    <t>244819343</t>
  </si>
  <si>
    <t>-1251168326</t>
  </si>
  <si>
    <t>510853167</t>
  </si>
  <si>
    <t>1680634279</t>
  </si>
  <si>
    <t>-1602722879</t>
  </si>
  <si>
    <t>-626495243</t>
  </si>
  <si>
    <t>-36630959</t>
  </si>
  <si>
    <t>1341217551</t>
  </si>
  <si>
    <t>-1654805530</t>
  </si>
  <si>
    <t>1984213646</t>
  </si>
  <si>
    <t>88987975</t>
  </si>
  <si>
    <t>-872008126</t>
  </si>
  <si>
    <t>-1776399614</t>
  </si>
  <si>
    <t>-582928001</t>
  </si>
  <si>
    <t>950434978</t>
  </si>
  <si>
    <t>-949456644</t>
  </si>
  <si>
    <t>1548082708</t>
  </si>
  <si>
    <t>1677123940</t>
  </si>
  <si>
    <t>-925161214</t>
  </si>
  <si>
    <t>425749098</t>
  </si>
  <si>
    <t>-1520988978</t>
  </si>
  <si>
    <t>370766837</t>
  </si>
  <si>
    <t>2051412807</t>
  </si>
  <si>
    <t>1375894642</t>
  </si>
  <si>
    <t>2100737368</t>
  </si>
  <si>
    <t>2112286068</t>
  </si>
  <si>
    <t>-903177025</t>
  </si>
  <si>
    <t>-1796716003</t>
  </si>
  <si>
    <t>2044149729</t>
  </si>
  <si>
    <t>646531752</t>
  </si>
  <si>
    <t>-897504820</t>
  </si>
  <si>
    <t>359711394</t>
  </si>
  <si>
    <t>7592820020</t>
  </si>
  <si>
    <t xml:space="preserve">Součásti výstražníku Stožár výstražníku SVND  (CV708275021)</t>
  </si>
  <si>
    <t>640920065</t>
  </si>
  <si>
    <t>855717362</t>
  </si>
  <si>
    <t>2012498200</t>
  </si>
  <si>
    <t>1471004589</t>
  </si>
  <si>
    <t>-2107391431</t>
  </si>
  <si>
    <t>-947598362</t>
  </si>
  <si>
    <t>663002889</t>
  </si>
  <si>
    <t>-888352729</t>
  </si>
  <si>
    <t>-725833841</t>
  </si>
  <si>
    <t>467653496</t>
  </si>
  <si>
    <t>-1237196740</t>
  </si>
  <si>
    <t>10057195</t>
  </si>
  <si>
    <t>526000544</t>
  </si>
  <si>
    <t>-1001919063</t>
  </si>
  <si>
    <t>570077012</t>
  </si>
  <si>
    <t>-1543821983</t>
  </si>
  <si>
    <t>-1079728262</t>
  </si>
  <si>
    <t>-214234599</t>
  </si>
  <si>
    <t>-1060115709</t>
  </si>
  <si>
    <t>-1501402886</t>
  </si>
  <si>
    <t>2026364225</t>
  </si>
  <si>
    <t>-1152204392</t>
  </si>
  <si>
    <t>1785965056</t>
  </si>
  <si>
    <t>-2125313979</t>
  </si>
  <si>
    <t>-1382245177</t>
  </si>
  <si>
    <t>1458750362</t>
  </si>
  <si>
    <t>135616675</t>
  </si>
  <si>
    <t>-1967336741</t>
  </si>
  <si>
    <t>-268763486</t>
  </si>
  <si>
    <t>-1801716597</t>
  </si>
  <si>
    <t>-570150813</t>
  </si>
  <si>
    <t>-1723504466</t>
  </si>
  <si>
    <t>2145176107</t>
  </si>
  <si>
    <t>1901503137</t>
  </si>
  <si>
    <t>-599558421</t>
  </si>
  <si>
    <t>-821611708</t>
  </si>
  <si>
    <t>273487749</t>
  </si>
  <si>
    <t>-66207673</t>
  </si>
  <si>
    <t>1157753219</t>
  </si>
  <si>
    <t>1256596996</t>
  </si>
  <si>
    <t>1126999500</t>
  </si>
  <si>
    <t>470040339</t>
  </si>
  <si>
    <t>-57513419</t>
  </si>
  <si>
    <t>7590555054</t>
  </si>
  <si>
    <t>Montáž formy pro kabel TCEKE, TCEKES do délky 0,5 m 10 XN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</si>
  <si>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-1991442084</t>
  </si>
  <si>
    <t>734774118</t>
  </si>
  <si>
    <t>696674867</t>
  </si>
  <si>
    <t>-194357240</t>
  </si>
  <si>
    <t>-1022803792</t>
  </si>
  <si>
    <t>-1674428725</t>
  </si>
  <si>
    <t>-314240668</t>
  </si>
  <si>
    <t>-804725575</t>
  </si>
  <si>
    <t>-1282878871</t>
  </si>
  <si>
    <t>75926000000R</t>
  </si>
  <si>
    <t xml:space="preserve">Úprava SW </t>
  </si>
  <si>
    <t>153594768</t>
  </si>
  <si>
    <t>Poznámka k položce:_x000d_
Úprava SW v žst. Hořice v Podkrkonoší, doplnění indikace JOP - vstupy_x000d_
- pohotovostní stav_x000d_
- bezanulační stav_x000d_
- bezvýlukový stav</t>
  </si>
  <si>
    <t>-828367973</t>
  </si>
  <si>
    <t>441432694</t>
  </si>
  <si>
    <t>-2103108835</t>
  </si>
  <si>
    <t>-169910441</t>
  </si>
  <si>
    <t>-846910222</t>
  </si>
  <si>
    <t>1502909294</t>
  </si>
  <si>
    <t>510119240</t>
  </si>
  <si>
    <t>113215987</t>
  </si>
  <si>
    <t>-1053644495</t>
  </si>
  <si>
    <t>940246337</t>
  </si>
  <si>
    <t>-935323966</t>
  </si>
  <si>
    <t>-1534270376</t>
  </si>
  <si>
    <t>-1272949159</t>
  </si>
  <si>
    <t>1447711861</t>
  </si>
  <si>
    <t>1909463081</t>
  </si>
  <si>
    <t>1967019031</t>
  </si>
  <si>
    <t>951293411</t>
  </si>
  <si>
    <t>-1473310405</t>
  </si>
  <si>
    <t>2142199066</t>
  </si>
  <si>
    <t>7590555142</t>
  </si>
  <si>
    <t>Montáž forma pro kabely TCEKPFLE, TCEKPFLEY, TCEKPFLEZE, TCEKPFLEZY do 24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</si>
  <si>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1450210836</t>
  </si>
  <si>
    <t>221324538</t>
  </si>
  <si>
    <t>200259602</t>
  </si>
  <si>
    <t>647221755</t>
  </si>
  <si>
    <t>577704350</t>
  </si>
  <si>
    <t>-495492934</t>
  </si>
  <si>
    <t>-188239537</t>
  </si>
  <si>
    <t>805782484</t>
  </si>
  <si>
    <t>-1292804473</t>
  </si>
  <si>
    <t>-849206072</t>
  </si>
  <si>
    <t>-1970653155</t>
  </si>
  <si>
    <t>-1237358983</t>
  </si>
  <si>
    <t>1733524892</t>
  </si>
  <si>
    <t>1215792372</t>
  </si>
  <si>
    <t>154354694</t>
  </si>
  <si>
    <t>-315932143</t>
  </si>
  <si>
    <t>-537677858</t>
  </si>
  <si>
    <t>-187927546</t>
  </si>
  <si>
    <t>-2066419098</t>
  </si>
  <si>
    <t>440689107</t>
  </si>
  <si>
    <t>-492752233</t>
  </si>
  <si>
    <t>-789813821</t>
  </si>
  <si>
    <t>608553741</t>
  </si>
  <si>
    <t>419542235</t>
  </si>
  <si>
    <t>1925035608</t>
  </si>
  <si>
    <t>-1484374313</t>
  </si>
  <si>
    <t>1188388423</t>
  </si>
  <si>
    <t>368016360</t>
  </si>
  <si>
    <t>1375556227</t>
  </si>
  <si>
    <t>02-2 - zemní práce</t>
  </si>
  <si>
    <t>1781158048</t>
  </si>
  <si>
    <t>-461904320</t>
  </si>
  <si>
    <t>249531146</t>
  </si>
  <si>
    <t>-341327066</t>
  </si>
  <si>
    <t>-1347780279</t>
  </si>
  <si>
    <t>-923116441</t>
  </si>
  <si>
    <t>0,4*0,9*2000</t>
  </si>
  <si>
    <t>856222852</t>
  </si>
  <si>
    <t>105728752</t>
  </si>
  <si>
    <t>-1330406507</t>
  </si>
  <si>
    <t>257391985</t>
  </si>
  <si>
    <t>-1620035613</t>
  </si>
  <si>
    <t>835610961</t>
  </si>
  <si>
    <t>1423129099</t>
  </si>
  <si>
    <t>596269434</t>
  </si>
  <si>
    <t>1760780655</t>
  </si>
  <si>
    <t>-422786145</t>
  </si>
  <si>
    <t>-875857999</t>
  </si>
  <si>
    <t>195327688</t>
  </si>
  <si>
    <t>-1130436988</t>
  </si>
  <si>
    <t>569094181</t>
  </si>
  <si>
    <t>PS03 - PZS km 0,741</t>
  </si>
  <si>
    <t>03-1 - zabezpečovací zařízení PZS</t>
  </si>
  <si>
    <t>7590521554</t>
  </si>
  <si>
    <t>Venkovní vedení kabelová - metalické sítě Plněné, párované s ochr. vodičem TCEKPFLEY 48 P 1,0 D</t>
  </si>
  <si>
    <t>-447740639</t>
  </si>
  <si>
    <t>-657328405</t>
  </si>
  <si>
    <t>-712879297</t>
  </si>
  <si>
    <t>-528098274</t>
  </si>
  <si>
    <t>333645755</t>
  </si>
  <si>
    <t>7590521519</t>
  </si>
  <si>
    <t>Venkovní vedení kabelová - metalické sítě Plněné, párované s ochr. vodičem TCEKPFLEY 4 P 1,0 D</t>
  </si>
  <si>
    <t>241552493</t>
  </si>
  <si>
    <t>-108717672</t>
  </si>
  <si>
    <t>184554068</t>
  </si>
  <si>
    <t>-652325045</t>
  </si>
  <si>
    <t>-1499007855</t>
  </si>
  <si>
    <t>12694606</t>
  </si>
  <si>
    <t>944213172</t>
  </si>
  <si>
    <t>7591300210</t>
  </si>
  <si>
    <t>Zámky Zámek výměn.kontr.odtlačný univerzální (HM0404156090000)</t>
  </si>
  <si>
    <t>-623518722</t>
  </si>
  <si>
    <t>7591300170</t>
  </si>
  <si>
    <t>Zámky Skříň ochranná DR odklopná pro výměn.zámek DR (HM0404156030000)</t>
  </si>
  <si>
    <t>1208657768</t>
  </si>
  <si>
    <t>7591300240</t>
  </si>
  <si>
    <t xml:space="preserve">Zámky Štítek na klíče čtvercový  (HM0404199070000)</t>
  </si>
  <si>
    <t>-437659300</t>
  </si>
  <si>
    <t>7591300310</t>
  </si>
  <si>
    <t xml:space="preserve">Zámky Kroužek na zámkové klíče  (HM0404199140000)</t>
  </si>
  <si>
    <t>-1448341043</t>
  </si>
  <si>
    <t>-1130280361</t>
  </si>
  <si>
    <t>407242539</t>
  </si>
  <si>
    <t>-409899163</t>
  </si>
  <si>
    <t>1330922059</t>
  </si>
  <si>
    <t>1120964331</t>
  </si>
  <si>
    <t>137033853</t>
  </si>
  <si>
    <t>-764928992</t>
  </si>
  <si>
    <t>2068310351</t>
  </si>
  <si>
    <t>7593330040</t>
  </si>
  <si>
    <t>Výměnné díly Relé NMŠ 1-2000 (HM0404221990407)</t>
  </si>
  <si>
    <t>989741193</t>
  </si>
  <si>
    <t>390050570</t>
  </si>
  <si>
    <t>591806487</t>
  </si>
  <si>
    <t>467105557</t>
  </si>
  <si>
    <t>-676204943</t>
  </si>
  <si>
    <t>-599281756</t>
  </si>
  <si>
    <t>-164419305</t>
  </si>
  <si>
    <t>145554737</t>
  </si>
  <si>
    <t>1578238585</t>
  </si>
  <si>
    <t>-416479252</t>
  </si>
  <si>
    <t>1436992992</t>
  </si>
  <si>
    <t>-429737884</t>
  </si>
  <si>
    <t>-939136062</t>
  </si>
  <si>
    <t>-1642332281</t>
  </si>
  <si>
    <t>-1583753949</t>
  </si>
  <si>
    <t>-29396993</t>
  </si>
  <si>
    <t>-701359774</t>
  </si>
  <si>
    <t>1567701023</t>
  </si>
  <si>
    <t>-654025194</t>
  </si>
  <si>
    <t>934754980</t>
  </si>
  <si>
    <t>1829208344</t>
  </si>
  <si>
    <t>-568939960</t>
  </si>
  <si>
    <t>-588004001</t>
  </si>
  <si>
    <t>1914782742</t>
  </si>
  <si>
    <t>1930388446</t>
  </si>
  <si>
    <t>-196235773</t>
  </si>
  <si>
    <t>7593330120</t>
  </si>
  <si>
    <t>Výměnné díly Relé NMŠ 1-1500 (HM0404221990415)</t>
  </si>
  <si>
    <t>-1306687962</t>
  </si>
  <si>
    <t>7593320405</t>
  </si>
  <si>
    <t xml:space="preserve">Prvky Kazeta snížená 119  (CV755125008B)</t>
  </si>
  <si>
    <t>1507468696</t>
  </si>
  <si>
    <t>7593320414</t>
  </si>
  <si>
    <t>Prvky Deska propojovací DPN (CV755135004)</t>
  </si>
  <si>
    <t>1651512273</t>
  </si>
  <si>
    <t>7593320450</t>
  </si>
  <si>
    <t>Prvky Relé Schrack PT 570024 základní sestava (CV930025028)</t>
  </si>
  <si>
    <t>-104215503</t>
  </si>
  <si>
    <t>7494003318</t>
  </si>
  <si>
    <t>Modulární přístroje Jističe do 80 A; 10 kA 2-pólové In 2 A, Ue AC 230/400 V / DC 144 V, charakteristika C, 2pól, Icn 10 kA</t>
  </si>
  <si>
    <t>-1542667934</t>
  </si>
  <si>
    <t>7494003314</t>
  </si>
  <si>
    <t>Modulární přístroje Jističe do 80 A; 10 kA 2-pólové In 1 A, Ue AC 230/400 V / DC 144 V, charakteristika C, 2pól, Icn 10 kA</t>
  </si>
  <si>
    <t>-1871971104</t>
  </si>
  <si>
    <t>7494003320</t>
  </si>
  <si>
    <t>Modulární přístroje Jističe do 80 A; 10 kA 2-pólové In 4 A, Ue AC 230/400 V / DC 144 V, charakteristika C, 2pól, Icn 10 kA</t>
  </si>
  <si>
    <t>1626590604</t>
  </si>
  <si>
    <t>1857731290</t>
  </si>
  <si>
    <t>-1622928375</t>
  </si>
  <si>
    <t>-227515469</t>
  </si>
  <si>
    <t>884405374</t>
  </si>
  <si>
    <t>1318591754</t>
  </si>
  <si>
    <t>-2053632177</t>
  </si>
  <si>
    <t>-2125753124</t>
  </si>
  <si>
    <t>2142164920</t>
  </si>
  <si>
    <t>-748122239</t>
  </si>
  <si>
    <t>7590720435</t>
  </si>
  <si>
    <t>Součásti světelných návěstidel Základ svět.náv. TIIIZ 53x73x170cm (HM0592110140000)</t>
  </si>
  <si>
    <t>-301251275</t>
  </si>
  <si>
    <t>134896731</t>
  </si>
  <si>
    <t>-163229297</t>
  </si>
  <si>
    <t>760858256</t>
  </si>
  <si>
    <t>-406053817</t>
  </si>
  <si>
    <t>-2123701546</t>
  </si>
  <si>
    <t>-1255636014</t>
  </si>
  <si>
    <t>-1745439827</t>
  </si>
  <si>
    <t>-1368041721</t>
  </si>
  <si>
    <t>1811036784</t>
  </si>
  <si>
    <t>327010003</t>
  </si>
  <si>
    <t>1961040718</t>
  </si>
  <si>
    <t>684334703</t>
  </si>
  <si>
    <t>939704990</t>
  </si>
  <si>
    <t>1297898716</t>
  </si>
  <si>
    <t>-836864296</t>
  </si>
  <si>
    <t>-1210107341</t>
  </si>
  <si>
    <t>-1044317723</t>
  </si>
  <si>
    <t>1005675004</t>
  </si>
  <si>
    <t>-982887855</t>
  </si>
  <si>
    <t>140293579</t>
  </si>
  <si>
    <t>797727635</t>
  </si>
  <si>
    <t>1592663056</t>
  </si>
  <si>
    <t>801785262</t>
  </si>
  <si>
    <t>678724389</t>
  </si>
  <si>
    <t>-643885286</t>
  </si>
  <si>
    <t>-1260964402</t>
  </si>
  <si>
    <t>563285312</t>
  </si>
  <si>
    <t>7593310070</t>
  </si>
  <si>
    <t xml:space="preserve">Konstrukční díly Deska pro součástky  (CV725715003M)</t>
  </si>
  <si>
    <t>-332905001</t>
  </si>
  <si>
    <t>7593311080</t>
  </si>
  <si>
    <t>Konstrukční díly Svorkovnice WAGO 870 lichá lišta (CV724905011)</t>
  </si>
  <si>
    <t>1879000290</t>
  </si>
  <si>
    <t>7593311090</t>
  </si>
  <si>
    <t>Konstrukční díly Svorkovnice WAGO 870 sudá lišta (CV724905010)</t>
  </si>
  <si>
    <t>-1495667468</t>
  </si>
  <si>
    <t>7593320417</t>
  </si>
  <si>
    <t xml:space="preserve">Prvky Jednotka časová CJS  (CV755139001)</t>
  </si>
  <si>
    <t>-903490952</t>
  </si>
  <si>
    <t>1978112404</t>
  </si>
  <si>
    <t>7593320651</t>
  </si>
  <si>
    <t>Prvky Panel jističů (120mm)</t>
  </si>
  <si>
    <t>1797093374</t>
  </si>
  <si>
    <t>7593310390</t>
  </si>
  <si>
    <t xml:space="preserve">Konstrukční díly Panel krycí  (CV724799002)</t>
  </si>
  <si>
    <t>-1472301444</t>
  </si>
  <si>
    <t>7593310800</t>
  </si>
  <si>
    <t xml:space="preserve">Konstrukční díly Sloupek odstupný  (CV724800002M)</t>
  </si>
  <si>
    <t>-2066357522</t>
  </si>
  <si>
    <t>7593310520</t>
  </si>
  <si>
    <t xml:space="preserve">Konstrukční díly Podložka izolační  (CV724800017M)</t>
  </si>
  <si>
    <t>-2114159972</t>
  </si>
  <si>
    <t>7593310440</t>
  </si>
  <si>
    <t>Konstrukční díly Panel svorkovnicový 12xSV-12C(svor.-svor.) (CV724199001)</t>
  </si>
  <si>
    <t>-1439983744</t>
  </si>
  <si>
    <t>641157456</t>
  </si>
  <si>
    <t>7590710020</t>
  </si>
  <si>
    <t>Návěstidla světelná Návěstidlo stožár. 2 sv. typ:2004 (CV012525004)</t>
  </si>
  <si>
    <t>-149060490</t>
  </si>
  <si>
    <t>7590710155</t>
  </si>
  <si>
    <t>Návěstidla světelná Návěstidlo stožár. 5 sv. typ:2043 (CV012525031)</t>
  </si>
  <si>
    <t>1514322155</t>
  </si>
  <si>
    <t>7590720200</t>
  </si>
  <si>
    <t>Součásti světelných návěstidel Pás označovací velký - plast bílá - červená (CV012449006)</t>
  </si>
  <si>
    <t>421378169</t>
  </si>
  <si>
    <t>7590720253</t>
  </si>
  <si>
    <t>Součásti světelných návěstidel Souprava držáku náv.štítků (1-2)plastová (CV012589008)</t>
  </si>
  <si>
    <t>1030795794</t>
  </si>
  <si>
    <t>7590720255</t>
  </si>
  <si>
    <t>Součásti světelných návěstidel Souprava držáku náv.štítků (3-4)plastová (CV012589009)</t>
  </si>
  <si>
    <t>818163164</t>
  </si>
  <si>
    <t>7590720535</t>
  </si>
  <si>
    <t>Součásti světelných návěstidel Žárovka SIG 1220UE 12V 20W BA 20D (HM0347260100000)</t>
  </si>
  <si>
    <t>1916478860</t>
  </si>
  <si>
    <t>7590720570</t>
  </si>
  <si>
    <t xml:space="preserve">Součásti světelných návěstidel Trafo ST 3 R1  (HM0374215010000)</t>
  </si>
  <si>
    <t>2040646608</t>
  </si>
  <si>
    <t>7592700835</t>
  </si>
  <si>
    <t xml:space="preserve">Upozorňovadla, značky Návěsti označující místo na trati Kříž neplatnosti  Reflex 75x75 norma 620139002 (HM0404127500100)</t>
  </si>
  <si>
    <t>-456481411</t>
  </si>
  <si>
    <t>7592701055</t>
  </si>
  <si>
    <t>Upozorňovadla, značky Návěsti označující místo na trati Upozorň.vzdál.1 trojúhelní úplné norma 00108A (HM0404129990561)</t>
  </si>
  <si>
    <t>2143546162</t>
  </si>
  <si>
    <t>7592701060</t>
  </si>
  <si>
    <t>Upozorňovadla, značky Návěsti označující místo na trati Upozorň.vzdál.2 trojúhelní úplné norma 00108B (HM0404129990562)</t>
  </si>
  <si>
    <t>1128605657</t>
  </si>
  <si>
    <t>7592701065</t>
  </si>
  <si>
    <t>Upozorňovadla, značky Návěsti označující místo na trati Upozorň.vzdál.3 trojúhelní úplné norma 00108C (HM0404129990563)</t>
  </si>
  <si>
    <t>-1153164070</t>
  </si>
  <si>
    <t>7592701090</t>
  </si>
  <si>
    <t>Upozorňovadla, značky Návěsti označující místo na trati Návěst Stanoviště sam.před vč.nosiče (HM0404129990568)</t>
  </si>
  <si>
    <t>-1046816878</t>
  </si>
  <si>
    <t>7592701120</t>
  </si>
  <si>
    <t>Upozorňovadla, značky Návěsti označující místo na trati Návěst Vlak se blíží sam.p 1šikmý pruh (HM0404129990574)</t>
  </si>
  <si>
    <t>-1104208886</t>
  </si>
  <si>
    <t>7592701125</t>
  </si>
  <si>
    <t>Upozorňovadla, značky Návěsti označující místo na trati Návěst Vlak se blíží sam.p 2šikmé pruhy (HM0404129990575)</t>
  </si>
  <si>
    <t>-1242088246</t>
  </si>
  <si>
    <t>7592701130</t>
  </si>
  <si>
    <t>Upozorňovadla, značky Návěsti označující místo na trati Návěst Vlak se blíží sam.p 3šikmé pruhy (HM0404129990576)</t>
  </si>
  <si>
    <t>1995703360</t>
  </si>
  <si>
    <t>7592701135</t>
  </si>
  <si>
    <t>Upozorňovadla, značky Návěsti označující místo na trati Návěst Vlak se blíží sam.p 4šikmé pruhy (HM0404129990577)</t>
  </si>
  <si>
    <t>313021703</t>
  </si>
  <si>
    <t>7592701360</t>
  </si>
  <si>
    <t>Upozorňovadla, značky Návěsti označující místo na trati Objímka pro návěstní štít průměr sloupku 50mm (HM0404129990629)</t>
  </si>
  <si>
    <t>23964966</t>
  </si>
  <si>
    <t>-567107283</t>
  </si>
  <si>
    <t>Poznámka k položce:_x000d_
Úprava a doplnění kolejové desky v žst. Ostroměř DK- doplnění tlačítek, světelných buněk, popisovacích štítků ve stávající desce, včetně vydrátování a doplnění desky o kontrolní skříň PZS</t>
  </si>
  <si>
    <t>7590600000R2</t>
  </si>
  <si>
    <t>1758562915</t>
  </si>
  <si>
    <t>Poznámka k položce:_x000d_
Úprava a doplnění kolejové desky v žst. Ostroměř St. 2 - doplnění tlačítek, světelných buněk, popisovacích štítků ve stávající desce, včetně vydrátování a doplnění desky o kontrolní skříň PZS</t>
  </si>
  <si>
    <t>7590920030</t>
  </si>
  <si>
    <t xml:space="preserve">Součásti výkolejek Stojan sestavený  (CV040705002)</t>
  </si>
  <si>
    <t>-284063322</t>
  </si>
  <si>
    <t>7590920110</t>
  </si>
  <si>
    <t>Součásti výkolejek Táhlo návěstního tělesa s regul.konc. (CV202845002)</t>
  </si>
  <si>
    <t>1855913094</t>
  </si>
  <si>
    <t>7591080780</t>
  </si>
  <si>
    <t>Ostatní náhradní díly EP600 Souprava připevňovací kloubová elmot.přestav. (CV030839002)</t>
  </si>
  <si>
    <t>-43314792</t>
  </si>
  <si>
    <t>7591090110</t>
  </si>
  <si>
    <t>Díly pro zemní montáž přestavníků Ohrádka přestavníku POP KPS (HM0321859992206)</t>
  </si>
  <si>
    <t>-1106471498</t>
  </si>
  <si>
    <t>7590920340</t>
  </si>
  <si>
    <t xml:space="preserve">Součásti výkolejek Těleso návěst.k výkolejkám  (CV032089001)</t>
  </si>
  <si>
    <t>2124142199</t>
  </si>
  <si>
    <t>1571383109</t>
  </si>
  <si>
    <t>-696603918</t>
  </si>
  <si>
    <t>-1974482513</t>
  </si>
  <si>
    <t>1734941751</t>
  </si>
  <si>
    <t>-1693622802</t>
  </si>
  <si>
    <t>-1402380522</t>
  </si>
  <si>
    <t>1812199991</t>
  </si>
  <si>
    <t>-1845786732</t>
  </si>
  <si>
    <t>375400410</t>
  </si>
  <si>
    <t>477649640</t>
  </si>
  <si>
    <t>1811811411</t>
  </si>
  <si>
    <t>910023751</t>
  </si>
  <si>
    <t>-1314439845</t>
  </si>
  <si>
    <t>175963718</t>
  </si>
  <si>
    <t>736406025</t>
  </si>
  <si>
    <t>7590925012</t>
  </si>
  <si>
    <t>Montáž součástí výkolejky stojanu</t>
  </si>
  <si>
    <t>-1843096569</t>
  </si>
  <si>
    <t>7590925018</t>
  </si>
  <si>
    <t>Montáž součástí výkolejky táhla výkolejkového</t>
  </si>
  <si>
    <t>-1681726016</t>
  </si>
  <si>
    <t>7591085030</t>
  </si>
  <si>
    <t>Montáž upevňovací soupravy kloubové s upevněním na koleji</t>
  </si>
  <si>
    <t>1893399920</t>
  </si>
  <si>
    <t>7591095010</t>
  </si>
  <si>
    <t>Dodatečná montáž ohrazení pro elekromotorický přestavník s plastovou ohrádkou</t>
  </si>
  <si>
    <t>-1091857190</t>
  </si>
  <si>
    <t>1766369490</t>
  </si>
  <si>
    <t>1014028515</t>
  </si>
  <si>
    <t>-1533354068</t>
  </si>
  <si>
    <t>7491352030</t>
  </si>
  <si>
    <t>Zhotovení otvorů v ocelovém plechu tloušťky do 4 mm kruhových, průměru do 21 mm - včetně dokončovacích prací</t>
  </si>
  <si>
    <t>207637016</t>
  </si>
  <si>
    <t>7491352036</t>
  </si>
  <si>
    <t>Zhotovení otvorů v ocelovém plechu tloušťky do 4 mm kruhových, průměru přes 42 do 60 mm - včetně dokončovacích prací</t>
  </si>
  <si>
    <t>-874901090</t>
  </si>
  <si>
    <t>-1166309287</t>
  </si>
  <si>
    <t>283709253</t>
  </si>
  <si>
    <t>1428596499</t>
  </si>
  <si>
    <t>-1172806730</t>
  </si>
  <si>
    <t>-1901421774</t>
  </si>
  <si>
    <t>-1949655713</t>
  </si>
  <si>
    <t>803478742</t>
  </si>
  <si>
    <t>1313706576</t>
  </si>
  <si>
    <t>1220047496</t>
  </si>
  <si>
    <t>1583013156</t>
  </si>
  <si>
    <t>-581391822</t>
  </si>
  <si>
    <t>-101364261</t>
  </si>
  <si>
    <t>-112364060</t>
  </si>
  <si>
    <t>-1526182084</t>
  </si>
  <si>
    <t>7590525233</t>
  </si>
  <si>
    <t>Montáž kabelu návěstního volně uloženého s jádrem 1 mm Cu TCEKEZE, TCEKFE, TCEKPFLEY, TCEKPFLEZE do 61 P - příprava kabelového bubnu a přistavení na místo tažení, odvinutí, naměření, odřezání a uložení kabelu do kabelového lože nebo žlabu, protažení překážkami, včetně přípravných a závěrečných prací, přeměření izolačního stavu kabelu, uzavření konců kabelu, přemístění kabelového bubnu</t>
  </si>
  <si>
    <t>655353623</t>
  </si>
  <si>
    <t>-998603091</t>
  </si>
  <si>
    <t>2138902694</t>
  </si>
  <si>
    <t>1731691652</t>
  </si>
  <si>
    <t>7590525451</t>
  </si>
  <si>
    <t>Montáž spojky rovné pro plastové kabely párové Raychem XAGA s konektory UDW2 na 1 plášť bez pancíře do 100 žil - nasazení manžety, spojení žil, převlečení manžety, nahřátí pro její tepelné smrštění, uložení spojky v jámě</t>
  </si>
  <si>
    <t>-559036026</t>
  </si>
  <si>
    <t>-1037640468</t>
  </si>
  <si>
    <t>1441000846</t>
  </si>
  <si>
    <t>-768587241</t>
  </si>
  <si>
    <t>7590555134</t>
  </si>
  <si>
    <t>Montáž forma pro kabely TCEKPFLE, TCEKPFLEY, TCEKPFLEZE, TCEKPFLEZY do 4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</si>
  <si>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1678080113</t>
  </si>
  <si>
    <t>1115945571</t>
  </si>
  <si>
    <t>-918736607</t>
  </si>
  <si>
    <t>-419090594</t>
  </si>
  <si>
    <t>-1652313360</t>
  </si>
  <si>
    <t>7590555146</t>
  </si>
  <si>
    <t>Montáž forma pro kabely TCEKPFLE, TCEKPFLEY, TCEKPFLEZE, TCEKPFLEZY do 48 P 1,0 - odstranění pláště na jednom konci kabelu, odstranění izolace z konců žil na svorkovnici, zhotovení vodní zábrany, zformování a konečná úprava kabelu, kontrolní a závěrečné měření na kabelu, zapojení po měření, montáž příchytky a štítku kabelové formy</t>
  </si>
  <si>
    <t>-289787914</t>
  </si>
  <si>
    <t>-940451891</t>
  </si>
  <si>
    <t>255003993</t>
  </si>
  <si>
    <t>-1312910471</t>
  </si>
  <si>
    <t>-135884188</t>
  </si>
  <si>
    <t>-1794646668</t>
  </si>
  <si>
    <t>-1817881433</t>
  </si>
  <si>
    <t>816423872</t>
  </si>
  <si>
    <t>1073351409</t>
  </si>
  <si>
    <t>-2113220550</t>
  </si>
  <si>
    <t>-874830287</t>
  </si>
  <si>
    <t>-117486889</t>
  </si>
  <si>
    <t>959320376</t>
  </si>
  <si>
    <t>-1082320851</t>
  </si>
  <si>
    <t>904218103</t>
  </si>
  <si>
    <t>457274072</t>
  </si>
  <si>
    <t>-2066658554</t>
  </si>
  <si>
    <t>-102124244</t>
  </si>
  <si>
    <t>-2146343664</t>
  </si>
  <si>
    <t>716501043</t>
  </si>
  <si>
    <t>1274699504</t>
  </si>
  <si>
    <t>-1613243534</t>
  </si>
  <si>
    <t>1398085972</t>
  </si>
  <si>
    <t>-526453702</t>
  </si>
  <si>
    <t>-144050577</t>
  </si>
  <si>
    <t>-1846622672</t>
  </si>
  <si>
    <t>1118786500</t>
  </si>
  <si>
    <t>1174155436</t>
  </si>
  <si>
    <t>209</t>
  </si>
  <si>
    <t>-1742118375</t>
  </si>
  <si>
    <t>210</t>
  </si>
  <si>
    <t>-1404618163</t>
  </si>
  <si>
    <t>211</t>
  </si>
  <si>
    <t>1920517685</t>
  </si>
  <si>
    <t>212</t>
  </si>
  <si>
    <t>-792595921</t>
  </si>
  <si>
    <t>213</t>
  </si>
  <si>
    <t>-1996071701</t>
  </si>
  <si>
    <t>214</t>
  </si>
  <si>
    <t>-140920580</t>
  </si>
  <si>
    <t>215</t>
  </si>
  <si>
    <t>-1748701330</t>
  </si>
  <si>
    <t>216</t>
  </si>
  <si>
    <t>7494351020</t>
  </si>
  <si>
    <t>Montáž jističů (do 10 kA) dvoupólových nebo 1+N pólových do 20 A</t>
  </si>
  <si>
    <t>-1208220026</t>
  </si>
  <si>
    <t>217</t>
  </si>
  <si>
    <t>7590525790</t>
  </si>
  <si>
    <t>Montáž sady svorkovnic WAGO na DIN lištu</t>
  </si>
  <si>
    <t>1059652970</t>
  </si>
  <si>
    <t>218</t>
  </si>
  <si>
    <t>-68012498</t>
  </si>
  <si>
    <t>219</t>
  </si>
  <si>
    <t>7590555090</t>
  </si>
  <si>
    <t>Montáž formy pro kabel TCEKY, TCEKE pro vnitřní část RZZ na kabelu 6 P 1,0 a 7 P 1,0 - odstranění pláště na jednom konci kabelu, odstranění izolace z konců žil na svorkovnici, zformování a konečná úprava kabelu, kontrolní a závěrečné měření na kabelu, zapojení po měření, montáž příchytky a štítku kabelové formy</t>
  </si>
  <si>
    <t>-225145225</t>
  </si>
  <si>
    <t>220</t>
  </si>
  <si>
    <t>7590715032</t>
  </si>
  <si>
    <t>Montáž světelného návěstidla jednostranného stožárového se 2 svítilnami - sestavení kompletního návěstidla bez označení štítky, postavení návěstidla včetně transformátorové skříně na základ, montáž transformátoru do skříně nebo návěstní svítilny, propojení se svorkovnicemi a svítilnami včetně dodání vodičů, montáž obdélníkové tabulky, nasměrování návěstidla, nátěr. Bez ukončení a zapojení zemního kabelu</t>
  </si>
  <si>
    <t>1516556938</t>
  </si>
  <si>
    <t>221</t>
  </si>
  <si>
    <t>7590715042</t>
  </si>
  <si>
    <t>Montáž světelného návěstidla jednostranného stožárového s 5 svítilnami - sestavení kompletního návěstidla bez označení štítky, postavení návěstidla včetně transformátorové skříně na základ, montáž transformátoru do skříně nebo návěstní svítilny, propojení se svorkovnicemi a svítilnami včetně dodání vodičů, montáž obdélníkové tabulky, nasměrování návěstidla, nátěr. Bez ukončení a zapojení zemního kabelu</t>
  </si>
  <si>
    <t>1704886591</t>
  </si>
  <si>
    <t>222</t>
  </si>
  <si>
    <t>7590725040</t>
  </si>
  <si>
    <t>Montáž doplňujících součástí ke světelnému návěstidlu označovacího pásu velkého</t>
  </si>
  <si>
    <t>1082097132</t>
  </si>
  <si>
    <t>223</t>
  </si>
  <si>
    <t>7590725054</t>
  </si>
  <si>
    <t>Montáž doplňujících součástí ke světelnému návěstidlu zneplatnění návěstidla</t>
  </si>
  <si>
    <t>-1950636397</t>
  </si>
  <si>
    <t>224</t>
  </si>
  <si>
    <t>7592705012</t>
  </si>
  <si>
    <t>Montáž upozorňovadla předvěstního na světelné návěstidlo AŽD</t>
  </si>
  <si>
    <t>-1328647007</t>
  </si>
  <si>
    <t>225</t>
  </si>
  <si>
    <t>7592705016</t>
  </si>
  <si>
    <t>Montáž upozorňovadla nízkého na sloupek</t>
  </si>
  <si>
    <t>-2037236682</t>
  </si>
  <si>
    <t>226</t>
  </si>
  <si>
    <t>7593315100</t>
  </si>
  <si>
    <t>Montáž zabezpečovacího stojanu reléového - upevnění stojanu do stojanové řady, připojení ochranného uzemnění a informativní kontrola zapojení</t>
  </si>
  <si>
    <t>-455220101</t>
  </si>
  <si>
    <t>227</t>
  </si>
  <si>
    <t>7590545202</t>
  </si>
  <si>
    <t>Příprava kabelu na rošt přes 0,5 do 1,0 kg/m</t>
  </si>
  <si>
    <t>855169975</t>
  </si>
  <si>
    <t>228</t>
  </si>
  <si>
    <t>-1639666062</t>
  </si>
  <si>
    <t>229</t>
  </si>
  <si>
    <t>7593315382</t>
  </si>
  <si>
    <t>Montáž panelu se svorkovnicemi</t>
  </si>
  <si>
    <t>1630586233</t>
  </si>
  <si>
    <t>230</t>
  </si>
  <si>
    <t>7593315400</t>
  </si>
  <si>
    <t>Montáž kostry pro elektroniku</t>
  </si>
  <si>
    <t>-1069116166</t>
  </si>
  <si>
    <t>231</t>
  </si>
  <si>
    <t>1363719143</t>
  </si>
  <si>
    <t>232</t>
  </si>
  <si>
    <t>7598095075</t>
  </si>
  <si>
    <t>Přezkoušení a regulace proudokruhu světelných návěstidel - nastavení hlavice, přezkoušení správné činností relé a přezkoušení všech správných návěstních znaků, přeměření a vyregulovánl napětí na žárovkách, provizorní zaclonění žárovek a jeho odstranění</t>
  </si>
  <si>
    <t>1428435379</t>
  </si>
  <si>
    <t>233</t>
  </si>
  <si>
    <t>706817280</t>
  </si>
  <si>
    <t>234</t>
  </si>
  <si>
    <t>2109795245</t>
  </si>
  <si>
    <t>235</t>
  </si>
  <si>
    <t>-961917958</t>
  </si>
  <si>
    <t>236</t>
  </si>
  <si>
    <t>2092953903</t>
  </si>
  <si>
    <t>237</t>
  </si>
  <si>
    <t>-1434609542</t>
  </si>
  <si>
    <t>238</t>
  </si>
  <si>
    <t>95139131</t>
  </si>
  <si>
    <t>239</t>
  </si>
  <si>
    <t>-275915127</t>
  </si>
  <si>
    <t>240</t>
  </si>
  <si>
    <t>1156795632</t>
  </si>
  <si>
    <t>241</t>
  </si>
  <si>
    <t>2067194752</t>
  </si>
  <si>
    <t>242</t>
  </si>
  <si>
    <t>-1037428421</t>
  </si>
  <si>
    <t>243</t>
  </si>
  <si>
    <t>290212189</t>
  </si>
  <si>
    <t>244</t>
  </si>
  <si>
    <t>-1553498318</t>
  </si>
  <si>
    <t>245</t>
  </si>
  <si>
    <t>-785009849</t>
  </si>
  <si>
    <t>246</t>
  </si>
  <si>
    <t>1375195004</t>
  </si>
  <si>
    <t>247</t>
  </si>
  <si>
    <t>1221844834</t>
  </si>
  <si>
    <t>248</t>
  </si>
  <si>
    <t>1320384241</t>
  </si>
  <si>
    <t>249</t>
  </si>
  <si>
    <t>-219320774</t>
  </si>
  <si>
    <t>250</t>
  </si>
  <si>
    <t>7590717032</t>
  </si>
  <si>
    <t>Demontáž světelného návěstidla jednostranného stožárového se 2 svítilnami - bez bourání (demontáže) základu</t>
  </si>
  <si>
    <t>1334701623</t>
  </si>
  <si>
    <t>251</t>
  </si>
  <si>
    <t>7590717042</t>
  </si>
  <si>
    <t>Demontáž světelného návěstidla jednostranného stožárového s 5 svítilnami - bez bourání (demontáže) základu</t>
  </si>
  <si>
    <t>-1668880477</t>
  </si>
  <si>
    <t>252</t>
  </si>
  <si>
    <t>7590727040</t>
  </si>
  <si>
    <t>Demontáž součástí ke světelnému návěstidlu označovacího pásu velkého</t>
  </si>
  <si>
    <t>-1733685651</t>
  </si>
  <si>
    <t>253</t>
  </si>
  <si>
    <t>7591305016</t>
  </si>
  <si>
    <t>Montáž zámku výměnového kontrolního odtlačného - úprava štěrkového lože, rozebrání zámku, uvolnění závěrného háku, montáž ochranné skříňky a kostry zámku, regulace závěrného háku, přetypování a sestavení zámku, nasazení krytu a jeho zajištění, oštítkování klíčů a kontrola činnosti</t>
  </si>
  <si>
    <t>-1539966615</t>
  </si>
  <si>
    <t>03-2 - zemní práce</t>
  </si>
  <si>
    <t>105109126</t>
  </si>
  <si>
    <t>34572252</t>
  </si>
  <si>
    <t>lišta elektroinstalační nosná kovová holá DIN TS35 D děrovaná</t>
  </si>
  <si>
    <t>1022217718</t>
  </si>
  <si>
    <t>-1060638315</t>
  </si>
  <si>
    <t>-1537859047</t>
  </si>
  <si>
    <t>34575152</t>
  </si>
  <si>
    <t>žlab kabelový s víkem PVC (200x126)</t>
  </si>
  <si>
    <t>-1050744711</t>
  </si>
  <si>
    <t>34575153</t>
  </si>
  <si>
    <t>spojka kabelového žlabu PVC (200x126)</t>
  </si>
  <si>
    <t>-1213466667</t>
  </si>
  <si>
    <t>133879363</t>
  </si>
  <si>
    <t>860369667</t>
  </si>
  <si>
    <t>-503404041</t>
  </si>
  <si>
    <t>-518736745</t>
  </si>
  <si>
    <t>-1363969549</t>
  </si>
  <si>
    <t>1807926740</t>
  </si>
  <si>
    <t>0,4*0,6*850</t>
  </si>
  <si>
    <t>1722002943</t>
  </si>
  <si>
    <t>254362746</t>
  </si>
  <si>
    <t>629896297</t>
  </si>
  <si>
    <t>-1950516745</t>
  </si>
  <si>
    <t>-43541734</t>
  </si>
  <si>
    <t>-870877005</t>
  </si>
  <si>
    <t>220870122</t>
  </si>
  <si>
    <t>Montáž kolejové desky včetně připevnění kolejové desky na stojan nebo konzolu, usazení kolejové desky se stojanem, zatažení kabelů, ochranného pospojování, kontroly zapojení a opravy nátěru na stavědlový přístroj</t>
  </si>
  <si>
    <t>471568832</t>
  </si>
  <si>
    <t>Poznámka k položce:_x000d_
1x KD v DK _x000d_
1x KD na St2</t>
  </si>
  <si>
    <t>1196648389</t>
  </si>
  <si>
    <t>HZS2132</t>
  </si>
  <si>
    <t>Hodinové zúčtovací sazby profesí PSV provádění stavebních konstrukcí zámečník odborný</t>
  </si>
  <si>
    <t>1849244903</t>
  </si>
  <si>
    <t>1730807928</t>
  </si>
  <si>
    <t>-914728580</t>
  </si>
  <si>
    <t>-1317847586</t>
  </si>
  <si>
    <t>PS04 - PZS km 2,226</t>
  </si>
  <si>
    <t>04-1 - zabezpečovací zařízení PZS</t>
  </si>
  <si>
    <t>1431927809</t>
  </si>
  <si>
    <t>1542063380</t>
  </si>
  <si>
    <t>-1519348695</t>
  </si>
  <si>
    <t>34124761</t>
  </si>
  <si>
    <t>7593310470</t>
  </si>
  <si>
    <t xml:space="preserve">Konstrukční díly Plech krycí  (CV725010004)</t>
  </si>
  <si>
    <t>-387831541</t>
  </si>
  <si>
    <t>7593320027</t>
  </si>
  <si>
    <t xml:space="preserve">Prvky Deska svorek  (CV600945014)</t>
  </si>
  <si>
    <t>-1747916424</t>
  </si>
  <si>
    <t>-2085867545</t>
  </si>
  <si>
    <t>7590540534</t>
  </si>
  <si>
    <t xml:space="preserve">Slaboproudé rozvody, kabely pro přívod a vnitřní instalaci UTP/FTP kategorie 5e 100Mhz  1 Gbps FTP Stíněný plášť, vnitřní, drát, nehořlavý, bezhalogenní, nízkodýmavý</t>
  </si>
  <si>
    <t>-499263933</t>
  </si>
  <si>
    <t>7494003050</t>
  </si>
  <si>
    <t>Modulární přístroje Jističe do 63 A; 6 kA 2-pólové In 2 A, Ue AC 230/400 V / DC 144 V, charakteristika C, 2pól, Icn 6 kA</t>
  </si>
  <si>
    <t>791816694</t>
  </si>
  <si>
    <t>7494003052</t>
  </si>
  <si>
    <t>Modulární přístroje Jističe do 63 A; 6 kA 2-pólové In 4 A, Ue AC 230/400 V / DC 144 V, charakteristika C, 2pól, Icn 6 kA</t>
  </si>
  <si>
    <t>923594436</t>
  </si>
  <si>
    <t>7593311050</t>
  </si>
  <si>
    <t>Konstrukční díly Svorkovnice WAGO 12-ti dílná (CV721225082)</t>
  </si>
  <si>
    <t>1990699938</t>
  </si>
  <si>
    <t>7593311200</t>
  </si>
  <si>
    <t xml:space="preserve">Konstrukční díly Zásuvka ESP ocínovaná  (CV711015024)</t>
  </si>
  <si>
    <t>1738055821</t>
  </si>
  <si>
    <t>97890083</t>
  </si>
  <si>
    <t>7590527042</t>
  </si>
  <si>
    <t>Demontáž kabelu volně uloženého</t>
  </si>
  <si>
    <t>-1815256071</t>
  </si>
  <si>
    <t>7494351032</t>
  </si>
  <si>
    <t>Montáž jističů (do 10 kA) třípólových přes 20 do 63 A</t>
  </si>
  <si>
    <t>1469488807</t>
  </si>
  <si>
    <t>7494552022</t>
  </si>
  <si>
    <t>Montáž vačkových silových spínačů - přepínačů třípólových do 160 A - přepínač 1-0-1</t>
  </si>
  <si>
    <t>1250539418</t>
  </si>
  <si>
    <t>7498150520</t>
  </si>
  <si>
    <t>Vyhotovení výchozí revizní zprávy pro opravné práce pro objem investičních nákladů přes 500 000 do 1 000 000 Kč - celková prohlídka zařízení provozního souboru nebo stavebního objektu včetně měření, zkoušek zařízení tohoto provozního souboru nebo stavebního objektu revizním technikem na zařízení podle požadavku ČSN, včetně hodnocení a vyhotovení celkové revizní zprávy</t>
  </si>
  <si>
    <t>-1451674763</t>
  </si>
  <si>
    <t>-797406690</t>
  </si>
  <si>
    <t>1254813520</t>
  </si>
  <si>
    <t>995890439</t>
  </si>
  <si>
    <t>1919253663</t>
  </si>
  <si>
    <t>-1323585654</t>
  </si>
  <si>
    <t>-1126293706</t>
  </si>
  <si>
    <t>1644914098</t>
  </si>
  <si>
    <t>1726557145</t>
  </si>
  <si>
    <t>7593317380</t>
  </si>
  <si>
    <t>Demontáž panelu reléového</t>
  </si>
  <si>
    <t>-186381597</t>
  </si>
  <si>
    <t>7593325050</t>
  </si>
  <si>
    <t>Montáž jednotky do panelu (kazety)</t>
  </si>
  <si>
    <t>751224329</t>
  </si>
  <si>
    <t>7593325090</t>
  </si>
  <si>
    <t>Montáž diody - včetně zapojení a označení</t>
  </si>
  <si>
    <t>930136581</t>
  </si>
  <si>
    <t>-738592133</t>
  </si>
  <si>
    <t>-656930273</t>
  </si>
  <si>
    <t>-229518554</t>
  </si>
  <si>
    <t>-2002050832</t>
  </si>
  <si>
    <t>1113260113</t>
  </si>
  <si>
    <t>7593337080</t>
  </si>
  <si>
    <t>Demontáž kmitače</t>
  </si>
  <si>
    <t>-1528019507</t>
  </si>
  <si>
    <t>7594107330</t>
  </si>
  <si>
    <t>Demontáž kolejnicového lanového propojení z betonových pražců</t>
  </si>
  <si>
    <t>1824792397</t>
  </si>
  <si>
    <t>-142254400</t>
  </si>
  <si>
    <t>-2126748424</t>
  </si>
  <si>
    <t>7598095185</t>
  </si>
  <si>
    <t>Přezkoušení vlakových cest (vlakových i posunových) za 1 vlakovou cestu - postavení vlakových cest a přezkoušení návěstních znaků návěstidel po přeložení řadiče, přezkoušení změny návěstního pojmu z povolovacího na zakazující po odpadnutí kotvy kolejového relé, přezkoušení nouzového vybavení vlakové cesty, přezkoušení návěstních znaků při zapojení automatického traťového zabezpečovacího zařízení, přezkoušení odjezdových vlakových cest s použitím výlukového klíče pri současné činnosti odjezdových návěstidel</t>
  </si>
  <si>
    <t>-149546955</t>
  </si>
  <si>
    <t>7598095390</t>
  </si>
  <si>
    <t>Příprava ke komplexním zkouškám za 1 jízdní cestu do 30 výhybek - oživení, seřízení a nastavení zařízení s ohledem na postup jeho uvádění do provozu</t>
  </si>
  <si>
    <t>-2060308991</t>
  </si>
  <si>
    <t>-65034929</t>
  </si>
  <si>
    <t>7598095460</t>
  </si>
  <si>
    <t>Komplexní zkouška za 1 jízdní cestu do 30 výhybek - vyzkoušení zařízení podle projektové dokumentace, provedení funkčních zkoušek zařízení dle předpisu SŽDC T200, včetně zkoušek vzájemných vazeb jednotlivých zařízení, provedení dalších specifických zkoušek stanovených např. Drážním úřadem, uvedených v souhlasu s provozem nezavedeného zařízení, v souhlasu s ověřovacím provozem či vyplývajících ze smluvních ustanovení mezi odběratelem a zhotovitelem</t>
  </si>
  <si>
    <t>-1029435415</t>
  </si>
  <si>
    <t>-787134019</t>
  </si>
  <si>
    <t>1611368612</t>
  </si>
  <si>
    <t>-1902292631</t>
  </si>
  <si>
    <t>04-2 - zemní práce</t>
  </si>
  <si>
    <t>-915764874</t>
  </si>
  <si>
    <t>PS05 - PZS km 4,018</t>
  </si>
  <si>
    <t>05-1 - zabezpečovací zařízení PZS</t>
  </si>
  <si>
    <t>-584177548</t>
  </si>
  <si>
    <t>-487074544</t>
  </si>
  <si>
    <t>387316897</t>
  </si>
  <si>
    <t>-1389968879</t>
  </si>
  <si>
    <t>-1505897699</t>
  </si>
  <si>
    <t>7590520614</t>
  </si>
  <si>
    <t>Venkovní vedení kabelová - metalické sítě Plněné 4x0,8 TCEPKPFLEY 5 x 4 x 0,8</t>
  </si>
  <si>
    <t>978741935</t>
  </si>
  <si>
    <t>33917518</t>
  </si>
  <si>
    <t>1092598696</t>
  </si>
  <si>
    <t>-605978031</t>
  </si>
  <si>
    <t>27757226</t>
  </si>
  <si>
    <t>110159552</t>
  </si>
  <si>
    <t>-2038846239</t>
  </si>
  <si>
    <t>618452285</t>
  </si>
  <si>
    <t>-1607104586</t>
  </si>
  <si>
    <t>1936976957</t>
  </si>
  <si>
    <t>-1472606091</t>
  </si>
  <si>
    <t>69404574</t>
  </si>
  <si>
    <t>669542398</t>
  </si>
  <si>
    <t>684828583</t>
  </si>
  <si>
    <t>-1492996970</t>
  </si>
  <si>
    <t>1191664669</t>
  </si>
  <si>
    <t>7594300104</t>
  </si>
  <si>
    <t>Počítače náprav Vnitřní prvky PN ACS 2000 Montážní skříňka BGT06 šíře 126TE</t>
  </si>
  <si>
    <t>1761267835</t>
  </si>
  <si>
    <t>-156912114</t>
  </si>
  <si>
    <t>-1889360339</t>
  </si>
  <si>
    <t>173561273</t>
  </si>
  <si>
    <t>1179085809</t>
  </si>
  <si>
    <t>7594300318</t>
  </si>
  <si>
    <t>Počítače náprav Vnitřní prvky PN Frauscher Panel pro uchycení skříně 126TE do stojanu</t>
  </si>
  <si>
    <t>1916438529</t>
  </si>
  <si>
    <t>1476271194</t>
  </si>
  <si>
    <t>897189912</t>
  </si>
  <si>
    <t>-612391731</t>
  </si>
  <si>
    <t>621028580</t>
  </si>
  <si>
    <t>440317873</t>
  </si>
  <si>
    <t>-950869441</t>
  </si>
  <si>
    <t>-1507688230</t>
  </si>
  <si>
    <t>144493204</t>
  </si>
  <si>
    <t>1119176142</t>
  </si>
  <si>
    <t>-261252540</t>
  </si>
  <si>
    <t>1406795267</t>
  </si>
  <si>
    <t>1111261898</t>
  </si>
  <si>
    <t>1069884665</t>
  </si>
  <si>
    <t>-1598379747</t>
  </si>
  <si>
    <t>-411785710</t>
  </si>
  <si>
    <t>-1938874647</t>
  </si>
  <si>
    <t>1011424165</t>
  </si>
  <si>
    <t>-851659139</t>
  </si>
  <si>
    <t>1638129806</t>
  </si>
  <si>
    <t>-1194638299</t>
  </si>
  <si>
    <t>-1154402624</t>
  </si>
  <si>
    <t>1146939984</t>
  </si>
  <si>
    <t>-1432909742</t>
  </si>
  <si>
    <t>269405198</t>
  </si>
  <si>
    <t>-1497165417</t>
  </si>
  <si>
    <t>-438937056</t>
  </si>
  <si>
    <t>-1617820523</t>
  </si>
  <si>
    <t>-670306631</t>
  </si>
  <si>
    <t>-65011050</t>
  </si>
  <si>
    <t>-2106987097</t>
  </si>
  <si>
    <t>-1800615285</t>
  </si>
  <si>
    <t>-1704620717</t>
  </si>
  <si>
    <t>-442676936</t>
  </si>
  <si>
    <t>-812422864</t>
  </si>
  <si>
    <t>-1460453463</t>
  </si>
  <si>
    <t>-1779469284</t>
  </si>
  <si>
    <t>-467395538</t>
  </si>
  <si>
    <t>165274219</t>
  </si>
  <si>
    <t>-45354588</t>
  </si>
  <si>
    <t>-2113398003</t>
  </si>
  <si>
    <t>1871989500</t>
  </si>
  <si>
    <t>1075329227</t>
  </si>
  <si>
    <t>449733554</t>
  </si>
  <si>
    <t>494617811</t>
  </si>
  <si>
    <t>-306543132</t>
  </si>
  <si>
    <t>-228247243</t>
  </si>
  <si>
    <t>-1533939683</t>
  </si>
  <si>
    <t>1415329126</t>
  </si>
  <si>
    <t>7594190070</t>
  </si>
  <si>
    <t>Ostatní Souprava propojek s oky CEMBRE jednoduchá norma 253039001 (HM0404223991901)</t>
  </si>
  <si>
    <t>1106043323</t>
  </si>
  <si>
    <t>7594190040</t>
  </si>
  <si>
    <t>Ostatní Lanko ocelové průměr 9 s potažením [m] norma 704530110 (HM0404223991639)</t>
  </si>
  <si>
    <t>286507831</t>
  </si>
  <si>
    <t>1837190589</t>
  </si>
  <si>
    <t>-1142342388</t>
  </si>
  <si>
    <t>777826155</t>
  </si>
  <si>
    <t>-453896104</t>
  </si>
  <si>
    <t>1550745481</t>
  </si>
  <si>
    <t>-454798811</t>
  </si>
  <si>
    <t>1600913883</t>
  </si>
  <si>
    <t>-1181229327</t>
  </si>
  <si>
    <t>1300432831</t>
  </si>
  <si>
    <t>1429100876</t>
  </si>
  <si>
    <t>-67280121</t>
  </si>
  <si>
    <t>732733357</t>
  </si>
  <si>
    <t>-1606567471</t>
  </si>
  <si>
    <t>1863456471</t>
  </si>
  <si>
    <t>-2006189834</t>
  </si>
  <si>
    <t>1441387716</t>
  </si>
  <si>
    <t>566935918</t>
  </si>
  <si>
    <t>1449708290</t>
  </si>
  <si>
    <t>-115132316</t>
  </si>
  <si>
    <t>-614411466</t>
  </si>
  <si>
    <t>778842820</t>
  </si>
  <si>
    <t>-1487366253</t>
  </si>
  <si>
    <t>-100720424</t>
  </si>
  <si>
    <t>-1224149435</t>
  </si>
  <si>
    <t>-2082122763</t>
  </si>
  <si>
    <t>-1330038916</t>
  </si>
  <si>
    <t>1223883971</t>
  </si>
  <si>
    <t>-900140539</t>
  </si>
  <si>
    <t>-129994333</t>
  </si>
  <si>
    <t>1300840916</t>
  </si>
  <si>
    <t>1239074003</t>
  </si>
  <si>
    <t>1004041541</t>
  </si>
  <si>
    <t>-909246803</t>
  </si>
  <si>
    <t>-1361580998</t>
  </si>
  <si>
    <t>932052598</t>
  </si>
  <si>
    <t>-1709056430</t>
  </si>
  <si>
    <t>1935089779</t>
  </si>
  <si>
    <t>-1889355374</t>
  </si>
  <si>
    <t>168129735</t>
  </si>
  <si>
    <t>357655068</t>
  </si>
  <si>
    <t>1471721030</t>
  </si>
  <si>
    <t>1284606493</t>
  </si>
  <si>
    <t>341497123</t>
  </si>
  <si>
    <t>-252642918</t>
  </si>
  <si>
    <t>-880903508</t>
  </si>
  <si>
    <t>1320510228</t>
  </si>
  <si>
    <t>7590525402</t>
  </si>
  <si>
    <t>Montáž spojky rovné metalické do 10 XN</t>
  </si>
  <si>
    <t>-858406132</t>
  </si>
  <si>
    <t>894444816</t>
  </si>
  <si>
    <t>1432818095</t>
  </si>
  <si>
    <t>762246213</t>
  </si>
  <si>
    <t>-136684005</t>
  </si>
  <si>
    <t>137629627</t>
  </si>
  <si>
    <t>730870096</t>
  </si>
  <si>
    <t>-525533923</t>
  </si>
  <si>
    <t>1098680128</t>
  </si>
  <si>
    <t>-1739223175</t>
  </si>
  <si>
    <t>296904790</t>
  </si>
  <si>
    <t>777033463</t>
  </si>
  <si>
    <t>608929689</t>
  </si>
  <si>
    <t>-1792658074</t>
  </si>
  <si>
    <t>-289315344</t>
  </si>
  <si>
    <t>2101656326</t>
  </si>
  <si>
    <t>1613688477</t>
  </si>
  <si>
    <t>1104008773</t>
  </si>
  <si>
    <t>1728322199</t>
  </si>
  <si>
    <t>-1406759607</t>
  </si>
  <si>
    <t>-1778426144</t>
  </si>
  <si>
    <t>2143029748</t>
  </si>
  <si>
    <t>135057860</t>
  </si>
  <si>
    <t>1532080346</t>
  </si>
  <si>
    <t>1571351723</t>
  </si>
  <si>
    <t>-1691462282</t>
  </si>
  <si>
    <t>509998803</t>
  </si>
  <si>
    <t>-1793407240</t>
  </si>
  <si>
    <t>1316294966</t>
  </si>
  <si>
    <t>-1385995306</t>
  </si>
  <si>
    <t>-884047889</t>
  </si>
  <si>
    <t>729877093</t>
  </si>
  <si>
    <t>1135566614</t>
  </si>
  <si>
    <t>-1866305186</t>
  </si>
  <si>
    <t>1304759956</t>
  </si>
  <si>
    <t>7594305075</t>
  </si>
  <si>
    <t>Montáž součástí počítače náprav skříně pro bloky šíře 126TE BGT 03</t>
  </si>
  <si>
    <t>1164586928</t>
  </si>
  <si>
    <t>7594305095</t>
  </si>
  <si>
    <t>Montáž součástí počítače náprav drátové formy pro skříň 126TE</t>
  </si>
  <si>
    <t>-116757469</t>
  </si>
  <si>
    <t>1423380032</t>
  </si>
  <si>
    <t>-1816808010</t>
  </si>
  <si>
    <t>-1806537514</t>
  </si>
  <si>
    <t>-1123261127</t>
  </si>
  <si>
    <t>-1528181334</t>
  </si>
  <si>
    <t>1297842020</t>
  </si>
  <si>
    <t>-1575242315</t>
  </si>
  <si>
    <t>-2083568255</t>
  </si>
  <si>
    <t>-1146644051</t>
  </si>
  <si>
    <t>1897286097</t>
  </si>
  <si>
    <t>-1282353988</t>
  </si>
  <si>
    <t>-2027364341</t>
  </si>
  <si>
    <t>17504806</t>
  </si>
  <si>
    <t>-1284352993</t>
  </si>
  <si>
    <t>-258049325</t>
  </si>
  <si>
    <t>898333193</t>
  </si>
  <si>
    <t>-1841318883</t>
  </si>
  <si>
    <t>905930536</t>
  </si>
  <si>
    <t>-1579321179</t>
  </si>
  <si>
    <t>-268579641</t>
  </si>
  <si>
    <t>1143165136</t>
  </si>
  <si>
    <t>513839480</t>
  </si>
  <si>
    <t>-731474960</t>
  </si>
  <si>
    <t>-1247124955</t>
  </si>
  <si>
    <t>33842816</t>
  </si>
  <si>
    <t>611747189</t>
  </si>
  <si>
    <t>1127374251</t>
  </si>
  <si>
    <t>05-2 - zemní práce</t>
  </si>
  <si>
    <t>-367758455</t>
  </si>
  <si>
    <t>-2087979496</t>
  </si>
  <si>
    <t>1358321720</t>
  </si>
  <si>
    <t>972461013</t>
  </si>
  <si>
    <t>-2018442965</t>
  </si>
  <si>
    <t>136249767</t>
  </si>
  <si>
    <t>-1067832866</t>
  </si>
  <si>
    <t>1416436921</t>
  </si>
  <si>
    <t>1202630162</t>
  </si>
  <si>
    <t>-414447741</t>
  </si>
  <si>
    <t>0,4*0,9*3280</t>
  </si>
  <si>
    <t>1873268040</t>
  </si>
  <si>
    <t>-1543738877</t>
  </si>
  <si>
    <t>664631690</t>
  </si>
  <si>
    <t>-1425297488</t>
  </si>
  <si>
    <t>621892397</t>
  </si>
  <si>
    <t>-2131641376</t>
  </si>
  <si>
    <t>981890353</t>
  </si>
  <si>
    <t>-1876588443</t>
  </si>
  <si>
    <t>1183976254</t>
  </si>
  <si>
    <t>1341756445</t>
  </si>
  <si>
    <t>PS06 - PZS km 7,814</t>
  </si>
  <si>
    <t>06-1 - zabezpečovací zařízení PZS</t>
  </si>
  <si>
    <t>1090266144</t>
  </si>
  <si>
    <t>617555228</t>
  </si>
  <si>
    <t>-1462427112</t>
  </si>
  <si>
    <t>-130484972</t>
  </si>
  <si>
    <t>1571660911</t>
  </si>
  <si>
    <t>-279441421</t>
  </si>
  <si>
    <t>554338250</t>
  </si>
  <si>
    <t>-1233336502</t>
  </si>
  <si>
    <t>1107070881</t>
  </si>
  <si>
    <t>-1879329916</t>
  </si>
  <si>
    <t>-1065541809</t>
  </si>
  <si>
    <t>999332025</t>
  </si>
  <si>
    <t>-108180340</t>
  </si>
  <si>
    <t>-788682635</t>
  </si>
  <si>
    <t>598943983</t>
  </si>
  <si>
    <t>1744815269</t>
  </si>
  <si>
    <t>-1634963063</t>
  </si>
  <si>
    <t>123055243</t>
  </si>
  <si>
    <t>1990624530</t>
  </si>
  <si>
    <t>-1560098624</t>
  </si>
  <si>
    <t>7590110150</t>
  </si>
  <si>
    <t>Domky, přístřešky Reléový domek - výška 3,10 m - podle zvl. požadavků a předložené dokumentace 3x3,5 m</t>
  </si>
  <si>
    <t>-2073010552</t>
  </si>
  <si>
    <t>-299896813</t>
  </si>
  <si>
    <t>-1828686540</t>
  </si>
  <si>
    <t>2095975203</t>
  </si>
  <si>
    <t>-625090294</t>
  </si>
  <si>
    <t>186800332</t>
  </si>
  <si>
    <t>-1900099952</t>
  </si>
  <si>
    <t>1875353120</t>
  </si>
  <si>
    <t>-1045917733</t>
  </si>
  <si>
    <t>-817039319</t>
  </si>
  <si>
    <t>39788600</t>
  </si>
  <si>
    <t>129195674</t>
  </si>
  <si>
    <t>-696252221</t>
  </si>
  <si>
    <t>-331641938</t>
  </si>
  <si>
    <t>-298940863</t>
  </si>
  <si>
    <t>-1151760814</t>
  </si>
  <si>
    <t>238193267</t>
  </si>
  <si>
    <t>901653483</t>
  </si>
  <si>
    <t>-1005557511</t>
  </si>
  <si>
    <t>856717863</t>
  </si>
  <si>
    <t>-1514013341</t>
  </si>
  <si>
    <t>-1705456413</t>
  </si>
  <si>
    <t>-1865499539</t>
  </si>
  <si>
    <t>-1540587934</t>
  </si>
  <si>
    <t>-1159679718</t>
  </si>
  <si>
    <t>435678744</t>
  </si>
  <si>
    <t>-1506115281</t>
  </si>
  <si>
    <t>-1094200546</t>
  </si>
  <si>
    <t>998811732</t>
  </si>
  <si>
    <t>14769085</t>
  </si>
  <si>
    <t>-1269229659</t>
  </si>
  <si>
    <t>-814899196</t>
  </si>
  <si>
    <t>-2118248815</t>
  </si>
  <si>
    <t>-1321635130</t>
  </si>
  <si>
    <t>123880472</t>
  </si>
  <si>
    <t>2135284833</t>
  </si>
  <si>
    <t>241320888</t>
  </si>
  <si>
    <t>-363954028</t>
  </si>
  <si>
    <t>-1372582640</t>
  </si>
  <si>
    <t>-280878700</t>
  </si>
  <si>
    <t>1968854448</t>
  </si>
  <si>
    <t>938965726</t>
  </si>
  <si>
    <t>-940051158</t>
  </si>
  <si>
    <t>2902669</t>
  </si>
  <si>
    <t>-2002498772</t>
  </si>
  <si>
    <t>-2089302809</t>
  </si>
  <si>
    <t>-1743550194</t>
  </si>
  <si>
    <t>367350310</t>
  </si>
  <si>
    <t>-2077387822</t>
  </si>
  <si>
    <t>-1225065234</t>
  </si>
  <si>
    <t>7594300308</t>
  </si>
  <si>
    <t>Počítače náprav Vnitřní prvky PN Frauscher Panel pro uchycení skříně 42TE do stojanu</t>
  </si>
  <si>
    <t>1794994061</t>
  </si>
  <si>
    <t>7594300102</t>
  </si>
  <si>
    <t>Počítače náprav Vnitřní prvky PN ACS 2000 Montážní skříňka BGT05 šíře 42TE</t>
  </si>
  <si>
    <t>1858185429</t>
  </si>
  <si>
    <t>1496163444</t>
  </si>
  <si>
    <t>-1123253860</t>
  </si>
  <si>
    <t>-40614436</t>
  </si>
  <si>
    <t>-326787905</t>
  </si>
  <si>
    <t>-1323341654</t>
  </si>
  <si>
    <t>1851441644</t>
  </si>
  <si>
    <t>-1797122897</t>
  </si>
  <si>
    <t>451311765</t>
  </si>
  <si>
    <t>-871543702</t>
  </si>
  <si>
    <t>-1294632631</t>
  </si>
  <si>
    <t>-669927667</t>
  </si>
  <si>
    <t>-1648420680</t>
  </si>
  <si>
    <t>1136859942</t>
  </si>
  <si>
    <t>1931565721</t>
  </si>
  <si>
    <t>1674385659</t>
  </si>
  <si>
    <t>-617402642</t>
  </si>
  <si>
    <t>874554208</t>
  </si>
  <si>
    <t>-1501955298</t>
  </si>
  <si>
    <t>-1151329601</t>
  </si>
  <si>
    <t>1755411028</t>
  </si>
  <si>
    <t>-2046410639</t>
  </si>
  <si>
    <t>303722376</t>
  </si>
  <si>
    <t>-1951413961</t>
  </si>
  <si>
    <t>-1361715155</t>
  </si>
  <si>
    <t>7590540320</t>
  </si>
  <si>
    <t>Slaboproudé rozvody, kabely pro přívod a vnitřní instalaci Pro pevné vnitřní uložení J-Y(St)Y 6x2x0,8 Lg</t>
  </si>
  <si>
    <t>-1047488382</t>
  </si>
  <si>
    <t>1727177100</t>
  </si>
  <si>
    <t>-726998303</t>
  </si>
  <si>
    <t>1051581480</t>
  </si>
  <si>
    <t>1766635854</t>
  </si>
  <si>
    <t>882552301</t>
  </si>
  <si>
    <t>-939880623</t>
  </si>
  <si>
    <t>-616787073</t>
  </si>
  <si>
    <t>99834319</t>
  </si>
  <si>
    <t>879105219</t>
  </si>
  <si>
    <t>1233426247</t>
  </si>
  <si>
    <t>-1579222255</t>
  </si>
  <si>
    <t>-2069219617</t>
  </si>
  <si>
    <t>878282560</t>
  </si>
  <si>
    <t>-684723605</t>
  </si>
  <si>
    <t>1407731382</t>
  </si>
  <si>
    <t>595256462</t>
  </si>
  <si>
    <t>106484651</t>
  </si>
  <si>
    <t>-368666612</t>
  </si>
  <si>
    <t>-1758610748</t>
  </si>
  <si>
    <t>-944447049</t>
  </si>
  <si>
    <t>256442722</t>
  </si>
  <si>
    <t>-1763675203</t>
  </si>
  <si>
    <t>-1841163051</t>
  </si>
  <si>
    <t>1462762600</t>
  </si>
  <si>
    <t>-628121656</t>
  </si>
  <si>
    <t>954154542</t>
  </si>
  <si>
    <t>499330646</t>
  </si>
  <si>
    <t>1886921236</t>
  </si>
  <si>
    <t>514509044</t>
  </si>
  <si>
    <t>-349043659</t>
  </si>
  <si>
    <t>-1754299802</t>
  </si>
  <si>
    <t>-1469053111</t>
  </si>
  <si>
    <t>224798565</t>
  </si>
  <si>
    <t>-1511659943</t>
  </si>
  <si>
    <t>-57352758</t>
  </si>
  <si>
    <t>664296204</t>
  </si>
  <si>
    <t>-602552649</t>
  </si>
  <si>
    <t>59022118</t>
  </si>
  <si>
    <t>1825066971</t>
  </si>
  <si>
    <t>114708419</t>
  </si>
  <si>
    <t>705976190</t>
  </si>
  <si>
    <t>159382248</t>
  </si>
  <si>
    <t>-1249239834</t>
  </si>
  <si>
    <t>-1746026659</t>
  </si>
  <si>
    <t>-1198265690</t>
  </si>
  <si>
    <t>-969504854</t>
  </si>
  <si>
    <t>-680100833</t>
  </si>
  <si>
    <t>-458700222</t>
  </si>
  <si>
    <t>-17703381</t>
  </si>
  <si>
    <t>1788994839</t>
  </si>
  <si>
    <t>2115635400</t>
  </si>
  <si>
    <t>-107415351</t>
  </si>
  <si>
    <t>-159499813</t>
  </si>
  <si>
    <t>364932709</t>
  </si>
  <si>
    <t>486770982</t>
  </si>
  <si>
    <t>1301151159</t>
  </si>
  <si>
    <t>1608927481</t>
  </si>
  <si>
    <t>1936047730</t>
  </si>
  <si>
    <t>-1944122169</t>
  </si>
  <si>
    <t>1560329378</t>
  </si>
  <si>
    <t>-1029388095</t>
  </si>
  <si>
    <t>1975990534</t>
  </si>
  <si>
    <t>1946825030</t>
  </si>
  <si>
    <t>1226110403</t>
  </si>
  <si>
    <t>7594305065</t>
  </si>
  <si>
    <t>Montáž součástí počítače náprav skříně pro bloky šíře 42TE BGT 02</t>
  </si>
  <si>
    <t>1694789785</t>
  </si>
  <si>
    <t>7594305085</t>
  </si>
  <si>
    <t>Montáž součástí počítače náprav drátové formy pro skříň 42TE</t>
  </si>
  <si>
    <t>505393881</t>
  </si>
  <si>
    <t>1901855980</t>
  </si>
  <si>
    <t>-62208244</t>
  </si>
  <si>
    <t>1574723492</t>
  </si>
  <si>
    <t>-627666409</t>
  </si>
  <si>
    <t>7590610000R</t>
  </si>
  <si>
    <t>Úprava kolejové desky v žst. Butoves-DK</t>
  </si>
  <si>
    <t>55978733</t>
  </si>
  <si>
    <t>Poznámka k položce:_x000d_
Úprava kolejové desky dle schválené dokumentace, včetně materiálu a kontroly po montáži</t>
  </si>
  <si>
    <t>1662750641</t>
  </si>
  <si>
    <t>144940952</t>
  </si>
  <si>
    <t>533776241</t>
  </si>
  <si>
    <t>-1787389935</t>
  </si>
  <si>
    <t>1709212899</t>
  </si>
  <si>
    <t>-809891303</t>
  </si>
  <si>
    <t>-1712797242</t>
  </si>
  <si>
    <t>211056746</t>
  </si>
  <si>
    <t>221300702</t>
  </si>
  <si>
    <t>69797030</t>
  </si>
  <si>
    <t>-1662449276</t>
  </si>
  <si>
    <t>7492751040</t>
  </si>
  <si>
    <t>Montáž ukončení kabelů nn v rozvaděči nebo na přístroji izolovaných s označením 7 - 12-ti žílových do 4 mm2 - montáž kabelové koncovky nebo záklopky včetně odizolování pláště a izolace žil kabelu, ukončení žil v rozvaděči, upevnění kabelových ok, roz. trubice, zakončení stínění apod.</t>
  </si>
  <si>
    <t>1916953933</t>
  </si>
  <si>
    <t>-1939573954</t>
  </si>
  <si>
    <t>7590925022</t>
  </si>
  <si>
    <t>Montáž součástí výkolejky výkolejkové spojnice</t>
  </si>
  <si>
    <t>-22866754</t>
  </si>
  <si>
    <t>521310451</t>
  </si>
  <si>
    <t>287448510</t>
  </si>
  <si>
    <t>-320936298</t>
  </si>
  <si>
    <t>1846143102</t>
  </si>
  <si>
    <t>2062856541</t>
  </si>
  <si>
    <t>-1670302291</t>
  </si>
  <si>
    <t>-1715674752</t>
  </si>
  <si>
    <t>358046886</t>
  </si>
  <si>
    <t>413472870</t>
  </si>
  <si>
    <t>-1484213780</t>
  </si>
  <si>
    <t>1851988415</t>
  </si>
  <si>
    <t>-634461927</t>
  </si>
  <si>
    <t>1401122649</t>
  </si>
  <si>
    <t>582881012</t>
  </si>
  <si>
    <t>616498140</t>
  </si>
  <si>
    <t>2079640413</t>
  </si>
  <si>
    <t>-1748502634</t>
  </si>
  <si>
    <t>-255975808</t>
  </si>
  <si>
    <t>-1956653968</t>
  </si>
  <si>
    <t>609539000</t>
  </si>
  <si>
    <t>1257544284</t>
  </si>
  <si>
    <t>-651123393</t>
  </si>
  <si>
    <t>06-2 - zemní práce</t>
  </si>
  <si>
    <t>-717346230</t>
  </si>
  <si>
    <t>-2033805606</t>
  </si>
  <si>
    <t>-2039244471</t>
  </si>
  <si>
    <t>369178392</t>
  </si>
  <si>
    <t>621366575</t>
  </si>
  <si>
    <t>-572241059</t>
  </si>
  <si>
    <t>-1418068143</t>
  </si>
  <si>
    <t>-840641876</t>
  </si>
  <si>
    <t>1042735573</t>
  </si>
  <si>
    <t>-1395886217</t>
  </si>
  <si>
    <t>-1930597626</t>
  </si>
  <si>
    <t>0,4*0,9*1900</t>
  </si>
  <si>
    <t>-542468869</t>
  </si>
  <si>
    <t>1471886012</t>
  </si>
  <si>
    <t>-1660767906</t>
  </si>
  <si>
    <t>-1746679657</t>
  </si>
  <si>
    <t>4231830</t>
  </si>
  <si>
    <t>-2124304457</t>
  </si>
  <si>
    <t>-20492371</t>
  </si>
  <si>
    <t>1196065956</t>
  </si>
  <si>
    <t>1635165947</t>
  </si>
  <si>
    <t>1483258704</t>
  </si>
  <si>
    <t>PS07 - Napájení PZS</t>
  </si>
  <si>
    <t>SO01 - Napájení PZS v km 18,810</t>
  </si>
  <si>
    <t>OST - Ostatní</t>
  </si>
  <si>
    <t>OST</t>
  </si>
  <si>
    <t>Ostatní</t>
  </si>
  <si>
    <t>7590120175</t>
  </si>
  <si>
    <t>Skříně Skříň přístroj.pro přejezdy sp 133/313.1.12 (HM0354399998281)</t>
  </si>
  <si>
    <t>98587446</t>
  </si>
  <si>
    <t>7494004084</t>
  </si>
  <si>
    <t>Modulární přístroje Přepěťové ochrany Svodiče bleskových proudů typ 1, Iimp 25 kA, Uc AC 350 V, výměnné moduly, se signalizací, jiskřiště, 3+N-pól</t>
  </si>
  <si>
    <t>1313556290</t>
  </si>
  <si>
    <t>7494010428</t>
  </si>
  <si>
    <t>Přístroje pro spínání a ovládání Svornice a pomocný materiál Svornice Svorka RSA 16 A řadová černá</t>
  </si>
  <si>
    <t>-1723959930</t>
  </si>
  <si>
    <t>7491205710</t>
  </si>
  <si>
    <t>Elektroinstalační materiál Zásuvky instalační Zásuvka PCE 400V/16A, 5 pól., IP44, povrchová montáž kombinovaná se zásuvkou 230V</t>
  </si>
  <si>
    <t>15611055</t>
  </si>
  <si>
    <t>Poznámka k položce:_x000d_
Přívodka 32A, 4-5 pól</t>
  </si>
  <si>
    <t>7494010104</t>
  </si>
  <si>
    <t>Přístroje pro spínání a ovládání Ovladače, signálky Ovladače Otočný přepínač kompletní 1-0-1, 1Z, 1R, černý</t>
  </si>
  <si>
    <t>-343880134</t>
  </si>
  <si>
    <t>Poznámka k položce:_x000d_
Přepínač sítí, 3-4 pólový</t>
  </si>
  <si>
    <t>7492501870</t>
  </si>
  <si>
    <t>Kabely, vodiče, šňůry Cu - nn Kabel silový 4 a 5-žílový Cu, plastová izolace CYKY 4J10 (4Bx10)</t>
  </si>
  <si>
    <t>-310517934</t>
  </si>
  <si>
    <t>1583703118</t>
  </si>
  <si>
    <t>713811285</t>
  </si>
  <si>
    <t>7494003476</t>
  </si>
  <si>
    <t>Modulární přístroje Jističe do 80 A; 10 kA 3+N-pólové In 13 A, Ue AC 230/400 V / DC 216 V, charakteristika B, 3+N-pól, Icn 10 kA</t>
  </si>
  <si>
    <t>375793790</t>
  </si>
  <si>
    <t>7494003692</t>
  </si>
  <si>
    <t>Modulární přístroje Jističe Příslušenství Ue DC 24 V, 2x zapínací kontakt, např. pro LTE, LTN, LVN</t>
  </si>
  <si>
    <t>-1740793678</t>
  </si>
  <si>
    <t>7492103550</t>
  </si>
  <si>
    <t>Spojovací vedení, podpěrné izolátory Spojky, ukončení pasu, ostatní Spojka SVCZ-S4-1 4x6-4-35mm2 AL+Cu</t>
  </si>
  <si>
    <t>1530519890</t>
  </si>
  <si>
    <t>7491600180</t>
  </si>
  <si>
    <t>Uzemnění Vnější Uzemňovací vedení v zemi, páskem FeZn do 120 mm2</t>
  </si>
  <si>
    <t>646309348</t>
  </si>
  <si>
    <t>1370650641</t>
  </si>
  <si>
    <t>7593500090</t>
  </si>
  <si>
    <t>Trasy kabelového vedení Kabelové žlaby (100x100) spodní + vrchní díl plast</t>
  </si>
  <si>
    <t>733280602</t>
  </si>
  <si>
    <t>7593500095</t>
  </si>
  <si>
    <t>Trasy kabelového vedení Kabelové žlaby (100x100) spojka plast</t>
  </si>
  <si>
    <t>1962037820</t>
  </si>
  <si>
    <t>7491652010</t>
  </si>
  <si>
    <t>Montáž vnějšího uzemnění uzemňovacích vodičů v zemi z pozinkované oceli (FeZn) do 120 mm2 - uzemňovacího vedení v zemní kynetě, případně v chráničce odvinutí vodiče ze svitku a oddělení příslušné délky, tvarování pásku, spojování. Neobsahuje výkop a zához kabelové kynety a chráničku</t>
  </si>
  <si>
    <t>301925937</t>
  </si>
  <si>
    <t>-2083914640</t>
  </si>
  <si>
    <t>-335284884</t>
  </si>
  <si>
    <t>1328491090</t>
  </si>
  <si>
    <t>7492751020</t>
  </si>
  <si>
    <t>Montáž ukončení kabelů nn v rozvaděči nebo na přístroji izolovaných s označením 2 - 5-ti žílových do 2,5 mm2 - montáž kabelové koncovky nebo záklopky včetně odizolování pláště a izolace žil kabelu, ukončení žil v rozvaděči, upevnění kabelových ok, roz. trubice, zakončení stínění apod.</t>
  </si>
  <si>
    <t>1451115694</t>
  </si>
  <si>
    <t>7492751022</t>
  </si>
  <si>
    <t>Montáž ukončení kabelů nn v rozvaděči nebo na přístroji izolovaných s označením 2 - 5-ti žílových do 25 mm2 - montáž kabelové koncovky nebo záklopky včetně odizolování pláště a izolace žil kabelu, ukončení žil v rozvaděči, upevnění kabelových ok, roz. trubice, zakončení stínění apod.</t>
  </si>
  <si>
    <t>-1756399049</t>
  </si>
  <si>
    <t>7492752010</t>
  </si>
  <si>
    <t>Montáž ukončení kabelů nn kabelovou spojkou 3/4/5 - žílové kabely s plastovou izolací do 16 mm2 - včetně odizolování pláště a izolace žil kabelu, včetně ukončení žil a stínění (oko)</t>
  </si>
  <si>
    <t>-1344522995</t>
  </si>
  <si>
    <t>7492756040</t>
  </si>
  <si>
    <t>Pomocné práce pro montáž kabelů zatažení kabelů do chráničky do 4 kg/m</t>
  </si>
  <si>
    <t>-1340453916</t>
  </si>
  <si>
    <t>640135859</t>
  </si>
  <si>
    <t>7494351085</t>
  </si>
  <si>
    <t>Montáž jističů (do 10 kA) přídavných zařízení k instalačním jističům do 125 A napěťové spouště</t>
  </si>
  <si>
    <t>2123965576</t>
  </si>
  <si>
    <t>7494552030</t>
  </si>
  <si>
    <t>Montáž vačkových silových spínačů - přepínačů čtyřpólových do 63 A - přepínač 1-0-1</t>
  </si>
  <si>
    <t>320773174</t>
  </si>
  <si>
    <t>7494751010</t>
  </si>
  <si>
    <t>Montáž svodičů přepětí pro sítě nn - typ 1 (třída B) pro třífázové sítě - do rozvaděče nebo skříně</t>
  </si>
  <si>
    <t>117673774</t>
  </si>
  <si>
    <t>7494756016</t>
  </si>
  <si>
    <t>Montáž svornic řadových nn včetně upevnění a štítku pro Cu/Al vodiče do 16 mm2 - do rozvaděče nebo skříně</t>
  </si>
  <si>
    <t>1367632159</t>
  </si>
  <si>
    <t>7498150515</t>
  </si>
  <si>
    <t>Vyhotovení výchozí revizní zprávy pro opravné práce pro objem investičních nákladů přes 100 000 do 500 000 Kč - celková prohlídka zařízení provozního souboru nebo stavebního objektu včetně měření, zkoušek zařízení tohoto provozního souboru nebo stavebního objektu revizním technikem na zařízení podle požadavku ČSN, včetně hodnocení a vyhotovení celkové revizní zprávy</t>
  </si>
  <si>
    <t>-1722572891</t>
  </si>
  <si>
    <t>7498351010</t>
  </si>
  <si>
    <t>Vydání průkazu způsobilosti pro funkční celek, provizorní stav - vyhotovení dokladu o silnoproudých zařízeních a vydání průkazu způsobilosti</t>
  </si>
  <si>
    <t>1116546862</t>
  </si>
  <si>
    <t>7499151010</t>
  </si>
  <si>
    <t>Dokončovací práce na elektrickém zařízení - uvádění zařízení do provozu, drobné montážní práce v rozvaděčích, koordinaci se zhotoviteli souvisejících zařízení apod.</t>
  </si>
  <si>
    <t>-341656835</t>
  </si>
  <si>
    <t>7499151050</t>
  </si>
  <si>
    <t>Dokončovací práce manipulace na zařízeních prováděné provozovatelem - manipulace nutné pro další práce zhotovitele na technologickém souboru</t>
  </si>
  <si>
    <t>-782891175</t>
  </si>
  <si>
    <t>7590125057</t>
  </si>
  <si>
    <t>Montáž skříně společné přístrojové pro přejezdy - usazení skříně a zatažení kabelů bez zhotovení a zapojení kabelových forem. Bez kabelových příchytek</t>
  </si>
  <si>
    <t>-2070223629</t>
  </si>
  <si>
    <t>SO01_01 - Napájení PZS v km 18,810_zemní práce</t>
  </si>
  <si>
    <t>M - Práce a dodávky M</t>
  </si>
  <si>
    <t xml:space="preserve">    46-M - Zemní práce při extr.mont.pracích</t>
  </si>
  <si>
    <t>Práce a dodávky M</t>
  </si>
  <si>
    <t>46-M</t>
  </si>
  <si>
    <t>Zemní práce při extr.mont.pracích</t>
  </si>
  <si>
    <t>460150174</t>
  </si>
  <si>
    <t>Hloubení zapažených i nezapažených kabelových rýh ručně včetně urovnání dna s přemístěním výkopku do vzdálenosti 3 m od okraje jámy nebo naložením na dopravní prostředek šířky 35 cm, hloubky 90 cm, v hornině třídy 4</t>
  </si>
  <si>
    <t>309307727</t>
  </si>
  <si>
    <t xml:space="preserve">Poznámka k souboru cen:_x000d_
1. Ceny hloubení rýh v hornině třídy 6 a 7 se oceňují cenami souboru cen 460 20- . Hloubení nezapažených kabelových rýh strojně._x000d_
</t>
  </si>
  <si>
    <t>460560174</t>
  </si>
  <si>
    <t>Zásyp kabelových rýh ručně s uložením výkopku ve vrstvách včetně zhutnění a urovnání povrchu šířky 35 cm hloubky 90 cm, v hornině třídy 4</t>
  </si>
  <si>
    <t>-1919918182</t>
  </si>
  <si>
    <t>SO02 - Napájení PZS km 20,026</t>
  </si>
  <si>
    <t>-1406808549</t>
  </si>
  <si>
    <t>7493600840</t>
  </si>
  <si>
    <t>Kabelové a zásuvkové skříně, elektroměrové rozvaděče Skříně elektroměrové pro přímé měření Rozváděč pro jednosazbový třífázový elektroměr do 40A kompaktní pilíř včetně základu</t>
  </si>
  <si>
    <t>1027215187</t>
  </si>
  <si>
    <t>7493601180</t>
  </si>
  <si>
    <t>Kabelové a zásuvkové skříně, elektroměrové rozvaděče Prázdné skříně a pilíře Skříň plastová kompaktní pilíř včetně základu, IP44, šířka do 600 mm, výška do 1.000 mm, hloubka do 300 mm, PUR lak</t>
  </si>
  <si>
    <t>510291943</t>
  </si>
  <si>
    <t>Poznámka k položce:_x000d_
Osazení viz scéma RZZ</t>
  </si>
  <si>
    <t>7492501880</t>
  </si>
  <si>
    <t>Kabely, vodiče, šňůry Cu - nn Kabel silový 4 a 5-žílový Cu, plastová izolace CYKY 4J16 (4Bx16)</t>
  </si>
  <si>
    <t>-1200995168</t>
  </si>
  <si>
    <t>7492600210</t>
  </si>
  <si>
    <t>Kabely, vodiče, šňůry Al - nn Kabel silový 4 a 5-žílový, plastová izolace 1-AYKY 4x35</t>
  </si>
  <si>
    <t>-1263402318</t>
  </si>
  <si>
    <t>1969703866</t>
  </si>
  <si>
    <t>-1868480963</t>
  </si>
  <si>
    <t>736252843</t>
  </si>
  <si>
    <t>1497234150</t>
  </si>
  <si>
    <t>-450020399</t>
  </si>
  <si>
    <t>2010323849</t>
  </si>
  <si>
    <t>521079634</t>
  </si>
  <si>
    <t>2089693485</t>
  </si>
  <si>
    <t>1977050818</t>
  </si>
  <si>
    <t>-181785541</t>
  </si>
  <si>
    <t>742973227</t>
  </si>
  <si>
    <t>518613997</t>
  </si>
  <si>
    <t>-156233568</t>
  </si>
  <si>
    <t>-2018413595</t>
  </si>
  <si>
    <t>-1783544494</t>
  </si>
  <si>
    <t>1987627678</t>
  </si>
  <si>
    <t>1389080477</t>
  </si>
  <si>
    <t>530571161</t>
  </si>
  <si>
    <t>7492652012</t>
  </si>
  <si>
    <t>Montáž kabelů 4- a 5-žílových Al do 50 mm2 - uložení do země, chráničky, na rošty, pod omítku apod.</t>
  </si>
  <si>
    <t>-1992402275</t>
  </si>
  <si>
    <t>499250323</t>
  </si>
  <si>
    <t>968713936</t>
  </si>
  <si>
    <t>7492751024</t>
  </si>
  <si>
    <t>Montáž ukončení kabelů nn v rozvaděči nebo na přístroji izolovaných s označením 2 - 5-ti žílových do 70 mm2 - montáž kabelové koncovky nebo záklopky včetně odizolování pláště a izolace žil kabelu, ukončení žil v rozvaděči, upevnění kabelových ok, roz. trubice, zakončení stínění apod.</t>
  </si>
  <si>
    <t>1337784279</t>
  </si>
  <si>
    <t>7492752012</t>
  </si>
  <si>
    <t>Montáž ukončení kabelů nn kabelovou spojkou 3/4/5 - žílové kabely s plastovou izolací do 35 mm2 - včetně odizolování pláště a izolace žil kabelu, včetně ukončení žil a stínění (oko)</t>
  </si>
  <si>
    <t>-2078298470</t>
  </si>
  <si>
    <t>-781324731</t>
  </si>
  <si>
    <t>7493655015</t>
  </si>
  <si>
    <t>Montáž skříní elektroměrových venkovních pro přímé měření do 80 A pro připojení kabelů do 16 mm2 jednosazbové, včetně jističe do 80 A kompaktní pilíř - včetně elektrovýzbroje, neobsahuje cenu za zemní práce</t>
  </si>
  <si>
    <t>938230448</t>
  </si>
  <si>
    <t>7493656015</t>
  </si>
  <si>
    <t>Montáž zásuvkových skříní venkovních na pilíři - skříň obsahuje vstupní svorky pro kabel do 120 mm2, hlavní vypínač, jističe, proudové chrániče, zásuvky, elektrovýzbroj, včetně propojení, provedení zkoušek, dodání atestů a revizní zprávy včetně kusové zkoušky, neobsahuje cenu za zemní práce</t>
  </si>
  <si>
    <t>-73923905</t>
  </si>
  <si>
    <t>Poznámka k položce:_x000d_
Rozvaděč RZZ</t>
  </si>
  <si>
    <t>7494271010</t>
  </si>
  <si>
    <t>Demontáž rozvaděčů rozvodnice nn - včetně demontáže přívodních, vývodových kabelů, rámu apod., včetně nakládky rozvaděče na určený prostředek</t>
  </si>
  <si>
    <t>-1763029401</t>
  </si>
  <si>
    <t>188309838</t>
  </si>
  <si>
    <t>1828589177</t>
  </si>
  <si>
    <t>-911666107</t>
  </si>
  <si>
    <t>615138875</t>
  </si>
  <si>
    <t>498295299</t>
  </si>
  <si>
    <t>310276566</t>
  </si>
  <si>
    <t>1103275048</t>
  </si>
  <si>
    <t>1348399700</t>
  </si>
  <si>
    <t>131397199</t>
  </si>
  <si>
    <t>2004201433</t>
  </si>
  <si>
    <t>SO02_02 - Napájení PZS km 20,026_zemní práce</t>
  </si>
  <si>
    <t>306366101</t>
  </si>
  <si>
    <t>-783405168</t>
  </si>
  <si>
    <t>SO03 - Napájení PZS v km 0,741</t>
  </si>
  <si>
    <t>-1195137759</t>
  </si>
  <si>
    <t>1472350251</t>
  </si>
  <si>
    <t>-942987728</t>
  </si>
  <si>
    <t>221900075</t>
  </si>
  <si>
    <t>1943984691</t>
  </si>
  <si>
    <t>1108295754</t>
  </si>
  <si>
    <t>-683241410</t>
  </si>
  <si>
    <t>-1743275545</t>
  </si>
  <si>
    <t>7493600210</t>
  </si>
  <si>
    <t>Kabelové a zásuvkové skříně, elektroměrové rozvaděče Smyčkové přípojkové skříně pro vodiče do průřezu 240 mm2 (SS) se 2 sadami pojistkových spodků velikosti 00 kompaktní pilíř včetně základu</t>
  </si>
  <si>
    <t>-2001403678</t>
  </si>
  <si>
    <t>-284908647</t>
  </si>
  <si>
    <t>7492501900</t>
  </si>
  <si>
    <t>Kabely, vodiče, šňůry Cu - nn Kabel silový 4 a 5-žílový Cu, plastová izolace CYKY 4J25 (4Bx25)</t>
  </si>
  <si>
    <t>98944143</t>
  </si>
  <si>
    <t>7492600220</t>
  </si>
  <si>
    <t>Kabely, vodiče, šňůry Al - nn Kabel silový 4 a 5-žílový, plastová izolace 1-AYKY 4x50</t>
  </si>
  <si>
    <t>-1195497291</t>
  </si>
  <si>
    <t>7492600190</t>
  </si>
  <si>
    <t>Kabely, vodiče, šňůry Al - nn Kabel silový 4 a 5-žílový, plastová izolace 1-AYKY 4x16</t>
  </si>
  <si>
    <t>-1669658993</t>
  </si>
  <si>
    <t>240253890</t>
  </si>
  <si>
    <t>-273405066</t>
  </si>
  <si>
    <t>249297346</t>
  </si>
  <si>
    <t>-1310887003</t>
  </si>
  <si>
    <t>7492103560</t>
  </si>
  <si>
    <t>Spojovací vedení, podpěrné izolátory Spojky, ukončení pasu, ostatní Spojka SVCZ-S4-2 4x50-4x95mm2 AL+Cu</t>
  </si>
  <si>
    <t>-1709712239</t>
  </si>
  <si>
    <t>424050021</t>
  </si>
  <si>
    <t>-8367231</t>
  </si>
  <si>
    <t>986370727</t>
  </si>
  <si>
    <t>-730402123</t>
  </si>
  <si>
    <t>7494008416</t>
  </si>
  <si>
    <t>Pojistkové systémy Výkonové pojistkové vložky Pojistkové vložky Nožové pojistkové vložky, velikost 1 In 50A, Un AC 500 V / DC 440 V, velikost 1, gG - charakteristika pro všeobecné použití, Cd/Pb free</t>
  </si>
  <si>
    <t>1927663192</t>
  </si>
  <si>
    <t>7494008414</t>
  </si>
  <si>
    <t>Pojistkové systémy Výkonové pojistkové vložky Pojistkové vložky Nožové pojistkové vložky, velikost 1 In 40A, Un AC 500 V / DC 440 V, velikost 1, gG - charakteristika pro všeobecné použití, Cd/Pb free</t>
  </si>
  <si>
    <t>-2070573991</t>
  </si>
  <si>
    <t>7494008410</t>
  </si>
  <si>
    <t>Pojistkové systémy Výkonové pojistkové vložky Pojistkové vložky Nožové pojistkové vložky, velikost 1 In 32A, Un AC 500 V / DC 440 V, velikost 1, gG - charakteristika pro všeobecné použití, Cd/Pb free</t>
  </si>
  <si>
    <t>-1954128532</t>
  </si>
  <si>
    <t>987520799</t>
  </si>
  <si>
    <t>-1172550779</t>
  </si>
  <si>
    <t>-1868726803</t>
  </si>
  <si>
    <t>1709385605</t>
  </si>
  <si>
    <t>7492554012</t>
  </si>
  <si>
    <t>Montáž kabelů 4- a 5-žílových Cu do 25 mm2 - uložení do země, chráničky, na rošty, pod omítku apod.</t>
  </si>
  <si>
    <t>2100932669</t>
  </si>
  <si>
    <t>-1301672469</t>
  </si>
  <si>
    <t>1555317385</t>
  </si>
  <si>
    <t>1747575989</t>
  </si>
  <si>
    <t>-964941171</t>
  </si>
  <si>
    <t>7492752014</t>
  </si>
  <si>
    <t>Montáž ukončení kabelů nn kabelovou spojkou 3/4/5 - žílové kabely s plastovou izolací do 70 mm2 - včetně odizolování pláště a izolace žil kabelu, včetně ukončení žil a stínění (oko)</t>
  </si>
  <si>
    <t>-1002768828</t>
  </si>
  <si>
    <t>1244721201</t>
  </si>
  <si>
    <t>7493653020</t>
  </si>
  <si>
    <t>Montáž skříní přípojkových SS venkovních pro připojení kabelů (i kabelové smyčky) do 240 mm2 kompaktní pilíř s 1-2 sadami jistících prvků - včetně elektrovýzbroje, neobsahuje cenu za zemní práce</t>
  </si>
  <si>
    <t>-1123385262</t>
  </si>
  <si>
    <t>1092410297</t>
  </si>
  <si>
    <t>2096204348</t>
  </si>
  <si>
    <t>-1359020823</t>
  </si>
  <si>
    <t>1925592190</t>
  </si>
  <si>
    <t>1647610982</t>
  </si>
  <si>
    <t>7494458010</t>
  </si>
  <si>
    <t>Montáž nožových pojistkových vložek velikosti 000, 1, 2, 3, 4a</t>
  </si>
  <si>
    <t>-1090047464</t>
  </si>
  <si>
    <t>-1187307553</t>
  </si>
  <si>
    <t>-204890707</t>
  </si>
  <si>
    <t>1736163951</t>
  </si>
  <si>
    <t>-1960138242</t>
  </si>
  <si>
    <t>483632322</t>
  </si>
  <si>
    <t>-2052111411</t>
  </si>
  <si>
    <t>7499151020</t>
  </si>
  <si>
    <t>Dokončovací práce úprava zapojení stávajících kabelových skříní/rozvaděčů - provedení provizorních úprav zapojení stávajících kabelových skříní nebo rozvaděčů v průběhu výstavby (pro montáž nových i provizorních kabelů, drobné úpravy výstroje apod.) mechanizmy</t>
  </si>
  <si>
    <t>1196196737</t>
  </si>
  <si>
    <t>1999002189</t>
  </si>
  <si>
    <t>1919382443</t>
  </si>
  <si>
    <t>SO03_03 - Napájení PZS v km 0,741_zemní práce</t>
  </si>
  <si>
    <t>-1179966381</t>
  </si>
  <si>
    <t>460310106</t>
  </si>
  <si>
    <t>Zemní protlaky strojně neřízený zemní protlak ( krtek) řízené horizontální vrtání v hornině tř. 1 až 4 pro protlačení PE trub, v hloubce do 6 m vnějšího průměru vrtu přes 160 do 225 mm</t>
  </si>
  <si>
    <t>-151101323</t>
  </si>
  <si>
    <t xml:space="preserve">Poznámka k souboru cen:_x000d_
1. V cenách -0001 až 0017 nejsou započteny náklady na:_x000d_
a) zemní práce nutné k provedení protlaku (startovací a cílové jámy),_x000d_
b) dodání chráničky a potrubí. Tyto materiály se oceňují ve specifikaci._x000d_
2. V cenách -0101 až 0109 jsou započteny i náklady na:_x000d_
a) případné vodorovné přemístění výkopku z protlačovaného potrubí a svislé přemístění výkopku z montážní jámy na povrch a jeho přehození na povrchu,_x000d_
b) úpravu čela potrubí pro protlačení._x000d_
3. V cenách -0101 až 0109 nejsou započteny náklady na:_x000d_
a) případné zemní práce nutné k provedení protlaku (startovací a cílové jámy),_x000d_
b) případné čerpání vody,_x000d_
c) montáž vedení a jeho příslušenství, slouží-li protlačená trouba jako ochranné potrubí,_x000d_
d) dodávku potrubí učeného k protlačení. Toto potrubí se oceňuje ve specifikaci. Ztratné lze stanovit ve výši 3%,_x000d_
e) překládání a zajišťování inženýrských sítí,_x000d_
f) vytýčení směru protlaku a stávajících inženýrských sítí._x000d_
</t>
  </si>
  <si>
    <t>-1594770870</t>
  </si>
  <si>
    <t>34571358</t>
  </si>
  <si>
    <t>trubka elektroinstalační ohebná dvouplášťová korugovaná D 136/160 mm, HDPE+LDPE</t>
  </si>
  <si>
    <t>-561771742</t>
  </si>
  <si>
    <t>SO04 - Napájení PZS km 4,018</t>
  </si>
  <si>
    <t>-1583793550</t>
  </si>
  <si>
    <t>-995526024</t>
  </si>
  <si>
    <t>7494003386</t>
  </si>
  <si>
    <t>Modulární přístroje Jističe do 80 A; 10 kA 3-pólové In 16 A, Ue AC 230/400 V / DC 216 V, charakteristika B, 3pól, Icn 10 kA</t>
  </si>
  <si>
    <t>-1552106404</t>
  </si>
  <si>
    <t>-826176994</t>
  </si>
  <si>
    <t>-1520155688</t>
  </si>
  <si>
    <t>737670761</t>
  </si>
  <si>
    <t>278570239</t>
  </si>
  <si>
    <t>-1584038480</t>
  </si>
  <si>
    <t>-483873332</t>
  </si>
  <si>
    <t>713464346</t>
  </si>
  <si>
    <t>1575048180</t>
  </si>
  <si>
    <t>1213859425</t>
  </si>
  <si>
    <t>1824336792</t>
  </si>
  <si>
    <t>-625366747</t>
  </si>
  <si>
    <t>-1572487188</t>
  </si>
  <si>
    <t>997742877</t>
  </si>
  <si>
    <t>-27229858</t>
  </si>
  <si>
    <t>559375439</t>
  </si>
  <si>
    <t>1715364532</t>
  </si>
  <si>
    <t>746438114</t>
  </si>
  <si>
    <t>1253835012</t>
  </si>
  <si>
    <t>-1871086521</t>
  </si>
  <si>
    <t>7494351030</t>
  </si>
  <si>
    <t>Montáž jističů (do 10 kA) třípólových do 20 A</t>
  </si>
  <si>
    <t>-556224389</t>
  </si>
  <si>
    <t>2050628004</t>
  </si>
  <si>
    <t>-1855061503</t>
  </si>
  <si>
    <t>-1941072554</t>
  </si>
  <si>
    <t>-171945244</t>
  </si>
  <si>
    <t>-100599686</t>
  </si>
  <si>
    <t>628430046</t>
  </si>
  <si>
    <t>126167887</t>
  </si>
  <si>
    <t>-2100880092</t>
  </si>
  <si>
    <t>-398890685</t>
  </si>
  <si>
    <t>-80346731</t>
  </si>
  <si>
    <t>-1147803877</t>
  </si>
  <si>
    <t>SO04_04 - Napájení PZS km 4,018_zemní práce</t>
  </si>
  <si>
    <t>-935641457</t>
  </si>
  <si>
    <t>-1225648317</t>
  </si>
  <si>
    <t>143695924</t>
  </si>
  <si>
    <t>2142415508</t>
  </si>
  <si>
    <t>SO05 - Napájení PZS km 7,814</t>
  </si>
  <si>
    <t>538875063</t>
  </si>
  <si>
    <t>-1547410406</t>
  </si>
  <si>
    <t>-1258246464</t>
  </si>
  <si>
    <t>-618864031</t>
  </si>
  <si>
    <t>748495397</t>
  </si>
  <si>
    <t>-339399981</t>
  </si>
  <si>
    <t>1503505945</t>
  </si>
  <si>
    <t>1244289486</t>
  </si>
  <si>
    <t>-1707372876</t>
  </si>
  <si>
    <t>1670821760</t>
  </si>
  <si>
    <t>1489228272</t>
  </si>
  <si>
    <t>-1340382769</t>
  </si>
  <si>
    <t>-1812531591</t>
  </si>
  <si>
    <t>288087456</t>
  </si>
  <si>
    <t>-601180389</t>
  </si>
  <si>
    <t>-1815538424</t>
  </si>
  <si>
    <t>-1750226917</t>
  </si>
  <si>
    <t>-877031174</t>
  </si>
  <si>
    <t>-1258389326</t>
  </si>
  <si>
    <t>-247946699</t>
  </si>
  <si>
    <t>-885706412</t>
  </si>
  <si>
    <t>-1916100650</t>
  </si>
  <si>
    <t>-456617517</t>
  </si>
  <si>
    <t>-544475655</t>
  </si>
  <si>
    <t>683869088</t>
  </si>
  <si>
    <t>2092464852</t>
  </si>
  <si>
    <t>-2104992105</t>
  </si>
  <si>
    <t>1039184712</t>
  </si>
  <si>
    <t>653047683</t>
  </si>
  <si>
    <t>-73148633</t>
  </si>
  <si>
    <t>1050141909</t>
  </si>
  <si>
    <t>-533186059</t>
  </si>
  <si>
    <t>1007928398</t>
  </si>
  <si>
    <t>2093017908</t>
  </si>
  <si>
    <t>SO05_05 - Napájení PZS km 7,814_zemní práce</t>
  </si>
  <si>
    <t>1939984788</t>
  </si>
  <si>
    <t>1208741377</t>
  </si>
  <si>
    <t>203728684</t>
  </si>
  <si>
    <t>1568382578</t>
  </si>
  <si>
    <t>PS08 - Rušení izolovaných styků</t>
  </si>
  <si>
    <t>SO01_1 - Izolované styky</t>
  </si>
  <si>
    <t>HSV - Práce a dodávky HSV</t>
  </si>
  <si>
    <t xml:space="preserve">    1 - Zemní práce</t>
  </si>
  <si>
    <t xml:space="preserve">    5 - Komunikace pozemní</t>
  </si>
  <si>
    <t>VRN - Vedlejší rozpočtové náklady</t>
  </si>
  <si>
    <t>HSV</t>
  </si>
  <si>
    <t>Práce a dodávky HSV</t>
  </si>
  <si>
    <t>Zemní práce</t>
  </si>
  <si>
    <t>5955101020</t>
  </si>
  <si>
    <t>Kamenivo drcené štěrkodrť frakce 0/32</t>
  </si>
  <si>
    <t>-812624153</t>
  </si>
  <si>
    <t>7491651010</t>
  </si>
  <si>
    <t>Montáž vnitřního uzemnění uzemňovacích vodičů pevně na povrchu z pozinkované oceli (FeZn) do 120 mm2 - včetně upevnění, propojení a připojení pomocí svorek (chráničky, na rošty apod.)</t>
  </si>
  <si>
    <t>-1457273537</t>
  </si>
  <si>
    <t>5*25</t>
  </si>
  <si>
    <t>7491600200</t>
  </si>
  <si>
    <t>Uzemnění Vnější Pásek pozink. FeZn 30x4</t>
  </si>
  <si>
    <t>-2124793634</t>
  </si>
  <si>
    <t>7491651044</t>
  </si>
  <si>
    <t>Montáž vnitřního uzemnění ostatní svorka zkušební, spojovací, odbočná a upevňovací</t>
  </si>
  <si>
    <t>-1512819346</t>
  </si>
  <si>
    <t>5*2</t>
  </si>
  <si>
    <t>7491601360</t>
  </si>
  <si>
    <t>Uzemnění Hromosvodné vedení Svorka SO a</t>
  </si>
  <si>
    <t>1038105544</t>
  </si>
  <si>
    <t>Komunikace pozemní</t>
  </si>
  <si>
    <t>5904020110</t>
  </si>
  <si>
    <t>Vyřezání křovin porost hustý 6 a více kusů stonků na m2 plochy sklon terénu do 1:2. Poznámka: 1. V cenách jsou započteny náklady na vyřezání a likvidaci výřezu spálením, štěpkováním nebo jeho naložení na dopravní prostředek a uložení na skládku. 2. V cenách nejsou obsaženy náklady na dopravu a skládkovné.</t>
  </si>
  <si>
    <t>-176167073</t>
  </si>
  <si>
    <t>Poznámka k souboru cen:_x000d_
1. V cenách jsou započteny náklady na vyřezání a likvidaci výřezu spálením, štěpkováním nebo jeho naložení na dopravní prostředek a uložení na skládku._x000d_
2. V cenách nejsou obsaženy náklady na dopravu a skládkovné.</t>
  </si>
  <si>
    <t>5906005125</t>
  </si>
  <si>
    <t>Ruční výměna pražce v KL otevřeném pražec betonový příčný vystrojený. Poznámka: 1. V cenách jsou započteny náklady na ruční ojedinělou výměnu, demontáž upevňovadel, odstranění KL a části stezky vidlemi , vysunutí a výměna pražce, montáž upevňovadel, přehození kameniva, podbití pražce, úprava KL a části stezky, případné snížení KL pod patou kolejnice. ošetření součástí mazivem a naložení výzisku na dopravní prostředek. U nevystrojených a výhybkových pražců dřevěných vrtání otvorů pro vrtule. 2. V cenách nejsou obsaženy náklady na dodávku materiálu, dopravu výzisku na skládku a skládkovné.</t>
  </si>
  <si>
    <t>-1722026614</t>
  </si>
  <si>
    <t>Poznámka k souboru cen:_x000d_
1. V cenách jsou započteny náklady na ruční ojedinělou výměnu, demontáž upevňovadel, odstranění KL a části stezky vidlemi , vysunutí a výměna pražce, montáž upevňovadel, přehození kameniva, podbití pražce, úprava KL a části stezky, případné snížení KL pod patou kolejnice. ošetření součástí mazivem a naložení výzisku na dopravní prostředek. U nevystrojených a výhybkových pražců dřevěných vrtání otvorů pro vrtule._x000d_
2. V cenách nejsou obsaženy náklady na dodávku materiálu, dopravu výzisku na skládku a skládkovné.</t>
  </si>
  <si>
    <t>Poznámka k položce:_x000d_
Poznámka k položce: Pražec=kus</t>
  </si>
  <si>
    <t>5958134041</t>
  </si>
  <si>
    <t>Součásti upevňovací šroub svěrkový T5</t>
  </si>
  <si>
    <t>1610405763</t>
  </si>
  <si>
    <t>5958134040</t>
  </si>
  <si>
    <t>Součásti upevňovací kroužek pružný dvojitý Fe 6</t>
  </si>
  <si>
    <t>1674957680</t>
  </si>
  <si>
    <t>5958116000</t>
  </si>
  <si>
    <t>Matice M24</t>
  </si>
  <si>
    <t>975263172</t>
  </si>
  <si>
    <t>5958134140</t>
  </si>
  <si>
    <t>Součásti upevňovací vložka M</t>
  </si>
  <si>
    <t>-1959588142</t>
  </si>
  <si>
    <t>5958231045</t>
  </si>
  <si>
    <t>Svěrka užitá T5</t>
  </si>
  <si>
    <t>-1292405450</t>
  </si>
  <si>
    <t>5907015465</t>
  </si>
  <si>
    <t>Ojedinělá výměna kolejnic současně s výměnou pryžové podložky tv. R65 rozdělení "c".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</si>
  <si>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1983021471</t>
  </si>
  <si>
    <t>Poznámka k souboru cen:_x000d_
1. V cenách jsou započteny náklady na demontáž upevňovadel, výměnu kolejnic, dílů a součástí, úpravu dilatačních spár, pryžových podložek, montáž upevňovadel, zřízení nebo demontáž prozatímních styků a ošetření součástí mazivem._x000d_
2. V cenách nejsou započteny náklady na dělení kolejnic, zřízení svaru, demontáž nebo montáž styků.</t>
  </si>
  <si>
    <t>Poznámka k položce:_x000d_
Poznámka k položce: Metr kolejnice=m</t>
  </si>
  <si>
    <t>5907015470</t>
  </si>
  <si>
    <t>Ojedinělá výměna kolejnic současně s výměnou pryžové podložky tv. R65 rozdělení "d".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</si>
  <si>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-447570289</t>
  </si>
  <si>
    <t>5907015485</t>
  </si>
  <si>
    <t>Ojedinělá výměna kolejnic současně s výměnou pryžové podložky tv. S49 rozdělení "c".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</si>
  <si>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-600551467</t>
  </si>
  <si>
    <t>5907015490</t>
  </si>
  <si>
    <t>Ojedinělá výměna kolejnic současně s výměnou pryžové podložky tv. S49 rozdělení "d". Poznámka: 1. V cenách jsou započteny náklady na demontáž upevňovadel, výměnu kolejnic, dílů a součástí, úpravu dilatačních spár, pryžových podložek, montáž upevňovadel, zřízení nebo demontáž prozatímních styků a ošetření součástí mazivem. 2. V cenách nejsou započteny náklady na dělení kolejnic, zřízení svaru, demontáž nebo montáž styků.</t>
  </si>
  <si>
    <t>-302085251</t>
  </si>
  <si>
    <t>68,2</t>
  </si>
  <si>
    <t>5958158005</t>
  </si>
  <si>
    <t xml:space="preserve">Podložka pryžová pod patu kolejnice S49  183/126/6</t>
  </si>
  <si>
    <t>1200605630</t>
  </si>
  <si>
    <t>5958158020</t>
  </si>
  <si>
    <t>Podložka pryžová pod patu kolejnice R65 183/151/6</t>
  </si>
  <si>
    <t>412466419</t>
  </si>
  <si>
    <t>5907050010</t>
  </si>
  <si>
    <t>Dělení kolejnic řezáním nebo rozbroušením tv. UIC60 nebo R65. Poznámka: 1. V cenách jsou započteny náklady na manipulaci podložení, označení a provedení řezu kolejnice.</t>
  </si>
  <si>
    <t>-985884046</t>
  </si>
  <si>
    <t>Poznámka k souboru cen:_x000d_
1. V cenách jsou započteny náklady na manipulaci podložení, označení a provedení řezu kolejnice.</t>
  </si>
  <si>
    <t>Poznámka k položce:_x000d_
Poznámka k položce: Řez=kus výřez lisů + řezání vložek</t>
  </si>
  <si>
    <t>24+12</t>
  </si>
  <si>
    <t>5907050020</t>
  </si>
  <si>
    <t>Dělení kolejnic řezáním nebo rozbroušením tv. S49. Poznámka: 1. V cenách jsou započteny náklady na manipulaci podložení, označení a provedení řezu kolejnice.</t>
  </si>
  <si>
    <t>-755552339</t>
  </si>
  <si>
    <t>5909010020</t>
  </si>
  <si>
    <t>Ojedinělé ruční podbití pražců příčných dřevěných. Poznámka: 1. V cenách jsou započteny náklady na podbití pražce oboustranně v otevřeném i zapuštěném KL, odstranění kameniva, zdvih, ruční podbití, úprava profilu KL a případná úprava snížení pod patou kolejnice.</t>
  </si>
  <si>
    <t>-1147702900</t>
  </si>
  <si>
    <t>Poznámka k souboru cen:_x000d_
1. V cenách jsou započteny náklady na podbití pražce oboustranně v otevřeném i zapuštěném KL, odstranění kameniva, zdvih, ruční podbití, úprava profilu KL a případná úprava snížení pod patou kolejnice.</t>
  </si>
  <si>
    <t>5909010030</t>
  </si>
  <si>
    <t>Ojedinělé ruční podbití pražců příčných betonových. Poznámka: 1. V cenách jsou započteny náklady na podbití pražce oboustranně v otevřeném i zapuštěném KL, odstranění kameniva, zdvih, ruční podbití, úprava profilu KL a případná úprava snížení pod patou kolejnice.</t>
  </si>
  <si>
    <t>141916718</t>
  </si>
  <si>
    <t>5910020020</t>
  </si>
  <si>
    <t>Svařování kolejnic termitem plný předehřev standardní spára svar sériový tv. R65.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</si>
  <si>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svar</t>
  </si>
  <si>
    <t>-1442486602</t>
  </si>
  <si>
    <t>Poznámka k souboru cen:_x000d_
1. V cenách jsou započteny náklady na vybrání kameniva z mezipražcového prostoru, demontáž upevňovadel, směrové a výškové vyrovnání kolejnic, provedení svaru, montáž upevňovadel, vizuální kontrola, měření geometrie svaru._x000d_
2. V cenách nejsou obsaženy náklady na kontrolu svaru ultrazvukem, podbití pražců a demontáž styku.</t>
  </si>
  <si>
    <t>5910020030</t>
  </si>
  <si>
    <t>Svařování kolejnic termitem plný předehřev standardní spára svar sériový tv. S49. Poznámka: 1. V cenách jsou započteny náklady na vybrání kameniva z mezipražcového prostoru, demontáž upevňovadel, směrové a výškové vyrovnání kolejnic, provedení svaru, montáž upevňovadel, vizuální kontrola, měření geometrie svaru. 2. V cenách nejsou obsaženy náklady na kontrolu svaru ultrazvukem, podbití pražců a demontáž styku.</t>
  </si>
  <si>
    <t>385136330</t>
  </si>
  <si>
    <t>5910040010</t>
  </si>
  <si>
    <t>Umožnění volné dilatace kolejnice demontáž upevňovadel bez osazení kluzných podložek rozdělení pražců "c". Poznámka: 1. V cenách jsou započteny náklady na uvolnění, demontáž a rovnoměrné prodloužení nebo zkrácení kolejnice, vyznačení značek a vedení dokumentace. 2. V cenách nejsou obsaženy náklady na demontáž kolejnicových spojek.</t>
  </si>
  <si>
    <t>-557981420</t>
  </si>
  <si>
    <t>Poznámka k souboru cen:_x000d_
1. V cenách jsou započteny náklady na uvolnění, demontáž a rovnoměrné prodloužení nebo zkrácení kolejnice, vyznačení značek a vedení dokumentace._x000d_
2. V cenách nejsou obsaženy náklady na demontáž kolejnicových spojek.</t>
  </si>
  <si>
    <t>650,5*2</t>
  </si>
  <si>
    <t>5910040020</t>
  </si>
  <si>
    <t>Umožnění volné dilatace kolejnice demontáž upevňovadel bez osazení kluzných podložek rozdělení pražců "d". Poznámka: 1. V cenách jsou započteny náklady na uvolnění, demontáž a rovnoměrné prodloužení nebo zkrácení kolejnice, vyznačení značek a vedení dokumentace. 2. V cenách nejsou obsaženy náklady na demontáž kolejnicových spojek.</t>
  </si>
  <si>
    <t>-168202487</t>
  </si>
  <si>
    <t>3097</t>
  </si>
  <si>
    <t>5910040110</t>
  </si>
  <si>
    <t>Umožnění volné dilatace kolejnice montáž upevňovadel bez odstranění kluzných podložek rozdělení pražců "c". Poznámka: 1. V cenách jsou započteny náklady na uvolnění, demontáž a rovnoměrné prodloužení nebo zkrácení kolejnice, vyznačení značek a vedení dokumentace. 2. V cenách nejsou obsaženy náklady na demontáž kolejnicových spojek.</t>
  </si>
  <si>
    <t>-215860893</t>
  </si>
  <si>
    <t>5910040120</t>
  </si>
  <si>
    <t>Umožnění volné dilatace kolejnice montáž upevňovadel bez odstranění kluzných podložek rozdělení pražců "d". Poznámka: 1. V cenách jsou započteny náklady na uvolnění, demontáž a rovnoměrné prodloužení nebo zkrácení kolejnice, vyznačení značek a vedení dokumentace. 2. V cenách nejsou obsaženy náklady na demontáž kolejnicových spojek.</t>
  </si>
  <si>
    <t>-661173884</t>
  </si>
  <si>
    <t>5913315032</t>
  </si>
  <si>
    <t>Výstroj komunikace montáž svodidla betonového. Poznámka: 1. V cenách na zřízení jsou započteny náklady na demontáž, výměnu nebo montáž dílu. 2. V cenách nejsou obsaženy náklady na dodávku materiálu.</t>
  </si>
  <si>
    <t>-445378314</t>
  </si>
  <si>
    <t>Poznámka k souboru cen:_x000d_
1. V cenách na zřízení jsou započteny náklady na demontáž, výměnu nebo montáž dílu._x000d_
2. V cenách nejsou obsaženy náklady na dodávku materiálu.</t>
  </si>
  <si>
    <t>5963143000</t>
  </si>
  <si>
    <t>Svodidlo betonové-vodicí stěna</t>
  </si>
  <si>
    <t>-1620737042</t>
  </si>
  <si>
    <t>5914075010</t>
  </si>
  <si>
    <t>Zřízení konstrukční vrstvy pražcového podloží bez geomateriálu tl. 0,15 m. Poznámka: 1. V cenách jsou započteny náklady na naložení výzisku na dopravní prostředek. 2. V cenách nejsou obsaženy náklady na dodávku materiálu a odtěžení zeminy.</t>
  </si>
  <si>
    <t>1926698159</t>
  </si>
  <si>
    <t>Poznámka k souboru cen:_x000d_
1. V cenách jsou započteny náklady na naložení výzisku na dopravní prostředek._x000d_
2. V cenách nejsou obsaženy náklady na dodávku materiálu a odtěžení zeminy.</t>
  </si>
  <si>
    <t>Poznámka k položce:_x000d_
Poznámka k položce: VL Ž4 typ 2 ŠDb pro chodník kolem RD</t>
  </si>
  <si>
    <t>5955101035</t>
  </si>
  <si>
    <t>Kamenivo těžené 0/32</t>
  </si>
  <si>
    <t>-1363929849</t>
  </si>
  <si>
    <t>44,000*0,1*2</t>
  </si>
  <si>
    <t>5914075030</t>
  </si>
  <si>
    <t>Zřízení konstrukční vrstvy pražcového podloží bez geomateriálu tl. 0,50 m. Poznámka: 1. V cenách jsou započteny náklady na naložení výzisku na dopravní prostředek. 2. V cenách nejsou obsaženy náklady na dodávku materiálu a odtěžení zeminy.</t>
  </si>
  <si>
    <t>103130945</t>
  </si>
  <si>
    <t>Poznámka k položce:_x000d_
Poznámka k položce: VL Ž4 typ 2 šterkový podsyp fr. 8/16 tl. 500mm pro základy RD</t>
  </si>
  <si>
    <t>5955101030</t>
  </si>
  <si>
    <t>Kamenivo drcené drť frakce 8/16</t>
  </si>
  <si>
    <t>292416699</t>
  </si>
  <si>
    <t>24*0,5*2</t>
  </si>
  <si>
    <t>5914075110</t>
  </si>
  <si>
    <t>Zřízení konstrukční vrstvy pražcového podloží včetně geotextilie tl. 0,15 m. Poznámka: 1. V cenách jsou započteny náklady na naložení výzisku na dopravní prostředek. 2. V cenách nejsou obsaženy náklady na dodávku materiálu a odtěžení zeminy.</t>
  </si>
  <si>
    <t>313424533</t>
  </si>
  <si>
    <t>Poznámka k položce:_x000d_
Poznámka k položce: VL Ž4 typ 3 zásyp z ŠD na folii zabraňující prorůstání</t>
  </si>
  <si>
    <t>36+56</t>
  </si>
  <si>
    <t>5964133000</t>
  </si>
  <si>
    <t>Geotextilie základní</t>
  </si>
  <si>
    <t>893904398</t>
  </si>
  <si>
    <t>Poznámka k položce:_x000d_
Poznámka k položce: fólie zabraňující prorůstání travin</t>
  </si>
  <si>
    <t>92,000*1,05</t>
  </si>
  <si>
    <t>5914120050</t>
  </si>
  <si>
    <t>Demontáž nástupiště úrovňového Sudop K (KD,KS) 145. Poznámka: 1. V cenách jsou započteny náklady na snesení dílů i zásypu a jejich uložení na plochu nebo naložení na dopravní prostředek a uložení na úložišti.</t>
  </si>
  <si>
    <t>699422048</t>
  </si>
  <si>
    <t>Poznámka k souboru cen:_x000d_
1. V cenách jsou započteny náklady na snesení dílů i zásypu a jejich uložení na plochu nebo naložení na dopravní prostředek a uložení na úložišti.</t>
  </si>
  <si>
    <t>5915005020</t>
  </si>
  <si>
    <t>Hloubení rýh nebo jam na železničním spodku II. třídy. Poznámka: 1. V cenách jsou započteny náklady na hloubení a uložení výzisku na terén nebo naložení na dopravní prostředek a uložení na úložišti.</t>
  </si>
  <si>
    <t>602400109</t>
  </si>
  <si>
    <t>Poznámka k souboru cen:_x000d_
1. V cenách jsou započteny náklady na hloubení a uložení výzisku na terén nebo naložení na dopravní prostředek a uložení na úložišti.</t>
  </si>
  <si>
    <t>5915010020</t>
  </si>
  <si>
    <t>Těžení zeminy nebo horniny železničního spodku II. třídy. Poznámka: 1. V cenách jsou započteny náklady na těžení a uložení výzisku na terén nebo naložení na dopravní prostředek a uložení na úložišti.</t>
  </si>
  <si>
    <t>-1018546066</t>
  </si>
  <si>
    <t>Poznámka k souboru cen:_x000d_
1. V cenách jsou započteny náklady na těžení a uložení výzisku na terén nebo naložení na dopravní prostředek a uložení na úložišti.</t>
  </si>
  <si>
    <t>5915020010</t>
  </si>
  <si>
    <t>Povrchová úprava plochy železničního spodku. Poznámka: 1. V cenách jsou započteny náklady na urovnání a úpravu ploch nebo skládek výzisku kameniva a zeminy s jejich případnou rekultivací.</t>
  </si>
  <si>
    <t>773541</t>
  </si>
  <si>
    <t>Poznámka k souboru cen:_x000d_
1. V cenách jsou započteny náklady na urovnání a úpravu ploch nebo skládek výzisku kameniva a zeminy s jejich případnou rekultivací.</t>
  </si>
  <si>
    <t>Poznámka k položce:_x000d_
Poznámka k položce: úprava terénu po odstranění nástupištní desky</t>
  </si>
  <si>
    <t>VRN</t>
  </si>
  <si>
    <t>Vedlejší rozpočtové náklady</t>
  </si>
  <si>
    <t>022101011</t>
  </si>
  <si>
    <t>Geodetické práce Geodetické práce v průběhu opravy</t>
  </si>
  <si>
    <t>%</t>
  </si>
  <si>
    <t>-572795069</t>
  </si>
  <si>
    <t>022101021</t>
  </si>
  <si>
    <t>Geodetické práce Geodetické práce po ukončení opravy</t>
  </si>
  <si>
    <t>-969185804</t>
  </si>
  <si>
    <t>022121001</t>
  </si>
  <si>
    <t>Geodetické práce Diagnostika technické infrastruktury Vytýčení trasy inženýrských sítí - V sazbě jsou započteny náklady na vyhledání trasy detektorem, zaměření a zobrazení trasy a předání výstupu zaměření. V sazbě nejsou obsaženy náklady na vytýčení sítí ve správě provozovatele.</t>
  </si>
  <si>
    <t>-351695640</t>
  </si>
  <si>
    <t>Poznámka k souboru cen:_x000d_
V sazbě jsou započteny náklady na vyhledání trasy detektorem, zaměření a zobrazení trasy a předání výstupu zaměření. V sazbě nejsou obsaženy náklady na vytýčení sítí ve správě provozovatele.</t>
  </si>
  <si>
    <t>Poznámka k položce:_x000d_
Poznámka k položce: Základna pro výpočet - dotyčné práce</t>
  </si>
  <si>
    <t>023131001</t>
  </si>
  <si>
    <t>Projektové práce Dokumentace skutečného provedení železničního svršku a spodku - V sazbě jsou obsaženy náklady na zaměření a vyhotovení dokumentace skutečného provedení žel. svršku a spodku dle vyhlášky č. 499/2006 Sb., a vyhlášky č. 31/1995 Sb. včetně zpracování dat v digitální podobě v otevřené formě a její předání objednateli</t>
  </si>
  <si>
    <t>749264914</t>
  </si>
  <si>
    <t>Poznámka k souboru cen:_x000d_
V sazbě jsou obsaženy náklady na zaměření a vyhotovení dokumentace skutečného provedení žel. svršku a spodku dle vyhlášky č. 499/2006 Sb., a vyhlášky č. 31/1995 Sb. včetně zpracování dat v digitální podobě v otevřené formě a její předání objednateli</t>
  </si>
  <si>
    <t>024101401</t>
  </si>
  <si>
    <t>Inženýrská činnost koordinační a kompletační činnost</t>
  </si>
  <si>
    <t>-2041605592</t>
  </si>
  <si>
    <t>Poznámka k položce:_x000d_
Poznámka k položce: Základna pro výpočet - ZRN</t>
  </si>
  <si>
    <t>031101011</t>
  </si>
  <si>
    <t>Zařízení a vybavení staveniště vyjma dále jmenované práce včetně opatření na ochranu sousedních pozemků, včetně opatření na ochranu sousedních pozemků, informační tabule, dopravního značení na staveništi aj. při velikosti nákladů přes 1 do 3 mil. Kč</t>
  </si>
  <si>
    <t>158113899</t>
  </si>
  <si>
    <t>9902100300</t>
  </si>
  <si>
    <t>Doprava dodávek zhotovitele, dodávek objednatele nebo výzisku mechanizací přes 3,5 t sypanin do 30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</si>
  <si>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1752830552</t>
  </si>
  <si>
    <t>Poznámka k položce:_x000d_
Poznámka k položce: Měrnou jednotkou je t přepravovaného materiálu. odvoz zeminy, betonových prvků nástupiště a pryž. podložek na skládku</t>
  </si>
  <si>
    <t>(39+6,2)*1,8+(0,32+0,099+0,132)+270*0,00017</t>
  </si>
  <si>
    <t>9902100500</t>
  </si>
  <si>
    <t>Doprava dodávek zhotovitele, dodávek objednatele nebo výzisku mechanizací přes 3,5 t sypanin do 60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</si>
  <si>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2104683176</t>
  </si>
  <si>
    <t>Poznámka k položce:_x000d_
Poznámka k položce: Měrnou jednotkou je t přepravovaného materiálu. doprava kameniva na stavbu (předpoklad lom Masty)</t>
  </si>
  <si>
    <t>10+8,8+24+14,72</t>
  </si>
  <si>
    <t>9902200200</t>
  </si>
  <si>
    <t>Doprava dodávek zhotovitele, dodávek objednatele nebo výzisku mechanizací přes 3,5 t objemnějšího kusového materiálu do 20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</si>
  <si>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883433366</t>
  </si>
  <si>
    <t xml:space="preserve">Poznámka k položce:_x000d_
Poznámka k položce: Měrnou jednotkou je t přepravovaného materiálu. doprava užitých kolejnic  a pražců na stavbu (předpoklad z HK) doprava vyzískaných kolejnic na deponii investora (předpoklad HK)</t>
  </si>
  <si>
    <t>(110*0,04943+54*0,06498)*2+2*0,265+4*0,09</t>
  </si>
  <si>
    <t>9902200300</t>
  </si>
  <si>
    <t>Doprava dodávek zhotovitele, dodávek objednatele nebo výzisku mechanizací přes 3,5 t objemnějšího kusového materiálu do 30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</si>
  <si>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-685729661</t>
  </si>
  <si>
    <t>Poznámka k položce:_x000d_
Poznámka k položce: Měrnou jednotkou je t přepravovaného materiálu. doprava velkoformátové dlažby na stavbu</t>
  </si>
  <si>
    <t>83*0,072+1*0,05</t>
  </si>
  <si>
    <t>9902200500</t>
  </si>
  <si>
    <t>Doprava dodávek zhotovitele, dodávek objednatele nebo výzisku mechanizací přes 3,5 t objemnějšího kusového materiálu do 60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</si>
  <si>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2075115970</t>
  </si>
  <si>
    <t>Poznámka k položce:_x000d_
Poznámka k položce: Měrnou jednotkou je t přepravovaného materiálu. odvoz dřevěných pražců na skládku</t>
  </si>
  <si>
    <t>6*0,08</t>
  </si>
  <si>
    <t>9902200900</t>
  </si>
  <si>
    <t>Doprava dodávek zhotovitele, dodávek objednatele nebo výzisku mechanizací přes 3,5 t objemnějšího kusového materiálu do 200 km Poznámka: V cenách jsou započteny náklady přepravu materiálu ze skladů nebo skládek výrobce nebo dodavatele nebo z vlastních zásob objednatele na místo technologické manipulace včetně složení a poplatku za použití dopravní cesty. Ceny jsou určeny i pro dopravu výzisku do skladu, úložiště nebo na skládku včetně vyložení.Ceny jsou určeny pro dopravu silničními i kolejovými vozidly.V ceně jsou započteny i náklady na zpáteční cestu dopravního prostředku. Pokud bude realizována jednosměrná přeprava z bodu A do bodu B (např. pro společnost Cargo, a.s.), uvažuje se poloviční vzdálenost z celkově ujeté trasy.</t>
  </si>
  <si>
    <t>833502525</t>
  </si>
  <si>
    <t>Poznámka k položce:_x000d_
Poznámka k položce: Měrnou jednotkou je t přepravovaného materiálu. přeprava betonového svodidla na stavbu</t>
  </si>
  <si>
    <t>-651543497</t>
  </si>
  <si>
    <t>Poznámka k položce:_x000d_
Poznámka k položce: kolejnice, pražce na stavbu</t>
  </si>
  <si>
    <t>9,836</t>
  </si>
  <si>
    <t>9903200100</t>
  </si>
  <si>
    <t>Přeprava mechanizace na místo prováděných prací o hmotnosti přes 12 t přes 50 do 100 km Poznámka: Ceny jsou určeny pro dopravu mechanizmů na místo prováděných prací po silnici i po kolejích.V ceně jsou započteny i náklady na zpáteční cestu dopravního prostředku. Měrnou jednotkou je kus přepravovaného stroje.</t>
  </si>
  <si>
    <t>-1858077454</t>
  </si>
  <si>
    <t>Poznámka k položce:_x000d_
Poznámka k položce: 1xdvoucestný bagr</t>
  </si>
  <si>
    <t>9909000100</t>
  </si>
  <si>
    <t>Poplatek za uložení suti nebo hmot na oficiální skládku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</si>
  <si>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-1152367425</t>
  </si>
  <si>
    <t>(39+6,2)*1,8</t>
  </si>
  <si>
    <t>9909000300</t>
  </si>
  <si>
    <t>Poplatek za likvidaci dřevěných kolejnicových podpor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</si>
  <si>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-1116532708</t>
  </si>
  <si>
    <t>9909000400</t>
  </si>
  <si>
    <t>Poplatek za likvidaci plastových součástí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</si>
  <si>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183270956</t>
  </si>
  <si>
    <t>270*0,00017</t>
  </si>
  <si>
    <t>9909000500</t>
  </si>
  <si>
    <t>Poplatek uložení odpadu betonových prefabrikátů Poznámka: V cenách jsou započteny náklady na uložení stavebního odpadu na oficiální skládku.Je třeba zohlednit regionální rozdíly v cenách poplatků za uložení suti a odpadů. Tyto se mohou výrazně lišit s ohledem nejen na region, ale také na množství a druh ukládaného odpadu.</t>
  </si>
  <si>
    <t>906542569</t>
  </si>
  <si>
    <t>0,32+0,099+0,132</t>
  </si>
  <si>
    <t>SO01_01 - Izolované styky_zemní práce</t>
  </si>
  <si>
    <t xml:space="preserve">    2 - Zakládání</t>
  </si>
  <si>
    <t xml:space="preserve">    4 - Vodorovné konstrukce</t>
  </si>
  <si>
    <t>174111311</t>
  </si>
  <si>
    <t>Zásyp sypaninou pro spodní stavbu železnic objemu přes 3 m3 se zhutněním</t>
  </si>
  <si>
    <t>598935409</t>
  </si>
  <si>
    <t xml:space="preserve">Poznámka k souboru cen:_x000d_
1. Ceny jsou určeny pro pro jakoukoliv míru zhutnění._x000d_
2. Míru zhutnění předepisuje projekt._x000d_
</t>
  </si>
  <si>
    <t>Poznámka k položce:_x000d_
Poznámka k položce: štěrkový zásyp základů RD - 4,8m3 štěrkový zásyp po odstranění nástupištní desky - 0,2 m3</t>
  </si>
  <si>
    <t>4,8+0,2</t>
  </si>
  <si>
    <t>Zakládání</t>
  </si>
  <si>
    <t>274313611</t>
  </si>
  <si>
    <t>Základy z betonu prostého pasy betonu kamenem neprokládaného tř. C 16/20</t>
  </si>
  <si>
    <t>-2043595258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</si>
  <si>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objektů._x000d_
2. Hloubení s použitím bentonitové suspenze se oceňuje katalogem 800-1 Zemní práce. Bednění se neoceňuje._x000d_
</t>
  </si>
  <si>
    <t>279113154</t>
  </si>
  <si>
    <t>Základové zdi z tvárnic ztraceného bednění včetně výplně z betonu bez zvláštních nároků na vliv prostředí třídy C 25/30, tloušťky zdiva přes 250 do 300 mm</t>
  </si>
  <si>
    <t>-74980595</t>
  </si>
  <si>
    <t xml:space="preserve">Poznámka k souboru cen:_x000d_
1. V cenách jsou započteny i náklady na dodání a uložení betonu._x000d_
2. V cenách nejsou započteny náklady na dodání a uložení betonářské výztuže; tyto se oceňují cenami souboru cen 279 36- . . Výztuž základových zdí nosných._x000d_
3. Množství jednotek se určuje v m2 plochy zdiva._x000d_
</t>
  </si>
  <si>
    <t>279361221</t>
  </si>
  <si>
    <t>Výztuž základových zdí nosných svislých nebo odkloněných od svislice, rovinných nebo oblých, deskových nebo žebrových, včetně výztuže jejich žeber z betonářské oceli 10 216 (E)</t>
  </si>
  <si>
    <t>-224112935</t>
  </si>
  <si>
    <t>Vodorovné konstrukce</t>
  </si>
  <si>
    <t>451577877</t>
  </si>
  <si>
    <t>Podklad nebo lože pod dlažbu (přídlažbu) v ploše vodorovné nebo ve sklonu do 1:5, tloušťky od 30 do 100 mm ze štěrkopísku</t>
  </si>
  <si>
    <t>697469441</t>
  </si>
  <si>
    <t xml:space="preserve">Poznámka k souboru cen:_x000d_
1. Ceny lze použít i pro podklad nebo lože pod dlažby silničních příkopů a kuželů._x000d_
2. Ceny nelze použít pro:_x000d_
a) lože rigolů dlážděných, které je započteno v cenách souborů cen 597 . 6- . 1 Rigol dlážděný, 597 17- . 1 Rigol krajnicový s kamennou obrubou a 597 16-1111 Rigol dlážděný z lomového kamene,_x000d_
b) podklad nebo lože pod dlažby (přídlažby) související s vodotečí, které se oceňují cenami části A 01 katalogu 832-1 Hráze a úpravy na tocích - úpravy toků a kanálů._x000d_
3. V cenách -7777 Podklad z prohozené zeminy, -9777 Příplatek za dalších 10 mm tloušťky z prohozené zeminy, -9779 Příplatek za sklon přes 1:5 z prohozené zeminy jsou započteny i náklady na prohození zeminy._x000d_
4. V cenách nejsou započteny náklady na:_x000d_
a) opatření zeminy a její přemístění k místu zabudování, které se oceňují podle ustanovení čl. 3111 Všeobecných podmínek části A 01 tohoto katalogu,_x000d_
b) úpravu pláně, která se oceňuje u silnic cenami části A 01, u dálnic cenami části A 02 katalogu 800-1 Zemní práce,_x000d_
c) odklizení odpadu po prohození zeminy, které se oceňuje cenami části A 01 katalogu 800-1 Zemní práce,_x000d_
d) svahování, které se oceňuje cenami části A 01 katalogu 800-1 Zemní práce._x000d_
</t>
  </si>
  <si>
    <t>465921411</t>
  </si>
  <si>
    <t>Kladení dlažby z betonových nebo železobetonových desek a tvárnic na sucho na plochách vodorovných nebo ve sklonu hmotnosti přes 60 do 200 kg s vyplněním spár pískem</t>
  </si>
  <si>
    <t>2023561032</t>
  </si>
  <si>
    <t xml:space="preserve">Poznámka k souboru cen:_x000d_
1. Ceny -9111 a -9112 lze použít i pro zhotovení patky z tvárnic; množství jednotek se určuje v m2 součtu jednotlivých vrstev._x000d_
2. V cenách nejsou započteny náklady na dodání betonových nebo železobetonových tvárnic, prefabrikovaných žlabů a tvárnic ; tyto se oceňují ve specifikaci. Ztratné lze dohodnout ve výši 3 %._x000d_
</t>
  </si>
  <si>
    <t>R1</t>
  </si>
  <si>
    <t>Dlažba betonová velkoformátová 1000x500x60mm</t>
  </si>
  <si>
    <t>-1861095940</t>
  </si>
  <si>
    <t>59245601</t>
  </si>
  <si>
    <t>dlažba desková betonová 500x500x50mm přírodní</t>
  </si>
  <si>
    <t>477996297</t>
  </si>
  <si>
    <t>VON - PZS Hradec - Turnov</t>
  </si>
  <si>
    <t>-972487021</t>
  </si>
  <si>
    <t>1103151505</t>
  </si>
  <si>
    <t>023122001</t>
  </si>
  <si>
    <t>Projektové práce Projektová dokumentace - přípravné práce Projekt opravy zabezpečovacích, sdělovacích, elektrických zařízení - V sazbě jsou započteny náklady na vyhotovení projektové dokumentace podle vyhlášky číslo 499/2006 Sb., a vyhlášky 146/2008 Sb., v rozsahu pro povolení stavby podle požadavku objednatele.</t>
  </si>
  <si>
    <t>1156137193</t>
  </si>
  <si>
    <t>Poznámka k souboru cen:_x000d_
V sazbě jsou započteny náklady na vyhotovení projektové dokumentace podle vyhlášky číslo 499/2006 Sb., a vyhlášky 146/2008 Sb., v rozsahu pro povolení stavby podle požadavku objednatele.</t>
  </si>
  <si>
    <t>023131011</t>
  </si>
  <si>
    <t>Projektové práce Dokumentace skutečného provedení zabezpečovacích, sdělovacích, elektrických zařízení - V sazbě jsou obsaženy náklady na zaměření a vyhotovení dokumentace skutečného provedení elektrických zařízení dle vyhlášky 146/2008 Sb. včetně zpracování dat v digitální podobě v otevřené formě a její předání objednateli</t>
  </si>
  <si>
    <t>-719399289</t>
  </si>
  <si>
    <t>Poznámka k souboru cen:_x000d_
V sazbě jsou obsaženy náklady na zaměření a vyhotovení dokumentace skutečného provedení elektrických zařízení dle vyhlášky 146/2008 Sb. včetně zpracování dat v digitální podobě v otevřené formě a její předání objednateli</t>
  </si>
  <si>
    <t>024101301</t>
  </si>
  <si>
    <t>Inženýrská činnost posudky (např. statické aj.) a dozory</t>
  </si>
  <si>
    <t>1081498226</t>
  </si>
  <si>
    <t>033121001</t>
  </si>
  <si>
    <t>Provozní vlivy Rušení prací železničním provozem širá trať nebo dopravny s kolejovým rozvětvením s počtem vlaků za směnu 8,5 hod. do 25</t>
  </si>
  <si>
    <t>1861859937</t>
  </si>
  <si>
    <t>PS09 - Optika</t>
  </si>
  <si>
    <t>01-1 - UOŽI</t>
  </si>
  <si>
    <t>Cerekvice nad bystřicí</t>
  </si>
  <si>
    <t>7593501125</t>
  </si>
  <si>
    <t>Trasy kabelového vedení Chráničky optického kabelu HDPE 6040 průměr 40/33 mm</t>
  </si>
  <si>
    <t>ÚOŽI 2019 01</t>
  </si>
  <si>
    <t>-605954010</t>
  </si>
  <si>
    <t>PZS v km 18,810</t>
  </si>
  <si>
    <t>2500</t>
  </si>
  <si>
    <t>PZS v km 20,026</t>
  </si>
  <si>
    <t>1925</t>
  </si>
  <si>
    <t>PZS v km 0,741</t>
  </si>
  <si>
    <t>2875</t>
  </si>
  <si>
    <t>PZS v km 4,018</t>
  </si>
  <si>
    <t>3200</t>
  </si>
  <si>
    <t>7593501195</t>
  </si>
  <si>
    <t>Trasy kabelového vedení Spojky šroubovací pro chráničky optického kabelu HDPE 5050 průměr 40 mm</t>
  </si>
  <si>
    <t>787103079</t>
  </si>
  <si>
    <t>Poznámka k položce:_x000d_
20,026</t>
  </si>
  <si>
    <t>7593501143</t>
  </si>
  <si>
    <t xml:space="preserve">Trasy kabelového vedení Chráničky optického kabelu HDPE Koncová zátka Jackmoon  38-46 mm</t>
  </si>
  <si>
    <t>-1522807177</t>
  </si>
  <si>
    <t>7593505202</t>
  </si>
  <si>
    <t>Uložení HDPE trubky pro optický kabel do výkopu bez zřízení lože a bez krytí</t>
  </si>
  <si>
    <t>-1279926500</t>
  </si>
  <si>
    <t>7593505220</t>
  </si>
  <si>
    <t>Montáž spojky Plasson na HDPE trubce rovné nebo redukční</t>
  </si>
  <si>
    <t>980933270</t>
  </si>
  <si>
    <t>7593505240</t>
  </si>
  <si>
    <t>Montáž koncovky nebo záslepky Plasson na HDPE trubku</t>
  </si>
  <si>
    <t>401764230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</si>
</sst>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10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3" xfId="0" applyFont="1" applyBorder="1" applyAlignment="1">
      <alignment vertical="center"/>
    </xf>
    <xf numFmtId="0" fontId="7" fillId="0" borderId="1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9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9" fillId="0" borderId="3" xfId="0" applyFont="1" applyBorder="1" applyAlignment="1"/>
    <xf numFmtId="0" fontId="9" fillId="0" borderId="14" xfId="0" applyFont="1" applyBorder="1" applyAlignment="1" applyProtection="1"/>
    <xf numFmtId="0" fontId="9" fillId="0" borderId="0" xfId="0" applyFont="1" applyBorder="1" applyAlignment="1" applyProtection="1"/>
    <xf numFmtId="166" fontId="9" fillId="0" borderId="0" xfId="0" applyNumberFormat="1" applyFont="1" applyBorder="1" applyAlignment="1" applyProtection="1"/>
    <xf numFmtId="166" fontId="9" fillId="0" borderId="15" xfId="0" applyNumberFormat="1" applyFont="1" applyBorder="1" applyAlignment="1" applyProtection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  <protection locked="0"/>
    </xf>
    <xf numFmtId="4" fontId="10" fillId="0" borderId="20" xfId="0" applyNumberFormat="1" applyFont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 applyProtection="1">
      <alignment horizontal="left"/>
    </xf>
    <xf numFmtId="4" fontId="10" fillId="0" borderId="0" xfId="0" applyNumberFormat="1" applyFont="1" applyAlignment="1" applyProtection="1"/>
    <xf numFmtId="0" fontId="34" fillId="2" borderId="19" xfId="0" applyFont="1" applyFill="1" applyBorder="1" applyAlignment="1" applyProtection="1">
      <alignment horizontal="left" vertical="center"/>
      <protection locked="0"/>
    </xf>
    <xf numFmtId="0" fontId="34" fillId="0" borderId="2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8" fillId="0" borderId="19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styles" Target="styles.xml" /><Relationship Id="rId29" Type="http://schemas.openxmlformats.org/officeDocument/2006/relationships/theme" Target="theme/theme1.xml" /><Relationship Id="rId30" Type="http://schemas.openxmlformats.org/officeDocument/2006/relationships/calcChain" Target="calcChain.xml" /><Relationship Id="rId3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29.28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4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4" t="s">
        <v>29</v>
      </c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31</v>
      </c>
      <c r="AL10" s="22"/>
      <c r="AM10" s="22"/>
      <c r="AN10" s="27" t="s">
        <v>32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34</v>
      </c>
      <c r="AL11" s="22"/>
      <c r="AM11" s="22"/>
      <c r="AN11" s="27" t="s">
        <v>32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35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31</v>
      </c>
      <c r="AL13" s="22"/>
      <c r="AM13" s="22"/>
      <c r="AN13" s="35" t="s">
        <v>36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5" t="s">
        <v>36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34</v>
      </c>
      <c r="AL14" s="22"/>
      <c r="AM14" s="22"/>
      <c r="AN14" s="35" t="s">
        <v>36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37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31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34</v>
      </c>
      <c r="AL17" s="22"/>
      <c r="AM17" s="22"/>
      <c r="AN17" s="27" t="s">
        <v>32</v>
      </c>
      <c r="AO17" s="22"/>
      <c r="AP17" s="22"/>
      <c r="AQ17" s="22"/>
      <c r="AR17" s="20"/>
      <c r="BE17" s="31"/>
      <c r="BS17" s="17" t="s">
        <v>38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39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31</v>
      </c>
      <c r="AL19" s="22"/>
      <c r="AM19" s="22"/>
      <c r="AN19" s="27" t="s">
        <v>32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34</v>
      </c>
      <c r="AL20" s="22"/>
      <c r="AM20" s="22"/>
      <c r="AN20" s="27" t="s">
        <v>32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76.5" customHeight="1">
      <c r="B23" s="21"/>
      <c r="C23" s="22"/>
      <c r="D23" s="22"/>
      <c r="E23" s="37" t="s">
        <v>41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2"/>
      <c r="AQ25" s="22"/>
      <c r="AR25" s="20"/>
      <c r="BE25" s="31"/>
    </row>
    <row r="26" s="2" customFormat="1" ht="25.92" customHeight="1">
      <c r="A26" s="39"/>
      <c r="B26" s="40"/>
      <c r="C26" s="41"/>
      <c r="D26" s="42" t="s">
        <v>42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1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1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43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44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45</v>
      </c>
      <c r="AL28" s="46"/>
      <c r="AM28" s="46"/>
      <c r="AN28" s="46"/>
      <c r="AO28" s="46"/>
      <c r="AP28" s="41"/>
      <c r="AQ28" s="41"/>
      <c r="AR28" s="45"/>
      <c r="BE28" s="31"/>
    </row>
    <row r="29" s="3" customFormat="1" ht="14.4" customHeight="1">
      <c r="A29" s="3"/>
      <c r="B29" s="47"/>
      <c r="C29" s="48"/>
      <c r="D29" s="32" t="s">
        <v>46</v>
      </c>
      <c r="E29" s="48"/>
      <c r="F29" s="32" t="s">
        <v>47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2" t="s">
        <v>48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2" t="s">
        <v>49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2" t="s">
        <v>50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2" t="s">
        <v>51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52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53</v>
      </c>
      <c r="U35" s="55"/>
      <c r="V35" s="55"/>
      <c r="W35" s="55"/>
      <c r="X35" s="57" t="s">
        <v>54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3" t="s">
        <v>55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OPR007_II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Oprava PZS v úseku Hněvčeves – Butoves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2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PZS 18,810; 20,026; 0,741; 2,226; 4,018 a 7,814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2" t="s">
        <v>24</v>
      </c>
      <c r="AJ47" s="41"/>
      <c r="AK47" s="41"/>
      <c r="AL47" s="41"/>
      <c r="AM47" s="73" t="str">
        <f>IF(AN8= "","",AN8)</f>
        <v>7. 10. 2019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2" t="s">
        <v>30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2" t="s">
        <v>37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56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2" t="s">
        <v>35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2" t="s">
        <v>39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57</v>
      </c>
      <c r="D52" s="88"/>
      <c r="E52" s="88"/>
      <c r="F52" s="88"/>
      <c r="G52" s="88"/>
      <c r="H52" s="89"/>
      <c r="I52" s="90" t="s">
        <v>58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59</v>
      </c>
      <c r="AH52" s="88"/>
      <c r="AI52" s="88"/>
      <c r="AJ52" s="88"/>
      <c r="AK52" s="88"/>
      <c r="AL52" s="88"/>
      <c r="AM52" s="88"/>
      <c r="AN52" s="90" t="s">
        <v>60</v>
      </c>
      <c r="AO52" s="88"/>
      <c r="AP52" s="88"/>
      <c r="AQ52" s="92" t="s">
        <v>61</v>
      </c>
      <c r="AR52" s="45"/>
      <c r="AS52" s="93" t="s">
        <v>62</v>
      </c>
      <c r="AT52" s="94" t="s">
        <v>63</v>
      </c>
      <c r="AU52" s="94" t="s">
        <v>64</v>
      </c>
      <c r="AV52" s="94" t="s">
        <v>65</v>
      </c>
      <c r="AW52" s="94" t="s">
        <v>66</v>
      </c>
      <c r="AX52" s="94" t="s">
        <v>67</v>
      </c>
      <c r="AY52" s="94" t="s">
        <v>68</v>
      </c>
      <c r="AZ52" s="94" t="s">
        <v>69</v>
      </c>
      <c r="BA52" s="94" t="s">
        <v>70</v>
      </c>
      <c r="BB52" s="94" t="s">
        <v>71</v>
      </c>
      <c r="BC52" s="94" t="s">
        <v>72</v>
      </c>
      <c r="BD52" s="95" t="s">
        <v>73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74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ROUND(AG55+AG58+AG61+AG64+AG67+AG70+AG73+AG84+AG87+AG88,2)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32</v>
      </c>
      <c r="AR54" s="105"/>
      <c r="AS54" s="106">
        <f>ROUND(AS55+AS58+AS61+AS64+AS67+AS70+AS73+AS84+AS87+AS88,2)</f>
        <v>0</v>
      </c>
      <c r="AT54" s="107">
        <f>ROUND(SUM(AV54:AW54),2)</f>
        <v>0</v>
      </c>
      <c r="AU54" s="108">
        <f>ROUND(AU55+AU58+AU61+AU64+AU67+AU70+AU73+AU84+AU87+AU88,5)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ROUND(AZ55+AZ58+AZ61+AZ64+AZ67+AZ70+AZ73+AZ84+AZ87+AZ88,2)</f>
        <v>0</v>
      </c>
      <c r="BA54" s="107">
        <f>ROUND(BA55+BA58+BA61+BA64+BA67+BA70+BA73+BA84+BA87+BA88,2)</f>
        <v>0</v>
      </c>
      <c r="BB54" s="107">
        <f>ROUND(BB55+BB58+BB61+BB64+BB67+BB70+BB73+BB84+BB87+BB88,2)</f>
        <v>0</v>
      </c>
      <c r="BC54" s="107">
        <f>ROUND(BC55+BC58+BC61+BC64+BC67+BC70+BC73+BC84+BC87+BC88,2)</f>
        <v>0</v>
      </c>
      <c r="BD54" s="109">
        <f>ROUND(BD55+BD58+BD61+BD64+BD67+BD70+BD73+BD84+BD87+BD88,2)</f>
        <v>0</v>
      </c>
      <c r="BE54" s="6"/>
      <c r="BS54" s="110" t="s">
        <v>75</v>
      </c>
      <c r="BT54" s="110" t="s">
        <v>76</v>
      </c>
      <c r="BU54" s="111" t="s">
        <v>77</v>
      </c>
      <c r="BV54" s="110" t="s">
        <v>78</v>
      </c>
      <c r="BW54" s="110" t="s">
        <v>5</v>
      </c>
      <c r="BX54" s="110" t="s">
        <v>79</v>
      </c>
      <c r="CL54" s="110" t="s">
        <v>19</v>
      </c>
    </row>
    <row r="55" s="7" customFormat="1" ht="16.5" customHeight="1">
      <c r="A55" s="7"/>
      <c r="B55" s="112"/>
      <c r="C55" s="113"/>
      <c r="D55" s="114" t="s">
        <v>80</v>
      </c>
      <c r="E55" s="114"/>
      <c r="F55" s="114"/>
      <c r="G55" s="114"/>
      <c r="H55" s="114"/>
      <c r="I55" s="115"/>
      <c r="J55" s="114" t="s">
        <v>81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ROUND(SUM(AG56:AG57),2)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82</v>
      </c>
      <c r="AR55" s="119"/>
      <c r="AS55" s="120">
        <f>ROUND(SUM(AS56:AS57),2)</f>
        <v>0</v>
      </c>
      <c r="AT55" s="121">
        <f>ROUND(SUM(AV55:AW55),2)</f>
        <v>0</v>
      </c>
      <c r="AU55" s="122">
        <f>ROUND(SUM(AU56:AU57),5)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ROUND(SUM(AZ56:AZ57),2)</f>
        <v>0</v>
      </c>
      <c r="BA55" s="121">
        <f>ROUND(SUM(BA56:BA57),2)</f>
        <v>0</v>
      </c>
      <c r="BB55" s="121">
        <f>ROUND(SUM(BB56:BB57),2)</f>
        <v>0</v>
      </c>
      <c r="BC55" s="121">
        <f>ROUND(SUM(BC56:BC57),2)</f>
        <v>0</v>
      </c>
      <c r="BD55" s="123">
        <f>ROUND(SUM(BD56:BD57),2)</f>
        <v>0</v>
      </c>
      <c r="BE55" s="7"/>
      <c r="BS55" s="124" t="s">
        <v>75</v>
      </c>
      <c r="BT55" s="124" t="s">
        <v>83</v>
      </c>
      <c r="BU55" s="124" t="s">
        <v>77</v>
      </c>
      <c r="BV55" s="124" t="s">
        <v>78</v>
      </c>
      <c r="BW55" s="124" t="s">
        <v>84</v>
      </c>
      <c r="BX55" s="124" t="s">
        <v>5</v>
      </c>
      <c r="CL55" s="124" t="s">
        <v>32</v>
      </c>
      <c r="CM55" s="124" t="s">
        <v>85</v>
      </c>
    </row>
    <row r="56" s="4" customFormat="1" ht="16.5" customHeight="1">
      <c r="A56" s="125" t="s">
        <v>86</v>
      </c>
      <c r="B56" s="64"/>
      <c r="C56" s="126"/>
      <c r="D56" s="126"/>
      <c r="E56" s="127" t="s">
        <v>87</v>
      </c>
      <c r="F56" s="127"/>
      <c r="G56" s="127"/>
      <c r="H56" s="127"/>
      <c r="I56" s="127"/>
      <c r="J56" s="126"/>
      <c r="K56" s="127" t="s">
        <v>88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'01-1 - zabezpečovací zaří...'!J32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89</v>
      </c>
      <c r="AR56" s="66"/>
      <c r="AS56" s="130">
        <v>0</v>
      </c>
      <c r="AT56" s="131">
        <f>ROUND(SUM(AV56:AW56),2)</f>
        <v>0</v>
      </c>
      <c r="AU56" s="132">
        <f>'01-1 - zabezpečovací zaří...'!P85</f>
        <v>0</v>
      </c>
      <c r="AV56" s="131">
        <f>'01-1 - zabezpečovací zaří...'!J35</f>
        <v>0</v>
      </c>
      <c r="AW56" s="131">
        <f>'01-1 - zabezpečovací zaří...'!J36</f>
        <v>0</v>
      </c>
      <c r="AX56" s="131">
        <f>'01-1 - zabezpečovací zaří...'!J37</f>
        <v>0</v>
      </c>
      <c r="AY56" s="131">
        <f>'01-1 - zabezpečovací zaří...'!J38</f>
        <v>0</v>
      </c>
      <c r="AZ56" s="131">
        <f>'01-1 - zabezpečovací zaří...'!F35</f>
        <v>0</v>
      </c>
      <c r="BA56" s="131">
        <f>'01-1 - zabezpečovací zaří...'!F36</f>
        <v>0</v>
      </c>
      <c r="BB56" s="131">
        <f>'01-1 - zabezpečovací zaří...'!F37</f>
        <v>0</v>
      </c>
      <c r="BC56" s="131">
        <f>'01-1 - zabezpečovací zaří...'!F38</f>
        <v>0</v>
      </c>
      <c r="BD56" s="133">
        <f>'01-1 - zabezpečovací zaří...'!F39</f>
        <v>0</v>
      </c>
      <c r="BE56" s="4"/>
      <c r="BT56" s="134" t="s">
        <v>85</v>
      </c>
      <c r="BV56" s="134" t="s">
        <v>78</v>
      </c>
      <c r="BW56" s="134" t="s">
        <v>90</v>
      </c>
      <c r="BX56" s="134" t="s">
        <v>84</v>
      </c>
      <c r="CL56" s="134" t="s">
        <v>32</v>
      </c>
    </row>
    <row r="57" s="4" customFormat="1" ht="16.5" customHeight="1">
      <c r="A57" s="125" t="s">
        <v>86</v>
      </c>
      <c r="B57" s="64"/>
      <c r="C57" s="126"/>
      <c r="D57" s="126"/>
      <c r="E57" s="127" t="s">
        <v>91</v>
      </c>
      <c r="F57" s="127"/>
      <c r="G57" s="127"/>
      <c r="H57" s="127"/>
      <c r="I57" s="127"/>
      <c r="J57" s="126"/>
      <c r="K57" s="127" t="s">
        <v>92</v>
      </c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8">
        <f>'01-2 - zemní práce'!J32</f>
        <v>0</v>
      </c>
      <c r="AH57" s="126"/>
      <c r="AI57" s="126"/>
      <c r="AJ57" s="126"/>
      <c r="AK57" s="126"/>
      <c r="AL57" s="126"/>
      <c r="AM57" s="126"/>
      <c r="AN57" s="128">
        <f>SUM(AG57,AT57)</f>
        <v>0</v>
      </c>
      <c r="AO57" s="126"/>
      <c r="AP57" s="126"/>
      <c r="AQ57" s="129" t="s">
        <v>89</v>
      </c>
      <c r="AR57" s="66"/>
      <c r="AS57" s="130">
        <v>0</v>
      </c>
      <c r="AT57" s="131">
        <f>ROUND(SUM(AV57:AW57),2)</f>
        <v>0</v>
      </c>
      <c r="AU57" s="132">
        <f>'01-2 - zemní práce'!P86</f>
        <v>0</v>
      </c>
      <c r="AV57" s="131">
        <f>'01-2 - zemní práce'!J35</f>
        <v>0</v>
      </c>
      <c r="AW57" s="131">
        <f>'01-2 - zemní práce'!J36</f>
        <v>0</v>
      </c>
      <c r="AX57" s="131">
        <f>'01-2 - zemní práce'!J37</f>
        <v>0</v>
      </c>
      <c r="AY57" s="131">
        <f>'01-2 - zemní práce'!J38</f>
        <v>0</v>
      </c>
      <c r="AZ57" s="131">
        <f>'01-2 - zemní práce'!F35</f>
        <v>0</v>
      </c>
      <c r="BA57" s="131">
        <f>'01-2 - zemní práce'!F36</f>
        <v>0</v>
      </c>
      <c r="BB57" s="131">
        <f>'01-2 - zemní práce'!F37</f>
        <v>0</v>
      </c>
      <c r="BC57" s="131">
        <f>'01-2 - zemní práce'!F38</f>
        <v>0</v>
      </c>
      <c r="BD57" s="133">
        <f>'01-2 - zemní práce'!F39</f>
        <v>0</v>
      </c>
      <c r="BE57" s="4"/>
      <c r="BT57" s="134" t="s">
        <v>85</v>
      </c>
      <c r="BV57" s="134" t="s">
        <v>78</v>
      </c>
      <c r="BW57" s="134" t="s">
        <v>93</v>
      </c>
      <c r="BX57" s="134" t="s">
        <v>84</v>
      </c>
      <c r="CL57" s="134" t="s">
        <v>32</v>
      </c>
    </row>
    <row r="58" s="7" customFormat="1" ht="16.5" customHeight="1">
      <c r="A58" s="7"/>
      <c r="B58" s="112"/>
      <c r="C58" s="113"/>
      <c r="D58" s="114" t="s">
        <v>94</v>
      </c>
      <c r="E58" s="114"/>
      <c r="F58" s="114"/>
      <c r="G58" s="114"/>
      <c r="H58" s="114"/>
      <c r="I58" s="115"/>
      <c r="J58" s="114" t="s">
        <v>95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ROUND(SUM(AG59:AG60),2)</f>
        <v>0</v>
      </c>
      <c r="AH58" s="115"/>
      <c r="AI58" s="115"/>
      <c r="AJ58" s="115"/>
      <c r="AK58" s="115"/>
      <c r="AL58" s="115"/>
      <c r="AM58" s="115"/>
      <c r="AN58" s="117">
        <f>SUM(AG58,AT58)</f>
        <v>0</v>
      </c>
      <c r="AO58" s="115"/>
      <c r="AP58" s="115"/>
      <c r="AQ58" s="118" t="s">
        <v>82</v>
      </c>
      <c r="AR58" s="119"/>
      <c r="AS58" s="120">
        <f>ROUND(SUM(AS59:AS60),2)</f>
        <v>0</v>
      </c>
      <c r="AT58" s="121">
        <f>ROUND(SUM(AV58:AW58),2)</f>
        <v>0</v>
      </c>
      <c r="AU58" s="122">
        <f>ROUND(SUM(AU59:AU60),5)</f>
        <v>0</v>
      </c>
      <c r="AV58" s="121">
        <f>ROUND(AZ58*L29,2)</f>
        <v>0</v>
      </c>
      <c r="AW58" s="121">
        <f>ROUND(BA58*L30,2)</f>
        <v>0</v>
      </c>
      <c r="AX58" s="121">
        <f>ROUND(BB58*L29,2)</f>
        <v>0</v>
      </c>
      <c r="AY58" s="121">
        <f>ROUND(BC58*L30,2)</f>
        <v>0</v>
      </c>
      <c r="AZ58" s="121">
        <f>ROUND(SUM(AZ59:AZ60),2)</f>
        <v>0</v>
      </c>
      <c r="BA58" s="121">
        <f>ROUND(SUM(BA59:BA60),2)</f>
        <v>0</v>
      </c>
      <c r="BB58" s="121">
        <f>ROUND(SUM(BB59:BB60),2)</f>
        <v>0</v>
      </c>
      <c r="BC58" s="121">
        <f>ROUND(SUM(BC59:BC60),2)</f>
        <v>0</v>
      </c>
      <c r="BD58" s="123">
        <f>ROUND(SUM(BD59:BD60),2)</f>
        <v>0</v>
      </c>
      <c r="BE58" s="7"/>
      <c r="BS58" s="124" t="s">
        <v>75</v>
      </c>
      <c r="BT58" s="124" t="s">
        <v>83</v>
      </c>
      <c r="BU58" s="124" t="s">
        <v>77</v>
      </c>
      <c r="BV58" s="124" t="s">
        <v>78</v>
      </c>
      <c r="BW58" s="124" t="s">
        <v>96</v>
      </c>
      <c r="BX58" s="124" t="s">
        <v>5</v>
      </c>
      <c r="CL58" s="124" t="s">
        <v>32</v>
      </c>
      <c r="CM58" s="124" t="s">
        <v>85</v>
      </c>
    </row>
    <row r="59" s="4" customFormat="1" ht="16.5" customHeight="1">
      <c r="A59" s="125" t="s">
        <v>86</v>
      </c>
      <c r="B59" s="64"/>
      <c r="C59" s="126"/>
      <c r="D59" s="126"/>
      <c r="E59" s="127" t="s">
        <v>97</v>
      </c>
      <c r="F59" s="127"/>
      <c r="G59" s="127"/>
      <c r="H59" s="127"/>
      <c r="I59" s="127"/>
      <c r="J59" s="126"/>
      <c r="K59" s="127" t="s">
        <v>88</v>
      </c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8">
        <f>'02-1 - zabezpečovací zaří...'!J32</f>
        <v>0</v>
      </c>
      <c r="AH59" s="126"/>
      <c r="AI59" s="126"/>
      <c r="AJ59" s="126"/>
      <c r="AK59" s="126"/>
      <c r="AL59" s="126"/>
      <c r="AM59" s="126"/>
      <c r="AN59" s="128">
        <f>SUM(AG59,AT59)</f>
        <v>0</v>
      </c>
      <c r="AO59" s="126"/>
      <c r="AP59" s="126"/>
      <c r="AQ59" s="129" t="s">
        <v>89</v>
      </c>
      <c r="AR59" s="66"/>
      <c r="AS59" s="130">
        <v>0</v>
      </c>
      <c r="AT59" s="131">
        <f>ROUND(SUM(AV59:AW59),2)</f>
        <v>0</v>
      </c>
      <c r="AU59" s="132">
        <f>'02-1 - zabezpečovací zaří...'!P85</f>
        <v>0</v>
      </c>
      <c r="AV59" s="131">
        <f>'02-1 - zabezpečovací zaří...'!J35</f>
        <v>0</v>
      </c>
      <c r="AW59" s="131">
        <f>'02-1 - zabezpečovací zaří...'!J36</f>
        <v>0</v>
      </c>
      <c r="AX59" s="131">
        <f>'02-1 - zabezpečovací zaří...'!J37</f>
        <v>0</v>
      </c>
      <c r="AY59" s="131">
        <f>'02-1 - zabezpečovací zaří...'!J38</f>
        <v>0</v>
      </c>
      <c r="AZ59" s="131">
        <f>'02-1 - zabezpečovací zaří...'!F35</f>
        <v>0</v>
      </c>
      <c r="BA59" s="131">
        <f>'02-1 - zabezpečovací zaří...'!F36</f>
        <v>0</v>
      </c>
      <c r="BB59" s="131">
        <f>'02-1 - zabezpečovací zaří...'!F37</f>
        <v>0</v>
      </c>
      <c r="BC59" s="131">
        <f>'02-1 - zabezpečovací zaří...'!F38</f>
        <v>0</v>
      </c>
      <c r="BD59" s="133">
        <f>'02-1 - zabezpečovací zaří...'!F39</f>
        <v>0</v>
      </c>
      <c r="BE59" s="4"/>
      <c r="BT59" s="134" t="s">
        <v>85</v>
      </c>
      <c r="BV59" s="134" t="s">
        <v>78</v>
      </c>
      <c r="BW59" s="134" t="s">
        <v>98</v>
      </c>
      <c r="BX59" s="134" t="s">
        <v>96</v>
      </c>
      <c r="CL59" s="134" t="s">
        <v>32</v>
      </c>
    </row>
    <row r="60" s="4" customFormat="1" ht="16.5" customHeight="1">
      <c r="A60" s="125" t="s">
        <v>86</v>
      </c>
      <c r="B60" s="64"/>
      <c r="C60" s="126"/>
      <c r="D60" s="126"/>
      <c r="E60" s="127" t="s">
        <v>99</v>
      </c>
      <c r="F60" s="127"/>
      <c r="G60" s="127"/>
      <c r="H60" s="127"/>
      <c r="I60" s="127"/>
      <c r="J60" s="126"/>
      <c r="K60" s="127" t="s">
        <v>92</v>
      </c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8">
        <f>'02-2 - zemní práce'!J32</f>
        <v>0</v>
      </c>
      <c r="AH60" s="126"/>
      <c r="AI60" s="126"/>
      <c r="AJ60" s="126"/>
      <c r="AK60" s="126"/>
      <c r="AL60" s="126"/>
      <c r="AM60" s="126"/>
      <c r="AN60" s="128">
        <f>SUM(AG60,AT60)</f>
        <v>0</v>
      </c>
      <c r="AO60" s="126"/>
      <c r="AP60" s="126"/>
      <c r="AQ60" s="129" t="s">
        <v>89</v>
      </c>
      <c r="AR60" s="66"/>
      <c r="AS60" s="130">
        <v>0</v>
      </c>
      <c r="AT60" s="131">
        <f>ROUND(SUM(AV60:AW60),2)</f>
        <v>0</v>
      </c>
      <c r="AU60" s="132">
        <f>'02-2 - zemní práce'!P86</f>
        <v>0</v>
      </c>
      <c r="AV60" s="131">
        <f>'02-2 - zemní práce'!J35</f>
        <v>0</v>
      </c>
      <c r="AW60" s="131">
        <f>'02-2 - zemní práce'!J36</f>
        <v>0</v>
      </c>
      <c r="AX60" s="131">
        <f>'02-2 - zemní práce'!J37</f>
        <v>0</v>
      </c>
      <c r="AY60" s="131">
        <f>'02-2 - zemní práce'!J38</f>
        <v>0</v>
      </c>
      <c r="AZ60" s="131">
        <f>'02-2 - zemní práce'!F35</f>
        <v>0</v>
      </c>
      <c r="BA60" s="131">
        <f>'02-2 - zemní práce'!F36</f>
        <v>0</v>
      </c>
      <c r="BB60" s="131">
        <f>'02-2 - zemní práce'!F37</f>
        <v>0</v>
      </c>
      <c r="BC60" s="131">
        <f>'02-2 - zemní práce'!F38</f>
        <v>0</v>
      </c>
      <c r="BD60" s="133">
        <f>'02-2 - zemní práce'!F39</f>
        <v>0</v>
      </c>
      <c r="BE60" s="4"/>
      <c r="BT60" s="134" t="s">
        <v>85</v>
      </c>
      <c r="BV60" s="134" t="s">
        <v>78</v>
      </c>
      <c r="BW60" s="134" t="s">
        <v>100</v>
      </c>
      <c r="BX60" s="134" t="s">
        <v>96</v>
      </c>
      <c r="CL60" s="134" t="s">
        <v>32</v>
      </c>
    </row>
    <row r="61" s="7" customFormat="1" ht="16.5" customHeight="1">
      <c r="A61" s="7"/>
      <c r="B61" s="112"/>
      <c r="C61" s="113"/>
      <c r="D61" s="114" t="s">
        <v>101</v>
      </c>
      <c r="E61" s="114"/>
      <c r="F61" s="114"/>
      <c r="G61" s="114"/>
      <c r="H61" s="114"/>
      <c r="I61" s="115"/>
      <c r="J61" s="114" t="s">
        <v>102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ROUND(SUM(AG62:AG63),2)</f>
        <v>0</v>
      </c>
      <c r="AH61" s="115"/>
      <c r="AI61" s="115"/>
      <c r="AJ61" s="115"/>
      <c r="AK61" s="115"/>
      <c r="AL61" s="115"/>
      <c r="AM61" s="115"/>
      <c r="AN61" s="117">
        <f>SUM(AG61,AT61)</f>
        <v>0</v>
      </c>
      <c r="AO61" s="115"/>
      <c r="AP61" s="115"/>
      <c r="AQ61" s="118" t="s">
        <v>82</v>
      </c>
      <c r="AR61" s="119"/>
      <c r="AS61" s="120">
        <f>ROUND(SUM(AS62:AS63),2)</f>
        <v>0</v>
      </c>
      <c r="AT61" s="121">
        <f>ROUND(SUM(AV61:AW61),2)</f>
        <v>0</v>
      </c>
      <c r="AU61" s="122">
        <f>ROUND(SUM(AU62:AU63),5)</f>
        <v>0</v>
      </c>
      <c r="AV61" s="121">
        <f>ROUND(AZ61*L29,2)</f>
        <v>0</v>
      </c>
      <c r="AW61" s="121">
        <f>ROUND(BA61*L30,2)</f>
        <v>0</v>
      </c>
      <c r="AX61" s="121">
        <f>ROUND(BB61*L29,2)</f>
        <v>0</v>
      </c>
      <c r="AY61" s="121">
        <f>ROUND(BC61*L30,2)</f>
        <v>0</v>
      </c>
      <c r="AZ61" s="121">
        <f>ROUND(SUM(AZ62:AZ63),2)</f>
        <v>0</v>
      </c>
      <c r="BA61" s="121">
        <f>ROUND(SUM(BA62:BA63),2)</f>
        <v>0</v>
      </c>
      <c r="BB61" s="121">
        <f>ROUND(SUM(BB62:BB63),2)</f>
        <v>0</v>
      </c>
      <c r="BC61" s="121">
        <f>ROUND(SUM(BC62:BC63),2)</f>
        <v>0</v>
      </c>
      <c r="BD61" s="123">
        <f>ROUND(SUM(BD62:BD63),2)</f>
        <v>0</v>
      </c>
      <c r="BE61" s="7"/>
      <c r="BS61" s="124" t="s">
        <v>75</v>
      </c>
      <c r="BT61" s="124" t="s">
        <v>83</v>
      </c>
      <c r="BU61" s="124" t="s">
        <v>77</v>
      </c>
      <c r="BV61" s="124" t="s">
        <v>78</v>
      </c>
      <c r="BW61" s="124" t="s">
        <v>103</v>
      </c>
      <c r="BX61" s="124" t="s">
        <v>5</v>
      </c>
      <c r="CL61" s="124" t="s">
        <v>32</v>
      </c>
      <c r="CM61" s="124" t="s">
        <v>85</v>
      </c>
    </row>
    <row r="62" s="4" customFormat="1" ht="16.5" customHeight="1">
      <c r="A62" s="125" t="s">
        <v>86</v>
      </c>
      <c r="B62" s="64"/>
      <c r="C62" s="126"/>
      <c r="D62" s="126"/>
      <c r="E62" s="127" t="s">
        <v>104</v>
      </c>
      <c r="F62" s="127"/>
      <c r="G62" s="127"/>
      <c r="H62" s="127"/>
      <c r="I62" s="127"/>
      <c r="J62" s="126"/>
      <c r="K62" s="127" t="s">
        <v>88</v>
      </c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8">
        <f>'03-1 - zabezpečovací zaří...'!J32</f>
        <v>0</v>
      </c>
      <c r="AH62" s="126"/>
      <c r="AI62" s="126"/>
      <c r="AJ62" s="126"/>
      <c r="AK62" s="126"/>
      <c r="AL62" s="126"/>
      <c r="AM62" s="126"/>
      <c r="AN62" s="128">
        <f>SUM(AG62,AT62)</f>
        <v>0</v>
      </c>
      <c r="AO62" s="126"/>
      <c r="AP62" s="126"/>
      <c r="AQ62" s="129" t="s">
        <v>89</v>
      </c>
      <c r="AR62" s="66"/>
      <c r="AS62" s="130">
        <v>0</v>
      </c>
      <c r="AT62" s="131">
        <f>ROUND(SUM(AV62:AW62),2)</f>
        <v>0</v>
      </c>
      <c r="AU62" s="132">
        <f>'03-1 - zabezpečovací zaří...'!P85</f>
        <v>0</v>
      </c>
      <c r="AV62" s="131">
        <f>'03-1 - zabezpečovací zaří...'!J35</f>
        <v>0</v>
      </c>
      <c r="AW62" s="131">
        <f>'03-1 - zabezpečovací zaří...'!J36</f>
        <v>0</v>
      </c>
      <c r="AX62" s="131">
        <f>'03-1 - zabezpečovací zaří...'!J37</f>
        <v>0</v>
      </c>
      <c r="AY62" s="131">
        <f>'03-1 - zabezpečovací zaří...'!J38</f>
        <v>0</v>
      </c>
      <c r="AZ62" s="131">
        <f>'03-1 - zabezpečovací zaří...'!F35</f>
        <v>0</v>
      </c>
      <c r="BA62" s="131">
        <f>'03-1 - zabezpečovací zaří...'!F36</f>
        <v>0</v>
      </c>
      <c r="BB62" s="131">
        <f>'03-1 - zabezpečovací zaří...'!F37</f>
        <v>0</v>
      </c>
      <c r="BC62" s="131">
        <f>'03-1 - zabezpečovací zaří...'!F38</f>
        <v>0</v>
      </c>
      <c r="BD62" s="133">
        <f>'03-1 - zabezpečovací zaří...'!F39</f>
        <v>0</v>
      </c>
      <c r="BE62" s="4"/>
      <c r="BT62" s="134" t="s">
        <v>85</v>
      </c>
      <c r="BV62" s="134" t="s">
        <v>78</v>
      </c>
      <c r="BW62" s="134" t="s">
        <v>105</v>
      </c>
      <c r="BX62" s="134" t="s">
        <v>103</v>
      </c>
      <c r="CL62" s="134" t="s">
        <v>32</v>
      </c>
    </row>
    <row r="63" s="4" customFormat="1" ht="16.5" customHeight="1">
      <c r="A63" s="125" t="s">
        <v>86</v>
      </c>
      <c r="B63" s="64"/>
      <c r="C63" s="126"/>
      <c r="D63" s="126"/>
      <c r="E63" s="127" t="s">
        <v>106</v>
      </c>
      <c r="F63" s="127"/>
      <c r="G63" s="127"/>
      <c r="H63" s="127"/>
      <c r="I63" s="127"/>
      <c r="J63" s="126"/>
      <c r="K63" s="127" t="s">
        <v>92</v>
      </c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8">
        <f>'03-2 - zemní práce'!J32</f>
        <v>0</v>
      </c>
      <c r="AH63" s="126"/>
      <c r="AI63" s="126"/>
      <c r="AJ63" s="126"/>
      <c r="AK63" s="126"/>
      <c r="AL63" s="126"/>
      <c r="AM63" s="126"/>
      <c r="AN63" s="128">
        <f>SUM(AG63,AT63)</f>
        <v>0</v>
      </c>
      <c r="AO63" s="126"/>
      <c r="AP63" s="126"/>
      <c r="AQ63" s="129" t="s">
        <v>89</v>
      </c>
      <c r="AR63" s="66"/>
      <c r="AS63" s="130">
        <v>0</v>
      </c>
      <c r="AT63" s="131">
        <f>ROUND(SUM(AV63:AW63),2)</f>
        <v>0</v>
      </c>
      <c r="AU63" s="132">
        <f>'03-2 - zemní práce'!P86</f>
        <v>0</v>
      </c>
      <c r="AV63" s="131">
        <f>'03-2 - zemní práce'!J35</f>
        <v>0</v>
      </c>
      <c r="AW63" s="131">
        <f>'03-2 - zemní práce'!J36</f>
        <v>0</v>
      </c>
      <c r="AX63" s="131">
        <f>'03-2 - zemní práce'!J37</f>
        <v>0</v>
      </c>
      <c r="AY63" s="131">
        <f>'03-2 - zemní práce'!J38</f>
        <v>0</v>
      </c>
      <c r="AZ63" s="131">
        <f>'03-2 - zemní práce'!F35</f>
        <v>0</v>
      </c>
      <c r="BA63" s="131">
        <f>'03-2 - zemní práce'!F36</f>
        <v>0</v>
      </c>
      <c r="BB63" s="131">
        <f>'03-2 - zemní práce'!F37</f>
        <v>0</v>
      </c>
      <c r="BC63" s="131">
        <f>'03-2 - zemní práce'!F38</f>
        <v>0</v>
      </c>
      <c r="BD63" s="133">
        <f>'03-2 - zemní práce'!F39</f>
        <v>0</v>
      </c>
      <c r="BE63" s="4"/>
      <c r="BT63" s="134" t="s">
        <v>85</v>
      </c>
      <c r="BV63" s="134" t="s">
        <v>78</v>
      </c>
      <c r="BW63" s="134" t="s">
        <v>107</v>
      </c>
      <c r="BX63" s="134" t="s">
        <v>103</v>
      </c>
      <c r="CL63" s="134" t="s">
        <v>32</v>
      </c>
    </row>
    <row r="64" s="7" customFormat="1" ht="16.5" customHeight="1">
      <c r="A64" s="7"/>
      <c r="B64" s="112"/>
      <c r="C64" s="113"/>
      <c r="D64" s="114" t="s">
        <v>108</v>
      </c>
      <c r="E64" s="114"/>
      <c r="F64" s="114"/>
      <c r="G64" s="114"/>
      <c r="H64" s="114"/>
      <c r="I64" s="115"/>
      <c r="J64" s="114" t="s">
        <v>109</v>
      </c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6">
        <f>ROUND(SUM(AG65:AG66),2)</f>
        <v>0</v>
      </c>
      <c r="AH64" s="115"/>
      <c r="AI64" s="115"/>
      <c r="AJ64" s="115"/>
      <c r="AK64" s="115"/>
      <c r="AL64" s="115"/>
      <c r="AM64" s="115"/>
      <c r="AN64" s="117">
        <f>SUM(AG64,AT64)</f>
        <v>0</v>
      </c>
      <c r="AO64" s="115"/>
      <c r="AP64" s="115"/>
      <c r="AQ64" s="118" t="s">
        <v>82</v>
      </c>
      <c r="AR64" s="119"/>
      <c r="AS64" s="120">
        <f>ROUND(SUM(AS65:AS66),2)</f>
        <v>0</v>
      </c>
      <c r="AT64" s="121">
        <f>ROUND(SUM(AV64:AW64),2)</f>
        <v>0</v>
      </c>
      <c r="AU64" s="122">
        <f>ROUND(SUM(AU65:AU66),5)</f>
        <v>0</v>
      </c>
      <c r="AV64" s="121">
        <f>ROUND(AZ64*L29,2)</f>
        <v>0</v>
      </c>
      <c r="AW64" s="121">
        <f>ROUND(BA64*L30,2)</f>
        <v>0</v>
      </c>
      <c r="AX64" s="121">
        <f>ROUND(BB64*L29,2)</f>
        <v>0</v>
      </c>
      <c r="AY64" s="121">
        <f>ROUND(BC64*L30,2)</f>
        <v>0</v>
      </c>
      <c r="AZ64" s="121">
        <f>ROUND(SUM(AZ65:AZ66),2)</f>
        <v>0</v>
      </c>
      <c r="BA64" s="121">
        <f>ROUND(SUM(BA65:BA66),2)</f>
        <v>0</v>
      </c>
      <c r="BB64" s="121">
        <f>ROUND(SUM(BB65:BB66),2)</f>
        <v>0</v>
      </c>
      <c r="BC64" s="121">
        <f>ROUND(SUM(BC65:BC66),2)</f>
        <v>0</v>
      </c>
      <c r="BD64" s="123">
        <f>ROUND(SUM(BD65:BD66),2)</f>
        <v>0</v>
      </c>
      <c r="BE64" s="7"/>
      <c r="BS64" s="124" t="s">
        <v>75</v>
      </c>
      <c r="BT64" s="124" t="s">
        <v>83</v>
      </c>
      <c r="BU64" s="124" t="s">
        <v>77</v>
      </c>
      <c r="BV64" s="124" t="s">
        <v>78</v>
      </c>
      <c r="BW64" s="124" t="s">
        <v>110</v>
      </c>
      <c r="BX64" s="124" t="s">
        <v>5</v>
      </c>
      <c r="CL64" s="124" t="s">
        <v>32</v>
      </c>
      <c r="CM64" s="124" t="s">
        <v>85</v>
      </c>
    </row>
    <row r="65" s="4" customFormat="1" ht="16.5" customHeight="1">
      <c r="A65" s="125" t="s">
        <v>86</v>
      </c>
      <c r="B65" s="64"/>
      <c r="C65" s="126"/>
      <c r="D65" s="126"/>
      <c r="E65" s="127" t="s">
        <v>111</v>
      </c>
      <c r="F65" s="127"/>
      <c r="G65" s="127"/>
      <c r="H65" s="127"/>
      <c r="I65" s="127"/>
      <c r="J65" s="126"/>
      <c r="K65" s="127" t="s">
        <v>88</v>
      </c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8">
        <f>'04-1 - zabezpečovací zaří...'!J32</f>
        <v>0</v>
      </c>
      <c r="AH65" s="126"/>
      <c r="AI65" s="126"/>
      <c r="AJ65" s="126"/>
      <c r="AK65" s="126"/>
      <c r="AL65" s="126"/>
      <c r="AM65" s="126"/>
      <c r="AN65" s="128">
        <f>SUM(AG65,AT65)</f>
        <v>0</v>
      </c>
      <c r="AO65" s="126"/>
      <c r="AP65" s="126"/>
      <c r="AQ65" s="129" t="s">
        <v>89</v>
      </c>
      <c r="AR65" s="66"/>
      <c r="AS65" s="130">
        <v>0</v>
      </c>
      <c r="AT65" s="131">
        <f>ROUND(SUM(AV65:AW65),2)</f>
        <v>0</v>
      </c>
      <c r="AU65" s="132">
        <f>'04-1 - zabezpečovací zaří...'!P85</f>
        <v>0</v>
      </c>
      <c r="AV65" s="131">
        <f>'04-1 - zabezpečovací zaří...'!J35</f>
        <v>0</v>
      </c>
      <c r="AW65" s="131">
        <f>'04-1 - zabezpečovací zaří...'!J36</f>
        <v>0</v>
      </c>
      <c r="AX65" s="131">
        <f>'04-1 - zabezpečovací zaří...'!J37</f>
        <v>0</v>
      </c>
      <c r="AY65" s="131">
        <f>'04-1 - zabezpečovací zaří...'!J38</f>
        <v>0</v>
      </c>
      <c r="AZ65" s="131">
        <f>'04-1 - zabezpečovací zaří...'!F35</f>
        <v>0</v>
      </c>
      <c r="BA65" s="131">
        <f>'04-1 - zabezpečovací zaří...'!F36</f>
        <v>0</v>
      </c>
      <c r="BB65" s="131">
        <f>'04-1 - zabezpečovací zaří...'!F37</f>
        <v>0</v>
      </c>
      <c r="BC65" s="131">
        <f>'04-1 - zabezpečovací zaří...'!F38</f>
        <v>0</v>
      </c>
      <c r="BD65" s="133">
        <f>'04-1 - zabezpečovací zaří...'!F39</f>
        <v>0</v>
      </c>
      <c r="BE65" s="4"/>
      <c r="BT65" s="134" t="s">
        <v>85</v>
      </c>
      <c r="BV65" s="134" t="s">
        <v>78</v>
      </c>
      <c r="BW65" s="134" t="s">
        <v>112</v>
      </c>
      <c r="BX65" s="134" t="s">
        <v>110</v>
      </c>
      <c r="CL65" s="134" t="s">
        <v>32</v>
      </c>
    </row>
    <row r="66" s="4" customFormat="1" ht="16.5" customHeight="1">
      <c r="A66" s="125" t="s">
        <v>86</v>
      </c>
      <c r="B66" s="64"/>
      <c r="C66" s="126"/>
      <c r="D66" s="126"/>
      <c r="E66" s="127" t="s">
        <v>113</v>
      </c>
      <c r="F66" s="127"/>
      <c r="G66" s="127"/>
      <c r="H66" s="127"/>
      <c r="I66" s="127"/>
      <c r="J66" s="126"/>
      <c r="K66" s="127" t="s">
        <v>92</v>
      </c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8">
        <f>'04-2 - zemní práce'!J32</f>
        <v>0</v>
      </c>
      <c r="AH66" s="126"/>
      <c r="AI66" s="126"/>
      <c r="AJ66" s="126"/>
      <c r="AK66" s="126"/>
      <c r="AL66" s="126"/>
      <c r="AM66" s="126"/>
      <c r="AN66" s="128">
        <f>SUM(AG66,AT66)</f>
        <v>0</v>
      </c>
      <c r="AO66" s="126"/>
      <c r="AP66" s="126"/>
      <c r="AQ66" s="129" t="s">
        <v>89</v>
      </c>
      <c r="AR66" s="66"/>
      <c r="AS66" s="130">
        <v>0</v>
      </c>
      <c r="AT66" s="131">
        <f>ROUND(SUM(AV66:AW66),2)</f>
        <v>0</v>
      </c>
      <c r="AU66" s="132">
        <f>'04-2 - zemní práce'!P86</f>
        <v>0</v>
      </c>
      <c r="AV66" s="131">
        <f>'04-2 - zemní práce'!J35</f>
        <v>0</v>
      </c>
      <c r="AW66" s="131">
        <f>'04-2 - zemní práce'!J36</f>
        <v>0</v>
      </c>
      <c r="AX66" s="131">
        <f>'04-2 - zemní práce'!J37</f>
        <v>0</v>
      </c>
      <c r="AY66" s="131">
        <f>'04-2 - zemní práce'!J38</f>
        <v>0</v>
      </c>
      <c r="AZ66" s="131">
        <f>'04-2 - zemní práce'!F35</f>
        <v>0</v>
      </c>
      <c r="BA66" s="131">
        <f>'04-2 - zemní práce'!F36</f>
        <v>0</v>
      </c>
      <c r="BB66" s="131">
        <f>'04-2 - zemní práce'!F37</f>
        <v>0</v>
      </c>
      <c r="BC66" s="131">
        <f>'04-2 - zemní práce'!F38</f>
        <v>0</v>
      </c>
      <c r="BD66" s="133">
        <f>'04-2 - zemní práce'!F39</f>
        <v>0</v>
      </c>
      <c r="BE66" s="4"/>
      <c r="BT66" s="134" t="s">
        <v>85</v>
      </c>
      <c r="BV66" s="134" t="s">
        <v>78</v>
      </c>
      <c r="BW66" s="134" t="s">
        <v>114</v>
      </c>
      <c r="BX66" s="134" t="s">
        <v>110</v>
      </c>
      <c r="CL66" s="134" t="s">
        <v>32</v>
      </c>
    </row>
    <row r="67" s="7" customFormat="1" ht="16.5" customHeight="1">
      <c r="A67" s="7"/>
      <c r="B67" s="112"/>
      <c r="C67" s="113"/>
      <c r="D67" s="114" t="s">
        <v>115</v>
      </c>
      <c r="E67" s="114"/>
      <c r="F67" s="114"/>
      <c r="G67" s="114"/>
      <c r="H67" s="114"/>
      <c r="I67" s="115"/>
      <c r="J67" s="114" t="s">
        <v>116</v>
      </c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6">
        <f>ROUND(SUM(AG68:AG69),2)</f>
        <v>0</v>
      </c>
      <c r="AH67" s="115"/>
      <c r="AI67" s="115"/>
      <c r="AJ67" s="115"/>
      <c r="AK67" s="115"/>
      <c r="AL67" s="115"/>
      <c r="AM67" s="115"/>
      <c r="AN67" s="117">
        <f>SUM(AG67,AT67)</f>
        <v>0</v>
      </c>
      <c r="AO67" s="115"/>
      <c r="AP67" s="115"/>
      <c r="AQ67" s="118" t="s">
        <v>82</v>
      </c>
      <c r="AR67" s="119"/>
      <c r="AS67" s="120">
        <f>ROUND(SUM(AS68:AS69),2)</f>
        <v>0</v>
      </c>
      <c r="AT67" s="121">
        <f>ROUND(SUM(AV67:AW67),2)</f>
        <v>0</v>
      </c>
      <c r="AU67" s="122">
        <f>ROUND(SUM(AU68:AU69),5)</f>
        <v>0</v>
      </c>
      <c r="AV67" s="121">
        <f>ROUND(AZ67*L29,2)</f>
        <v>0</v>
      </c>
      <c r="AW67" s="121">
        <f>ROUND(BA67*L30,2)</f>
        <v>0</v>
      </c>
      <c r="AX67" s="121">
        <f>ROUND(BB67*L29,2)</f>
        <v>0</v>
      </c>
      <c r="AY67" s="121">
        <f>ROUND(BC67*L30,2)</f>
        <v>0</v>
      </c>
      <c r="AZ67" s="121">
        <f>ROUND(SUM(AZ68:AZ69),2)</f>
        <v>0</v>
      </c>
      <c r="BA67" s="121">
        <f>ROUND(SUM(BA68:BA69),2)</f>
        <v>0</v>
      </c>
      <c r="BB67" s="121">
        <f>ROUND(SUM(BB68:BB69),2)</f>
        <v>0</v>
      </c>
      <c r="BC67" s="121">
        <f>ROUND(SUM(BC68:BC69),2)</f>
        <v>0</v>
      </c>
      <c r="BD67" s="123">
        <f>ROUND(SUM(BD68:BD69),2)</f>
        <v>0</v>
      </c>
      <c r="BE67" s="7"/>
      <c r="BS67" s="124" t="s">
        <v>75</v>
      </c>
      <c r="BT67" s="124" t="s">
        <v>83</v>
      </c>
      <c r="BU67" s="124" t="s">
        <v>77</v>
      </c>
      <c r="BV67" s="124" t="s">
        <v>78</v>
      </c>
      <c r="BW67" s="124" t="s">
        <v>117</v>
      </c>
      <c r="BX67" s="124" t="s">
        <v>5</v>
      </c>
      <c r="CL67" s="124" t="s">
        <v>32</v>
      </c>
      <c r="CM67" s="124" t="s">
        <v>85</v>
      </c>
    </row>
    <row r="68" s="4" customFormat="1" ht="16.5" customHeight="1">
      <c r="A68" s="125" t="s">
        <v>86</v>
      </c>
      <c r="B68" s="64"/>
      <c r="C68" s="126"/>
      <c r="D68" s="126"/>
      <c r="E68" s="127" t="s">
        <v>118</v>
      </c>
      <c r="F68" s="127"/>
      <c r="G68" s="127"/>
      <c r="H68" s="127"/>
      <c r="I68" s="127"/>
      <c r="J68" s="126"/>
      <c r="K68" s="127" t="s">
        <v>88</v>
      </c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8">
        <f>'05-1 - zabezpečovací zaří...'!J32</f>
        <v>0</v>
      </c>
      <c r="AH68" s="126"/>
      <c r="AI68" s="126"/>
      <c r="AJ68" s="126"/>
      <c r="AK68" s="126"/>
      <c r="AL68" s="126"/>
      <c r="AM68" s="126"/>
      <c r="AN68" s="128">
        <f>SUM(AG68,AT68)</f>
        <v>0</v>
      </c>
      <c r="AO68" s="126"/>
      <c r="AP68" s="126"/>
      <c r="AQ68" s="129" t="s">
        <v>89</v>
      </c>
      <c r="AR68" s="66"/>
      <c r="AS68" s="130">
        <v>0</v>
      </c>
      <c r="AT68" s="131">
        <f>ROUND(SUM(AV68:AW68),2)</f>
        <v>0</v>
      </c>
      <c r="AU68" s="132">
        <f>'05-1 - zabezpečovací zaří...'!P85</f>
        <v>0</v>
      </c>
      <c r="AV68" s="131">
        <f>'05-1 - zabezpečovací zaří...'!J35</f>
        <v>0</v>
      </c>
      <c r="AW68" s="131">
        <f>'05-1 - zabezpečovací zaří...'!J36</f>
        <v>0</v>
      </c>
      <c r="AX68" s="131">
        <f>'05-1 - zabezpečovací zaří...'!J37</f>
        <v>0</v>
      </c>
      <c r="AY68" s="131">
        <f>'05-1 - zabezpečovací zaří...'!J38</f>
        <v>0</v>
      </c>
      <c r="AZ68" s="131">
        <f>'05-1 - zabezpečovací zaří...'!F35</f>
        <v>0</v>
      </c>
      <c r="BA68" s="131">
        <f>'05-1 - zabezpečovací zaří...'!F36</f>
        <v>0</v>
      </c>
      <c r="BB68" s="131">
        <f>'05-1 - zabezpečovací zaří...'!F37</f>
        <v>0</v>
      </c>
      <c r="BC68" s="131">
        <f>'05-1 - zabezpečovací zaří...'!F38</f>
        <v>0</v>
      </c>
      <c r="BD68" s="133">
        <f>'05-1 - zabezpečovací zaří...'!F39</f>
        <v>0</v>
      </c>
      <c r="BE68" s="4"/>
      <c r="BT68" s="134" t="s">
        <v>85</v>
      </c>
      <c r="BV68" s="134" t="s">
        <v>78</v>
      </c>
      <c r="BW68" s="134" t="s">
        <v>119</v>
      </c>
      <c r="BX68" s="134" t="s">
        <v>117</v>
      </c>
      <c r="CL68" s="134" t="s">
        <v>32</v>
      </c>
    </row>
    <row r="69" s="4" customFormat="1" ht="16.5" customHeight="1">
      <c r="A69" s="125" t="s">
        <v>86</v>
      </c>
      <c r="B69" s="64"/>
      <c r="C69" s="126"/>
      <c r="D69" s="126"/>
      <c r="E69" s="127" t="s">
        <v>120</v>
      </c>
      <c r="F69" s="127"/>
      <c r="G69" s="127"/>
      <c r="H69" s="127"/>
      <c r="I69" s="127"/>
      <c r="J69" s="126"/>
      <c r="K69" s="127" t="s">
        <v>92</v>
      </c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8">
        <f>'05-2 - zemní práce'!J32</f>
        <v>0</v>
      </c>
      <c r="AH69" s="126"/>
      <c r="AI69" s="126"/>
      <c r="AJ69" s="126"/>
      <c r="AK69" s="126"/>
      <c r="AL69" s="126"/>
      <c r="AM69" s="126"/>
      <c r="AN69" s="128">
        <f>SUM(AG69,AT69)</f>
        <v>0</v>
      </c>
      <c r="AO69" s="126"/>
      <c r="AP69" s="126"/>
      <c r="AQ69" s="129" t="s">
        <v>89</v>
      </c>
      <c r="AR69" s="66"/>
      <c r="AS69" s="130">
        <v>0</v>
      </c>
      <c r="AT69" s="131">
        <f>ROUND(SUM(AV69:AW69),2)</f>
        <v>0</v>
      </c>
      <c r="AU69" s="132">
        <f>'05-2 - zemní práce'!P86</f>
        <v>0</v>
      </c>
      <c r="AV69" s="131">
        <f>'05-2 - zemní práce'!J35</f>
        <v>0</v>
      </c>
      <c r="AW69" s="131">
        <f>'05-2 - zemní práce'!J36</f>
        <v>0</v>
      </c>
      <c r="AX69" s="131">
        <f>'05-2 - zemní práce'!J37</f>
        <v>0</v>
      </c>
      <c r="AY69" s="131">
        <f>'05-2 - zemní práce'!J38</f>
        <v>0</v>
      </c>
      <c r="AZ69" s="131">
        <f>'05-2 - zemní práce'!F35</f>
        <v>0</v>
      </c>
      <c r="BA69" s="131">
        <f>'05-2 - zemní práce'!F36</f>
        <v>0</v>
      </c>
      <c r="BB69" s="131">
        <f>'05-2 - zemní práce'!F37</f>
        <v>0</v>
      </c>
      <c r="BC69" s="131">
        <f>'05-2 - zemní práce'!F38</f>
        <v>0</v>
      </c>
      <c r="BD69" s="133">
        <f>'05-2 - zemní práce'!F39</f>
        <v>0</v>
      </c>
      <c r="BE69" s="4"/>
      <c r="BT69" s="134" t="s">
        <v>85</v>
      </c>
      <c r="BV69" s="134" t="s">
        <v>78</v>
      </c>
      <c r="BW69" s="134" t="s">
        <v>121</v>
      </c>
      <c r="BX69" s="134" t="s">
        <v>117</v>
      </c>
      <c r="CL69" s="134" t="s">
        <v>32</v>
      </c>
    </row>
    <row r="70" s="7" customFormat="1" ht="16.5" customHeight="1">
      <c r="A70" s="7"/>
      <c r="B70" s="112"/>
      <c r="C70" s="113"/>
      <c r="D70" s="114" t="s">
        <v>122</v>
      </c>
      <c r="E70" s="114"/>
      <c r="F70" s="114"/>
      <c r="G70" s="114"/>
      <c r="H70" s="114"/>
      <c r="I70" s="115"/>
      <c r="J70" s="114" t="s">
        <v>123</v>
      </c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6">
        <f>ROUND(SUM(AG71:AG72),2)</f>
        <v>0</v>
      </c>
      <c r="AH70" s="115"/>
      <c r="AI70" s="115"/>
      <c r="AJ70" s="115"/>
      <c r="AK70" s="115"/>
      <c r="AL70" s="115"/>
      <c r="AM70" s="115"/>
      <c r="AN70" s="117">
        <f>SUM(AG70,AT70)</f>
        <v>0</v>
      </c>
      <c r="AO70" s="115"/>
      <c r="AP70" s="115"/>
      <c r="AQ70" s="118" t="s">
        <v>82</v>
      </c>
      <c r="AR70" s="119"/>
      <c r="AS70" s="120">
        <f>ROUND(SUM(AS71:AS72),2)</f>
        <v>0</v>
      </c>
      <c r="AT70" s="121">
        <f>ROUND(SUM(AV70:AW70),2)</f>
        <v>0</v>
      </c>
      <c r="AU70" s="122">
        <f>ROUND(SUM(AU71:AU72),5)</f>
        <v>0</v>
      </c>
      <c r="AV70" s="121">
        <f>ROUND(AZ70*L29,2)</f>
        <v>0</v>
      </c>
      <c r="AW70" s="121">
        <f>ROUND(BA70*L30,2)</f>
        <v>0</v>
      </c>
      <c r="AX70" s="121">
        <f>ROUND(BB70*L29,2)</f>
        <v>0</v>
      </c>
      <c r="AY70" s="121">
        <f>ROUND(BC70*L30,2)</f>
        <v>0</v>
      </c>
      <c r="AZ70" s="121">
        <f>ROUND(SUM(AZ71:AZ72),2)</f>
        <v>0</v>
      </c>
      <c r="BA70" s="121">
        <f>ROUND(SUM(BA71:BA72),2)</f>
        <v>0</v>
      </c>
      <c r="BB70" s="121">
        <f>ROUND(SUM(BB71:BB72),2)</f>
        <v>0</v>
      </c>
      <c r="BC70" s="121">
        <f>ROUND(SUM(BC71:BC72),2)</f>
        <v>0</v>
      </c>
      <c r="BD70" s="123">
        <f>ROUND(SUM(BD71:BD72),2)</f>
        <v>0</v>
      </c>
      <c r="BE70" s="7"/>
      <c r="BS70" s="124" t="s">
        <v>75</v>
      </c>
      <c r="BT70" s="124" t="s">
        <v>83</v>
      </c>
      <c r="BU70" s="124" t="s">
        <v>77</v>
      </c>
      <c r="BV70" s="124" t="s">
        <v>78</v>
      </c>
      <c r="BW70" s="124" t="s">
        <v>124</v>
      </c>
      <c r="BX70" s="124" t="s">
        <v>5</v>
      </c>
      <c r="CL70" s="124" t="s">
        <v>32</v>
      </c>
      <c r="CM70" s="124" t="s">
        <v>85</v>
      </c>
    </row>
    <row r="71" s="4" customFormat="1" ht="16.5" customHeight="1">
      <c r="A71" s="125" t="s">
        <v>86</v>
      </c>
      <c r="B71" s="64"/>
      <c r="C71" s="126"/>
      <c r="D71" s="126"/>
      <c r="E71" s="127" t="s">
        <v>125</v>
      </c>
      <c r="F71" s="127"/>
      <c r="G71" s="127"/>
      <c r="H71" s="127"/>
      <c r="I71" s="127"/>
      <c r="J71" s="126"/>
      <c r="K71" s="127" t="s">
        <v>88</v>
      </c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8">
        <f>'06-1 - zabezpečovací zaří...'!J32</f>
        <v>0</v>
      </c>
      <c r="AH71" s="126"/>
      <c r="AI71" s="126"/>
      <c r="AJ71" s="126"/>
      <c r="AK71" s="126"/>
      <c r="AL71" s="126"/>
      <c r="AM71" s="126"/>
      <c r="AN71" s="128">
        <f>SUM(AG71,AT71)</f>
        <v>0</v>
      </c>
      <c r="AO71" s="126"/>
      <c r="AP71" s="126"/>
      <c r="AQ71" s="129" t="s">
        <v>89</v>
      </c>
      <c r="AR71" s="66"/>
      <c r="AS71" s="130">
        <v>0</v>
      </c>
      <c r="AT71" s="131">
        <f>ROUND(SUM(AV71:AW71),2)</f>
        <v>0</v>
      </c>
      <c r="AU71" s="132">
        <f>'06-1 - zabezpečovací zaří...'!P85</f>
        <v>0</v>
      </c>
      <c r="AV71" s="131">
        <f>'06-1 - zabezpečovací zaří...'!J35</f>
        <v>0</v>
      </c>
      <c r="AW71" s="131">
        <f>'06-1 - zabezpečovací zaří...'!J36</f>
        <v>0</v>
      </c>
      <c r="AX71" s="131">
        <f>'06-1 - zabezpečovací zaří...'!J37</f>
        <v>0</v>
      </c>
      <c r="AY71" s="131">
        <f>'06-1 - zabezpečovací zaří...'!J38</f>
        <v>0</v>
      </c>
      <c r="AZ71" s="131">
        <f>'06-1 - zabezpečovací zaří...'!F35</f>
        <v>0</v>
      </c>
      <c r="BA71" s="131">
        <f>'06-1 - zabezpečovací zaří...'!F36</f>
        <v>0</v>
      </c>
      <c r="BB71" s="131">
        <f>'06-1 - zabezpečovací zaří...'!F37</f>
        <v>0</v>
      </c>
      <c r="BC71" s="131">
        <f>'06-1 - zabezpečovací zaří...'!F38</f>
        <v>0</v>
      </c>
      <c r="BD71" s="133">
        <f>'06-1 - zabezpečovací zaří...'!F39</f>
        <v>0</v>
      </c>
      <c r="BE71" s="4"/>
      <c r="BT71" s="134" t="s">
        <v>85</v>
      </c>
      <c r="BV71" s="134" t="s">
        <v>78</v>
      </c>
      <c r="BW71" s="134" t="s">
        <v>126</v>
      </c>
      <c r="BX71" s="134" t="s">
        <v>124</v>
      </c>
      <c r="CL71" s="134" t="s">
        <v>32</v>
      </c>
    </row>
    <row r="72" s="4" customFormat="1" ht="16.5" customHeight="1">
      <c r="A72" s="125" t="s">
        <v>86</v>
      </c>
      <c r="B72" s="64"/>
      <c r="C72" s="126"/>
      <c r="D72" s="126"/>
      <c r="E72" s="127" t="s">
        <v>127</v>
      </c>
      <c r="F72" s="127"/>
      <c r="G72" s="127"/>
      <c r="H72" s="127"/>
      <c r="I72" s="127"/>
      <c r="J72" s="126"/>
      <c r="K72" s="127" t="s">
        <v>92</v>
      </c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8">
        <f>'06-2 - zemní práce'!J32</f>
        <v>0</v>
      </c>
      <c r="AH72" s="126"/>
      <c r="AI72" s="126"/>
      <c r="AJ72" s="126"/>
      <c r="AK72" s="126"/>
      <c r="AL72" s="126"/>
      <c r="AM72" s="126"/>
      <c r="AN72" s="128">
        <f>SUM(AG72,AT72)</f>
        <v>0</v>
      </c>
      <c r="AO72" s="126"/>
      <c r="AP72" s="126"/>
      <c r="AQ72" s="129" t="s">
        <v>89</v>
      </c>
      <c r="AR72" s="66"/>
      <c r="AS72" s="130">
        <v>0</v>
      </c>
      <c r="AT72" s="131">
        <f>ROUND(SUM(AV72:AW72),2)</f>
        <v>0</v>
      </c>
      <c r="AU72" s="132">
        <f>'06-2 - zemní práce'!P86</f>
        <v>0</v>
      </c>
      <c r="AV72" s="131">
        <f>'06-2 - zemní práce'!J35</f>
        <v>0</v>
      </c>
      <c r="AW72" s="131">
        <f>'06-2 - zemní práce'!J36</f>
        <v>0</v>
      </c>
      <c r="AX72" s="131">
        <f>'06-2 - zemní práce'!J37</f>
        <v>0</v>
      </c>
      <c r="AY72" s="131">
        <f>'06-2 - zemní práce'!J38</f>
        <v>0</v>
      </c>
      <c r="AZ72" s="131">
        <f>'06-2 - zemní práce'!F35</f>
        <v>0</v>
      </c>
      <c r="BA72" s="131">
        <f>'06-2 - zemní práce'!F36</f>
        <v>0</v>
      </c>
      <c r="BB72" s="131">
        <f>'06-2 - zemní práce'!F37</f>
        <v>0</v>
      </c>
      <c r="BC72" s="131">
        <f>'06-2 - zemní práce'!F38</f>
        <v>0</v>
      </c>
      <c r="BD72" s="133">
        <f>'06-2 - zemní práce'!F39</f>
        <v>0</v>
      </c>
      <c r="BE72" s="4"/>
      <c r="BT72" s="134" t="s">
        <v>85</v>
      </c>
      <c r="BV72" s="134" t="s">
        <v>78</v>
      </c>
      <c r="BW72" s="134" t="s">
        <v>128</v>
      </c>
      <c r="BX72" s="134" t="s">
        <v>124</v>
      </c>
      <c r="CL72" s="134" t="s">
        <v>32</v>
      </c>
    </row>
    <row r="73" s="7" customFormat="1" ht="16.5" customHeight="1">
      <c r="A73" s="7"/>
      <c r="B73" s="112"/>
      <c r="C73" s="113"/>
      <c r="D73" s="114" t="s">
        <v>129</v>
      </c>
      <c r="E73" s="114"/>
      <c r="F73" s="114"/>
      <c r="G73" s="114"/>
      <c r="H73" s="114"/>
      <c r="I73" s="115"/>
      <c r="J73" s="114" t="s">
        <v>130</v>
      </c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6">
        <f>ROUND(SUM(AG74:AG83),2)</f>
        <v>0</v>
      </c>
      <c r="AH73" s="115"/>
      <c r="AI73" s="115"/>
      <c r="AJ73" s="115"/>
      <c r="AK73" s="115"/>
      <c r="AL73" s="115"/>
      <c r="AM73" s="115"/>
      <c r="AN73" s="117">
        <f>SUM(AG73,AT73)</f>
        <v>0</v>
      </c>
      <c r="AO73" s="115"/>
      <c r="AP73" s="115"/>
      <c r="AQ73" s="118" t="s">
        <v>131</v>
      </c>
      <c r="AR73" s="119"/>
      <c r="AS73" s="120">
        <f>ROUND(SUM(AS74:AS83),2)</f>
        <v>0</v>
      </c>
      <c r="AT73" s="121">
        <f>ROUND(SUM(AV73:AW73),2)</f>
        <v>0</v>
      </c>
      <c r="AU73" s="122">
        <f>ROUND(SUM(AU74:AU83),5)</f>
        <v>0</v>
      </c>
      <c r="AV73" s="121">
        <f>ROUND(AZ73*L29,2)</f>
        <v>0</v>
      </c>
      <c r="AW73" s="121">
        <f>ROUND(BA73*L30,2)</f>
        <v>0</v>
      </c>
      <c r="AX73" s="121">
        <f>ROUND(BB73*L29,2)</f>
        <v>0</v>
      </c>
      <c r="AY73" s="121">
        <f>ROUND(BC73*L30,2)</f>
        <v>0</v>
      </c>
      <c r="AZ73" s="121">
        <f>ROUND(SUM(AZ74:AZ83),2)</f>
        <v>0</v>
      </c>
      <c r="BA73" s="121">
        <f>ROUND(SUM(BA74:BA83),2)</f>
        <v>0</v>
      </c>
      <c r="BB73" s="121">
        <f>ROUND(SUM(BB74:BB83),2)</f>
        <v>0</v>
      </c>
      <c r="BC73" s="121">
        <f>ROUND(SUM(BC74:BC83),2)</f>
        <v>0</v>
      </c>
      <c r="BD73" s="123">
        <f>ROUND(SUM(BD74:BD83),2)</f>
        <v>0</v>
      </c>
      <c r="BE73" s="7"/>
      <c r="BS73" s="124" t="s">
        <v>75</v>
      </c>
      <c r="BT73" s="124" t="s">
        <v>83</v>
      </c>
      <c r="BU73" s="124" t="s">
        <v>77</v>
      </c>
      <c r="BV73" s="124" t="s">
        <v>78</v>
      </c>
      <c r="BW73" s="124" t="s">
        <v>132</v>
      </c>
      <c r="BX73" s="124" t="s">
        <v>5</v>
      </c>
      <c r="CL73" s="124" t="s">
        <v>32</v>
      </c>
      <c r="CM73" s="124" t="s">
        <v>85</v>
      </c>
    </row>
    <row r="74" s="4" customFormat="1" ht="16.5" customHeight="1">
      <c r="A74" s="125" t="s">
        <v>86</v>
      </c>
      <c r="B74" s="64"/>
      <c r="C74" s="126"/>
      <c r="D74" s="126"/>
      <c r="E74" s="127" t="s">
        <v>133</v>
      </c>
      <c r="F74" s="127"/>
      <c r="G74" s="127"/>
      <c r="H74" s="127"/>
      <c r="I74" s="127"/>
      <c r="J74" s="126"/>
      <c r="K74" s="127" t="s">
        <v>134</v>
      </c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8">
        <f>'SO01 - Napájení PZS v km ...'!J32</f>
        <v>0</v>
      </c>
      <c r="AH74" s="126"/>
      <c r="AI74" s="126"/>
      <c r="AJ74" s="126"/>
      <c r="AK74" s="126"/>
      <c r="AL74" s="126"/>
      <c r="AM74" s="126"/>
      <c r="AN74" s="128">
        <f>SUM(AG74,AT74)</f>
        <v>0</v>
      </c>
      <c r="AO74" s="126"/>
      <c r="AP74" s="126"/>
      <c r="AQ74" s="129" t="s">
        <v>89</v>
      </c>
      <c r="AR74" s="66"/>
      <c r="AS74" s="130">
        <v>0</v>
      </c>
      <c r="AT74" s="131">
        <f>ROUND(SUM(AV74:AW74),2)</f>
        <v>0</v>
      </c>
      <c r="AU74" s="132">
        <f>'SO01 - Napájení PZS v km ...'!P86</f>
        <v>0</v>
      </c>
      <c r="AV74" s="131">
        <f>'SO01 - Napájení PZS v km ...'!J35</f>
        <v>0</v>
      </c>
      <c r="AW74" s="131">
        <f>'SO01 - Napájení PZS v km ...'!J36</f>
        <v>0</v>
      </c>
      <c r="AX74" s="131">
        <f>'SO01 - Napájení PZS v km ...'!J37</f>
        <v>0</v>
      </c>
      <c r="AY74" s="131">
        <f>'SO01 - Napájení PZS v km ...'!J38</f>
        <v>0</v>
      </c>
      <c r="AZ74" s="131">
        <f>'SO01 - Napájení PZS v km ...'!F35</f>
        <v>0</v>
      </c>
      <c r="BA74" s="131">
        <f>'SO01 - Napájení PZS v km ...'!F36</f>
        <v>0</v>
      </c>
      <c r="BB74" s="131">
        <f>'SO01 - Napájení PZS v km ...'!F37</f>
        <v>0</v>
      </c>
      <c r="BC74" s="131">
        <f>'SO01 - Napájení PZS v km ...'!F38</f>
        <v>0</v>
      </c>
      <c r="BD74" s="133">
        <f>'SO01 - Napájení PZS v km ...'!F39</f>
        <v>0</v>
      </c>
      <c r="BE74" s="4"/>
      <c r="BT74" s="134" t="s">
        <v>85</v>
      </c>
      <c r="BV74" s="134" t="s">
        <v>78</v>
      </c>
      <c r="BW74" s="134" t="s">
        <v>135</v>
      </c>
      <c r="BX74" s="134" t="s">
        <v>132</v>
      </c>
      <c r="CL74" s="134" t="s">
        <v>32</v>
      </c>
    </row>
    <row r="75" s="4" customFormat="1" ht="16.5" customHeight="1">
      <c r="A75" s="125" t="s">
        <v>86</v>
      </c>
      <c r="B75" s="64"/>
      <c r="C75" s="126"/>
      <c r="D75" s="126"/>
      <c r="E75" s="127" t="s">
        <v>136</v>
      </c>
      <c r="F75" s="127"/>
      <c r="G75" s="127"/>
      <c r="H75" s="127"/>
      <c r="I75" s="127"/>
      <c r="J75" s="126"/>
      <c r="K75" s="127" t="s">
        <v>137</v>
      </c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8">
        <f>'SO01_01 - Napájení PZS v ...'!J32</f>
        <v>0</v>
      </c>
      <c r="AH75" s="126"/>
      <c r="AI75" s="126"/>
      <c r="AJ75" s="126"/>
      <c r="AK75" s="126"/>
      <c r="AL75" s="126"/>
      <c r="AM75" s="126"/>
      <c r="AN75" s="128">
        <f>SUM(AG75,AT75)</f>
        <v>0</v>
      </c>
      <c r="AO75" s="126"/>
      <c r="AP75" s="126"/>
      <c r="AQ75" s="129" t="s">
        <v>89</v>
      </c>
      <c r="AR75" s="66"/>
      <c r="AS75" s="130">
        <v>0</v>
      </c>
      <c r="AT75" s="131">
        <f>ROUND(SUM(AV75:AW75),2)</f>
        <v>0</v>
      </c>
      <c r="AU75" s="132">
        <f>'SO01_01 - Napájení PZS v ...'!P87</f>
        <v>0</v>
      </c>
      <c r="AV75" s="131">
        <f>'SO01_01 - Napájení PZS v ...'!J35</f>
        <v>0</v>
      </c>
      <c r="AW75" s="131">
        <f>'SO01_01 - Napájení PZS v ...'!J36</f>
        <v>0</v>
      </c>
      <c r="AX75" s="131">
        <f>'SO01_01 - Napájení PZS v ...'!J37</f>
        <v>0</v>
      </c>
      <c r="AY75" s="131">
        <f>'SO01_01 - Napájení PZS v ...'!J38</f>
        <v>0</v>
      </c>
      <c r="AZ75" s="131">
        <f>'SO01_01 - Napájení PZS v ...'!F35</f>
        <v>0</v>
      </c>
      <c r="BA75" s="131">
        <f>'SO01_01 - Napájení PZS v ...'!F36</f>
        <v>0</v>
      </c>
      <c r="BB75" s="131">
        <f>'SO01_01 - Napájení PZS v ...'!F37</f>
        <v>0</v>
      </c>
      <c r="BC75" s="131">
        <f>'SO01_01 - Napájení PZS v ...'!F38</f>
        <v>0</v>
      </c>
      <c r="BD75" s="133">
        <f>'SO01_01 - Napájení PZS v ...'!F39</f>
        <v>0</v>
      </c>
      <c r="BE75" s="4"/>
      <c r="BT75" s="134" t="s">
        <v>85</v>
      </c>
      <c r="BV75" s="134" t="s">
        <v>78</v>
      </c>
      <c r="BW75" s="134" t="s">
        <v>138</v>
      </c>
      <c r="BX75" s="134" t="s">
        <v>132</v>
      </c>
      <c r="CL75" s="134" t="s">
        <v>32</v>
      </c>
    </row>
    <row r="76" s="4" customFormat="1" ht="16.5" customHeight="1">
      <c r="A76" s="125" t="s">
        <v>86</v>
      </c>
      <c r="B76" s="64"/>
      <c r="C76" s="126"/>
      <c r="D76" s="126"/>
      <c r="E76" s="127" t="s">
        <v>139</v>
      </c>
      <c r="F76" s="127"/>
      <c r="G76" s="127"/>
      <c r="H76" s="127"/>
      <c r="I76" s="127"/>
      <c r="J76" s="126"/>
      <c r="K76" s="127" t="s">
        <v>140</v>
      </c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8">
        <f>'SO02 - Napájení PZS km 20...'!J32</f>
        <v>0</v>
      </c>
      <c r="AH76" s="126"/>
      <c r="AI76" s="126"/>
      <c r="AJ76" s="126"/>
      <c r="AK76" s="126"/>
      <c r="AL76" s="126"/>
      <c r="AM76" s="126"/>
      <c r="AN76" s="128">
        <f>SUM(AG76,AT76)</f>
        <v>0</v>
      </c>
      <c r="AO76" s="126"/>
      <c r="AP76" s="126"/>
      <c r="AQ76" s="129" t="s">
        <v>89</v>
      </c>
      <c r="AR76" s="66"/>
      <c r="AS76" s="130">
        <v>0</v>
      </c>
      <c r="AT76" s="131">
        <f>ROUND(SUM(AV76:AW76),2)</f>
        <v>0</v>
      </c>
      <c r="AU76" s="132">
        <f>'SO02 - Napájení PZS km 20...'!P86</f>
        <v>0</v>
      </c>
      <c r="AV76" s="131">
        <f>'SO02 - Napájení PZS km 20...'!J35</f>
        <v>0</v>
      </c>
      <c r="AW76" s="131">
        <f>'SO02 - Napájení PZS km 20...'!J36</f>
        <v>0</v>
      </c>
      <c r="AX76" s="131">
        <f>'SO02 - Napájení PZS km 20...'!J37</f>
        <v>0</v>
      </c>
      <c r="AY76" s="131">
        <f>'SO02 - Napájení PZS km 20...'!J38</f>
        <v>0</v>
      </c>
      <c r="AZ76" s="131">
        <f>'SO02 - Napájení PZS km 20...'!F35</f>
        <v>0</v>
      </c>
      <c r="BA76" s="131">
        <f>'SO02 - Napájení PZS km 20...'!F36</f>
        <v>0</v>
      </c>
      <c r="BB76" s="131">
        <f>'SO02 - Napájení PZS km 20...'!F37</f>
        <v>0</v>
      </c>
      <c r="BC76" s="131">
        <f>'SO02 - Napájení PZS km 20...'!F38</f>
        <v>0</v>
      </c>
      <c r="BD76" s="133">
        <f>'SO02 - Napájení PZS km 20...'!F39</f>
        <v>0</v>
      </c>
      <c r="BE76" s="4"/>
      <c r="BT76" s="134" t="s">
        <v>85</v>
      </c>
      <c r="BV76" s="134" t="s">
        <v>78</v>
      </c>
      <c r="BW76" s="134" t="s">
        <v>141</v>
      </c>
      <c r="BX76" s="134" t="s">
        <v>132</v>
      </c>
      <c r="CL76" s="134" t="s">
        <v>32</v>
      </c>
    </row>
    <row r="77" s="4" customFormat="1" ht="16.5" customHeight="1">
      <c r="A77" s="125" t="s">
        <v>86</v>
      </c>
      <c r="B77" s="64"/>
      <c r="C77" s="126"/>
      <c r="D77" s="126"/>
      <c r="E77" s="127" t="s">
        <v>142</v>
      </c>
      <c r="F77" s="127"/>
      <c r="G77" s="127"/>
      <c r="H77" s="127"/>
      <c r="I77" s="127"/>
      <c r="J77" s="126"/>
      <c r="K77" s="127" t="s">
        <v>143</v>
      </c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8">
        <f>'SO02_02 - Napájení PZS km...'!J32</f>
        <v>0</v>
      </c>
      <c r="AH77" s="126"/>
      <c r="AI77" s="126"/>
      <c r="AJ77" s="126"/>
      <c r="AK77" s="126"/>
      <c r="AL77" s="126"/>
      <c r="AM77" s="126"/>
      <c r="AN77" s="128">
        <f>SUM(AG77,AT77)</f>
        <v>0</v>
      </c>
      <c r="AO77" s="126"/>
      <c r="AP77" s="126"/>
      <c r="AQ77" s="129" t="s">
        <v>89</v>
      </c>
      <c r="AR77" s="66"/>
      <c r="AS77" s="130">
        <v>0</v>
      </c>
      <c r="AT77" s="131">
        <f>ROUND(SUM(AV77:AW77),2)</f>
        <v>0</v>
      </c>
      <c r="AU77" s="132">
        <f>'SO02_02 - Napájení PZS km...'!P87</f>
        <v>0</v>
      </c>
      <c r="AV77" s="131">
        <f>'SO02_02 - Napájení PZS km...'!J35</f>
        <v>0</v>
      </c>
      <c r="AW77" s="131">
        <f>'SO02_02 - Napájení PZS km...'!J36</f>
        <v>0</v>
      </c>
      <c r="AX77" s="131">
        <f>'SO02_02 - Napájení PZS km...'!J37</f>
        <v>0</v>
      </c>
      <c r="AY77" s="131">
        <f>'SO02_02 - Napájení PZS km...'!J38</f>
        <v>0</v>
      </c>
      <c r="AZ77" s="131">
        <f>'SO02_02 - Napájení PZS km...'!F35</f>
        <v>0</v>
      </c>
      <c r="BA77" s="131">
        <f>'SO02_02 - Napájení PZS km...'!F36</f>
        <v>0</v>
      </c>
      <c r="BB77" s="131">
        <f>'SO02_02 - Napájení PZS km...'!F37</f>
        <v>0</v>
      </c>
      <c r="BC77" s="131">
        <f>'SO02_02 - Napájení PZS km...'!F38</f>
        <v>0</v>
      </c>
      <c r="BD77" s="133">
        <f>'SO02_02 - Napájení PZS km...'!F39</f>
        <v>0</v>
      </c>
      <c r="BE77" s="4"/>
      <c r="BT77" s="134" t="s">
        <v>85</v>
      </c>
      <c r="BV77" s="134" t="s">
        <v>78</v>
      </c>
      <c r="BW77" s="134" t="s">
        <v>144</v>
      </c>
      <c r="BX77" s="134" t="s">
        <v>132</v>
      </c>
      <c r="CL77" s="134" t="s">
        <v>32</v>
      </c>
    </row>
    <row r="78" s="4" customFormat="1" ht="16.5" customHeight="1">
      <c r="A78" s="125" t="s">
        <v>86</v>
      </c>
      <c r="B78" s="64"/>
      <c r="C78" s="126"/>
      <c r="D78" s="126"/>
      <c r="E78" s="127" t="s">
        <v>145</v>
      </c>
      <c r="F78" s="127"/>
      <c r="G78" s="127"/>
      <c r="H78" s="127"/>
      <c r="I78" s="127"/>
      <c r="J78" s="126"/>
      <c r="K78" s="127" t="s">
        <v>146</v>
      </c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8">
        <f>'SO03 - Napájení PZS v km ...'!J32</f>
        <v>0</v>
      </c>
      <c r="AH78" s="126"/>
      <c r="AI78" s="126"/>
      <c r="AJ78" s="126"/>
      <c r="AK78" s="126"/>
      <c r="AL78" s="126"/>
      <c r="AM78" s="126"/>
      <c r="AN78" s="128">
        <f>SUM(AG78,AT78)</f>
        <v>0</v>
      </c>
      <c r="AO78" s="126"/>
      <c r="AP78" s="126"/>
      <c r="AQ78" s="129" t="s">
        <v>89</v>
      </c>
      <c r="AR78" s="66"/>
      <c r="AS78" s="130">
        <v>0</v>
      </c>
      <c r="AT78" s="131">
        <f>ROUND(SUM(AV78:AW78),2)</f>
        <v>0</v>
      </c>
      <c r="AU78" s="132">
        <f>'SO03 - Napájení PZS v km ...'!P85</f>
        <v>0</v>
      </c>
      <c r="AV78" s="131">
        <f>'SO03 - Napájení PZS v km ...'!J35</f>
        <v>0</v>
      </c>
      <c r="AW78" s="131">
        <f>'SO03 - Napájení PZS v km ...'!J36</f>
        <v>0</v>
      </c>
      <c r="AX78" s="131">
        <f>'SO03 - Napájení PZS v km ...'!J37</f>
        <v>0</v>
      </c>
      <c r="AY78" s="131">
        <f>'SO03 - Napájení PZS v km ...'!J38</f>
        <v>0</v>
      </c>
      <c r="AZ78" s="131">
        <f>'SO03 - Napájení PZS v km ...'!F35</f>
        <v>0</v>
      </c>
      <c r="BA78" s="131">
        <f>'SO03 - Napájení PZS v km ...'!F36</f>
        <v>0</v>
      </c>
      <c r="BB78" s="131">
        <f>'SO03 - Napájení PZS v km ...'!F37</f>
        <v>0</v>
      </c>
      <c r="BC78" s="131">
        <f>'SO03 - Napájení PZS v km ...'!F38</f>
        <v>0</v>
      </c>
      <c r="BD78" s="133">
        <f>'SO03 - Napájení PZS v km ...'!F39</f>
        <v>0</v>
      </c>
      <c r="BE78" s="4"/>
      <c r="BT78" s="134" t="s">
        <v>85</v>
      </c>
      <c r="BV78" s="134" t="s">
        <v>78</v>
      </c>
      <c r="BW78" s="134" t="s">
        <v>147</v>
      </c>
      <c r="BX78" s="134" t="s">
        <v>132</v>
      </c>
      <c r="CL78" s="134" t="s">
        <v>32</v>
      </c>
    </row>
    <row r="79" s="4" customFormat="1" ht="16.5" customHeight="1">
      <c r="A79" s="125" t="s">
        <v>86</v>
      </c>
      <c r="B79" s="64"/>
      <c r="C79" s="126"/>
      <c r="D79" s="126"/>
      <c r="E79" s="127" t="s">
        <v>148</v>
      </c>
      <c r="F79" s="127"/>
      <c r="G79" s="127"/>
      <c r="H79" s="127"/>
      <c r="I79" s="127"/>
      <c r="J79" s="126"/>
      <c r="K79" s="127" t="s">
        <v>149</v>
      </c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8">
        <f>'SO03_03 - Napájení PZS v ...'!J32</f>
        <v>0</v>
      </c>
      <c r="AH79" s="126"/>
      <c r="AI79" s="126"/>
      <c r="AJ79" s="126"/>
      <c r="AK79" s="126"/>
      <c r="AL79" s="126"/>
      <c r="AM79" s="126"/>
      <c r="AN79" s="128">
        <f>SUM(AG79,AT79)</f>
        <v>0</v>
      </c>
      <c r="AO79" s="126"/>
      <c r="AP79" s="126"/>
      <c r="AQ79" s="129" t="s">
        <v>89</v>
      </c>
      <c r="AR79" s="66"/>
      <c r="AS79" s="130">
        <v>0</v>
      </c>
      <c r="AT79" s="131">
        <f>ROUND(SUM(AV79:AW79),2)</f>
        <v>0</v>
      </c>
      <c r="AU79" s="132">
        <f>'SO03_03 - Napájení PZS v ...'!P85</f>
        <v>0</v>
      </c>
      <c r="AV79" s="131">
        <f>'SO03_03 - Napájení PZS v ...'!J35</f>
        <v>0</v>
      </c>
      <c r="AW79" s="131">
        <f>'SO03_03 - Napájení PZS v ...'!J36</f>
        <v>0</v>
      </c>
      <c r="AX79" s="131">
        <f>'SO03_03 - Napájení PZS v ...'!J37</f>
        <v>0</v>
      </c>
      <c r="AY79" s="131">
        <f>'SO03_03 - Napájení PZS v ...'!J38</f>
        <v>0</v>
      </c>
      <c r="AZ79" s="131">
        <f>'SO03_03 - Napájení PZS v ...'!F35</f>
        <v>0</v>
      </c>
      <c r="BA79" s="131">
        <f>'SO03_03 - Napájení PZS v ...'!F36</f>
        <v>0</v>
      </c>
      <c r="BB79" s="131">
        <f>'SO03_03 - Napájení PZS v ...'!F37</f>
        <v>0</v>
      </c>
      <c r="BC79" s="131">
        <f>'SO03_03 - Napájení PZS v ...'!F38</f>
        <v>0</v>
      </c>
      <c r="BD79" s="133">
        <f>'SO03_03 - Napájení PZS v ...'!F39</f>
        <v>0</v>
      </c>
      <c r="BE79" s="4"/>
      <c r="BT79" s="134" t="s">
        <v>85</v>
      </c>
      <c r="BV79" s="134" t="s">
        <v>78</v>
      </c>
      <c r="BW79" s="134" t="s">
        <v>150</v>
      </c>
      <c r="BX79" s="134" t="s">
        <v>132</v>
      </c>
      <c r="CL79" s="134" t="s">
        <v>32</v>
      </c>
    </row>
    <row r="80" s="4" customFormat="1" ht="16.5" customHeight="1">
      <c r="A80" s="125" t="s">
        <v>86</v>
      </c>
      <c r="B80" s="64"/>
      <c r="C80" s="126"/>
      <c r="D80" s="126"/>
      <c r="E80" s="127" t="s">
        <v>151</v>
      </c>
      <c r="F80" s="127"/>
      <c r="G80" s="127"/>
      <c r="H80" s="127"/>
      <c r="I80" s="127"/>
      <c r="J80" s="126"/>
      <c r="K80" s="127" t="s">
        <v>152</v>
      </c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8">
        <f>'SO04 - Napájení PZS km 4,018'!J32</f>
        <v>0</v>
      </c>
      <c r="AH80" s="126"/>
      <c r="AI80" s="126"/>
      <c r="AJ80" s="126"/>
      <c r="AK80" s="126"/>
      <c r="AL80" s="126"/>
      <c r="AM80" s="126"/>
      <c r="AN80" s="128">
        <f>SUM(AG80,AT80)</f>
        <v>0</v>
      </c>
      <c r="AO80" s="126"/>
      <c r="AP80" s="126"/>
      <c r="AQ80" s="129" t="s">
        <v>89</v>
      </c>
      <c r="AR80" s="66"/>
      <c r="AS80" s="130">
        <v>0</v>
      </c>
      <c r="AT80" s="131">
        <f>ROUND(SUM(AV80:AW80),2)</f>
        <v>0</v>
      </c>
      <c r="AU80" s="132">
        <f>'SO04 - Napájení PZS km 4,018'!P86</f>
        <v>0</v>
      </c>
      <c r="AV80" s="131">
        <f>'SO04 - Napájení PZS km 4,018'!J35</f>
        <v>0</v>
      </c>
      <c r="AW80" s="131">
        <f>'SO04 - Napájení PZS km 4,018'!J36</f>
        <v>0</v>
      </c>
      <c r="AX80" s="131">
        <f>'SO04 - Napájení PZS km 4,018'!J37</f>
        <v>0</v>
      </c>
      <c r="AY80" s="131">
        <f>'SO04 - Napájení PZS km 4,018'!J38</f>
        <v>0</v>
      </c>
      <c r="AZ80" s="131">
        <f>'SO04 - Napájení PZS km 4,018'!F35</f>
        <v>0</v>
      </c>
      <c r="BA80" s="131">
        <f>'SO04 - Napájení PZS km 4,018'!F36</f>
        <v>0</v>
      </c>
      <c r="BB80" s="131">
        <f>'SO04 - Napájení PZS km 4,018'!F37</f>
        <v>0</v>
      </c>
      <c r="BC80" s="131">
        <f>'SO04 - Napájení PZS km 4,018'!F38</f>
        <v>0</v>
      </c>
      <c r="BD80" s="133">
        <f>'SO04 - Napájení PZS km 4,018'!F39</f>
        <v>0</v>
      </c>
      <c r="BE80" s="4"/>
      <c r="BT80" s="134" t="s">
        <v>85</v>
      </c>
      <c r="BV80" s="134" t="s">
        <v>78</v>
      </c>
      <c r="BW80" s="134" t="s">
        <v>153</v>
      </c>
      <c r="BX80" s="134" t="s">
        <v>132</v>
      </c>
      <c r="CL80" s="134" t="s">
        <v>32</v>
      </c>
    </row>
    <row r="81" s="4" customFormat="1" ht="16.5" customHeight="1">
      <c r="A81" s="125" t="s">
        <v>86</v>
      </c>
      <c r="B81" s="64"/>
      <c r="C81" s="126"/>
      <c r="D81" s="126"/>
      <c r="E81" s="127" t="s">
        <v>154</v>
      </c>
      <c r="F81" s="127"/>
      <c r="G81" s="127"/>
      <c r="H81" s="127"/>
      <c r="I81" s="127"/>
      <c r="J81" s="126"/>
      <c r="K81" s="127" t="s">
        <v>155</v>
      </c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8">
        <f>'SO04_04 - Napájení PZS km...'!J32</f>
        <v>0</v>
      </c>
      <c r="AH81" s="126"/>
      <c r="AI81" s="126"/>
      <c r="AJ81" s="126"/>
      <c r="AK81" s="126"/>
      <c r="AL81" s="126"/>
      <c r="AM81" s="126"/>
      <c r="AN81" s="128">
        <f>SUM(AG81,AT81)</f>
        <v>0</v>
      </c>
      <c r="AO81" s="126"/>
      <c r="AP81" s="126"/>
      <c r="AQ81" s="129" t="s">
        <v>89</v>
      </c>
      <c r="AR81" s="66"/>
      <c r="AS81" s="130">
        <v>0</v>
      </c>
      <c r="AT81" s="131">
        <f>ROUND(SUM(AV81:AW81),2)</f>
        <v>0</v>
      </c>
      <c r="AU81" s="132">
        <f>'SO04_04 - Napájení PZS km...'!P88</f>
        <v>0</v>
      </c>
      <c r="AV81" s="131">
        <f>'SO04_04 - Napájení PZS km...'!J35</f>
        <v>0</v>
      </c>
      <c r="AW81" s="131">
        <f>'SO04_04 - Napájení PZS km...'!J36</f>
        <v>0</v>
      </c>
      <c r="AX81" s="131">
        <f>'SO04_04 - Napájení PZS km...'!J37</f>
        <v>0</v>
      </c>
      <c r="AY81" s="131">
        <f>'SO04_04 - Napájení PZS km...'!J38</f>
        <v>0</v>
      </c>
      <c r="AZ81" s="131">
        <f>'SO04_04 - Napájení PZS km...'!F35</f>
        <v>0</v>
      </c>
      <c r="BA81" s="131">
        <f>'SO04_04 - Napájení PZS km...'!F36</f>
        <v>0</v>
      </c>
      <c r="BB81" s="131">
        <f>'SO04_04 - Napájení PZS km...'!F37</f>
        <v>0</v>
      </c>
      <c r="BC81" s="131">
        <f>'SO04_04 - Napájení PZS km...'!F38</f>
        <v>0</v>
      </c>
      <c r="BD81" s="133">
        <f>'SO04_04 - Napájení PZS km...'!F39</f>
        <v>0</v>
      </c>
      <c r="BE81" s="4"/>
      <c r="BT81" s="134" t="s">
        <v>85</v>
      </c>
      <c r="BV81" s="134" t="s">
        <v>78</v>
      </c>
      <c r="BW81" s="134" t="s">
        <v>156</v>
      </c>
      <c r="BX81" s="134" t="s">
        <v>132</v>
      </c>
      <c r="CL81" s="134" t="s">
        <v>32</v>
      </c>
    </row>
    <row r="82" s="4" customFormat="1" ht="16.5" customHeight="1">
      <c r="A82" s="125" t="s">
        <v>86</v>
      </c>
      <c r="B82" s="64"/>
      <c r="C82" s="126"/>
      <c r="D82" s="126"/>
      <c r="E82" s="127" t="s">
        <v>157</v>
      </c>
      <c r="F82" s="127"/>
      <c r="G82" s="127"/>
      <c r="H82" s="127"/>
      <c r="I82" s="127"/>
      <c r="J82" s="126"/>
      <c r="K82" s="127" t="s">
        <v>158</v>
      </c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8">
        <f>'SO05 - Napájení PZS km 7,814'!J32</f>
        <v>0</v>
      </c>
      <c r="AH82" s="126"/>
      <c r="AI82" s="126"/>
      <c r="AJ82" s="126"/>
      <c r="AK82" s="126"/>
      <c r="AL82" s="126"/>
      <c r="AM82" s="126"/>
      <c r="AN82" s="128">
        <f>SUM(AG82,AT82)</f>
        <v>0</v>
      </c>
      <c r="AO82" s="126"/>
      <c r="AP82" s="126"/>
      <c r="AQ82" s="129" t="s">
        <v>89</v>
      </c>
      <c r="AR82" s="66"/>
      <c r="AS82" s="130">
        <v>0</v>
      </c>
      <c r="AT82" s="131">
        <f>ROUND(SUM(AV82:AW82),2)</f>
        <v>0</v>
      </c>
      <c r="AU82" s="132">
        <f>'SO05 - Napájení PZS km 7,814'!P86</f>
        <v>0</v>
      </c>
      <c r="AV82" s="131">
        <f>'SO05 - Napájení PZS km 7,814'!J35</f>
        <v>0</v>
      </c>
      <c r="AW82" s="131">
        <f>'SO05 - Napájení PZS km 7,814'!J36</f>
        <v>0</v>
      </c>
      <c r="AX82" s="131">
        <f>'SO05 - Napájení PZS km 7,814'!J37</f>
        <v>0</v>
      </c>
      <c r="AY82" s="131">
        <f>'SO05 - Napájení PZS km 7,814'!J38</f>
        <v>0</v>
      </c>
      <c r="AZ82" s="131">
        <f>'SO05 - Napájení PZS km 7,814'!F35</f>
        <v>0</v>
      </c>
      <c r="BA82" s="131">
        <f>'SO05 - Napájení PZS km 7,814'!F36</f>
        <v>0</v>
      </c>
      <c r="BB82" s="131">
        <f>'SO05 - Napájení PZS km 7,814'!F37</f>
        <v>0</v>
      </c>
      <c r="BC82" s="131">
        <f>'SO05 - Napájení PZS km 7,814'!F38</f>
        <v>0</v>
      </c>
      <c r="BD82" s="133">
        <f>'SO05 - Napájení PZS km 7,814'!F39</f>
        <v>0</v>
      </c>
      <c r="BE82" s="4"/>
      <c r="BT82" s="134" t="s">
        <v>85</v>
      </c>
      <c r="BV82" s="134" t="s">
        <v>78</v>
      </c>
      <c r="BW82" s="134" t="s">
        <v>159</v>
      </c>
      <c r="BX82" s="134" t="s">
        <v>132</v>
      </c>
      <c r="CL82" s="134" t="s">
        <v>32</v>
      </c>
    </row>
    <row r="83" s="4" customFormat="1" ht="16.5" customHeight="1">
      <c r="A83" s="125" t="s">
        <v>86</v>
      </c>
      <c r="B83" s="64"/>
      <c r="C83" s="126"/>
      <c r="D83" s="126"/>
      <c r="E83" s="127" t="s">
        <v>160</v>
      </c>
      <c r="F83" s="127"/>
      <c r="G83" s="127"/>
      <c r="H83" s="127"/>
      <c r="I83" s="127"/>
      <c r="J83" s="126"/>
      <c r="K83" s="127" t="s">
        <v>161</v>
      </c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8">
        <f>'SO05_05 - Napájení PZS km...'!J32</f>
        <v>0</v>
      </c>
      <c r="AH83" s="126"/>
      <c r="AI83" s="126"/>
      <c r="AJ83" s="126"/>
      <c r="AK83" s="126"/>
      <c r="AL83" s="126"/>
      <c r="AM83" s="126"/>
      <c r="AN83" s="128">
        <f>SUM(AG83,AT83)</f>
        <v>0</v>
      </c>
      <c r="AO83" s="126"/>
      <c r="AP83" s="126"/>
      <c r="AQ83" s="129" t="s">
        <v>89</v>
      </c>
      <c r="AR83" s="66"/>
      <c r="AS83" s="130">
        <v>0</v>
      </c>
      <c r="AT83" s="131">
        <f>ROUND(SUM(AV83:AW83),2)</f>
        <v>0</v>
      </c>
      <c r="AU83" s="132">
        <f>'SO05_05 - Napájení PZS km...'!P88</f>
        <v>0</v>
      </c>
      <c r="AV83" s="131">
        <f>'SO05_05 - Napájení PZS km...'!J35</f>
        <v>0</v>
      </c>
      <c r="AW83" s="131">
        <f>'SO05_05 - Napájení PZS km...'!J36</f>
        <v>0</v>
      </c>
      <c r="AX83" s="131">
        <f>'SO05_05 - Napájení PZS km...'!J37</f>
        <v>0</v>
      </c>
      <c r="AY83" s="131">
        <f>'SO05_05 - Napájení PZS km...'!J38</f>
        <v>0</v>
      </c>
      <c r="AZ83" s="131">
        <f>'SO05_05 - Napájení PZS km...'!F35</f>
        <v>0</v>
      </c>
      <c r="BA83" s="131">
        <f>'SO05_05 - Napájení PZS km...'!F36</f>
        <v>0</v>
      </c>
      <c r="BB83" s="131">
        <f>'SO05_05 - Napájení PZS km...'!F37</f>
        <v>0</v>
      </c>
      <c r="BC83" s="131">
        <f>'SO05_05 - Napájení PZS km...'!F38</f>
        <v>0</v>
      </c>
      <c r="BD83" s="133">
        <f>'SO05_05 - Napájení PZS km...'!F39</f>
        <v>0</v>
      </c>
      <c r="BE83" s="4"/>
      <c r="BT83" s="134" t="s">
        <v>85</v>
      </c>
      <c r="BV83" s="134" t="s">
        <v>78</v>
      </c>
      <c r="BW83" s="134" t="s">
        <v>162</v>
      </c>
      <c r="BX83" s="134" t="s">
        <v>132</v>
      </c>
      <c r="CL83" s="134" t="s">
        <v>32</v>
      </c>
    </row>
    <row r="84" s="7" customFormat="1" ht="16.5" customHeight="1">
      <c r="A84" s="7"/>
      <c r="B84" s="112"/>
      <c r="C84" s="113"/>
      <c r="D84" s="114" t="s">
        <v>163</v>
      </c>
      <c r="E84" s="114"/>
      <c r="F84" s="114"/>
      <c r="G84" s="114"/>
      <c r="H84" s="114"/>
      <c r="I84" s="115"/>
      <c r="J84" s="114" t="s">
        <v>164</v>
      </c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4"/>
      <c r="AC84" s="114"/>
      <c r="AD84" s="114"/>
      <c r="AE84" s="114"/>
      <c r="AF84" s="114"/>
      <c r="AG84" s="116">
        <f>ROUND(SUM(AG85:AG86),2)</f>
        <v>0</v>
      </c>
      <c r="AH84" s="115"/>
      <c r="AI84" s="115"/>
      <c r="AJ84" s="115"/>
      <c r="AK84" s="115"/>
      <c r="AL84" s="115"/>
      <c r="AM84" s="115"/>
      <c r="AN84" s="117">
        <f>SUM(AG84,AT84)</f>
        <v>0</v>
      </c>
      <c r="AO84" s="115"/>
      <c r="AP84" s="115"/>
      <c r="AQ84" s="118" t="s">
        <v>82</v>
      </c>
      <c r="AR84" s="119"/>
      <c r="AS84" s="120">
        <f>ROUND(SUM(AS85:AS86),2)</f>
        <v>0</v>
      </c>
      <c r="AT84" s="121">
        <f>ROUND(SUM(AV84:AW84),2)</f>
        <v>0</v>
      </c>
      <c r="AU84" s="122">
        <f>ROUND(SUM(AU85:AU86),5)</f>
        <v>0</v>
      </c>
      <c r="AV84" s="121">
        <f>ROUND(AZ84*L29,2)</f>
        <v>0</v>
      </c>
      <c r="AW84" s="121">
        <f>ROUND(BA84*L30,2)</f>
        <v>0</v>
      </c>
      <c r="AX84" s="121">
        <f>ROUND(BB84*L29,2)</f>
        <v>0</v>
      </c>
      <c r="AY84" s="121">
        <f>ROUND(BC84*L30,2)</f>
        <v>0</v>
      </c>
      <c r="AZ84" s="121">
        <f>ROUND(SUM(AZ85:AZ86),2)</f>
        <v>0</v>
      </c>
      <c r="BA84" s="121">
        <f>ROUND(SUM(BA85:BA86),2)</f>
        <v>0</v>
      </c>
      <c r="BB84" s="121">
        <f>ROUND(SUM(BB85:BB86),2)</f>
        <v>0</v>
      </c>
      <c r="BC84" s="121">
        <f>ROUND(SUM(BC85:BC86),2)</f>
        <v>0</v>
      </c>
      <c r="BD84" s="123">
        <f>ROUND(SUM(BD85:BD86),2)</f>
        <v>0</v>
      </c>
      <c r="BE84" s="7"/>
      <c r="BS84" s="124" t="s">
        <v>75</v>
      </c>
      <c r="BT84" s="124" t="s">
        <v>83</v>
      </c>
      <c r="BU84" s="124" t="s">
        <v>77</v>
      </c>
      <c r="BV84" s="124" t="s">
        <v>78</v>
      </c>
      <c r="BW84" s="124" t="s">
        <v>165</v>
      </c>
      <c r="BX84" s="124" t="s">
        <v>5</v>
      </c>
      <c r="CL84" s="124" t="s">
        <v>32</v>
      </c>
      <c r="CM84" s="124" t="s">
        <v>85</v>
      </c>
    </row>
    <row r="85" s="4" customFormat="1" ht="16.5" customHeight="1">
      <c r="A85" s="125" t="s">
        <v>86</v>
      </c>
      <c r="B85" s="64"/>
      <c r="C85" s="126"/>
      <c r="D85" s="126"/>
      <c r="E85" s="127" t="s">
        <v>166</v>
      </c>
      <c r="F85" s="127"/>
      <c r="G85" s="127"/>
      <c r="H85" s="127"/>
      <c r="I85" s="127"/>
      <c r="J85" s="126"/>
      <c r="K85" s="127" t="s">
        <v>167</v>
      </c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8">
        <f>'SO01_1 - Izolované styky'!J32</f>
        <v>0</v>
      </c>
      <c r="AH85" s="126"/>
      <c r="AI85" s="126"/>
      <c r="AJ85" s="126"/>
      <c r="AK85" s="126"/>
      <c r="AL85" s="126"/>
      <c r="AM85" s="126"/>
      <c r="AN85" s="128">
        <f>SUM(AG85,AT85)</f>
        <v>0</v>
      </c>
      <c r="AO85" s="126"/>
      <c r="AP85" s="126"/>
      <c r="AQ85" s="129" t="s">
        <v>89</v>
      </c>
      <c r="AR85" s="66"/>
      <c r="AS85" s="130">
        <v>0</v>
      </c>
      <c r="AT85" s="131">
        <f>ROUND(SUM(AV85:AW85),2)</f>
        <v>0</v>
      </c>
      <c r="AU85" s="132">
        <f>'SO01_1 - Izolované styky'!P90</f>
        <v>0</v>
      </c>
      <c r="AV85" s="131">
        <f>'SO01_1 - Izolované styky'!J35</f>
        <v>0</v>
      </c>
      <c r="AW85" s="131">
        <f>'SO01_1 - Izolované styky'!J36</f>
        <v>0</v>
      </c>
      <c r="AX85" s="131">
        <f>'SO01_1 - Izolované styky'!J37</f>
        <v>0</v>
      </c>
      <c r="AY85" s="131">
        <f>'SO01_1 - Izolované styky'!J38</f>
        <v>0</v>
      </c>
      <c r="AZ85" s="131">
        <f>'SO01_1 - Izolované styky'!F35</f>
        <v>0</v>
      </c>
      <c r="BA85" s="131">
        <f>'SO01_1 - Izolované styky'!F36</f>
        <v>0</v>
      </c>
      <c r="BB85" s="131">
        <f>'SO01_1 - Izolované styky'!F37</f>
        <v>0</v>
      </c>
      <c r="BC85" s="131">
        <f>'SO01_1 - Izolované styky'!F38</f>
        <v>0</v>
      </c>
      <c r="BD85" s="133">
        <f>'SO01_1 - Izolované styky'!F39</f>
        <v>0</v>
      </c>
      <c r="BE85" s="4"/>
      <c r="BT85" s="134" t="s">
        <v>85</v>
      </c>
      <c r="BV85" s="134" t="s">
        <v>78</v>
      </c>
      <c r="BW85" s="134" t="s">
        <v>168</v>
      </c>
      <c r="BX85" s="134" t="s">
        <v>165</v>
      </c>
      <c r="CL85" s="134" t="s">
        <v>32</v>
      </c>
    </row>
    <row r="86" s="4" customFormat="1" ht="16.5" customHeight="1">
      <c r="A86" s="125" t="s">
        <v>86</v>
      </c>
      <c r="B86" s="64"/>
      <c r="C86" s="126"/>
      <c r="D86" s="126"/>
      <c r="E86" s="127" t="s">
        <v>136</v>
      </c>
      <c r="F86" s="127"/>
      <c r="G86" s="127"/>
      <c r="H86" s="127"/>
      <c r="I86" s="127"/>
      <c r="J86" s="126"/>
      <c r="K86" s="127" t="s">
        <v>169</v>
      </c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8">
        <f>'SO01_01 - Izolované styky...'!J32</f>
        <v>0</v>
      </c>
      <c r="AH86" s="126"/>
      <c r="AI86" s="126"/>
      <c r="AJ86" s="126"/>
      <c r="AK86" s="126"/>
      <c r="AL86" s="126"/>
      <c r="AM86" s="126"/>
      <c r="AN86" s="128">
        <f>SUM(AG86,AT86)</f>
        <v>0</v>
      </c>
      <c r="AO86" s="126"/>
      <c r="AP86" s="126"/>
      <c r="AQ86" s="129" t="s">
        <v>89</v>
      </c>
      <c r="AR86" s="66"/>
      <c r="AS86" s="130">
        <v>0</v>
      </c>
      <c r="AT86" s="131">
        <f>ROUND(SUM(AV86:AW86),2)</f>
        <v>0</v>
      </c>
      <c r="AU86" s="132">
        <f>'SO01_01 - Izolované styky...'!P89</f>
        <v>0</v>
      </c>
      <c r="AV86" s="131">
        <f>'SO01_01 - Izolované styky...'!J35</f>
        <v>0</v>
      </c>
      <c r="AW86" s="131">
        <f>'SO01_01 - Izolované styky...'!J36</f>
        <v>0</v>
      </c>
      <c r="AX86" s="131">
        <f>'SO01_01 - Izolované styky...'!J37</f>
        <v>0</v>
      </c>
      <c r="AY86" s="131">
        <f>'SO01_01 - Izolované styky...'!J38</f>
        <v>0</v>
      </c>
      <c r="AZ86" s="131">
        <f>'SO01_01 - Izolované styky...'!F35</f>
        <v>0</v>
      </c>
      <c r="BA86" s="131">
        <f>'SO01_01 - Izolované styky...'!F36</f>
        <v>0</v>
      </c>
      <c r="BB86" s="131">
        <f>'SO01_01 - Izolované styky...'!F37</f>
        <v>0</v>
      </c>
      <c r="BC86" s="131">
        <f>'SO01_01 - Izolované styky...'!F38</f>
        <v>0</v>
      </c>
      <c r="BD86" s="133">
        <f>'SO01_01 - Izolované styky...'!F39</f>
        <v>0</v>
      </c>
      <c r="BE86" s="4"/>
      <c r="BT86" s="134" t="s">
        <v>85</v>
      </c>
      <c r="BV86" s="134" t="s">
        <v>78</v>
      </c>
      <c r="BW86" s="134" t="s">
        <v>170</v>
      </c>
      <c r="BX86" s="134" t="s">
        <v>165</v>
      </c>
      <c r="CL86" s="134" t="s">
        <v>32</v>
      </c>
    </row>
    <row r="87" s="7" customFormat="1" ht="16.5" customHeight="1">
      <c r="A87" s="125" t="s">
        <v>86</v>
      </c>
      <c r="B87" s="112"/>
      <c r="C87" s="113"/>
      <c r="D87" s="114" t="s">
        <v>171</v>
      </c>
      <c r="E87" s="114"/>
      <c r="F87" s="114"/>
      <c r="G87" s="114"/>
      <c r="H87" s="114"/>
      <c r="I87" s="115"/>
      <c r="J87" s="114" t="s">
        <v>172</v>
      </c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4"/>
      <c r="Y87" s="114"/>
      <c r="Z87" s="114"/>
      <c r="AA87" s="114"/>
      <c r="AB87" s="114"/>
      <c r="AC87" s="114"/>
      <c r="AD87" s="114"/>
      <c r="AE87" s="114"/>
      <c r="AF87" s="114"/>
      <c r="AG87" s="117">
        <f>'VON - PZS Hradec - Turnov'!J30</f>
        <v>0</v>
      </c>
      <c r="AH87" s="115"/>
      <c r="AI87" s="115"/>
      <c r="AJ87" s="115"/>
      <c r="AK87" s="115"/>
      <c r="AL87" s="115"/>
      <c r="AM87" s="115"/>
      <c r="AN87" s="117">
        <f>SUM(AG87,AT87)</f>
        <v>0</v>
      </c>
      <c r="AO87" s="115"/>
      <c r="AP87" s="115"/>
      <c r="AQ87" s="118" t="s">
        <v>82</v>
      </c>
      <c r="AR87" s="119"/>
      <c r="AS87" s="120">
        <v>0</v>
      </c>
      <c r="AT87" s="121">
        <f>ROUND(SUM(AV87:AW87),2)</f>
        <v>0</v>
      </c>
      <c r="AU87" s="122">
        <f>'VON - PZS Hradec - Turnov'!P81</f>
        <v>0</v>
      </c>
      <c r="AV87" s="121">
        <f>'VON - PZS Hradec - Turnov'!J33</f>
        <v>0</v>
      </c>
      <c r="AW87" s="121">
        <f>'VON - PZS Hradec - Turnov'!J34</f>
        <v>0</v>
      </c>
      <c r="AX87" s="121">
        <f>'VON - PZS Hradec - Turnov'!J35</f>
        <v>0</v>
      </c>
      <c r="AY87" s="121">
        <f>'VON - PZS Hradec - Turnov'!J36</f>
        <v>0</v>
      </c>
      <c r="AZ87" s="121">
        <f>'VON - PZS Hradec - Turnov'!F33</f>
        <v>0</v>
      </c>
      <c r="BA87" s="121">
        <f>'VON - PZS Hradec - Turnov'!F34</f>
        <v>0</v>
      </c>
      <c r="BB87" s="121">
        <f>'VON - PZS Hradec - Turnov'!F35</f>
        <v>0</v>
      </c>
      <c r="BC87" s="121">
        <f>'VON - PZS Hradec - Turnov'!F36</f>
        <v>0</v>
      </c>
      <c r="BD87" s="123">
        <f>'VON - PZS Hradec - Turnov'!F37</f>
        <v>0</v>
      </c>
      <c r="BE87" s="7"/>
      <c r="BT87" s="124" t="s">
        <v>83</v>
      </c>
      <c r="BV87" s="124" t="s">
        <v>78</v>
      </c>
      <c r="BW87" s="124" t="s">
        <v>173</v>
      </c>
      <c r="BX87" s="124" t="s">
        <v>5</v>
      </c>
      <c r="CL87" s="124" t="s">
        <v>32</v>
      </c>
      <c r="CM87" s="124" t="s">
        <v>85</v>
      </c>
    </row>
    <row r="88" s="7" customFormat="1" ht="16.5" customHeight="1">
      <c r="A88" s="7"/>
      <c r="B88" s="112"/>
      <c r="C88" s="113"/>
      <c r="D88" s="114" t="s">
        <v>174</v>
      </c>
      <c r="E88" s="114"/>
      <c r="F88" s="114"/>
      <c r="G88" s="114"/>
      <c r="H88" s="114"/>
      <c r="I88" s="115"/>
      <c r="J88" s="114" t="s">
        <v>175</v>
      </c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6">
        <f>ROUND(AG89,2)</f>
        <v>0</v>
      </c>
      <c r="AH88" s="115"/>
      <c r="AI88" s="115"/>
      <c r="AJ88" s="115"/>
      <c r="AK88" s="115"/>
      <c r="AL88" s="115"/>
      <c r="AM88" s="115"/>
      <c r="AN88" s="117">
        <f>SUM(AG88,AT88)</f>
        <v>0</v>
      </c>
      <c r="AO88" s="115"/>
      <c r="AP88" s="115"/>
      <c r="AQ88" s="118" t="s">
        <v>131</v>
      </c>
      <c r="AR88" s="119"/>
      <c r="AS88" s="120">
        <f>ROUND(AS89,2)</f>
        <v>0</v>
      </c>
      <c r="AT88" s="121">
        <f>ROUND(SUM(AV88:AW88),2)</f>
        <v>0</v>
      </c>
      <c r="AU88" s="122">
        <f>ROUND(AU89,5)</f>
        <v>0</v>
      </c>
      <c r="AV88" s="121">
        <f>ROUND(AZ88*L29,2)</f>
        <v>0</v>
      </c>
      <c r="AW88" s="121">
        <f>ROUND(BA88*L30,2)</f>
        <v>0</v>
      </c>
      <c r="AX88" s="121">
        <f>ROUND(BB88*L29,2)</f>
        <v>0</v>
      </c>
      <c r="AY88" s="121">
        <f>ROUND(BC88*L30,2)</f>
        <v>0</v>
      </c>
      <c r="AZ88" s="121">
        <f>ROUND(AZ89,2)</f>
        <v>0</v>
      </c>
      <c r="BA88" s="121">
        <f>ROUND(BA89,2)</f>
        <v>0</v>
      </c>
      <c r="BB88" s="121">
        <f>ROUND(BB89,2)</f>
        <v>0</v>
      </c>
      <c r="BC88" s="121">
        <f>ROUND(BC89,2)</f>
        <v>0</v>
      </c>
      <c r="BD88" s="123">
        <f>ROUND(BD89,2)</f>
        <v>0</v>
      </c>
      <c r="BE88" s="7"/>
      <c r="BS88" s="124" t="s">
        <v>75</v>
      </c>
      <c r="BT88" s="124" t="s">
        <v>83</v>
      </c>
      <c r="BU88" s="124" t="s">
        <v>77</v>
      </c>
      <c r="BV88" s="124" t="s">
        <v>78</v>
      </c>
      <c r="BW88" s="124" t="s">
        <v>176</v>
      </c>
      <c r="BX88" s="124" t="s">
        <v>5</v>
      </c>
      <c r="CL88" s="124" t="s">
        <v>19</v>
      </c>
      <c r="CM88" s="124" t="s">
        <v>85</v>
      </c>
    </row>
    <row r="89" s="4" customFormat="1" ht="16.5" customHeight="1">
      <c r="A89" s="125" t="s">
        <v>86</v>
      </c>
      <c r="B89" s="64"/>
      <c r="C89" s="126"/>
      <c r="D89" s="126"/>
      <c r="E89" s="127" t="s">
        <v>87</v>
      </c>
      <c r="F89" s="127"/>
      <c r="G89" s="127"/>
      <c r="H89" s="127"/>
      <c r="I89" s="127"/>
      <c r="J89" s="126"/>
      <c r="K89" s="127" t="s">
        <v>177</v>
      </c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8">
        <f>'01-1 - UOŽI'!J32</f>
        <v>0</v>
      </c>
      <c r="AH89" s="126"/>
      <c r="AI89" s="126"/>
      <c r="AJ89" s="126"/>
      <c r="AK89" s="126"/>
      <c r="AL89" s="126"/>
      <c r="AM89" s="126"/>
      <c r="AN89" s="128">
        <f>SUM(AG89,AT89)</f>
        <v>0</v>
      </c>
      <c r="AO89" s="126"/>
      <c r="AP89" s="126"/>
      <c r="AQ89" s="129" t="s">
        <v>89</v>
      </c>
      <c r="AR89" s="66"/>
      <c r="AS89" s="135">
        <v>0</v>
      </c>
      <c r="AT89" s="136">
        <f>ROUND(SUM(AV89:AW89),2)</f>
        <v>0</v>
      </c>
      <c r="AU89" s="137">
        <f>'01-1 - UOŽI'!P85</f>
        <v>0</v>
      </c>
      <c r="AV89" s="136">
        <f>'01-1 - UOŽI'!J35</f>
        <v>0</v>
      </c>
      <c r="AW89" s="136">
        <f>'01-1 - UOŽI'!J36</f>
        <v>0</v>
      </c>
      <c r="AX89" s="136">
        <f>'01-1 - UOŽI'!J37</f>
        <v>0</v>
      </c>
      <c r="AY89" s="136">
        <f>'01-1 - UOŽI'!J38</f>
        <v>0</v>
      </c>
      <c r="AZ89" s="136">
        <f>'01-1 - UOŽI'!F35</f>
        <v>0</v>
      </c>
      <c r="BA89" s="136">
        <f>'01-1 - UOŽI'!F36</f>
        <v>0</v>
      </c>
      <c r="BB89" s="136">
        <f>'01-1 - UOŽI'!F37</f>
        <v>0</v>
      </c>
      <c r="BC89" s="136">
        <f>'01-1 - UOŽI'!F38</f>
        <v>0</v>
      </c>
      <c r="BD89" s="138">
        <f>'01-1 - UOŽI'!F39</f>
        <v>0</v>
      </c>
      <c r="BE89" s="4"/>
      <c r="BT89" s="134" t="s">
        <v>85</v>
      </c>
      <c r="BV89" s="134" t="s">
        <v>78</v>
      </c>
      <c r="BW89" s="134" t="s">
        <v>178</v>
      </c>
      <c r="BX89" s="134" t="s">
        <v>176</v>
      </c>
      <c r="CL89" s="134" t="s">
        <v>32</v>
      </c>
    </row>
    <row r="90" s="2" customFormat="1" ht="30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5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</row>
    <row r="91" s="2" customFormat="1" ht="6.96" customHeight="1">
      <c r="A91" s="39"/>
      <c r="B91" s="60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45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</row>
  </sheetData>
  <sheetProtection sheet="1" formatColumns="0" formatRows="0" objects="1" scenarios="1" spinCount="100000" saltValue="wFOw5iKzBVIeQqZlZcKYHHZ13dYS4UjtnEujHg1T4V+9hwdcdtfOr09lt5Se6E4yfU5vPqQtYGpmMDnUinWcmA==" hashValue="CmsUD9eq5jlZ+9rA4vexOz9rOZAiEDCkgGf8ENA1/6LbI+riTbuU5UGjIPnAZXSLKALnGmxgq8fLv/oh4q3xmQ==" algorithmName="SHA-512" password="CC35"/>
  <mergeCells count="178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89:AP89"/>
    <mergeCell ref="AN88:AP88"/>
    <mergeCell ref="E86:I86"/>
    <mergeCell ref="E85:I85"/>
    <mergeCell ref="D87:H87"/>
    <mergeCell ref="D88:H88"/>
    <mergeCell ref="E89:I89"/>
    <mergeCell ref="AG79:AM79"/>
    <mergeCell ref="AG78:AM78"/>
    <mergeCell ref="AG80:AM80"/>
    <mergeCell ref="AG81:AM81"/>
    <mergeCell ref="AG82:AM82"/>
    <mergeCell ref="AG83:AM83"/>
    <mergeCell ref="AG84:AM84"/>
    <mergeCell ref="AG85:AM85"/>
    <mergeCell ref="AG86:AM86"/>
    <mergeCell ref="AG87:AM87"/>
    <mergeCell ref="AG88:AM88"/>
    <mergeCell ref="AG89:AM89"/>
    <mergeCell ref="J84:AF84"/>
    <mergeCell ref="K83:AF83"/>
    <mergeCell ref="K85:AF85"/>
    <mergeCell ref="K86:AF86"/>
    <mergeCell ref="J87:AF87"/>
    <mergeCell ref="J88:AF88"/>
    <mergeCell ref="K89:AF89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  <mergeCell ref="C52:G52"/>
    <mergeCell ref="I52:AF52"/>
    <mergeCell ref="J55:AF55"/>
    <mergeCell ref="K56:AF56"/>
    <mergeCell ref="K57:AF57"/>
    <mergeCell ref="J58:AF58"/>
    <mergeCell ref="K59:AF59"/>
    <mergeCell ref="K60:AF60"/>
    <mergeCell ref="J61:AF61"/>
    <mergeCell ref="K62:AF62"/>
    <mergeCell ref="K63:AF63"/>
    <mergeCell ref="J64:AF64"/>
    <mergeCell ref="K65:AF65"/>
    <mergeCell ref="K66:AF66"/>
    <mergeCell ref="J67:AF67"/>
    <mergeCell ref="D55:H55"/>
    <mergeCell ref="E62:I62"/>
    <mergeCell ref="E56:I56"/>
    <mergeCell ref="E57:I57"/>
    <mergeCell ref="D58:H58"/>
    <mergeCell ref="E59:I59"/>
    <mergeCell ref="E60:I60"/>
    <mergeCell ref="D61:H61"/>
    <mergeCell ref="E63:I63"/>
    <mergeCell ref="D64:H64"/>
    <mergeCell ref="E65:I65"/>
    <mergeCell ref="E66:I66"/>
    <mergeCell ref="D67:H67"/>
    <mergeCell ref="E68:I68"/>
    <mergeCell ref="E69:I69"/>
    <mergeCell ref="AN58:AP58"/>
    <mergeCell ref="AN61:AP61"/>
    <mergeCell ref="AN59:AP59"/>
    <mergeCell ref="AN60:AP60"/>
    <mergeCell ref="AN62:AP62"/>
    <mergeCell ref="AN63:AP63"/>
    <mergeCell ref="AN64:AP64"/>
    <mergeCell ref="AN65:AP65"/>
    <mergeCell ref="AN66:AP66"/>
    <mergeCell ref="AN67:AP67"/>
    <mergeCell ref="AN68:AP68"/>
    <mergeCell ref="AN69:AP69"/>
    <mergeCell ref="AN70:AP70"/>
    <mergeCell ref="AN71:AP71"/>
    <mergeCell ref="AN72:AP72"/>
    <mergeCell ref="AG63:AM63"/>
    <mergeCell ref="AG64:AM64"/>
    <mergeCell ref="AG65:AM65"/>
    <mergeCell ref="AG66:AM66"/>
    <mergeCell ref="AG67:AM67"/>
    <mergeCell ref="AG68:AM68"/>
    <mergeCell ref="AG69:AM69"/>
    <mergeCell ref="AG70:AM70"/>
    <mergeCell ref="AG71:AM71"/>
    <mergeCell ref="AG72:AM72"/>
    <mergeCell ref="AG73:AM73"/>
    <mergeCell ref="AG74:AM74"/>
    <mergeCell ref="AG75:AM75"/>
    <mergeCell ref="AG76:AM76"/>
    <mergeCell ref="AG77:AM77"/>
    <mergeCell ref="K68:AF68"/>
    <mergeCell ref="K69:AF69"/>
    <mergeCell ref="J70:AF70"/>
    <mergeCell ref="K71:AF71"/>
    <mergeCell ref="K72:AF72"/>
    <mergeCell ref="J73:AF73"/>
    <mergeCell ref="K74:AF74"/>
    <mergeCell ref="K75:AF75"/>
    <mergeCell ref="K76:AF76"/>
    <mergeCell ref="K77:AF77"/>
    <mergeCell ref="K78:AF78"/>
    <mergeCell ref="K79:AF79"/>
    <mergeCell ref="K80:AF80"/>
    <mergeCell ref="K81:AF81"/>
    <mergeCell ref="K82:AF82"/>
    <mergeCell ref="D70:H70"/>
    <mergeCell ref="E71:I71"/>
    <mergeCell ref="E72:I72"/>
    <mergeCell ref="D73:H73"/>
    <mergeCell ref="E74:I74"/>
    <mergeCell ref="E75:I75"/>
    <mergeCell ref="E76:I76"/>
    <mergeCell ref="E77:I77"/>
    <mergeCell ref="E78:I78"/>
    <mergeCell ref="E79:I79"/>
    <mergeCell ref="E80:I80"/>
    <mergeCell ref="E81:I81"/>
    <mergeCell ref="E82:I82"/>
    <mergeCell ref="E83:I83"/>
    <mergeCell ref="D84:H84"/>
    <mergeCell ref="AN73:AP73"/>
    <mergeCell ref="AN74:AP74"/>
    <mergeCell ref="AN75:AP75"/>
    <mergeCell ref="AN76:AP76"/>
    <mergeCell ref="AN77:AP77"/>
    <mergeCell ref="AN78:AP78"/>
    <mergeCell ref="AN79:AP79"/>
    <mergeCell ref="AN80:AP80"/>
    <mergeCell ref="AN81:AP81"/>
    <mergeCell ref="AN82:AP82"/>
    <mergeCell ref="AN83:AP83"/>
    <mergeCell ref="AN84:AP84"/>
    <mergeCell ref="AN85:AP85"/>
    <mergeCell ref="AN86:AP86"/>
    <mergeCell ref="AN87:AP87"/>
  </mergeCells>
  <hyperlinks>
    <hyperlink ref="A56" location="'01-1 - zabezpečovací zaří...'!C2" display="/"/>
    <hyperlink ref="A57" location="'01-2 - zemní práce'!C2" display="/"/>
    <hyperlink ref="A59" location="'02-1 - zabezpečovací zaří...'!C2" display="/"/>
    <hyperlink ref="A60" location="'02-2 - zemní práce'!C2" display="/"/>
    <hyperlink ref="A62" location="'03-1 - zabezpečovací zaří...'!C2" display="/"/>
    <hyperlink ref="A63" location="'03-2 - zemní práce'!C2" display="/"/>
    <hyperlink ref="A65" location="'04-1 - zabezpečovací zaří...'!C2" display="/"/>
    <hyperlink ref="A66" location="'04-2 - zemní práce'!C2" display="/"/>
    <hyperlink ref="A68" location="'05-1 - zabezpečovací zaří...'!C2" display="/"/>
    <hyperlink ref="A69" location="'05-2 - zemní práce'!C2" display="/"/>
    <hyperlink ref="A71" location="'06-1 - zabezpečovací zaří...'!C2" display="/"/>
    <hyperlink ref="A72" location="'06-2 - zemní práce'!C2" display="/"/>
    <hyperlink ref="A74" location="'SO01 - Napájení PZS v km ...'!C2" display="/"/>
    <hyperlink ref="A75" location="'SO01_01 - Napájení PZS v ...'!C2" display="/"/>
    <hyperlink ref="A76" location="'SO02 - Napájení PZS km 20...'!C2" display="/"/>
    <hyperlink ref="A77" location="'SO02_02 - Napájení PZS km...'!C2" display="/"/>
    <hyperlink ref="A78" location="'SO03 - Napájení PZS v km ...'!C2" display="/"/>
    <hyperlink ref="A79" location="'SO03_03 - Napájení PZS v ...'!C2" display="/"/>
    <hyperlink ref="A80" location="'SO04 - Napájení PZS km 4,018'!C2" display="/"/>
    <hyperlink ref="A81" location="'SO04_04 - Napájení PZS km...'!C2" display="/"/>
    <hyperlink ref="A82" location="'SO05 - Napájení PZS km 7,814'!C2" display="/"/>
    <hyperlink ref="A83" location="'SO05_05 - Napájení PZS km...'!C2" display="/"/>
    <hyperlink ref="A85" location="'SO01_1 - Izolované styky'!C2" display="/"/>
    <hyperlink ref="A86" location="'SO01_01 - Izolované styky...'!C2" display="/"/>
    <hyperlink ref="A87" location="'VON - PZS Hradec - Turnov'!C2" display="/"/>
    <hyperlink ref="A89" location="'01-1 - UOŽI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85</v>
      </c>
    </row>
    <row r="4" s="1" customFormat="1" ht="24.96" customHeight="1">
      <c r="B4" s="20"/>
      <c r="D4" s="143" t="s">
        <v>179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Oprava PZS v úseku Hněvčeves – Butoves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180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181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182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183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23</v>
      </c>
      <c r="G14" s="39"/>
      <c r="H14" s="39"/>
      <c r="I14" s="150" t="s">
        <v>24</v>
      </c>
      <c r="J14" s="151" t="str">
        <f>'Rekapitulace stavby'!AN8</f>
        <v>7. 10. 2019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tr">
        <f>IF('Rekapitulace stavby'!AN10="","",'Rekapitulace stavby'!AN10)</f>
        <v/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50" t="s">
        <v>34</v>
      </c>
      <c r="J17" s="134" t="str">
        <f>IF('Rekapitulace stavby'!AN11="","",'Rekapitulace stavby'!AN11)</f>
        <v/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35</v>
      </c>
      <c r="E19" s="39"/>
      <c r="F19" s="39"/>
      <c r="G19" s="39"/>
      <c r="H19" s="39"/>
      <c r="I19" s="150" t="s">
        <v>31</v>
      </c>
      <c r="J19" s="33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stavby'!E14</f>
        <v>Vyplň údaj</v>
      </c>
      <c r="F20" s="134"/>
      <c r="G20" s="134"/>
      <c r="H20" s="134"/>
      <c r="I20" s="150" t="s">
        <v>34</v>
      </c>
      <c r="J20" s="33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37</v>
      </c>
      <c r="E22" s="39"/>
      <c r="F22" s="39"/>
      <c r="G22" s="39"/>
      <c r="H22" s="39"/>
      <c r="I22" s="150" t="s">
        <v>31</v>
      </c>
      <c r="J22" s="134" t="str">
        <f>IF('Rekapitulace stavby'!AN16="","",'Rekapitulace stavby'!AN16)</f>
        <v/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50" t="s">
        <v>34</v>
      </c>
      <c r="J23" s="134" t="str">
        <f>IF('Rekapitulace stavby'!AN17="","",'Rekapitulace stavby'!AN17)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39</v>
      </c>
      <c r="E25" s="39"/>
      <c r="F25" s="39"/>
      <c r="G25" s="39"/>
      <c r="H25" s="39"/>
      <c r="I25" s="150" t="s">
        <v>31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50" t="s">
        <v>34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40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6.5" customHeight="1">
      <c r="A29" s="152"/>
      <c r="B29" s="153"/>
      <c r="C29" s="152"/>
      <c r="D29" s="152"/>
      <c r="E29" s="154" t="s">
        <v>41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42</v>
      </c>
      <c r="E32" s="39"/>
      <c r="F32" s="39"/>
      <c r="G32" s="39"/>
      <c r="H32" s="39"/>
      <c r="I32" s="147"/>
      <c r="J32" s="160">
        <f>ROUND(J85,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44</v>
      </c>
      <c r="G34" s="39"/>
      <c r="H34" s="39"/>
      <c r="I34" s="162" t="s">
        <v>43</v>
      </c>
      <c r="J34" s="161" t="s">
        <v>45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46</v>
      </c>
      <c r="E35" s="145" t="s">
        <v>47</v>
      </c>
      <c r="F35" s="164">
        <f>ROUND((SUM(BE85:BE302)),  2)</f>
        <v>0</v>
      </c>
      <c r="G35" s="39"/>
      <c r="H35" s="39"/>
      <c r="I35" s="165">
        <v>0.20999999999999999</v>
      </c>
      <c r="J35" s="164">
        <f>ROUND(((SUM(BE85:BE302))*I35),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48</v>
      </c>
      <c r="F36" s="164">
        <f>ROUND((SUM(BF85:BF302)),  2)</f>
        <v>0</v>
      </c>
      <c r="G36" s="39"/>
      <c r="H36" s="39"/>
      <c r="I36" s="165">
        <v>0.14999999999999999</v>
      </c>
      <c r="J36" s="164">
        <f>ROUND(((SUM(BF85:BF302))*I36),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49</v>
      </c>
      <c r="F37" s="164">
        <f>ROUND((SUM(BG85:BG302)),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50</v>
      </c>
      <c r="F38" s="164">
        <f>ROUND((SUM(BH85:BH302)),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51</v>
      </c>
      <c r="F39" s="164">
        <f>ROUND((SUM(BI85:BI302)),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184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Oprava PZS v úseku Hněvčeves – Butoves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180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181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182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01-1 - zabezpečovací zařízení PZS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PZS 18,810; 20,026; 0,741; 2,226; 4,018 a 7,814</v>
      </c>
      <c r="G56" s="41"/>
      <c r="H56" s="41"/>
      <c r="I56" s="150" t="s">
        <v>24</v>
      </c>
      <c r="J56" s="73" t="str">
        <f>IF(J14="","",J14)</f>
        <v>7. 10. 2019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37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35</v>
      </c>
      <c r="D59" s="41"/>
      <c r="E59" s="41"/>
      <c r="F59" s="27" t="str">
        <f>IF(E20="","",E20)</f>
        <v>Vyplň údaj</v>
      </c>
      <c r="G59" s="41"/>
      <c r="H59" s="41"/>
      <c r="I59" s="150" t="s">
        <v>39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185</v>
      </c>
      <c r="D61" s="182"/>
      <c r="E61" s="182"/>
      <c r="F61" s="182"/>
      <c r="G61" s="182"/>
      <c r="H61" s="182"/>
      <c r="I61" s="183"/>
      <c r="J61" s="184" t="s">
        <v>186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74</v>
      </c>
      <c r="D63" s="41"/>
      <c r="E63" s="41"/>
      <c r="F63" s="41"/>
      <c r="G63" s="41"/>
      <c r="H63" s="41"/>
      <c r="I63" s="147"/>
      <c r="J63" s="103">
        <f>J85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187</v>
      </c>
    </row>
    <row r="64" hidden="1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147"/>
      <c r="J64" s="41"/>
      <c r="K64" s="41"/>
      <c r="L64" s="14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176"/>
      <c r="J65" s="61"/>
      <c r="K65" s="61"/>
      <c r="L65" s="14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/>
    <row r="67" hidden="1"/>
    <row r="68" hidden="1"/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179"/>
      <c r="J69" s="63"/>
      <c r="K69" s="63"/>
      <c r="L69" s="14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3" t="s">
        <v>188</v>
      </c>
      <c r="D70" s="41"/>
      <c r="E70" s="41"/>
      <c r="F70" s="41"/>
      <c r="G70" s="41"/>
      <c r="H70" s="41"/>
      <c r="I70" s="147"/>
      <c r="J70" s="41"/>
      <c r="K70" s="41"/>
      <c r="L70" s="14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147"/>
      <c r="J71" s="41"/>
      <c r="K71" s="41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2" t="s">
        <v>16</v>
      </c>
      <c r="D72" s="41"/>
      <c r="E72" s="41"/>
      <c r="F72" s="41"/>
      <c r="G72" s="41"/>
      <c r="H72" s="41"/>
      <c r="I72" s="147"/>
      <c r="J72" s="41"/>
      <c r="K72" s="4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80" t="str">
        <f>E7</f>
        <v>Oprava PZS v úseku Hněvčeves – Butoves</v>
      </c>
      <c r="F73" s="32"/>
      <c r="G73" s="32"/>
      <c r="H73" s="32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1"/>
      <c r="C74" s="32" t="s">
        <v>180</v>
      </c>
      <c r="D74" s="22"/>
      <c r="E74" s="22"/>
      <c r="F74" s="22"/>
      <c r="G74" s="22"/>
      <c r="H74" s="22"/>
      <c r="I74" s="139"/>
      <c r="J74" s="22"/>
      <c r="K74" s="22"/>
      <c r="L74" s="20"/>
    </row>
    <row r="75" s="2" customFormat="1" ht="16.5" customHeight="1">
      <c r="A75" s="39"/>
      <c r="B75" s="40"/>
      <c r="C75" s="41"/>
      <c r="D75" s="41"/>
      <c r="E75" s="180" t="s">
        <v>181</v>
      </c>
      <c r="F75" s="41"/>
      <c r="G75" s="41"/>
      <c r="H75" s="41"/>
      <c r="I75" s="147"/>
      <c r="J75" s="41"/>
      <c r="K75" s="41"/>
      <c r="L75" s="14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2" t="s">
        <v>182</v>
      </c>
      <c r="D76" s="41"/>
      <c r="E76" s="41"/>
      <c r="F76" s="41"/>
      <c r="G76" s="41"/>
      <c r="H76" s="41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01-1 - zabezpečovací zařízení PZS</v>
      </c>
      <c r="F77" s="41"/>
      <c r="G77" s="41"/>
      <c r="H77" s="41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2" t="s">
        <v>22</v>
      </c>
      <c r="D79" s="41"/>
      <c r="E79" s="41"/>
      <c r="F79" s="27" t="str">
        <f>F14</f>
        <v>PZS 18,810; 20,026; 0,741; 2,226; 4,018 a 7,814</v>
      </c>
      <c r="G79" s="41"/>
      <c r="H79" s="41"/>
      <c r="I79" s="150" t="s">
        <v>24</v>
      </c>
      <c r="J79" s="73" t="str">
        <f>IF(J14="","",J14)</f>
        <v>7. 10. 2019</v>
      </c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47"/>
      <c r="J80" s="41"/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2" t="s">
        <v>30</v>
      </c>
      <c r="D81" s="41"/>
      <c r="E81" s="41"/>
      <c r="F81" s="27" t="str">
        <f>E17</f>
        <v xml:space="preserve"> </v>
      </c>
      <c r="G81" s="41"/>
      <c r="H81" s="41"/>
      <c r="I81" s="150" t="s">
        <v>37</v>
      </c>
      <c r="J81" s="37" t="str">
        <f>E23</f>
        <v xml:space="preserve"> </v>
      </c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2" t="s">
        <v>35</v>
      </c>
      <c r="D82" s="41"/>
      <c r="E82" s="41"/>
      <c r="F82" s="27" t="str">
        <f>IF(E20="","",E20)</f>
        <v>Vyplň údaj</v>
      </c>
      <c r="G82" s="41"/>
      <c r="H82" s="41"/>
      <c r="I82" s="150" t="s">
        <v>39</v>
      </c>
      <c r="J82" s="37" t="str">
        <f>E26</f>
        <v xml:space="preserve"> </v>
      </c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47"/>
      <c r="J83" s="41"/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9" customFormat="1" ht="29.28" customHeight="1">
      <c r="A84" s="186"/>
      <c r="B84" s="187"/>
      <c r="C84" s="188" t="s">
        <v>189</v>
      </c>
      <c r="D84" s="189" t="s">
        <v>61</v>
      </c>
      <c r="E84" s="189" t="s">
        <v>57</v>
      </c>
      <c r="F84" s="189" t="s">
        <v>58</v>
      </c>
      <c r="G84" s="189" t="s">
        <v>190</v>
      </c>
      <c r="H84" s="189" t="s">
        <v>191</v>
      </c>
      <c r="I84" s="190" t="s">
        <v>192</v>
      </c>
      <c r="J84" s="189" t="s">
        <v>186</v>
      </c>
      <c r="K84" s="191" t="s">
        <v>193</v>
      </c>
      <c r="L84" s="192"/>
      <c r="M84" s="93" t="s">
        <v>32</v>
      </c>
      <c r="N84" s="94" t="s">
        <v>46</v>
      </c>
      <c r="O84" s="94" t="s">
        <v>194</v>
      </c>
      <c r="P84" s="94" t="s">
        <v>195</v>
      </c>
      <c r="Q84" s="94" t="s">
        <v>196</v>
      </c>
      <c r="R84" s="94" t="s">
        <v>197</v>
      </c>
      <c r="S84" s="94" t="s">
        <v>198</v>
      </c>
      <c r="T84" s="95" t="s">
        <v>199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200</v>
      </c>
      <c r="D85" s="41"/>
      <c r="E85" s="41"/>
      <c r="F85" s="41"/>
      <c r="G85" s="41"/>
      <c r="H85" s="41"/>
      <c r="I85" s="147"/>
      <c r="J85" s="193">
        <f>BK85</f>
        <v>0</v>
      </c>
      <c r="K85" s="41"/>
      <c r="L85" s="45"/>
      <c r="M85" s="96"/>
      <c r="N85" s="194"/>
      <c r="O85" s="97"/>
      <c r="P85" s="195">
        <f>SUM(P86:P302)</f>
        <v>0</v>
      </c>
      <c r="Q85" s="97"/>
      <c r="R85" s="195">
        <f>SUM(R86:R302)</f>
        <v>3</v>
      </c>
      <c r="S85" s="97"/>
      <c r="T85" s="196">
        <f>SUM(T86:T302)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7" t="s">
        <v>75</v>
      </c>
      <c r="AU85" s="17" t="s">
        <v>187</v>
      </c>
      <c r="BK85" s="197">
        <f>SUM(BK86:BK302)</f>
        <v>0</v>
      </c>
    </row>
    <row r="86" s="2" customFormat="1" ht="16.5" customHeight="1">
      <c r="A86" s="39"/>
      <c r="B86" s="40"/>
      <c r="C86" s="198" t="s">
        <v>83</v>
      </c>
      <c r="D86" s="198" t="s">
        <v>201</v>
      </c>
      <c r="E86" s="199" t="s">
        <v>202</v>
      </c>
      <c r="F86" s="200" t="s">
        <v>203</v>
      </c>
      <c r="G86" s="201" t="s">
        <v>204</v>
      </c>
      <c r="H86" s="202">
        <v>1</v>
      </c>
      <c r="I86" s="203"/>
      <c r="J86" s="204">
        <f>ROUND(I86*H86,2)</f>
        <v>0</v>
      </c>
      <c r="K86" s="200" t="s">
        <v>32</v>
      </c>
      <c r="L86" s="205"/>
      <c r="M86" s="206" t="s">
        <v>32</v>
      </c>
      <c r="N86" s="207" t="s">
        <v>47</v>
      </c>
      <c r="O86" s="85"/>
      <c r="P86" s="208">
        <f>O86*H86</f>
        <v>0</v>
      </c>
      <c r="Q86" s="208">
        <v>0</v>
      </c>
      <c r="R86" s="208">
        <f>Q86*H86</f>
        <v>0</v>
      </c>
      <c r="S86" s="208">
        <v>0</v>
      </c>
      <c r="T86" s="209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0" t="s">
        <v>205</v>
      </c>
      <c r="AT86" s="210" t="s">
        <v>201</v>
      </c>
      <c r="AU86" s="210" t="s">
        <v>76</v>
      </c>
      <c r="AY86" s="17" t="s">
        <v>206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17" t="s">
        <v>83</v>
      </c>
      <c r="BK86" s="211">
        <f>ROUND(I86*H86,2)</f>
        <v>0</v>
      </c>
      <c r="BL86" s="17" t="s">
        <v>205</v>
      </c>
      <c r="BM86" s="210" t="s">
        <v>207</v>
      </c>
    </row>
    <row r="87" s="2" customFormat="1">
      <c r="A87" s="39"/>
      <c r="B87" s="40"/>
      <c r="C87" s="41"/>
      <c r="D87" s="212" t="s">
        <v>208</v>
      </c>
      <c r="E87" s="41"/>
      <c r="F87" s="213" t="s">
        <v>209</v>
      </c>
      <c r="G87" s="41"/>
      <c r="H87" s="41"/>
      <c r="I87" s="147"/>
      <c r="J87" s="41"/>
      <c r="K87" s="41"/>
      <c r="L87" s="45"/>
      <c r="M87" s="214"/>
      <c r="N87" s="215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7" t="s">
        <v>208</v>
      </c>
      <c r="AU87" s="17" t="s">
        <v>76</v>
      </c>
    </row>
    <row r="88" s="2" customFormat="1" ht="24" customHeight="1">
      <c r="A88" s="39"/>
      <c r="B88" s="40"/>
      <c r="C88" s="198" t="s">
        <v>85</v>
      </c>
      <c r="D88" s="198" t="s">
        <v>201</v>
      </c>
      <c r="E88" s="199" t="s">
        <v>210</v>
      </c>
      <c r="F88" s="200" t="s">
        <v>211</v>
      </c>
      <c r="G88" s="201" t="s">
        <v>204</v>
      </c>
      <c r="H88" s="202">
        <v>2</v>
      </c>
      <c r="I88" s="203"/>
      <c r="J88" s="204">
        <f>ROUND(I88*H88,2)</f>
        <v>0</v>
      </c>
      <c r="K88" s="200" t="s">
        <v>212</v>
      </c>
      <c r="L88" s="205"/>
      <c r="M88" s="206" t="s">
        <v>32</v>
      </c>
      <c r="N88" s="207" t="s">
        <v>47</v>
      </c>
      <c r="O88" s="85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0" t="s">
        <v>213</v>
      </c>
      <c r="AT88" s="210" t="s">
        <v>201</v>
      </c>
      <c r="AU88" s="210" t="s">
        <v>76</v>
      </c>
      <c r="AY88" s="17" t="s">
        <v>206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7" t="s">
        <v>83</v>
      </c>
      <c r="BK88" s="211">
        <f>ROUND(I88*H88,2)</f>
        <v>0</v>
      </c>
      <c r="BL88" s="17" t="s">
        <v>214</v>
      </c>
      <c r="BM88" s="210" t="s">
        <v>215</v>
      </c>
    </row>
    <row r="89" s="2" customFormat="1" ht="24" customHeight="1">
      <c r="A89" s="39"/>
      <c r="B89" s="40"/>
      <c r="C89" s="198" t="s">
        <v>216</v>
      </c>
      <c r="D89" s="198" t="s">
        <v>201</v>
      </c>
      <c r="E89" s="199" t="s">
        <v>217</v>
      </c>
      <c r="F89" s="200" t="s">
        <v>218</v>
      </c>
      <c r="G89" s="201" t="s">
        <v>204</v>
      </c>
      <c r="H89" s="202">
        <v>2</v>
      </c>
      <c r="I89" s="203"/>
      <c r="J89" s="204">
        <f>ROUND(I89*H89,2)</f>
        <v>0</v>
      </c>
      <c r="K89" s="200" t="s">
        <v>212</v>
      </c>
      <c r="L89" s="205"/>
      <c r="M89" s="206" t="s">
        <v>32</v>
      </c>
      <c r="N89" s="207" t="s">
        <v>47</v>
      </c>
      <c r="O89" s="85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9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0" t="s">
        <v>213</v>
      </c>
      <c r="AT89" s="210" t="s">
        <v>201</v>
      </c>
      <c r="AU89" s="210" t="s">
        <v>76</v>
      </c>
      <c r="AY89" s="17" t="s">
        <v>206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7" t="s">
        <v>83</v>
      </c>
      <c r="BK89" s="211">
        <f>ROUND(I89*H89,2)</f>
        <v>0</v>
      </c>
      <c r="BL89" s="17" t="s">
        <v>214</v>
      </c>
      <c r="BM89" s="210" t="s">
        <v>219</v>
      </c>
    </row>
    <row r="90" s="2" customFormat="1" ht="24" customHeight="1">
      <c r="A90" s="39"/>
      <c r="B90" s="40"/>
      <c r="C90" s="198" t="s">
        <v>220</v>
      </c>
      <c r="D90" s="198" t="s">
        <v>201</v>
      </c>
      <c r="E90" s="199" t="s">
        <v>221</v>
      </c>
      <c r="F90" s="200" t="s">
        <v>222</v>
      </c>
      <c r="G90" s="201" t="s">
        <v>204</v>
      </c>
      <c r="H90" s="202">
        <v>2</v>
      </c>
      <c r="I90" s="203"/>
      <c r="J90" s="204">
        <f>ROUND(I90*H90,2)</f>
        <v>0</v>
      </c>
      <c r="K90" s="200" t="s">
        <v>212</v>
      </c>
      <c r="L90" s="205"/>
      <c r="M90" s="206" t="s">
        <v>32</v>
      </c>
      <c r="N90" s="207" t="s">
        <v>47</v>
      </c>
      <c r="O90" s="85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0" t="s">
        <v>213</v>
      </c>
      <c r="AT90" s="210" t="s">
        <v>201</v>
      </c>
      <c r="AU90" s="210" t="s">
        <v>76</v>
      </c>
      <c r="AY90" s="17" t="s">
        <v>206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7" t="s">
        <v>83</v>
      </c>
      <c r="BK90" s="211">
        <f>ROUND(I90*H90,2)</f>
        <v>0</v>
      </c>
      <c r="BL90" s="17" t="s">
        <v>214</v>
      </c>
      <c r="BM90" s="210" t="s">
        <v>223</v>
      </c>
    </row>
    <row r="91" s="2" customFormat="1" ht="24" customHeight="1">
      <c r="A91" s="39"/>
      <c r="B91" s="40"/>
      <c r="C91" s="198" t="s">
        <v>224</v>
      </c>
      <c r="D91" s="198" t="s">
        <v>201</v>
      </c>
      <c r="E91" s="199" t="s">
        <v>225</v>
      </c>
      <c r="F91" s="200" t="s">
        <v>226</v>
      </c>
      <c r="G91" s="201" t="s">
        <v>204</v>
      </c>
      <c r="H91" s="202">
        <v>1</v>
      </c>
      <c r="I91" s="203"/>
      <c r="J91" s="204">
        <f>ROUND(I91*H91,2)</f>
        <v>0</v>
      </c>
      <c r="K91" s="200" t="s">
        <v>212</v>
      </c>
      <c r="L91" s="205"/>
      <c r="M91" s="206" t="s">
        <v>32</v>
      </c>
      <c r="N91" s="207" t="s">
        <v>47</v>
      </c>
      <c r="O91" s="85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0" t="s">
        <v>213</v>
      </c>
      <c r="AT91" s="210" t="s">
        <v>201</v>
      </c>
      <c r="AU91" s="210" t="s">
        <v>76</v>
      </c>
      <c r="AY91" s="17" t="s">
        <v>206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7" t="s">
        <v>83</v>
      </c>
      <c r="BK91" s="211">
        <f>ROUND(I91*H91,2)</f>
        <v>0</v>
      </c>
      <c r="BL91" s="17" t="s">
        <v>214</v>
      </c>
      <c r="BM91" s="210" t="s">
        <v>227</v>
      </c>
    </row>
    <row r="92" s="2" customFormat="1" ht="24" customHeight="1">
      <c r="A92" s="39"/>
      <c r="B92" s="40"/>
      <c r="C92" s="198" t="s">
        <v>228</v>
      </c>
      <c r="D92" s="198" t="s">
        <v>201</v>
      </c>
      <c r="E92" s="199" t="s">
        <v>229</v>
      </c>
      <c r="F92" s="200" t="s">
        <v>230</v>
      </c>
      <c r="G92" s="201" t="s">
        <v>204</v>
      </c>
      <c r="H92" s="202">
        <v>1</v>
      </c>
      <c r="I92" s="203"/>
      <c r="J92" s="204">
        <f>ROUND(I92*H92,2)</f>
        <v>0</v>
      </c>
      <c r="K92" s="200" t="s">
        <v>212</v>
      </c>
      <c r="L92" s="205"/>
      <c r="M92" s="206" t="s">
        <v>32</v>
      </c>
      <c r="N92" s="207" t="s">
        <v>47</v>
      </c>
      <c r="O92" s="85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0" t="s">
        <v>213</v>
      </c>
      <c r="AT92" s="210" t="s">
        <v>201</v>
      </c>
      <c r="AU92" s="210" t="s">
        <v>76</v>
      </c>
      <c r="AY92" s="17" t="s">
        <v>206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7" t="s">
        <v>83</v>
      </c>
      <c r="BK92" s="211">
        <f>ROUND(I92*H92,2)</f>
        <v>0</v>
      </c>
      <c r="BL92" s="17" t="s">
        <v>214</v>
      </c>
      <c r="BM92" s="210" t="s">
        <v>231</v>
      </c>
    </row>
    <row r="93" s="2" customFormat="1" ht="24" customHeight="1">
      <c r="A93" s="39"/>
      <c r="B93" s="40"/>
      <c r="C93" s="198" t="s">
        <v>232</v>
      </c>
      <c r="D93" s="198" t="s">
        <v>201</v>
      </c>
      <c r="E93" s="199" t="s">
        <v>233</v>
      </c>
      <c r="F93" s="200" t="s">
        <v>234</v>
      </c>
      <c r="G93" s="201" t="s">
        <v>204</v>
      </c>
      <c r="H93" s="202">
        <v>1</v>
      </c>
      <c r="I93" s="203"/>
      <c r="J93" s="204">
        <f>ROUND(I93*H93,2)</f>
        <v>0</v>
      </c>
      <c r="K93" s="200" t="s">
        <v>212</v>
      </c>
      <c r="L93" s="205"/>
      <c r="M93" s="206" t="s">
        <v>32</v>
      </c>
      <c r="N93" s="207" t="s">
        <v>47</v>
      </c>
      <c r="O93" s="85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0" t="s">
        <v>213</v>
      </c>
      <c r="AT93" s="210" t="s">
        <v>201</v>
      </c>
      <c r="AU93" s="210" t="s">
        <v>76</v>
      </c>
      <c r="AY93" s="17" t="s">
        <v>206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7" t="s">
        <v>83</v>
      </c>
      <c r="BK93" s="211">
        <f>ROUND(I93*H93,2)</f>
        <v>0</v>
      </c>
      <c r="BL93" s="17" t="s">
        <v>214</v>
      </c>
      <c r="BM93" s="210" t="s">
        <v>235</v>
      </c>
    </row>
    <row r="94" s="2" customFormat="1" ht="24" customHeight="1">
      <c r="A94" s="39"/>
      <c r="B94" s="40"/>
      <c r="C94" s="198" t="s">
        <v>236</v>
      </c>
      <c r="D94" s="198" t="s">
        <v>201</v>
      </c>
      <c r="E94" s="199" t="s">
        <v>237</v>
      </c>
      <c r="F94" s="200" t="s">
        <v>238</v>
      </c>
      <c r="G94" s="201" t="s">
        <v>239</v>
      </c>
      <c r="H94" s="202">
        <v>58</v>
      </c>
      <c r="I94" s="203"/>
      <c r="J94" s="204">
        <f>ROUND(I94*H94,2)</f>
        <v>0</v>
      </c>
      <c r="K94" s="200" t="s">
        <v>212</v>
      </c>
      <c r="L94" s="205"/>
      <c r="M94" s="206" t="s">
        <v>32</v>
      </c>
      <c r="N94" s="207" t="s">
        <v>47</v>
      </c>
      <c r="O94" s="85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0" t="s">
        <v>213</v>
      </c>
      <c r="AT94" s="210" t="s">
        <v>201</v>
      </c>
      <c r="AU94" s="210" t="s">
        <v>76</v>
      </c>
      <c r="AY94" s="17" t="s">
        <v>206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7" t="s">
        <v>83</v>
      </c>
      <c r="BK94" s="211">
        <f>ROUND(I94*H94,2)</f>
        <v>0</v>
      </c>
      <c r="BL94" s="17" t="s">
        <v>214</v>
      </c>
      <c r="BM94" s="210" t="s">
        <v>240</v>
      </c>
    </row>
    <row r="95" s="2" customFormat="1" ht="24" customHeight="1">
      <c r="A95" s="39"/>
      <c r="B95" s="40"/>
      <c r="C95" s="198" t="s">
        <v>241</v>
      </c>
      <c r="D95" s="198" t="s">
        <v>201</v>
      </c>
      <c r="E95" s="199" t="s">
        <v>242</v>
      </c>
      <c r="F95" s="200" t="s">
        <v>243</v>
      </c>
      <c r="G95" s="201" t="s">
        <v>239</v>
      </c>
      <c r="H95" s="202">
        <v>3</v>
      </c>
      <c r="I95" s="203"/>
      <c r="J95" s="204">
        <f>ROUND(I95*H95,2)</f>
        <v>0</v>
      </c>
      <c r="K95" s="200" t="s">
        <v>212</v>
      </c>
      <c r="L95" s="205"/>
      <c r="M95" s="206" t="s">
        <v>32</v>
      </c>
      <c r="N95" s="207" t="s">
        <v>47</v>
      </c>
      <c r="O95" s="85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0" t="s">
        <v>213</v>
      </c>
      <c r="AT95" s="210" t="s">
        <v>201</v>
      </c>
      <c r="AU95" s="210" t="s">
        <v>76</v>
      </c>
      <c r="AY95" s="17" t="s">
        <v>206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7" t="s">
        <v>83</v>
      </c>
      <c r="BK95" s="211">
        <f>ROUND(I95*H95,2)</f>
        <v>0</v>
      </c>
      <c r="BL95" s="17" t="s">
        <v>214</v>
      </c>
      <c r="BM95" s="210" t="s">
        <v>244</v>
      </c>
    </row>
    <row r="96" s="2" customFormat="1" ht="24" customHeight="1">
      <c r="A96" s="39"/>
      <c r="B96" s="40"/>
      <c r="C96" s="198" t="s">
        <v>245</v>
      </c>
      <c r="D96" s="198" t="s">
        <v>201</v>
      </c>
      <c r="E96" s="199" t="s">
        <v>246</v>
      </c>
      <c r="F96" s="200" t="s">
        <v>247</v>
      </c>
      <c r="G96" s="201" t="s">
        <v>239</v>
      </c>
      <c r="H96" s="202">
        <v>3</v>
      </c>
      <c r="I96" s="203"/>
      <c r="J96" s="204">
        <f>ROUND(I96*H96,2)</f>
        <v>0</v>
      </c>
      <c r="K96" s="200" t="s">
        <v>212</v>
      </c>
      <c r="L96" s="205"/>
      <c r="M96" s="206" t="s">
        <v>32</v>
      </c>
      <c r="N96" s="207" t="s">
        <v>47</v>
      </c>
      <c r="O96" s="85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0" t="s">
        <v>213</v>
      </c>
      <c r="AT96" s="210" t="s">
        <v>201</v>
      </c>
      <c r="AU96" s="210" t="s">
        <v>76</v>
      </c>
      <c r="AY96" s="17" t="s">
        <v>206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7" t="s">
        <v>83</v>
      </c>
      <c r="BK96" s="211">
        <f>ROUND(I96*H96,2)</f>
        <v>0</v>
      </c>
      <c r="BL96" s="17" t="s">
        <v>214</v>
      </c>
      <c r="BM96" s="210" t="s">
        <v>248</v>
      </c>
    </row>
    <row r="97" s="2" customFormat="1" ht="24" customHeight="1">
      <c r="A97" s="39"/>
      <c r="B97" s="40"/>
      <c r="C97" s="198" t="s">
        <v>249</v>
      </c>
      <c r="D97" s="198" t="s">
        <v>201</v>
      </c>
      <c r="E97" s="199" t="s">
        <v>250</v>
      </c>
      <c r="F97" s="200" t="s">
        <v>251</v>
      </c>
      <c r="G97" s="201" t="s">
        <v>239</v>
      </c>
      <c r="H97" s="202">
        <v>3</v>
      </c>
      <c r="I97" s="203"/>
      <c r="J97" s="204">
        <f>ROUND(I97*H97,2)</f>
        <v>0</v>
      </c>
      <c r="K97" s="200" t="s">
        <v>212</v>
      </c>
      <c r="L97" s="205"/>
      <c r="M97" s="206" t="s">
        <v>32</v>
      </c>
      <c r="N97" s="207" t="s">
        <v>47</v>
      </c>
      <c r="O97" s="85"/>
      <c r="P97" s="208">
        <f>O97*H97</f>
        <v>0</v>
      </c>
      <c r="Q97" s="208">
        <v>0</v>
      </c>
      <c r="R97" s="208">
        <f>Q97*H97</f>
        <v>0</v>
      </c>
      <c r="S97" s="208">
        <v>0</v>
      </c>
      <c r="T97" s="20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0" t="s">
        <v>213</v>
      </c>
      <c r="AT97" s="210" t="s">
        <v>201</v>
      </c>
      <c r="AU97" s="210" t="s">
        <v>76</v>
      </c>
      <c r="AY97" s="17" t="s">
        <v>206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7" t="s">
        <v>83</v>
      </c>
      <c r="BK97" s="211">
        <f>ROUND(I97*H97,2)</f>
        <v>0</v>
      </c>
      <c r="BL97" s="17" t="s">
        <v>214</v>
      </c>
      <c r="BM97" s="210" t="s">
        <v>252</v>
      </c>
    </row>
    <row r="98" s="2" customFormat="1" ht="24" customHeight="1">
      <c r="A98" s="39"/>
      <c r="B98" s="40"/>
      <c r="C98" s="198" t="s">
        <v>253</v>
      </c>
      <c r="D98" s="198" t="s">
        <v>201</v>
      </c>
      <c r="E98" s="199" t="s">
        <v>254</v>
      </c>
      <c r="F98" s="200" t="s">
        <v>255</v>
      </c>
      <c r="G98" s="201" t="s">
        <v>239</v>
      </c>
      <c r="H98" s="202">
        <v>3</v>
      </c>
      <c r="I98" s="203"/>
      <c r="J98" s="204">
        <f>ROUND(I98*H98,2)</f>
        <v>0</v>
      </c>
      <c r="K98" s="200" t="s">
        <v>212</v>
      </c>
      <c r="L98" s="205"/>
      <c r="M98" s="206" t="s">
        <v>32</v>
      </c>
      <c r="N98" s="207" t="s">
        <v>47</v>
      </c>
      <c r="O98" s="85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0" t="s">
        <v>213</v>
      </c>
      <c r="AT98" s="210" t="s">
        <v>201</v>
      </c>
      <c r="AU98" s="210" t="s">
        <v>76</v>
      </c>
      <c r="AY98" s="17" t="s">
        <v>206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7" t="s">
        <v>83</v>
      </c>
      <c r="BK98" s="211">
        <f>ROUND(I98*H98,2)</f>
        <v>0</v>
      </c>
      <c r="BL98" s="17" t="s">
        <v>214</v>
      </c>
      <c r="BM98" s="210" t="s">
        <v>256</v>
      </c>
    </row>
    <row r="99" s="2" customFormat="1" ht="24" customHeight="1">
      <c r="A99" s="39"/>
      <c r="B99" s="40"/>
      <c r="C99" s="198" t="s">
        <v>257</v>
      </c>
      <c r="D99" s="198" t="s">
        <v>201</v>
      </c>
      <c r="E99" s="199" t="s">
        <v>258</v>
      </c>
      <c r="F99" s="200" t="s">
        <v>259</v>
      </c>
      <c r="G99" s="201" t="s">
        <v>239</v>
      </c>
      <c r="H99" s="202">
        <v>3</v>
      </c>
      <c r="I99" s="203"/>
      <c r="J99" s="204">
        <f>ROUND(I99*H99,2)</f>
        <v>0</v>
      </c>
      <c r="K99" s="200" t="s">
        <v>212</v>
      </c>
      <c r="L99" s="205"/>
      <c r="M99" s="206" t="s">
        <v>32</v>
      </c>
      <c r="N99" s="207" t="s">
        <v>47</v>
      </c>
      <c r="O99" s="85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0" t="s">
        <v>213</v>
      </c>
      <c r="AT99" s="210" t="s">
        <v>201</v>
      </c>
      <c r="AU99" s="210" t="s">
        <v>76</v>
      </c>
      <c r="AY99" s="17" t="s">
        <v>206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7" t="s">
        <v>83</v>
      </c>
      <c r="BK99" s="211">
        <f>ROUND(I99*H99,2)</f>
        <v>0</v>
      </c>
      <c r="BL99" s="17" t="s">
        <v>214</v>
      </c>
      <c r="BM99" s="210" t="s">
        <v>260</v>
      </c>
    </row>
    <row r="100" s="2" customFormat="1" ht="24" customHeight="1">
      <c r="A100" s="39"/>
      <c r="B100" s="40"/>
      <c r="C100" s="198" t="s">
        <v>261</v>
      </c>
      <c r="D100" s="198" t="s">
        <v>201</v>
      </c>
      <c r="E100" s="199" t="s">
        <v>262</v>
      </c>
      <c r="F100" s="200" t="s">
        <v>263</v>
      </c>
      <c r="G100" s="201" t="s">
        <v>239</v>
      </c>
      <c r="H100" s="202">
        <v>6</v>
      </c>
      <c r="I100" s="203"/>
      <c r="J100" s="204">
        <f>ROUND(I100*H100,2)</f>
        <v>0</v>
      </c>
      <c r="K100" s="200" t="s">
        <v>212</v>
      </c>
      <c r="L100" s="205"/>
      <c r="M100" s="206" t="s">
        <v>32</v>
      </c>
      <c r="N100" s="207" t="s">
        <v>47</v>
      </c>
      <c r="O100" s="85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0" t="s">
        <v>213</v>
      </c>
      <c r="AT100" s="210" t="s">
        <v>201</v>
      </c>
      <c r="AU100" s="210" t="s">
        <v>76</v>
      </c>
      <c r="AY100" s="17" t="s">
        <v>206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7" t="s">
        <v>83</v>
      </c>
      <c r="BK100" s="211">
        <f>ROUND(I100*H100,2)</f>
        <v>0</v>
      </c>
      <c r="BL100" s="17" t="s">
        <v>214</v>
      </c>
      <c r="BM100" s="210" t="s">
        <v>264</v>
      </c>
    </row>
    <row r="101" s="2" customFormat="1" ht="24" customHeight="1">
      <c r="A101" s="39"/>
      <c r="B101" s="40"/>
      <c r="C101" s="198" t="s">
        <v>8</v>
      </c>
      <c r="D101" s="198" t="s">
        <v>201</v>
      </c>
      <c r="E101" s="199" t="s">
        <v>265</v>
      </c>
      <c r="F101" s="200" t="s">
        <v>266</v>
      </c>
      <c r="G101" s="201" t="s">
        <v>239</v>
      </c>
      <c r="H101" s="202">
        <v>1970</v>
      </c>
      <c r="I101" s="203"/>
      <c r="J101" s="204">
        <f>ROUND(I101*H101,2)</f>
        <v>0</v>
      </c>
      <c r="K101" s="200" t="s">
        <v>212</v>
      </c>
      <c r="L101" s="205"/>
      <c r="M101" s="206" t="s">
        <v>32</v>
      </c>
      <c r="N101" s="207" t="s">
        <v>47</v>
      </c>
      <c r="O101" s="85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0" t="s">
        <v>213</v>
      </c>
      <c r="AT101" s="210" t="s">
        <v>201</v>
      </c>
      <c r="AU101" s="210" t="s">
        <v>76</v>
      </c>
      <c r="AY101" s="17" t="s">
        <v>206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7" t="s">
        <v>83</v>
      </c>
      <c r="BK101" s="211">
        <f>ROUND(I101*H101,2)</f>
        <v>0</v>
      </c>
      <c r="BL101" s="17" t="s">
        <v>214</v>
      </c>
      <c r="BM101" s="210" t="s">
        <v>267</v>
      </c>
    </row>
    <row r="102" s="2" customFormat="1" ht="24" customHeight="1">
      <c r="A102" s="39"/>
      <c r="B102" s="40"/>
      <c r="C102" s="198" t="s">
        <v>268</v>
      </c>
      <c r="D102" s="198" t="s">
        <v>201</v>
      </c>
      <c r="E102" s="199" t="s">
        <v>269</v>
      </c>
      <c r="F102" s="200" t="s">
        <v>270</v>
      </c>
      <c r="G102" s="201" t="s">
        <v>239</v>
      </c>
      <c r="H102" s="202">
        <v>1340</v>
      </c>
      <c r="I102" s="203"/>
      <c r="J102" s="204">
        <f>ROUND(I102*H102,2)</f>
        <v>0</v>
      </c>
      <c r="K102" s="200" t="s">
        <v>212</v>
      </c>
      <c r="L102" s="205"/>
      <c r="M102" s="206" t="s">
        <v>32</v>
      </c>
      <c r="N102" s="207" t="s">
        <v>47</v>
      </c>
      <c r="O102" s="85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0" t="s">
        <v>213</v>
      </c>
      <c r="AT102" s="210" t="s">
        <v>201</v>
      </c>
      <c r="AU102" s="210" t="s">
        <v>76</v>
      </c>
      <c r="AY102" s="17" t="s">
        <v>206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7" t="s">
        <v>83</v>
      </c>
      <c r="BK102" s="211">
        <f>ROUND(I102*H102,2)</f>
        <v>0</v>
      </c>
      <c r="BL102" s="17" t="s">
        <v>214</v>
      </c>
      <c r="BM102" s="210" t="s">
        <v>271</v>
      </c>
    </row>
    <row r="103" s="2" customFormat="1" ht="24" customHeight="1">
      <c r="A103" s="39"/>
      <c r="B103" s="40"/>
      <c r="C103" s="198" t="s">
        <v>272</v>
      </c>
      <c r="D103" s="198" t="s">
        <v>201</v>
      </c>
      <c r="E103" s="199" t="s">
        <v>273</v>
      </c>
      <c r="F103" s="200" t="s">
        <v>274</v>
      </c>
      <c r="G103" s="201" t="s">
        <v>239</v>
      </c>
      <c r="H103" s="202">
        <v>95</v>
      </c>
      <c r="I103" s="203"/>
      <c r="J103" s="204">
        <f>ROUND(I103*H103,2)</f>
        <v>0</v>
      </c>
      <c r="K103" s="200" t="s">
        <v>212</v>
      </c>
      <c r="L103" s="205"/>
      <c r="M103" s="206" t="s">
        <v>32</v>
      </c>
      <c r="N103" s="207" t="s">
        <v>47</v>
      </c>
      <c r="O103" s="85"/>
      <c r="P103" s="208">
        <f>O103*H103</f>
        <v>0</v>
      </c>
      <c r="Q103" s="208">
        <v>0</v>
      </c>
      <c r="R103" s="208">
        <f>Q103*H103</f>
        <v>0</v>
      </c>
      <c r="S103" s="208">
        <v>0</v>
      </c>
      <c r="T103" s="20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0" t="s">
        <v>213</v>
      </c>
      <c r="AT103" s="210" t="s">
        <v>201</v>
      </c>
      <c r="AU103" s="210" t="s">
        <v>76</v>
      </c>
      <c r="AY103" s="17" t="s">
        <v>206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7" t="s">
        <v>83</v>
      </c>
      <c r="BK103" s="211">
        <f>ROUND(I103*H103,2)</f>
        <v>0</v>
      </c>
      <c r="BL103" s="17" t="s">
        <v>214</v>
      </c>
      <c r="BM103" s="210" t="s">
        <v>275</v>
      </c>
    </row>
    <row r="104" s="2" customFormat="1" ht="24" customHeight="1">
      <c r="A104" s="39"/>
      <c r="B104" s="40"/>
      <c r="C104" s="198" t="s">
        <v>276</v>
      </c>
      <c r="D104" s="198" t="s">
        <v>201</v>
      </c>
      <c r="E104" s="199" t="s">
        <v>277</v>
      </c>
      <c r="F104" s="200" t="s">
        <v>278</v>
      </c>
      <c r="G104" s="201" t="s">
        <v>239</v>
      </c>
      <c r="H104" s="202">
        <v>1355</v>
      </c>
      <c r="I104" s="203"/>
      <c r="J104" s="204">
        <f>ROUND(I104*H104,2)</f>
        <v>0</v>
      </c>
      <c r="K104" s="200" t="s">
        <v>212</v>
      </c>
      <c r="L104" s="205"/>
      <c r="M104" s="206" t="s">
        <v>32</v>
      </c>
      <c r="N104" s="207" t="s">
        <v>47</v>
      </c>
      <c r="O104" s="85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0" t="s">
        <v>213</v>
      </c>
      <c r="AT104" s="210" t="s">
        <v>201</v>
      </c>
      <c r="AU104" s="210" t="s">
        <v>76</v>
      </c>
      <c r="AY104" s="17" t="s">
        <v>206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7" t="s">
        <v>83</v>
      </c>
      <c r="BK104" s="211">
        <f>ROUND(I104*H104,2)</f>
        <v>0</v>
      </c>
      <c r="BL104" s="17" t="s">
        <v>214</v>
      </c>
      <c r="BM104" s="210" t="s">
        <v>279</v>
      </c>
    </row>
    <row r="105" s="2" customFormat="1" ht="24" customHeight="1">
      <c r="A105" s="39"/>
      <c r="B105" s="40"/>
      <c r="C105" s="198" t="s">
        <v>280</v>
      </c>
      <c r="D105" s="198" t="s">
        <v>201</v>
      </c>
      <c r="E105" s="199" t="s">
        <v>281</v>
      </c>
      <c r="F105" s="200" t="s">
        <v>282</v>
      </c>
      <c r="G105" s="201" t="s">
        <v>239</v>
      </c>
      <c r="H105" s="202">
        <v>1025</v>
      </c>
      <c r="I105" s="203"/>
      <c r="J105" s="204">
        <f>ROUND(I105*H105,2)</f>
        <v>0</v>
      </c>
      <c r="K105" s="200" t="s">
        <v>212</v>
      </c>
      <c r="L105" s="205"/>
      <c r="M105" s="206" t="s">
        <v>32</v>
      </c>
      <c r="N105" s="207" t="s">
        <v>47</v>
      </c>
      <c r="O105" s="85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0" t="s">
        <v>213</v>
      </c>
      <c r="AT105" s="210" t="s">
        <v>201</v>
      </c>
      <c r="AU105" s="210" t="s">
        <v>76</v>
      </c>
      <c r="AY105" s="17" t="s">
        <v>206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7" t="s">
        <v>83</v>
      </c>
      <c r="BK105" s="211">
        <f>ROUND(I105*H105,2)</f>
        <v>0</v>
      </c>
      <c r="BL105" s="17" t="s">
        <v>214</v>
      </c>
      <c r="BM105" s="210" t="s">
        <v>283</v>
      </c>
    </row>
    <row r="106" s="2" customFormat="1" ht="24" customHeight="1">
      <c r="A106" s="39"/>
      <c r="B106" s="40"/>
      <c r="C106" s="198" t="s">
        <v>284</v>
      </c>
      <c r="D106" s="198" t="s">
        <v>201</v>
      </c>
      <c r="E106" s="199" t="s">
        <v>285</v>
      </c>
      <c r="F106" s="200" t="s">
        <v>286</v>
      </c>
      <c r="G106" s="201" t="s">
        <v>239</v>
      </c>
      <c r="H106" s="202">
        <v>70</v>
      </c>
      <c r="I106" s="203"/>
      <c r="J106" s="204">
        <f>ROUND(I106*H106,2)</f>
        <v>0</v>
      </c>
      <c r="K106" s="200" t="s">
        <v>212</v>
      </c>
      <c r="L106" s="205"/>
      <c r="M106" s="206" t="s">
        <v>32</v>
      </c>
      <c r="N106" s="207" t="s">
        <v>47</v>
      </c>
      <c r="O106" s="85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0" t="s">
        <v>213</v>
      </c>
      <c r="AT106" s="210" t="s">
        <v>201</v>
      </c>
      <c r="AU106" s="210" t="s">
        <v>76</v>
      </c>
      <c r="AY106" s="17" t="s">
        <v>206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7" t="s">
        <v>83</v>
      </c>
      <c r="BK106" s="211">
        <f>ROUND(I106*H106,2)</f>
        <v>0</v>
      </c>
      <c r="BL106" s="17" t="s">
        <v>214</v>
      </c>
      <c r="BM106" s="210" t="s">
        <v>287</v>
      </c>
    </row>
    <row r="107" s="2" customFormat="1" ht="24" customHeight="1">
      <c r="A107" s="39"/>
      <c r="B107" s="40"/>
      <c r="C107" s="198" t="s">
        <v>7</v>
      </c>
      <c r="D107" s="198" t="s">
        <v>201</v>
      </c>
      <c r="E107" s="199" t="s">
        <v>288</v>
      </c>
      <c r="F107" s="200" t="s">
        <v>289</v>
      </c>
      <c r="G107" s="201" t="s">
        <v>239</v>
      </c>
      <c r="H107" s="202">
        <v>15</v>
      </c>
      <c r="I107" s="203"/>
      <c r="J107" s="204">
        <f>ROUND(I107*H107,2)</f>
        <v>0</v>
      </c>
      <c r="K107" s="200" t="s">
        <v>212</v>
      </c>
      <c r="L107" s="205"/>
      <c r="M107" s="206" t="s">
        <v>32</v>
      </c>
      <c r="N107" s="207" t="s">
        <v>47</v>
      </c>
      <c r="O107" s="85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0" t="s">
        <v>213</v>
      </c>
      <c r="AT107" s="210" t="s">
        <v>201</v>
      </c>
      <c r="AU107" s="210" t="s">
        <v>76</v>
      </c>
      <c r="AY107" s="17" t="s">
        <v>206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7" t="s">
        <v>83</v>
      </c>
      <c r="BK107" s="211">
        <f>ROUND(I107*H107,2)</f>
        <v>0</v>
      </c>
      <c r="BL107" s="17" t="s">
        <v>214</v>
      </c>
      <c r="BM107" s="210" t="s">
        <v>290</v>
      </c>
    </row>
    <row r="108" s="2" customFormat="1" ht="24" customHeight="1">
      <c r="A108" s="39"/>
      <c r="B108" s="40"/>
      <c r="C108" s="198" t="s">
        <v>291</v>
      </c>
      <c r="D108" s="198" t="s">
        <v>201</v>
      </c>
      <c r="E108" s="199" t="s">
        <v>292</v>
      </c>
      <c r="F108" s="200" t="s">
        <v>293</v>
      </c>
      <c r="G108" s="201" t="s">
        <v>239</v>
      </c>
      <c r="H108" s="202">
        <v>15</v>
      </c>
      <c r="I108" s="203"/>
      <c r="J108" s="204">
        <f>ROUND(I108*H108,2)</f>
        <v>0</v>
      </c>
      <c r="K108" s="200" t="s">
        <v>212</v>
      </c>
      <c r="L108" s="205"/>
      <c r="M108" s="206" t="s">
        <v>32</v>
      </c>
      <c r="N108" s="207" t="s">
        <v>47</v>
      </c>
      <c r="O108" s="85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0" t="s">
        <v>213</v>
      </c>
      <c r="AT108" s="210" t="s">
        <v>201</v>
      </c>
      <c r="AU108" s="210" t="s">
        <v>76</v>
      </c>
      <c r="AY108" s="17" t="s">
        <v>206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7" t="s">
        <v>83</v>
      </c>
      <c r="BK108" s="211">
        <f>ROUND(I108*H108,2)</f>
        <v>0</v>
      </c>
      <c r="BL108" s="17" t="s">
        <v>214</v>
      </c>
      <c r="BM108" s="210" t="s">
        <v>294</v>
      </c>
    </row>
    <row r="109" s="2" customFormat="1" ht="24" customHeight="1">
      <c r="A109" s="39"/>
      <c r="B109" s="40"/>
      <c r="C109" s="198" t="s">
        <v>295</v>
      </c>
      <c r="D109" s="198" t="s">
        <v>201</v>
      </c>
      <c r="E109" s="199" t="s">
        <v>296</v>
      </c>
      <c r="F109" s="200" t="s">
        <v>297</v>
      </c>
      <c r="G109" s="201" t="s">
        <v>239</v>
      </c>
      <c r="H109" s="202">
        <v>15</v>
      </c>
      <c r="I109" s="203"/>
      <c r="J109" s="204">
        <f>ROUND(I109*H109,2)</f>
        <v>0</v>
      </c>
      <c r="K109" s="200" t="s">
        <v>212</v>
      </c>
      <c r="L109" s="205"/>
      <c r="M109" s="206" t="s">
        <v>32</v>
      </c>
      <c r="N109" s="207" t="s">
        <v>47</v>
      </c>
      <c r="O109" s="85"/>
      <c r="P109" s="208">
        <f>O109*H109</f>
        <v>0</v>
      </c>
      <c r="Q109" s="208">
        <v>0</v>
      </c>
      <c r="R109" s="208">
        <f>Q109*H109</f>
        <v>0</v>
      </c>
      <c r="S109" s="208">
        <v>0</v>
      </c>
      <c r="T109" s="20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0" t="s">
        <v>213</v>
      </c>
      <c r="AT109" s="210" t="s">
        <v>201</v>
      </c>
      <c r="AU109" s="210" t="s">
        <v>76</v>
      </c>
      <c r="AY109" s="17" t="s">
        <v>206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7" t="s">
        <v>83</v>
      </c>
      <c r="BK109" s="211">
        <f>ROUND(I109*H109,2)</f>
        <v>0</v>
      </c>
      <c r="BL109" s="17" t="s">
        <v>214</v>
      </c>
      <c r="BM109" s="210" t="s">
        <v>298</v>
      </c>
    </row>
    <row r="110" s="2" customFormat="1" ht="24" customHeight="1">
      <c r="A110" s="39"/>
      <c r="B110" s="40"/>
      <c r="C110" s="198" t="s">
        <v>299</v>
      </c>
      <c r="D110" s="198" t="s">
        <v>201</v>
      </c>
      <c r="E110" s="199" t="s">
        <v>300</v>
      </c>
      <c r="F110" s="200" t="s">
        <v>301</v>
      </c>
      <c r="G110" s="201" t="s">
        <v>239</v>
      </c>
      <c r="H110" s="202">
        <v>15</v>
      </c>
      <c r="I110" s="203"/>
      <c r="J110" s="204">
        <f>ROUND(I110*H110,2)</f>
        <v>0</v>
      </c>
      <c r="K110" s="200" t="s">
        <v>212</v>
      </c>
      <c r="L110" s="205"/>
      <c r="M110" s="206" t="s">
        <v>32</v>
      </c>
      <c r="N110" s="207" t="s">
        <v>47</v>
      </c>
      <c r="O110" s="85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0" t="s">
        <v>213</v>
      </c>
      <c r="AT110" s="210" t="s">
        <v>201</v>
      </c>
      <c r="AU110" s="210" t="s">
        <v>76</v>
      </c>
      <c r="AY110" s="17" t="s">
        <v>206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7" t="s">
        <v>83</v>
      </c>
      <c r="BK110" s="211">
        <f>ROUND(I110*H110,2)</f>
        <v>0</v>
      </c>
      <c r="BL110" s="17" t="s">
        <v>214</v>
      </c>
      <c r="BM110" s="210" t="s">
        <v>302</v>
      </c>
    </row>
    <row r="111" s="2" customFormat="1" ht="24" customHeight="1">
      <c r="A111" s="39"/>
      <c r="B111" s="40"/>
      <c r="C111" s="198" t="s">
        <v>303</v>
      </c>
      <c r="D111" s="198" t="s">
        <v>201</v>
      </c>
      <c r="E111" s="199" t="s">
        <v>304</v>
      </c>
      <c r="F111" s="200" t="s">
        <v>305</v>
      </c>
      <c r="G111" s="201" t="s">
        <v>204</v>
      </c>
      <c r="H111" s="202">
        <v>1</v>
      </c>
      <c r="I111" s="203"/>
      <c r="J111" s="204">
        <f>ROUND(I111*H111,2)</f>
        <v>0</v>
      </c>
      <c r="K111" s="200" t="s">
        <v>212</v>
      </c>
      <c r="L111" s="205"/>
      <c r="M111" s="206" t="s">
        <v>32</v>
      </c>
      <c r="N111" s="207" t="s">
        <v>47</v>
      </c>
      <c r="O111" s="85"/>
      <c r="P111" s="208">
        <f>O111*H111</f>
        <v>0</v>
      </c>
      <c r="Q111" s="208">
        <v>0</v>
      </c>
      <c r="R111" s="208">
        <f>Q111*H111</f>
        <v>0</v>
      </c>
      <c r="S111" s="208">
        <v>0</v>
      </c>
      <c r="T111" s="20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0" t="s">
        <v>213</v>
      </c>
      <c r="AT111" s="210" t="s">
        <v>201</v>
      </c>
      <c r="AU111" s="210" t="s">
        <v>76</v>
      </c>
      <c r="AY111" s="17" t="s">
        <v>206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7" t="s">
        <v>83</v>
      </c>
      <c r="BK111" s="211">
        <f>ROUND(I111*H111,2)</f>
        <v>0</v>
      </c>
      <c r="BL111" s="17" t="s">
        <v>214</v>
      </c>
      <c r="BM111" s="210" t="s">
        <v>306</v>
      </c>
    </row>
    <row r="112" s="2" customFormat="1" ht="24" customHeight="1">
      <c r="A112" s="39"/>
      <c r="B112" s="40"/>
      <c r="C112" s="198" t="s">
        <v>307</v>
      </c>
      <c r="D112" s="198" t="s">
        <v>201</v>
      </c>
      <c r="E112" s="199" t="s">
        <v>308</v>
      </c>
      <c r="F112" s="200" t="s">
        <v>309</v>
      </c>
      <c r="G112" s="201" t="s">
        <v>239</v>
      </c>
      <c r="H112" s="202">
        <v>2500</v>
      </c>
      <c r="I112" s="203"/>
      <c r="J112" s="204">
        <f>ROUND(I112*H112,2)</f>
        <v>0</v>
      </c>
      <c r="K112" s="200" t="s">
        <v>212</v>
      </c>
      <c r="L112" s="205"/>
      <c r="M112" s="206" t="s">
        <v>32</v>
      </c>
      <c r="N112" s="207" t="s">
        <v>47</v>
      </c>
      <c r="O112" s="85"/>
      <c r="P112" s="208">
        <f>O112*H112</f>
        <v>0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0" t="s">
        <v>213</v>
      </c>
      <c r="AT112" s="210" t="s">
        <v>201</v>
      </c>
      <c r="AU112" s="210" t="s">
        <v>76</v>
      </c>
      <c r="AY112" s="17" t="s">
        <v>206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7" t="s">
        <v>83</v>
      </c>
      <c r="BK112" s="211">
        <f>ROUND(I112*H112,2)</f>
        <v>0</v>
      </c>
      <c r="BL112" s="17" t="s">
        <v>214</v>
      </c>
      <c r="BM112" s="210" t="s">
        <v>310</v>
      </c>
    </row>
    <row r="113" s="2" customFormat="1" ht="24" customHeight="1">
      <c r="A113" s="39"/>
      <c r="B113" s="40"/>
      <c r="C113" s="198" t="s">
        <v>311</v>
      </c>
      <c r="D113" s="198" t="s">
        <v>201</v>
      </c>
      <c r="E113" s="199" t="s">
        <v>312</v>
      </c>
      <c r="F113" s="200" t="s">
        <v>313</v>
      </c>
      <c r="G113" s="201" t="s">
        <v>204</v>
      </c>
      <c r="H113" s="202">
        <v>20</v>
      </c>
      <c r="I113" s="203"/>
      <c r="J113" s="204">
        <f>ROUND(I113*H113,2)</f>
        <v>0</v>
      </c>
      <c r="K113" s="200" t="s">
        <v>212</v>
      </c>
      <c r="L113" s="205"/>
      <c r="M113" s="206" t="s">
        <v>32</v>
      </c>
      <c r="N113" s="207" t="s">
        <v>47</v>
      </c>
      <c r="O113" s="85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0" t="s">
        <v>213</v>
      </c>
      <c r="AT113" s="210" t="s">
        <v>201</v>
      </c>
      <c r="AU113" s="210" t="s">
        <v>76</v>
      </c>
      <c r="AY113" s="17" t="s">
        <v>206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7" t="s">
        <v>83</v>
      </c>
      <c r="BK113" s="211">
        <f>ROUND(I113*H113,2)</f>
        <v>0</v>
      </c>
      <c r="BL113" s="17" t="s">
        <v>214</v>
      </c>
      <c r="BM113" s="210" t="s">
        <v>314</v>
      </c>
    </row>
    <row r="114" s="2" customFormat="1" ht="36" customHeight="1">
      <c r="A114" s="39"/>
      <c r="B114" s="40"/>
      <c r="C114" s="198" t="s">
        <v>315</v>
      </c>
      <c r="D114" s="198" t="s">
        <v>201</v>
      </c>
      <c r="E114" s="199" t="s">
        <v>316</v>
      </c>
      <c r="F114" s="200" t="s">
        <v>317</v>
      </c>
      <c r="G114" s="201" t="s">
        <v>204</v>
      </c>
      <c r="H114" s="202">
        <v>1</v>
      </c>
      <c r="I114" s="203"/>
      <c r="J114" s="204">
        <f>ROUND(I114*H114,2)</f>
        <v>0</v>
      </c>
      <c r="K114" s="200" t="s">
        <v>212</v>
      </c>
      <c r="L114" s="205"/>
      <c r="M114" s="206" t="s">
        <v>32</v>
      </c>
      <c r="N114" s="207" t="s">
        <v>47</v>
      </c>
      <c r="O114" s="85"/>
      <c r="P114" s="208">
        <f>O114*H114</f>
        <v>0</v>
      </c>
      <c r="Q114" s="208">
        <v>0</v>
      </c>
      <c r="R114" s="208">
        <f>Q114*H114</f>
        <v>0</v>
      </c>
      <c r="S114" s="208">
        <v>0</v>
      </c>
      <c r="T114" s="20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0" t="s">
        <v>205</v>
      </c>
      <c r="AT114" s="210" t="s">
        <v>201</v>
      </c>
      <c r="AU114" s="210" t="s">
        <v>76</v>
      </c>
      <c r="AY114" s="17" t="s">
        <v>206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7" t="s">
        <v>83</v>
      </c>
      <c r="BK114" s="211">
        <f>ROUND(I114*H114,2)</f>
        <v>0</v>
      </c>
      <c r="BL114" s="17" t="s">
        <v>205</v>
      </c>
      <c r="BM114" s="210" t="s">
        <v>318</v>
      </c>
    </row>
    <row r="115" s="2" customFormat="1" ht="24" customHeight="1">
      <c r="A115" s="39"/>
      <c r="B115" s="40"/>
      <c r="C115" s="198" t="s">
        <v>319</v>
      </c>
      <c r="D115" s="198" t="s">
        <v>201</v>
      </c>
      <c r="E115" s="199" t="s">
        <v>320</v>
      </c>
      <c r="F115" s="200" t="s">
        <v>321</v>
      </c>
      <c r="G115" s="201" t="s">
        <v>322</v>
      </c>
      <c r="H115" s="202">
        <v>1</v>
      </c>
      <c r="I115" s="203"/>
      <c r="J115" s="204">
        <f>ROUND(I115*H115,2)</f>
        <v>0</v>
      </c>
      <c r="K115" s="200" t="s">
        <v>212</v>
      </c>
      <c r="L115" s="205"/>
      <c r="M115" s="206" t="s">
        <v>32</v>
      </c>
      <c r="N115" s="207" t="s">
        <v>47</v>
      </c>
      <c r="O115" s="85"/>
      <c r="P115" s="208">
        <f>O115*H115</f>
        <v>0</v>
      </c>
      <c r="Q115" s="208">
        <v>0</v>
      </c>
      <c r="R115" s="208">
        <f>Q115*H115</f>
        <v>0</v>
      </c>
      <c r="S115" s="208">
        <v>0</v>
      </c>
      <c r="T115" s="20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0" t="s">
        <v>205</v>
      </c>
      <c r="AT115" s="210" t="s">
        <v>201</v>
      </c>
      <c r="AU115" s="210" t="s">
        <v>76</v>
      </c>
      <c r="AY115" s="17" t="s">
        <v>206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7" t="s">
        <v>83</v>
      </c>
      <c r="BK115" s="211">
        <f>ROUND(I115*H115,2)</f>
        <v>0</v>
      </c>
      <c r="BL115" s="17" t="s">
        <v>205</v>
      </c>
      <c r="BM115" s="210" t="s">
        <v>323</v>
      </c>
    </row>
    <row r="116" s="2" customFormat="1" ht="24" customHeight="1">
      <c r="A116" s="39"/>
      <c r="B116" s="40"/>
      <c r="C116" s="198" t="s">
        <v>324</v>
      </c>
      <c r="D116" s="198" t="s">
        <v>201</v>
      </c>
      <c r="E116" s="199" t="s">
        <v>325</v>
      </c>
      <c r="F116" s="200" t="s">
        <v>326</v>
      </c>
      <c r="G116" s="201" t="s">
        <v>204</v>
      </c>
      <c r="H116" s="202">
        <v>2</v>
      </c>
      <c r="I116" s="203"/>
      <c r="J116" s="204">
        <f>ROUND(I116*H116,2)</f>
        <v>0</v>
      </c>
      <c r="K116" s="200" t="s">
        <v>212</v>
      </c>
      <c r="L116" s="205"/>
      <c r="M116" s="206" t="s">
        <v>32</v>
      </c>
      <c r="N116" s="207" t="s">
        <v>47</v>
      </c>
      <c r="O116" s="85"/>
      <c r="P116" s="208">
        <f>O116*H116</f>
        <v>0</v>
      </c>
      <c r="Q116" s="208">
        <v>0</v>
      </c>
      <c r="R116" s="208">
        <f>Q116*H116</f>
        <v>0</v>
      </c>
      <c r="S116" s="208">
        <v>0</v>
      </c>
      <c r="T116" s="20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0" t="s">
        <v>213</v>
      </c>
      <c r="AT116" s="210" t="s">
        <v>201</v>
      </c>
      <c r="AU116" s="210" t="s">
        <v>76</v>
      </c>
      <c r="AY116" s="17" t="s">
        <v>206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7" t="s">
        <v>83</v>
      </c>
      <c r="BK116" s="211">
        <f>ROUND(I116*H116,2)</f>
        <v>0</v>
      </c>
      <c r="BL116" s="17" t="s">
        <v>214</v>
      </c>
      <c r="BM116" s="210" t="s">
        <v>327</v>
      </c>
    </row>
    <row r="117" s="2" customFormat="1" ht="24" customHeight="1">
      <c r="A117" s="39"/>
      <c r="B117" s="40"/>
      <c r="C117" s="198" t="s">
        <v>328</v>
      </c>
      <c r="D117" s="198" t="s">
        <v>201</v>
      </c>
      <c r="E117" s="199" t="s">
        <v>329</v>
      </c>
      <c r="F117" s="200" t="s">
        <v>330</v>
      </c>
      <c r="G117" s="201" t="s">
        <v>331</v>
      </c>
      <c r="H117" s="202">
        <v>3</v>
      </c>
      <c r="I117" s="203"/>
      <c r="J117" s="204">
        <f>ROUND(I117*H117,2)</f>
        <v>0</v>
      </c>
      <c r="K117" s="200" t="s">
        <v>212</v>
      </c>
      <c r="L117" s="205"/>
      <c r="M117" s="206" t="s">
        <v>32</v>
      </c>
      <c r="N117" s="207" t="s">
        <v>47</v>
      </c>
      <c r="O117" s="85"/>
      <c r="P117" s="208">
        <f>O117*H117</f>
        <v>0</v>
      </c>
      <c r="Q117" s="208">
        <v>1</v>
      </c>
      <c r="R117" s="208">
        <f>Q117*H117</f>
        <v>3</v>
      </c>
      <c r="S117" s="208">
        <v>0</v>
      </c>
      <c r="T117" s="20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0" t="s">
        <v>213</v>
      </c>
      <c r="AT117" s="210" t="s">
        <v>201</v>
      </c>
      <c r="AU117" s="210" t="s">
        <v>76</v>
      </c>
      <c r="AY117" s="17" t="s">
        <v>206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7" t="s">
        <v>83</v>
      </c>
      <c r="BK117" s="211">
        <f>ROUND(I117*H117,2)</f>
        <v>0</v>
      </c>
      <c r="BL117" s="17" t="s">
        <v>214</v>
      </c>
      <c r="BM117" s="210" t="s">
        <v>332</v>
      </c>
    </row>
    <row r="118" s="2" customFormat="1" ht="24" customHeight="1">
      <c r="A118" s="39"/>
      <c r="B118" s="40"/>
      <c r="C118" s="198" t="s">
        <v>333</v>
      </c>
      <c r="D118" s="198" t="s">
        <v>201</v>
      </c>
      <c r="E118" s="199" t="s">
        <v>334</v>
      </c>
      <c r="F118" s="200" t="s">
        <v>335</v>
      </c>
      <c r="G118" s="201" t="s">
        <v>204</v>
      </c>
      <c r="H118" s="202">
        <v>1</v>
      </c>
      <c r="I118" s="203"/>
      <c r="J118" s="204">
        <f>ROUND(I118*H118,2)</f>
        <v>0</v>
      </c>
      <c r="K118" s="200" t="s">
        <v>212</v>
      </c>
      <c r="L118" s="205"/>
      <c r="M118" s="206" t="s">
        <v>32</v>
      </c>
      <c r="N118" s="207" t="s">
        <v>47</v>
      </c>
      <c r="O118" s="85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0" t="s">
        <v>213</v>
      </c>
      <c r="AT118" s="210" t="s">
        <v>201</v>
      </c>
      <c r="AU118" s="210" t="s">
        <v>76</v>
      </c>
      <c r="AY118" s="17" t="s">
        <v>206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7" t="s">
        <v>83</v>
      </c>
      <c r="BK118" s="211">
        <f>ROUND(I118*H118,2)</f>
        <v>0</v>
      </c>
      <c r="BL118" s="17" t="s">
        <v>214</v>
      </c>
      <c r="BM118" s="210" t="s">
        <v>336</v>
      </c>
    </row>
    <row r="119" s="2" customFormat="1" ht="24" customHeight="1">
      <c r="A119" s="39"/>
      <c r="B119" s="40"/>
      <c r="C119" s="198" t="s">
        <v>337</v>
      </c>
      <c r="D119" s="198" t="s">
        <v>201</v>
      </c>
      <c r="E119" s="199" t="s">
        <v>338</v>
      </c>
      <c r="F119" s="200" t="s">
        <v>339</v>
      </c>
      <c r="G119" s="201" t="s">
        <v>204</v>
      </c>
      <c r="H119" s="202">
        <v>1</v>
      </c>
      <c r="I119" s="203"/>
      <c r="J119" s="204">
        <f>ROUND(I119*H119,2)</f>
        <v>0</v>
      </c>
      <c r="K119" s="200" t="s">
        <v>212</v>
      </c>
      <c r="L119" s="205"/>
      <c r="M119" s="206" t="s">
        <v>32</v>
      </c>
      <c r="N119" s="207" t="s">
        <v>47</v>
      </c>
      <c r="O119" s="85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0" t="s">
        <v>213</v>
      </c>
      <c r="AT119" s="210" t="s">
        <v>201</v>
      </c>
      <c r="AU119" s="210" t="s">
        <v>76</v>
      </c>
      <c r="AY119" s="17" t="s">
        <v>206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7" t="s">
        <v>83</v>
      </c>
      <c r="BK119" s="211">
        <f>ROUND(I119*H119,2)</f>
        <v>0</v>
      </c>
      <c r="BL119" s="17" t="s">
        <v>214</v>
      </c>
      <c r="BM119" s="210" t="s">
        <v>340</v>
      </c>
    </row>
    <row r="120" s="2" customFormat="1" ht="24" customHeight="1">
      <c r="A120" s="39"/>
      <c r="B120" s="40"/>
      <c r="C120" s="198" t="s">
        <v>341</v>
      </c>
      <c r="D120" s="198" t="s">
        <v>201</v>
      </c>
      <c r="E120" s="199" t="s">
        <v>342</v>
      </c>
      <c r="F120" s="200" t="s">
        <v>343</v>
      </c>
      <c r="G120" s="201" t="s">
        <v>344</v>
      </c>
      <c r="H120" s="202">
        <v>100</v>
      </c>
      <c r="I120" s="203"/>
      <c r="J120" s="204">
        <f>ROUND(I120*H120,2)</f>
        <v>0</v>
      </c>
      <c r="K120" s="200" t="s">
        <v>212</v>
      </c>
      <c r="L120" s="205"/>
      <c r="M120" s="206" t="s">
        <v>32</v>
      </c>
      <c r="N120" s="207" t="s">
        <v>47</v>
      </c>
      <c r="O120" s="85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0" t="s">
        <v>213</v>
      </c>
      <c r="AT120" s="210" t="s">
        <v>201</v>
      </c>
      <c r="AU120" s="210" t="s">
        <v>76</v>
      </c>
      <c r="AY120" s="17" t="s">
        <v>206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7" t="s">
        <v>83</v>
      </c>
      <c r="BK120" s="211">
        <f>ROUND(I120*H120,2)</f>
        <v>0</v>
      </c>
      <c r="BL120" s="17" t="s">
        <v>214</v>
      </c>
      <c r="BM120" s="210" t="s">
        <v>345</v>
      </c>
    </row>
    <row r="121" s="2" customFormat="1" ht="24" customHeight="1">
      <c r="A121" s="39"/>
      <c r="B121" s="40"/>
      <c r="C121" s="198" t="s">
        <v>346</v>
      </c>
      <c r="D121" s="198" t="s">
        <v>201</v>
      </c>
      <c r="E121" s="199" t="s">
        <v>347</v>
      </c>
      <c r="F121" s="200" t="s">
        <v>348</v>
      </c>
      <c r="G121" s="201" t="s">
        <v>204</v>
      </c>
      <c r="H121" s="202">
        <v>3</v>
      </c>
      <c r="I121" s="203"/>
      <c r="J121" s="204">
        <f>ROUND(I121*H121,2)</f>
        <v>0</v>
      </c>
      <c r="K121" s="200" t="s">
        <v>212</v>
      </c>
      <c r="L121" s="205"/>
      <c r="M121" s="206" t="s">
        <v>32</v>
      </c>
      <c r="N121" s="207" t="s">
        <v>47</v>
      </c>
      <c r="O121" s="85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0" t="s">
        <v>213</v>
      </c>
      <c r="AT121" s="210" t="s">
        <v>201</v>
      </c>
      <c r="AU121" s="210" t="s">
        <v>76</v>
      </c>
      <c r="AY121" s="17" t="s">
        <v>206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7" t="s">
        <v>83</v>
      </c>
      <c r="BK121" s="211">
        <f>ROUND(I121*H121,2)</f>
        <v>0</v>
      </c>
      <c r="BL121" s="17" t="s">
        <v>214</v>
      </c>
      <c r="BM121" s="210" t="s">
        <v>349</v>
      </c>
    </row>
    <row r="122" s="2" customFormat="1" ht="24" customHeight="1">
      <c r="A122" s="39"/>
      <c r="B122" s="40"/>
      <c r="C122" s="198" t="s">
        <v>350</v>
      </c>
      <c r="D122" s="198" t="s">
        <v>201</v>
      </c>
      <c r="E122" s="199" t="s">
        <v>351</v>
      </c>
      <c r="F122" s="200" t="s">
        <v>352</v>
      </c>
      <c r="G122" s="201" t="s">
        <v>204</v>
      </c>
      <c r="H122" s="202">
        <v>1</v>
      </c>
      <c r="I122" s="203"/>
      <c r="J122" s="204">
        <f>ROUND(I122*H122,2)</f>
        <v>0</v>
      </c>
      <c r="K122" s="200" t="s">
        <v>212</v>
      </c>
      <c r="L122" s="205"/>
      <c r="M122" s="206" t="s">
        <v>32</v>
      </c>
      <c r="N122" s="207" t="s">
        <v>47</v>
      </c>
      <c r="O122" s="85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0" t="s">
        <v>205</v>
      </c>
      <c r="AT122" s="210" t="s">
        <v>201</v>
      </c>
      <c r="AU122" s="210" t="s">
        <v>76</v>
      </c>
      <c r="AY122" s="17" t="s">
        <v>206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7" t="s">
        <v>83</v>
      </c>
      <c r="BK122" s="211">
        <f>ROUND(I122*H122,2)</f>
        <v>0</v>
      </c>
      <c r="BL122" s="17" t="s">
        <v>205</v>
      </c>
      <c r="BM122" s="210" t="s">
        <v>353</v>
      </c>
    </row>
    <row r="123" s="2" customFormat="1" ht="24" customHeight="1">
      <c r="A123" s="39"/>
      <c r="B123" s="40"/>
      <c r="C123" s="198" t="s">
        <v>354</v>
      </c>
      <c r="D123" s="198" t="s">
        <v>201</v>
      </c>
      <c r="E123" s="199" t="s">
        <v>355</v>
      </c>
      <c r="F123" s="200" t="s">
        <v>356</v>
      </c>
      <c r="G123" s="201" t="s">
        <v>204</v>
      </c>
      <c r="H123" s="202">
        <v>11</v>
      </c>
      <c r="I123" s="203"/>
      <c r="J123" s="204">
        <f>ROUND(I123*H123,2)</f>
        <v>0</v>
      </c>
      <c r="K123" s="200" t="s">
        <v>212</v>
      </c>
      <c r="L123" s="205"/>
      <c r="M123" s="206" t="s">
        <v>32</v>
      </c>
      <c r="N123" s="207" t="s">
        <v>47</v>
      </c>
      <c r="O123" s="85"/>
      <c r="P123" s="208">
        <f>O123*H123</f>
        <v>0</v>
      </c>
      <c r="Q123" s="208">
        <v>0</v>
      </c>
      <c r="R123" s="208">
        <f>Q123*H123</f>
        <v>0</v>
      </c>
      <c r="S123" s="208">
        <v>0</v>
      </c>
      <c r="T123" s="20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0" t="s">
        <v>213</v>
      </c>
      <c r="AT123" s="210" t="s">
        <v>201</v>
      </c>
      <c r="AU123" s="210" t="s">
        <v>76</v>
      </c>
      <c r="AY123" s="17" t="s">
        <v>206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7" t="s">
        <v>83</v>
      </c>
      <c r="BK123" s="211">
        <f>ROUND(I123*H123,2)</f>
        <v>0</v>
      </c>
      <c r="BL123" s="17" t="s">
        <v>214</v>
      </c>
      <c r="BM123" s="210" t="s">
        <v>357</v>
      </c>
    </row>
    <row r="124" s="2" customFormat="1">
      <c r="A124" s="39"/>
      <c r="B124" s="40"/>
      <c r="C124" s="41"/>
      <c r="D124" s="212" t="s">
        <v>208</v>
      </c>
      <c r="E124" s="41"/>
      <c r="F124" s="213" t="s">
        <v>358</v>
      </c>
      <c r="G124" s="41"/>
      <c r="H124" s="41"/>
      <c r="I124" s="147"/>
      <c r="J124" s="41"/>
      <c r="K124" s="41"/>
      <c r="L124" s="45"/>
      <c r="M124" s="214"/>
      <c r="N124" s="215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7" t="s">
        <v>208</v>
      </c>
      <c r="AU124" s="17" t="s">
        <v>76</v>
      </c>
    </row>
    <row r="125" s="2" customFormat="1" ht="24" customHeight="1">
      <c r="A125" s="39"/>
      <c r="B125" s="40"/>
      <c r="C125" s="198" t="s">
        <v>359</v>
      </c>
      <c r="D125" s="198" t="s">
        <v>201</v>
      </c>
      <c r="E125" s="199" t="s">
        <v>360</v>
      </c>
      <c r="F125" s="200" t="s">
        <v>361</v>
      </c>
      <c r="G125" s="201" t="s">
        <v>239</v>
      </c>
      <c r="H125" s="202">
        <v>4</v>
      </c>
      <c r="I125" s="203"/>
      <c r="J125" s="204">
        <f>ROUND(I125*H125,2)</f>
        <v>0</v>
      </c>
      <c r="K125" s="200" t="s">
        <v>212</v>
      </c>
      <c r="L125" s="205"/>
      <c r="M125" s="206" t="s">
        <v>32</v>
      </c>
      <c r="N125" s="207" t="s">
        <v>47</v>
      </c>
      <c r="O125" s="85"/>
      <c r="P125" s="208">
        <f>O125*H125</f>
        <v>0</v>
      </c>
      <c r="Q125" s="208">
        <v>0</v>
      </c>
      <c r="R125" s="208">
        <f>Q125*H125</f>
        <v>0</v>
      </c>
      <c r="S125" s="208">
        <v>0</v>
      </c>
      <c r="T125" s="20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0" t="s">
        <v>213</v>
      </c>
      <c r="AT125" s="210" t="s">
        <v>201</v>
      </c>
      <c r="AU125" s="210" t="s">
        <v>76</v>
      </c>
      <c r="AY125" s="17" t="s">
        <v>206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7" t="s">
        <v>83</v>
      </c>
      <c r="BK125" s="211">
        <f>ROUND(I125*H125,2)</f>
        <v>0</v>
      </c>
      <c r="BL125" s="17" t="s">
        <v>214</v>
      </c>
      <c r="BM125" s="210" t="s">
        <v>362</v>
      </c>
    </row>
    <row r="126" s="2" customFormat="1" ht="24" customHeight="1">
      <c r="A126" s="39"/>
      <c r="B126" s="40"/>
      <c r="C126" s="198" t="s">
        <v>363</v>
      </c>
      <c r="D126" s="198" t="s">
        <v>201</v>
      </c>
      <c r="E126" s="199" t="s">
        <v>364</v>
      </c>
      <c r="F126" s="200" t="s">
        <v>365</v>
      </c>
      <c r="G126" s="201" t="s">
        <v>204</v>
      </c>
      <c r="H126" s="202">
        <v>4</v>
      </c>
      <c r="I126" s="203"/>
      <c r="J126" s="204">
        <f>ROUND(I126*H126,2)</f>
        <v>0</v>
      </c>
      <c r="K126" s="200" t="s">
        <v>212</v>
      </c>
      <c r="L126" s="205"/>
      <c r="M126" s="206" t="s">
        <v>32</v>
      </c>
      <c r="N126" s="207" t="s">
        <v>47</v>
      </c>
      <c r="O126" s="85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0" t="s">
        <v>213</v>
      </c>
      <c r="AT126" s="210" t="s">
        <v>201</v>
      </c>
      <c r="AU126" s="210" t="s">
        <v>76</v>
      </c>
      <c r="AY126" s="17" t="s">
        <v>206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7" t="s">
        <v>83</v>
      </c>
      <c r="BK126" s="211">
        <f>ROUND(I126*H126,2)</f>
        <v>0</v>
      </c>
      <c r="BL126" s="17" t="s">
        <v>214</v>
      </c>
      <c r="BM126" s="210" t="s">
        <v>366</v>
      </c>
    </row>
    <row r="127" s="2" customFormat="1" ht="24" customHeight="1">
      <c r="A127" s="39"/>
      <c r="B127" s="40"/>
      <c r="C127" s="198" t="s">
        <v>367</v>
      </c>
      <c r="D127" s="198" t="s">
        <v>201</v>
      </c>
      <c r="E127" s="199" t="s">
        <v>368</v>
      </c>
      <c r="F127" s="200" t="s">
        <v>369</v>
      </c>
      <c r="G127" s="201" t="s">
        <v>204</v>
      </c>
      <c r="H127" s="202">
        <v>8</v>
      </c>
      <c r="I127" s="203"/>
      <c r="J127" s="204">
        <f>ROUND(I127*H127,2)</f>
        <v>0</v>
      </c>
      <c r="K127" s="200" t="s">
        <v>212</v>
      </c>
      <c r="L127" s="205"/>
      <c r="M127" s="206" t="s">
        <v>32</v>
      </c>
      <c r="N127" s="207" t="s">
        <v>47</v>
      </c>
      <c r="O127" s="85"/>
      <c r="P127" s="208">
        <f>O127*H127</f>
        <v>0</v>
      </c>
      <c r="Q127" s="208">
        <v>0</v>
      </c>
      <c r="R127" s="208">
        <f>Q127*H127</f>
        <v>0</v>
      </c>
      <c r="S127" s="208">
        <v>0</v>
      </c>
      <c r="T127" s="20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0" t="s">
        <v>213</v>
      </c>
      <c r="AT127" s="210" t="s">
        <v>201</v>
      </c>
      <c r="AU127" s="210" t="s">
        <v>76</v>
      </c>
      <c r="AY127" s="17" t="s">
        <v>206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7" t="s">
        <v>83</v>
      </c>
      <c r="BK127" s="211">
        <f>ROUND(I127*H127,2)</f>
        <v>0</v>
      </c>
      <c r="BL127" s="17" t="s">
        <v>214</v>
      </c>
      <c r="BM127" s="210" t="s">
        <v>370</v>
      </c>
    </row>
    <row r="128" s="2" customFormat="1" ht="24" customHeight="1">
      <c r="A128" s="39"/>
      <c r="B128" s="40"/>
      <c r="C128" s="198" t="s">
        <v>371</v>
      </c>
      <c r="D128" s="198" t="s">
        <v>201</v>
      </c>
      <c r="E128" s="199" t="s">
        <v>372</v>
      </c>
      <c r="F128" s="200" t="s">
        <v>373</v>
      </c>
      <c r="G128" s="201" t="s">
        <v>204</v>
      </c>
      <c r="H128" s="202">
        <v>1</v>
      </c>
      <c r="I128" s="203"/>
      <c r="J128" s="204">
        <f>ROUND(I128*H128,2)</f>
        <v>0</v>
      </c>
      <c r="K128" s="200" t="s">
        <v>212</v>
      </c>
      <c r="L128" s="205"/>
      <c r="M128" s="206" t="s">
        <v>32</v>
      </c>
      <c r="N128" s="207" t="s">
        <v>47</v>
      </c>
      <c r="O128" s="85"/>
      <c r="P128" s="208">
        <f>O128*H128</f>
        <v>0</v>
      </c>
      <c r="Q128" s="208">
        <v>0</v>
      </c>
      <c r="R128" s="208">
        <f>Q128*H128</f>
        <v>0</v>
      </c>
      <c r="S128" s="208">
        <v>0</v>
      </c>
      <c r="T128" s="20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0" t="s">
        <v>213</v>
      </c>
      <c r="AT128" s="210" t="s">
        <v>201</v>
      </c>
      <c r="AU128" s="210" t="s">
        <v>76</v>
      </c>
      <c r="AY128" s="17" t="s">
        <v>206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7" t="s">
        <v>83</v>
      </c>
      <c r="BK128" s="211">
        <f>ROUND(I128*H128,2)</f>
        <v>0</v>
      </c>
      <c r="BL128" s="17" t="s">
        <v>214</v>
      </c>
      <c r="BM128" s="210" t="s">
        <v>374</v>
      </c>
    </row>
    <row r="129" s="2" customFormat="1" ht="24" customHeight="1">
      <c r="A129" s="39"/>
      <c r="B129" s="40"/>
      <c r="C129" s="198" t="s">
        <v>375</v>
      </c>
      <c r="D129" s="198" t="s">
        <v>201</v>
      </c>
      <c r="E129" s="199" t="s">
        <v>376</v>
      </c>
      <c r="F129" s="200" t="s">
        <v>377</v>
      </c>
      <c r="G129" s="201" t="s">
        <v>204</v>
      </c>
      <c r="H129" s="202">
        <v>1</v>
      </c>
      <c r="I129" s="203"/>
      <c r="J129" s="204">
        <f>ROUND(I129*H129,2)</f>
        <v>0</v>
      </c>
      <c r="K129" s="200" t="s">
        <v>212</v>
      </c>
      <c r="L129" s="205"/>
      <c r="M129" s="206" t="s">
        <v>32</v>
      </c>
      <c r="N129" s="207" t="s">
        <v>47</v>
      </c>
      <c r="O129" s="85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0" t="s">
        <v>213</v>
      </c>
      <c r="AT129" s="210" t="s">
        <v>201</v>
      </c>
      <c r="AU129" s="210" t="s">
        <v>76</v>
      </c>
      <c r="AY129" s="17" t="s">
        <v>206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7" t="s">
        <v>83</v>
      </c>
      <c r="BK129" s="211">
        <f>ROUND(I129*H129,2)</f>
        <v>0</v>
      </c>
      <c r="BL129" s="17" t="s">
        <v>214</v>
      </c>
      <c r="BM129" s="210" t="s">
        <v>378</v>
      </c>
    </row>
    <row r="130" s="2" customFormat="1" ht="24" customHeight="1">
      <c r="A130" s="39"/>
      <c r="B130" s="40"/>
      <c r="C130" s="198" t="s">
        <v>379</v>
      </c>
      <c r="D130" s="198" t="s">
        <v>201</v>
      </c>
      <c r="E130" s="199" t="s">
        <v>380</v>
      </c>
      <c r="F130" s="200" t="s">
        <v>381</v>
      </c>
      <c r="G130" s="201" t="s">
        <v>204</v>
      </c>
      <c r="H130" s="202">
        <v>1</v>
      </c>
      <c r="I130" s="203"/>
      <c r="J130" s="204">
        <f>ROUND(I130*H130,2)</f>
        <v>0</v>
      </c>
      <c r="K130" s="200" t="s">
        <v>212</v>
      </c>
      <c r="L130" s="205"/>
      <c r="M130" s="206" t="s">
        <v>32</v>
      </c>
      <c r="N130" s="207" t="s">
        <v>47</v>
      </c>
      <c r="O130" s="85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0" t="s">
        <v>205</v>
      </c>
      <c r="AT130" s="210" t="s">
        <v>201</v>
      </c>
      <c r="AU130" s="210" t="s">
        <v>76</v>
      </c>
      <c r="AY130" s="17" t="s">
        <v>206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7" t="s">
        <v>83</v>
      </c>
      <c r="BK130" s="211">
        <f>ROUND(I130*H130,2)</f>
        <v>0</v>
      </c>
      <c r="BL130" s="17" t="s">
        <v>205</v>
      </c>
      <c r="BM130" s="210" t="s">
        <v>382</v>
      </c>
    </row>
    <row r="131" s="2" customFormat="1" ht="24" customHeight="1">
      <c r="A131" s="39"/>
      <c r="B131" s="40"/>
      <c r="C131" s="198" t="s">
        <v>383</v>
      </c>
      <c r="D131" s="198" t="s">
        <v>201</v>
      </c>
      <c r="E131" s="199" t="s">
        <v>384</v>
      </c>
      <c r="F131" s="200" t="s">
        <v>385</v>
      </c>
      <c r="G131" s="201" t="s">
        <v>239</v>
      </c>
      <c r="H131" s="202">
        <v>60</v>
      </c>
      <c r="I131" s="203"/>
      <c r="J131" s="204">
        <f>ROUND(I131*H131,2)</f>
        <v>0</v>
      </c>
      <c r="K131" s="200" t="s">
        <v>212</v>
      </c>
      <c r="L131" s="205"/>
      <c r="M131" s="206" t="s">
        <v>32</v>
      </c>
      <c r="N131" s="207" t="s">
        <v>47</v>
      </c>
      <c r="O131" s="85"/>
      <c r="P131" s="208">
        <f>O131*H131</f>
        <v>0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0" t="s">
        <v>213</v>
      </c>
      <c r="AT131" s="210" t="s">
        <v>201</v>
      </c>
      <c r="AU131" s="210" t="s">
        <v>76</v>
      </c>
      <c r="AY131" s="17" t="s">
        <v>206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7" t="s">
        <v>83</v>
      </c>
      <c r="BK131" s="211">
        <f>ROUND(I131*H131,2)</f>
        <v>0</v>
      </c>
      <c r="BL131" s="17" t="s">
        <v>214</v>
      </c>
      <c r="BM131" s="210" t="s">
        <v>386</v>
      </c>
    </row>
    <row r="132" s="2" customFormat="1" ht="24" customHeight="1">
      <c r="A132" s="39"/>
      <c r="B132" s="40"/>
      <c r="C132" s="198" t="s">
        <v>387</v>
      </c>
      <c r="D132" s="198" t="s">
        <v>201</v>
      </c>
      <c r="E132" s="199" t="s">
        <v>388</v>
      </c>
      <c r="F132" s="200" t="s">
        <v>389</v>
      </c>
      <c r="G132" s="201" t="s">
        <v>239</v>
      </c>
      <c r="H132" s="202">
        <v>30</v>
      </c>
      <c r="I132" s="203"/>
      <c r="J132" s="204">
        <f>ROUND(I132*H132,2)</f>
        <v>0</v>
      </c>
      <c r="K132" s="200" t="s">
        <v>212</v>
      </c>
      <c r="L132" s="205"/>
      <c r="M132" s="206" t="s">
        <v>32</v>
      </c>
      <c r="N132" s="207" t="s">
        <v>47</v>
      </c>
      <c r="O132" s="85"/>
      <c r="P132" s="208">
        <f>O132*H132</f>
        <v>0</v>
      </c>
      <c r="Q132" s="208">
        <v>0</v>
      </c>
      <c r="R132" s="208">
        <f>Q132*H132</f>
        <v>0</v>
      </c>
      <c r="S132" s="208">
        <v>0</v>
      </c>
      <c r="T132" s="20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0" t="s">
        <v>213</v>
      </c>
      <c r="AT132" s="210" t="s">
        <v>201</v>
      </c>
      <c r="AU132" s="210" t="s">
        <v>76</v>
      </c>
      <c r="AY132" s="17" t="s">
        <v>206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7" t="s">
        <v>83</v>
      </c>
      <c r="BK132" s="211">
        <f>ROUND(I132*H132,2)</f>
        <v>0</v>
      </c>
      <c r="BL132" s="17" t="s">
        <v>214</v>
      </c>
      <c r="BM132" s="210" t="s">
        <v>390</v>
      </c>
    </row>
    <row r="133" s="2" customFormat="1" ht="24" customHeight="1">
      <c r="A133" s="39"/>
      <c r="B133" s="40"/>
      <c r="C133" s="198" t="s">
        <v>391</v>
      </c>
      <c r="D133" s="198" t="s">
        <v>201</v>
      </c>
      <c r="E133" s="199" t="s">
        <v>392</v>
      </c>
      <c r="F133" s="200" t="s">
        <v>393</v>
      </c>
      <c r="G133" s="201" t="s">
        <v>239</v>
      </c>
      <c r="H133" s="202">
        <v>18</v>
      </c>
      <c r="I133" s="203"/>
      <c r="J133" s="204">
        <f>ROUND(I133*H133,2)</f>
        <v>0</v>
      </c>
      <c r="K133" s="200" t="s">
        <v>212</v>
      </c>
      <c r="L133" s="205"/>
      <c r="M133" s="206" t="s">
        <v>32</v>
      </c>
      <c r="N133" s="207" t="s">
        <v>47</v>
      </c>
      <c r="O133" s="85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0" t="s">
        <v>213</v>
      </c>
      <c r="AT133" s="210" t="s">
        <v>201</v>
      </c>
      <c r="AU133" s="210" t="s">
        <v>76</v>
      </c>
      <c r="AY133" s="17" t="s">
        <v>206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7" t="s">
        <v>83</v>
      </c>
      <c r="BK133" s="211">
        <f>ROUND(I133*H133,2)</f>
        <v>0</v>
      </c>
      <c r="BL133" s="17" t="s">
        <v>214</v>
      </c>
      <c r="BM133" s="210" t="s">
        <v>394</v>
      </c>
    </row>
    <row r="134" s="2" customFormat="1" ht="36" customHeight="1">
      <c r="A134" s="39"/>
      <c r="B134" s="40"/>
      <c r="C134" s="198" t="s">
        <v>395</v>
      </c>
      <c r="D134" s="198" t="s">
        <v>201</v>
      </c>
      <c r="E134" s="199" t="s">
        <v>396</v>
      </c>
      <c r="F134" s="200" t="s">
        <v>397</v>
      </c>
      <c r="G134" s="201" t="s">
        <v>204</v>
      </c>
      <c r="H134" s="202">
        <v>1</v>
      </c>
      <c r="I134" s="203"/>
      <c r="J134" s="204">
        <f>ROUND(I134*H134,2)</f>
        <v>0</v>
      </c>
      <c r="K134" s="200" t="s">
        <v>212</v>
      </c>
      <c r="L134" s="205"/>
      <c r="M134" s="206" t="s">
        <v>32</v>
      </c>
      <c r="N134" s="207" t="s">
        <v>47</v>
      </c>
      <c r="O134" s="85"/>
      <c r="P134" s="208">
        <f>O134*H134</f>
        <v>0</v>
      </c>
      <c r="Q134" s="208">
        <v>0</v>
      </c>
      <c r="R134" s="208">
        <f>Q134*H134</f>
        <v>0</v>
      </c>
      <c r="S134" s="208">
        <v>0</v>
      </c>
      <c r="T134" s="20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0" t="s">
        <v>213</v>
      </c>
      <c r="AT134" s="210" t="s">
        <v>201</v>
      </c>
      <c r="AU134" s="210" t="s">
        <v>76</v>
      </c>
      <c r="AY134" s="17" t="s">
        <v>206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17" t="s">
        <v>83</v>
      </c>
      <c r="BK134" s="211">
        <f>ROUND(I134*H134,2)</f>
        <v>0</v>
      </c>
      <c r="BL134" s="17" t="s">
        <v>214</v>
      </c>
      <c r="BM134" s="210" t="s">
        <v>398</v>
      </c>
    </row>
    <row r="135" s="2" customFormat="1" ht="24" customHeight="1">
      <c r="A135" s="39"/>
      <c r="B135" s="40"/>
      <c r="C135" s="198" t="s">
        <v>399</v>
      </c>
      <c r="D135" s="198" t="s">
        <v>201</v>
      </c>
      <c r="E135" s="199" t="s">
        <v>400</v>
      </c>
      <c r="F135" s="200" t="s">
        <v>401</v>
      </c>
      <c r="G135" s="201" t="s">
        <v>204</v>
      </c>
      <c r="H135" s="202">
        <v>1</v>
      </c>
      <c r="I135" s="203"/>
      <c r="J135" s="204">
        <f>ROUND(I135*H135,2)</f>
        <v>0</v>
      </c>
      <c r="K135" s="200" t="s">
        <v>212</v>
      </c>
      <c r="L135" s="205"/>
      <c r="M135" s="206" t="s">
        <v>32</v>
      </c>
      <c r="N135" s="207" t="s">
        <v>47</v>
      </c>
      <c r="O135" s="85"/>
      <c r="P135" s="208">
        <f>O135*H135</f>
        <v>0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0" t="s">
        <v>213</v>
      </c>
      <c r="AT135" s="210" t="s">
        <v>201</v>
      </c>
      <c r="AU135" s="210" t="s">
        <v>76</v>
      </c>
      <c r="AY135" s="17" t="s">
        <v>206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7" t="s">
        <v>83</v>
      </c>
      <c r="BK135" s="211">
        <f>ROUND(I135*H135,2)</f>
        <v>0</v>
      </c>
      <c r="BL135" s="17" t="s">
        <v>214</v>
      </c>
      <c r="BM135" s="210" t="s">
        <v>402</v>
      </c>
    </row>
    <row r="136" s="2" customFormat="1" ht="24" customHeight="1">
      <c r="A136" s="39"/>
      <c r="B136" s="40"/>
      <c r="C136" s="198" t="s">
        <v>403</v>
      </c>
      <c r="D136" s="198" t="s">
        <v>201</v>
      </c>
      <c r="E136" s="199" t="s">
        <v>404</v>
      </c>
      <c r="F136" s="200" t="s">
        <v>405</v>
      </c>
      <c r="G136" s="201" t="s">
        <v>204</v>
      </c>
      <c r="H136" s="202">
        <v>3</v>
      </c>
      <c r="I136" s="203"/>
      <c r="J136" s="204">
        <f>ROUND(I136*H136,2)</f>
        <v>0</v>
      </c>
      <c r="K136" s="200" t="s">
        <v>212</v>
      </c>
      <c r="L136" s="205"/>
      <c r="M136" s="206" t="s">
        <v>32</v>
      </c>
      <c r="N136" s="207" t="s">
        <v>47</v>
      </c>
      <c r="O136" s="85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0" t="s">
        <v>213</v>
      </c>
      <c r="AT136" s="210" t="s">
        <v>201</v>
      </c>
      <c r="AU136" s="210" t="s">
        <v>76</v>
      </c>
      <c r="AY136" s="17" t="s">
        <v>206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7" t="s">
        <v>83</v>
      </c>
      <c r="BK136" s="211">
        <f>ROUND(I136*H136,2)</f>
        <v>0</v>
      </c>
      <c r="BL136" s="17" t="s">
        <v>214</v>
      </c>
      <c r="BM136" s="210" t="s">
        <v>406</v>
      </c>
    </row>
    <row r="137" s="2" customFormat="1" ht="24" customHeight="1">
      <c r="A137" s="39"/>
      <c r="B137" s="40"/>
      <c r="C137" s="198" t="s">
        <v>407</v>
      </c>
      <c r="D137" s="198" t="s">
        <v>201</v>
      </c>
      <c r="E137" s="199" t="s">
        <v>408</v>
      </c>
      <c r="F137" s="200" t="s">
        <v>409</v>
      </c>
      <c r="G137" s="201" t="s">
        <v>204</v>
      </c>
      <c r="H137" s="202">
        <v>1</v>
      </c>
      <c r="I137" s="203"/>
      <c r="J137" s="204">
        <f>ROUND(I137*H137,2)</f>
        <v>0</v>
      </c>
      <c r="K137" s="200" t="s">
        <v>212</v>
      </c>
      <c r="L137" s="205"/>
      <c r="M137" s="206" t="s">
        <v>32</v>
      </c>
      <c r="N137" s="207" t="s">
        <v>47</v>
      </c>
      <c r="O137" s="85"/>
      <c r="P137" s="208">
        <f>O137*H137</f>
        <v>0</v>
      </c>
      <c r="Q137" s="208">
        <v>0</v>
      </c>
      <c r="R137" s="208">
        <f>Q137*H137</f>
        <v>0</v>
      </c>
      <c r="S137" s="208">
        <v>0</v>
      </c>
      <c r="T137" s="20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0" t="s">
        <v>213</v>
      </c>
      <c r="AT137" s="210" t="s">
        <v>201</v>
      </c>
      <c r="AU137" s="210" t="s">
        <v>76</v>
      </c>
      <c r="AY137" s="17" t="s">
        <v>206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7" t="s">
        <v>83</v>
      </c>
      <c r="BK137" s="211">
        <f>ROUND(I137*H137,2)</f>
        <v>0</v>
      </c>
      <c r="BL137" s="17" t="s">
        <v>214</v>
      </c>
      <c r="BM137" s="210" t="s">
        <v>410</v>
      </c>
    </row>
    <row r="138" s="2" customFormat="1" ht="24" customHeight="1">
      <c r="A138" s="39"/>
      <c r="B138" s="40"/>
      <c r="C138" s="198" t="s">
        <v>411</v>
      </c>
      <c r="D138" s="198" t="s">
        <v>201</v>
      </c>
      <c r="E138" s="199" t="s">
        <v>412</v>
      </c>
      <c r="F138" s="200" t="s">
        <v>413</v>
      </c>
      <c r="G138" s="201" t="s">
        <v>204</v>
      </c>
      <c r="H138" s="202">
        <v>1</v>
      </c>
      <c r="I138" s="203"/>
      <c r="J138" s="204">
        <f>ROUND(I138*H138,2)</f>
        <v>0</v>
      </c>
      <c r="K138" s="200" t="s">
        <v>212</v>
      </c>
      <c r="L138" s="205"/>
      <c r="M138" s="206" t="s">
        <v>32</v>
      </c>
      <c r="N138" s="207" t="s">
        <v>47</v>
      </c>
      <c r="O138" s="85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0" t="s">
        <v>213</v>
      </c>
      <c r="AT138" s="210" t="s">
        <v>201</v>
      </c>
      <c r="AU138" s="210" t="s">
        <v>76</v>
      </c>
      <c r="AY138" s="17" t="s">
        <v>206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7" t="s">
        <v>83</v>
      </c>
      <c r="BK138" s="211">
        <f>ROUND(I138*H138,2)</f>
        <v>0</v>
      </c>
      <c r="BL138" s="17" t="s">
        <v>214</v>
      </c>
      <c r="BM138" s="210" t="s">
        <v>414</v>
      </c>
    </row>
    <row r="139" s="2" customFormat="1" ht="24" customHeight="1">
      <c r="A139" s="39"/>
      <c r="B139" s="40"/>
      <c r="C139" s="198" t="s">
        <v>415</v>
      </c>
      <c r="D139" s="198" t="s">
        <v>201</v>
      </c>
      <c r="E139" s="199" t="s">
        <v>416</v>
      </c>
      <c r="F139" s="200" t="s">
        <v>417</v>
      </c>
      <c r="G139" s="201" t="s">
        <v>204</v>
      </c>
      <c r="H139" s="202">
        <v>2</v>
      </c>
      <c r="I139" s="203"/>
      <c r="J139" s="204">
        <f>ROUND(I139*H139,2)</f>
        <v>0</v>
      </c>
      <c r="K139" s="200" t="s">
        <v>212</v>
      </c>
      <c r="L139" s="205"/>
      <c r="M139" s="206" t="s">
        <v>32</v>
      </c>
      <c r="N139" s="207" t="s">
        <v>47</v>
      </c>
      <c r="O139" s="85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0" t="s">
        <v>213</v>
      </c>
      <c r="AT139" s="210" t="s">
        <v>201</v>
      </c>
      <c r="AU139" s="210" t="s">
        <v>76</v>
      </c>
      <c r="AY139" s="17" t="s">
        <v>206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7" t="s">
        <v>83</v>
      </c>
      <c r="BK139" s="211">
        <f>ROUND(I139*H139,2)</f>
        <v>0</v>
      </c>
      <c r="BL139" s="17" t="s">
        <v>214</v>
      </c>
      <c r="BM139" s="210" t="s">
        <v>418</v>
      </c>
    </row>
    <row r="140" s="2" customFormat="1" ht="24" customHeight="1">
      <c r="A140" s="39"/>
      <c r="B140" s="40"/>
      <c r="C140" s="198" t="s">
        <v>419</v>
      </c>
      <c r="D140" s="198" t="s">
        <v>201</v>
      </c>
      <c r="E140" s="199" t="s">
        <v>420</v>
      </c>
      <c r="F140" s="200" t="s">
        <v>421</v>
      </c>
      <c r="G140" s="201" t="s">
        <v>204</v>
      </c>
      <c r="H140" s="202">
        <v>1</v>
      </c>
      <c r="I140" s="203"/>
      <c r="J140" s="204">
        <f>ROUND(I140*H140,2)</f>
        <v>0</v>
      </c>
      <c r="K140" s="200" t="s">
        <v>212</v>
      </c>
      <c r="L140" s="205"/>
      <c r="M140" s="206" t="s">
        <v>32</v>
      </c>
      <c r="N140" s="207" t="s">
        <v>47</v>
      </c>
      <c r="O140" s="85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0" t="s">
        <v>213</v>
      </c>
      <c r="AT140" s="210" t="s">
        <v>201</v>
      </c>
      <c r="AU140" s="210" t="s">
        <v>76</v>
      </c>
      <c r="AY140" s="17" t="s">
        <v>206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17" t="s">
        <v>83</v>
      </c>
      <c r="BK140" s="211">
        <f>ROUND(I140*H140,2)</f>
        <v>0</v>
      </c>
      <c r="BL140" s="17" t="s">
        <v>214</v>
      </c>
      <c r="BM140" s="210" t="s">
        <v>422</v>
      </c>
    </row>
    <row r="141" s="2" customFormat="1" ht="24" customHeight="1">
      <c r="A141" s="39"/>
      <c r="B141" s="40"/>
      <c r="C141" s="198" t="s">
        <v>423</v>
      </c>
      <c r="D141" s="198" t="s">
        <v>201</v>
      </c>
      <c r="E141" s="199" t="s">
        <v>424</v>
      </c>
      <c r="F141" s="200" t="s">
        <v>425</v>
      </c>
      <c r="G141" s="201" t="s">
        <v>204</v>
      </c>
      <c r="H141" s="202">
        <v>2</v>
      </c>
      <c r="I141" s="203"/>
      <c r="J141" s="204">
        <f>ROUND(I141*H141,2)</f>
        <v>0</v>
      </c>
      <c r="K141" s="200" t="s">
        <v>212</v>
      </c>
      <c r="L141" s="205"/>
      <c r="M141" s="206" t="s">
        <v>32</v>
      </c>
      <c r="N141" s="207" t="s">
        <v>47</v>
      </c>
      <c r="O141" s="85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0" t="s">
        <v>213</v>
      </c>
      <c r="AT141" s="210" t="s">
        <v>201</v>
      </c>
      <c r="AU141" s="210" t="s">
        <v>76</v>
      </c>
      <c r="AY141" s="17" t="s">
        <v>206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7" t="s">
        <v>83</v>
      </c>
      <c r="BK141" s="211">
        <f>ROUND(I141*H141,2)</f>
        <v>0</v>
      </c>
      <c r="BL141" s="17" t="s">
        <v>214</v>
      </c>
      <c r="BM141" s="210" t="s">
        <v>426</v>
      </c>
    </row>
    <row r="142" s="2" customFormat="1" ht="24" customHeight="1">
      <c r="A142" s="39"/>
      <c r="B142" s="40"/>
      <c r="C142" s="198" t="s">
        <v>427</v>
      </c>
      <c r="D142" s="198" t="s">
        <v>201</v>
      </c>
      <c r="E142" s="199" t="s">
        <v>428</v>
      </c>
      <c r="F142" s="200" t="s">
        <v>429</v>
      </c>
      <c r="G142" s="201" t="s">
        <v>239</v>
      </c>
      <c r="H142" s="202">
        <v>112</v>
      </c>
      <c r="I142" s="203"/>
      <c r="J142" s="204">
        <f>ROUND(I142*H142,2)</f>
        <v>0</v>
      </c>
      <c r="K142" s="200" t="s">
        <v>212</v>
      </c>
      <c r="L142" s="205"/>
      <c r="M142" s="206" t="s">
        <v>32</v>
      </c>
      <c r="N142" s="207" t="s">
        <v>47</v>
      </c>
      <c r="O142" s="85"/>
      <c r="P142" s="208">
        <f>O142*H142</f>
        <v>0</v>
      </c>
      <c r="Q142" s="208">
        <v>0</v>
      </c>
      <c r="R142" s="208">
        <f>Q142*H142</f>
        <v>0</v>
      </c>
      <c r="S142" s="208">
        <v>0</v>
      </c>
      <c r="T142" s="20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0" t="s">
        <v>213</v>
      </c>
      <c r="AT142" s="210" t="s">
        <v>201</v>
      </c>
      <c r="AU142" s="210" t="s">
        <v>76</v>
      </c>
      <c r="AY142" s="17" t="s">
        <v>206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7" t="s">
        <v>83</v>
      </c>
      <c r="BK142" s="211">
        <f>ROUND(I142*H142,2)</f>
        <v>0</v>
      </c>
      <c r="BL142" s="17" t="s">
        <v>214</v>
      </c>
      <c r="BM142" s="210" t="s">
        <v>430</v>
      </c>
    </row>
    <row r="143" s="2" customFormat="1" ht="24" customHeight="1">
      <c r="A143" s="39"/>
      <c r="B143" s="40"/>
      <c r="C143" s="198" t="s">
        <v>431</v>
      </c>
      <c r="D143" s="198" t="s">
        <v>201</v>
      </c>
      <c r="E143" s="199" t="s">
        <v>432</v>
      </c>
      <c r="F143" s="200" t="s">
        <v>433</v>
      </c>
      <c r="G143" s="201" t="s">
        <v>239</v>
      </c>
      <c r="H143" s="202">
        <v>39</v>
      </c>
      <c r="I143" s="203"/>
      <c r="J143" s="204">
        <f>ROUND(I143*H143,2)</f>
        <v>0</v>
      </c>
      <c r="K143" s="200" t="s">
        <v>212</v>
      </c>
      <c r="L143" s="205"/>
      <c r="M143" s="206" t="s">
        <v>32</v>
      </c>
      <c r="N143" s="207" t="s">
        <v>47</v>
      </c>
      <c r="O143" s="85"/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0" t="s">
        <v>213</v>
      </c>
      <c r="AT143" s="210" t="s">
        <v>201</v>
      </c>
      <c r="AU143" s="210" t="s">
        <v>76</v>
      </c>
      <c r="AY143" s="17" t="s">
        <v>206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7" t="s">
        <v>83</v>
      </c>
      <c r="BK143" s="211">
        <f>ROUND(I143*H143,2)</f>
        <v>0</v>
      </c>
      <c r="BL143" s="17" t="s">
        <v>214</v>
      </c>
      <c r="BM143" s="210" t="s">
        <v>434</v>
      </c>
    </row>
    <row r="144" s="2" customFormat="1" ht="24" customHeight="1">
      <c r="A144" s="39"/>
      <c r="B144" s="40"/>
      <c r="C144" s="198" t="s">
        <v>435</v>
      </c>
      <c r="D144" s="198" t="s">
        <v>201</v>
      </c>
      <c r="E144" s="199" t="s">
        <v>436</v>
      </c>
      <c r="F144" s="200" t="s">
        <v>437</v>
      </c>
      <c r="G144" s="201" t="s">
        <v>204</v>
      </c>
      <c r="H144" s="202">
        <v>4</v>
      </c>
      <c r="I144" s="203"/>
      <c r="J144" s="204">
        <f>ROUND(I144*H144,2)</f>
        <v>0</v>
      </c>
      <c r="K144" s="200" t="s">
        <v>212</v>
      </c>
      <c r="L144" s="205"/>
      <c r="M144" s="206" t="s">
        <v>32</v>
      </c>
      <c r="N144" s="207" t="s">
        <v>47</v>
      </c>
      <c r="O144" s="85"/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0" t="s">
        <v>213</v>
      </c>
      <c r="AT144" s="210" t="s">
        <v>201</v>
      </c>
      <c r="AU144" s="210" t="s">
        <v>76</v>
      </c>
      <c r="AY144" s="17" t="s">
        <v>206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17" t="s">
        <v>83</v>
      </c>
      <c r="BK144" s="211">
        <f>ROUND(I144*H144,2)</f>
        <v>0</v>
      </c>
      <c r="BL144" s="17" t="s">
        <v>214</v>
      </c>
      <c r="BM144" s="210" t="s">
        <v>438</v>
      </c>
    </row>
    <row r="145" s="2" customFormat="1" ht="24" customHeight="1">
      <c r="A145" s="39"/>
      <c r="B145" s="40"/>
      <c r="C145" s="198" t="s">
        <v>439</v>
      </c>
      <c r="D145" s="198" t="s">
        <v>201</v>
      </c>
      <c r="E145" s="199" t="s">
        <v>440</v>
      </c>
      <c r="F145" s="200" t="s">
        <v>441</v>
      </c>
      <c r="G145" s="201" t="s">
        <v>204</v>
      </c>
      <c r="H145" s="202">
        <v>2</v>
      </c>
      <c r="I145" s="203"/>
      <c r="J145" s="204">
        <f>ROUND(I145*H145,2)</f>
        <v>0</v>
      </c>
      <c r="K145" s="200" t="s">
        <v>212</v>
      </c>
      <c r="L145" s="205"/>
      <c r="M145" s="206" t="s">
        <v>32</v>
      </c>
      <c r="N145" s="207" t="s">
        <v>47</v>
      </c>
      <c r="O145" s="85"/>
      <c r="P145" s="208">
        <f>O145*H145</f>
        <v>0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0" t="s">
        <v>213</v>
      </c>
      <c r="AT145" s="210" t="s">
        <v>201</v>
      </c>
      <c r="AU145" s="210" t="s">
        <v>76</v>
      </c>
      <c r="AY145" s="17" t="s">
        <v>206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7" t="s">
        <v>83</v>
      </c>
      <c r="BK145" s="211">
        <f>ROUND(I145*H145,2)</f>
        <v>0</v>
      </c>
      <c r="BL145" s="17" t="s">
        <v>214</v>
      </c>
      <c r="BM145" s="210" t="s">
        <v>442</v>
      </c>
    </row>
    <row r="146" s="2" customFormat="1" ht="24" customHeight="1">
      <c r="A146" s="39"/>
      <c r="B146" s="40"/>
      <c r="C146" s="198" t="s">
        <v>443</v>
      </c>
      <c r="D146" s="198" t="s">
        <v>201</v>
      </c>
      <c r="E146" s="199" t="s">
        <v>444</v>
      </c>
      <c r="F146" s="200" t="s">
        <v>445</v>
      </c>
      <c r="G146" s="201" t="s">
        <v>204</v>
      </c>
      <c r="H146" s="202">
        <v>2</v>
      </c>
      <c r="I146" s="203"/>
      <c r="J146" s="204">
        <f>ROUND(I146*H146,2)</f>
        <v>0</v>
      </c>
      <c r="K146" s="200" t="s">
        <v>212</v>
      </c>
      <c r="L146" s="205"/>
      <c r="M146" s="206" t="s">
        <v>32</v>
      </c>
      <c r="N146" s="207" t="s">
        <v>47</v>
      </c>
      <c r="O146" s="85"/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0" t="s">
        <v>213</v>
      </c>
      <c r="AT146" s="210" t="s">
        <v>201</v>
      </c>
      <c r="AU146" s="210" t="s">
        <v>76</v>
      </c>
      <c r="AY146" s="17" t="s">
        <v>206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17" t="s">
        <v>83</v>
      </c>
      <c r="BK146" s="211">
        <f>ROUND(I146*H146,2)</f>
        <v>0</v>
      </c>
      <c r="BL146" s="17" t="s">
        <v>214</v>
      </c>
      <c r="BM146" s="210" t="s">
        <v>446</v>
      </c>
    </row>
    <row r="147" s="2" customFormat="1" ht="24" customHeight="1">
      <c r="A147" s="39"/>
      <c r="B147" s="40"/>
      <c r="C147" s="198" t="s">
        <v>447</v>
      </c>
      <c r="D147" s="198" t="s">
        <v>201</v>
      </c>
      <c r="E147" s="199" t="s">
        <v>448</v>
      </c>
      <c r="F147" s="200" t="s">
        <v>449</v>
      </c>
      <c r="G147" s="201" t="s">
        <v>204</v>
      </c>
      <c r="H147" s="202">
        <v>2</v>
      </c>
      <c r="I147" s="203"/>
      <c r="J147" s="204">
        <f>ROUND(I147*H147,2)</f>
        <v>0</v>
      </c>
      <c r="K147" s="200" t="s">
        <v>212</v>
      </c>
      <c r="L147" s="205"/>
      <c r="M147" s="206" t="s">
        <v>32</v>
      </c>
      <c r="N147" s="207" t="s">
        <v>47</v>
      </c>
      <c r="O147" s="85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0" t="s">
        <v>213</v>
      </c>
      <c r="AT147" s="210" t="s">
        <v>201</v>
      </c>
      <c r="AU147" s="210" t="s">
        <v>76</v>
      </c>
      <c r="AY147" s="17" t="s">
        <v>206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7" t="s">
        <v>83</v>
      </c>
      <c r="BK147" s="211">
        <f>ROUND(I147*H147,2)</f>
        <v>0</v>
      </c>
      <c r="BL147" s="17" t="s">
        <v>214</v>
      </c>
      <c r="BM147" s="210" t="s">
        <v>450</v>
      </c>
    </row>
    <row r="148" s="2" customFormat="1" ht="24" customHeight="1">
      <c r="A148" s="39"/>
      <c r="B148" s="40"/>
      <c r="C148" s="198" t="s">
        <v>451</v>
      </c>
      <c r="D148" s="198" t="s">
        <v>201</v>
      </c>
      <c r="E148" s="199" t="s">
        <v>452</v>
      </c>
      <c r="F148" s="200" t="s">
        <v>453</v>
      </c>
      <c r="G148" s="201" t="s">
        <v>204</v>
      </c>
      <c r="H148" s="202">
        <v>8</v>
      </c>
      <c r="I148" s="203"/>
      <c r="J148" s="204">
        <f>ROUND(I148*H148,2)</f>
        <v>0</v>
      </c>
      <c r="K148" s="200" t="s">
        <v>212</v>
      </c>
      <c r="L148" s="205"/>
      <c r="M148" s="206" t="s">
        <v>32</v>
      </c>
      <c r="N148" s="207" t="s">
        <v>47</v>
      </c>
      <c r="O148" s="85"/>
      <c r="P148" s="208">
        <f>O148*H148</f>
        <v>0</v>
      </c>
      <c r="Q148" s="208">
        <v>0</v>
      </c>
      <c r="R148" s="208">
        <f>Q148*H148</f>
        <v>0</v>
      </c>
      <c r="S148" s="208">
        <v>0</v>
      </c>
      <c r="T148" s="20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0" t="s">
        <v>213</v>
      </c>
      <c r="AT148" s="210" t="s">
        <v>201</v>
      </c>
      <c r="AU148" s="210" t="s">
        <v>76</v>
      </c>
      <c r="AY148" s="17" t="s">
        <v>206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17" t="s">
        <v>83</v>
      </c>
      <c r="BK148" s="211">
        <f>ROUND(I148*H148,2)</f>
        <v>0</v>
      </c>
      <c r="BL148" s="17" t="s">
        <v>214</v>
      </c>
      <c r="BM148" s="210" t="s">
        <v>454</v>
      </c>
    </row>
    <row r="149" s="2" customFormat="1" ht="24" customHeight="1">
      <c r="A149" s="39"/>
      <c r="B149" s="40"/>
      <c r="C149" s="198" t="s">
        <v>455</v>
      </c>
      <c r="D149" s="198" t="s">
        <v>201</v>
      </c>
      <c r="E149" s="199" t="s">
        <v>456</v>
      </c>
      <c r="F149" s="200" t="s">
        <v>457</v>
      </c>
      <c r="G149" s="201" t="s">
        <v>204</v>
      </c>
      <c r="H149" s="202">
        <v>9</v>
      </c>
      <c r="I149" s="203"/>
      <c r="J149" s="204">
        <f>ROUND(I149*H149,2)</f>
        <v>0</v>
      </c>
      <c r="K149" s="200" t="s">
        <v>212</v>
      </c>
      <c r="L149" s="205"/>
      <c r="M149" s="206" t="s">
        <v>32</v>
      </c>
      <c r="N149" s="207" t="s">
        <v>47</v>
      </c>
      <c r="O149" s="85"/>
      <c r="P149" s="208">
        <f>O149*H149</f>
        <v>0</v>
      </c>
      <c r="Q149" s="208">
        <v>0</v>
      </c>
      <c r="R149" s="208">
        <f>Q149*H149</f>
        <v>0</v>
      </c>
      <c r="S149" s="208">
        <v>0</v>
      </c>
      <c r="T149" s="20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0" t="s">
        <v>213</v>
      </c>
      <c r="AT149" s="210" t="s">
        <v>201</v>
      </c>
      <c r="AU149" s="210" t="s">
        <v>76</v>
      </c>
      <c r="AY149" s="17" t="s">
        <v>206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7" t="s">
        <v>83</v>
      </c>
      <c r="BK149" s="211">
        <f>ROUND(I149*H149,2)</f>
        <v>0</v>
      </c>
      <c r="BL149" s="17" t="s">
        <v>214</v>
      </c>
      <c r="BM149" s="210" t="s">
        <v>458</v>
      </c>
    </row>
    <row r="150" s="2" customFormat="1" ht="24" customHeight="1">
      <c r="A150" s="39"/>
      <c r="B150" s="40"/>
      <c r="C150" s="198" t="s">
        <v>459</v>
      </c>
      <c r="D150" s="198" t="s">
        <v>201</v>
      </c>
      <c r="E150" s="199" t="s">
        <v>460</v>
      </c>
      <c r="F150" s="200" t="s">
        <v>461</v>
      </c>
      <c r="G150" s="201" t="s">
        <v>204</v>
      </c>
      <c r="H150" s="202">
        <v>6</v>
      </c>
      <c r="I150" s="203"/>
      <c r="J150" s="204">
        <f>ROUND(I150*H150,2)</f>
        <v>0</v>
      </c>
      <c r="K150" s="200" t="s">
        <v>212</v>
      </c>
      <c r="L150" s="205"/>
      <c r="M150" s="206" t="s">
        <v>32</v>
      </c>
      <c r="N150" s="207" t="s">
        <v>47</v>
      </c>
      <c r="O150" s="85"/>
      <c r="P150" s="208">
        <f>O150*H150</f>
        <v>0</v>
      </c>
      <c r="Q150" s="208">
        <v>0</v>
      </c>
      <c r="R150" s="208">
        <f>Q150*H150</f>
        <v>0</v>
      </c>
      <c r="S150" s="208">
        <v>0</v>
      </c>
      <c r="T150" s="20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0" t="s">
        <v>213</v>
      </c>
      <c r="AT150" s="210" t="s">
        <v>201</v>
      </c>
      <c r="AU150" s="210" t="s">
        <v>76</v>
      </c>
      <c r="AY150" s="17" t="s">
        <v>206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17" t="s">
        <v>83</v>
      </c>
      <c r="BK150" s="211">
        <f>ROUND(I150*H150,2)</f>
        <v>0</v>
      </c>
      <c r="BL150" s="17" t="s">
        <v>214</v>
      </c>
      <c r="BM150" s="210" t="s">
        <v>462</v>
      </c>
    </row>
    <row r="151" s="2" customFormat="1" ht="16.5" customHeight="1">
      <c r="A151" s="39"/>
      <c r="B151" s="40"/>
      <c r="C151" s="198" t="s">
        <v>214</v>
      </c>
      <c r="D151" s="198" t="s">
        <v>201</v>
      </c>
      <c r="E151" s="199" t="s">
        <v>463</v>
      </c>
      <c r="F151" s="200" t="s">
        <v>464</v>
      </c>
      <c r="G151" s="201" t="s">
        <v>465</v>
      </c>
      <c r="H151" s="202">
        <v>32</v>
      </c>
      <c r="I151" s="203"/>
      <c r="J151" s="204">
        <f>ROUND(I151*H151,2)</f>
        <v>0</v>
      </c>
      <c r="K151" s="200" t="s">
        <v>32</v>
      </c>
      <c r="L151" s="205"/>
      <c r="M151" s="206" t="s">
        <v>32</v>
      </c>
      <c r="N151" s="207" t="s">
        <v>47</v>
      </c>
      <c r="O151" s="85"/>
      <c r="P151" s="208">
        <f>O151*H151</f>
        <v>0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0" t="s">
        <v>213</v>
      </c>
      <c r="AT151" s="210" t="s">
        <v>201</v>
      </c>
      <c r="AU151" s="210" t="s">
        <v>76</v>
      </c>
      <c r="AY151" s="17" t="s">
        <v>206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17" t="s">
        <v>83</v>
      </c>
      <c r="BK151" s="211">
        <f>ROUND(I151*H151,2)</f>
        <v>0</v>
      </c>
      <c r="BL151" s="17" t="s">
        <v>214</v>
      </c>
      <c r="BM151" s="210" t="s">
        <v>466</v>
      </c>
    </row>
    <row r="152" s="2" customFormat="1" ht="16.5" customHeight="1">
      <c r="A152" s="39"/>
      <c r="B152" s="40"/>
      <c r="C152" s="198" t="s">
        <v>467</v>
      </c>
      <c r="D152" s="198" t="s">
        <v>201</v>
      </c>
      <c r="E152" s="199" t="s">
        <v>468</v>
      </c>
      <c r="F152" s="200" t="s">
        <v>469</v>
      </c>
      <c r="G152" s="201" t="s">
        <v>465</v>
      </c>
      <c r="H152" s="202">
        <v>32</v>
      </c>
      <c r="I152" s="203"/>
      <c r="J152" s="204">
        <f>ROUND(I152*H152,2)</f>
        <v>0</v>
      </c>
      <c r="K152" s="200" t="s">
        <v>32</v>
      </c>
      <c r="L152" s="205"/>
      <c r="M152" s="206" t="s">
        <v>32</v>
      </c>
      <c r="N152" s="207" t="s">
        <v>47</v>
      </c>
      <c r="O152" s="85"/>
      <c r="P152" s="208">
        <f>O152*H152</f>
        <v>0</v>
      </c>
      <c r="Q152" s="208">
        <v>0</v>
      </c>
      <c r="R152" s="208">
        <f>Q152*H152</f>
        <v>0</v>
      </c>
      <c r="S152" s="208">
        <v>0</v>
      </c>
      <c r="T152" s="20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0" t="s">
        <v>213</v>
      </c>
      <c r="AT152" s="210" t="s">
        <v>201</v>
      </c>
      <c r="AU152" s="210" t="s">
        <v>76</v>
      </c>
      <c r="AY152" s="17" t="s">
        <v>206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7" t="s">
        <v>83</v>
      </c>
      <c r="BK152" s="211">
        <f>ROUND(I152*H152,2)</f>
        <v>0</v>
      </c>
      <c r="BL152" s="17" t="s">
        <v>214</v>
      </c>
      <c r="BM152" s="210" t="s">
        <v>470</v>
      </c>
    </row>
    <row r="153" s="2" customFormat="1" ht="24" customHeight="1">
      <c r="A153" s="39"/>
      <c r="B153" s="40"/>
      <c r="C153" s="198" t="s">
        <v>471</v>
      </c>
      <c r="D153" s="198" t="s">
        <v>201</v>
      </c>
      <c r="E153" s="199" t="s">
        <v>472</v>
      </c>
      <c r="F153" s="200" t="s">
        <v>473</v>
      </c>
      <c r="G153" s="201" t="s">
        <v>204</v>
      </c>
      <c r="H153" s="202">
        <v>4</v>
      </c>
      <c r="I153" s="203"/>
      <c r="J153" s="204">
        <f>ROUND(I153*H153,2)</f>
        <v>0</v>
      </c>
      <c r="K153" s="200" t="s">
        <v>212</v>
      </c>
      <c r="L153" s="205"/>
      <c r="M153" s="206" t="s">
        <v>32</v>
      </c>
      <c r="N153" s="207" t="s">
        <v>47</v>
      </c>
      <c r="O153" s="85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0" t="s">
        <v>213</v>
      </c>
      <c r="AT153" s="210" t="s">
        <v>201</v>
      </c>
      <c r="AU153" s="210" t="s">
        <v>76</v>
      </c>
      <c r="AY153" s="17" t="s">
        <v>206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7" t="s">
        <v>83</v>
      </c>
      <c r="BK153" s="211">
        <f>ROUND(I153*H153,2)</f>
        <v>0</v>
      </c>
      <c r="BL153" s="17" t="s">
        <v>214</v>
      </c>
      <c r="BM153" s="210" t="s">
        <v>474</v>
      </c>
    </row>
    <row r="154" s="2" customFormat="1" ht="24" customHeight="1">
      <c r="A154" s="39"/>
      <c r="B154" s="40"/>
      <c r="C154" s="198" t="s">
        <v>475</v>
      </c>
      <c r="D154" s="198" t="s">
        <v>201</v>
      </c>
      <c r="E154" s="199" t="s">
        <v>476</v>
      </c>
      <c r="F154" s="200" t="s">
        <v>477</v>
      </c>
      <c r="G154" s="201" t="s">
        <v>478</v>
      </c>
      <c r="H154" s="202">
        <v>10</v>
      </c>
      <c r="I154" s="203"/>
      <c r="J154" s="204">
        <f>ROUND(I154*H154,2)</f>
        <v>0</v>
      </c>
      <c r="K154" s="200" t="s">
        <v>212</v>
      </c>
      <c r="L154" s="205"/>
      <c r="M154" s="206" t="s">
        <v>32</v>
      </c>
      <c r="N154" s="207" t="s">
        <v>47</v>
      </c>
      <c r="O154" s="85"/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0" t="s">
        <v>213</v>
      </c>
      <c r="AT154" s="210" t="s">
        <v>201</v>
      </c>
      <c r="AU154" s="210" t="s">
        <v>76</v>
      </c>
      <c r="AY154" s="17" t="s">
        <v>206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7" t="s">
        <v>83</v>
      </c>
      <c r="BK154" s="211">
        <f>ROUND(I154*H154,2)</f>
        <v>0</v>
      </c>
      <c r="BL154" s="17" t="s">
        <v>214</v>
      </c>
      <c r="BM154" s="210" t="s">
        <v>479</v>
      </c>
    </row>
    <row r="155" s="2" customFormat="1" ht="24" customHeight="1">
      <c r="A155" s="39"/>
      <c r="B155" s="40"/>
      <c r="C155" s="198" t="s">
        <v>480</v>
      </c>
      <c r="D155" s="198" t="s">
        <v>201</v>
      </c>
      <c r="E155" s="199" t="s">
        <v>481</v>
      </c>
      <c r="F155" s="200" t="s">
        <v>482</v>
      </c>
      <c r="G155" s="201" t="s">
        <v>204</v>
      </c>
      <c r="H155" s="202">
        <v>2</v>
      </c>
      <c r="I155" s="203"/>
      <c r="J155" s="204">
        <f>ROUND(I155*H155,2)</f>
        <v>0</v>
      </c>
      <c r="K155" s="200" t="s">
        <v>212</v>
      </c>
      <c r="L155" s="205"/>
      <c r="M155" s="206" t="s">
        <v>32</v>
      </c>
      <c r="N155" s="207" t="s">
        <v>47</v>
      </c>
      <c r="O155" s="85"/>
      <c r="P155" s="208">
        <f>O155*H155</f>
        <v>0</v>
      </c>
      <c r="Q155" s="208">
        <v>0</v>
      </c>
      <c r="R155" s="208">
        <f>Q155*H155</f>
        <v>0</v>
      </c>
      <c r="S155" s="208">
        <v>0</v>
      </c>
      <c r="T155" s="20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0" t="s">
        <v>213</v>
      </c>
      <c r="AT155" s="210" t="s">
        <v>201</v>
      </c>
      <c r="AU155" s="210" t="s">
        <v>76</v>
      </c>
      <c r="AY155" s="17" t="s">
        <v>206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17" t="s">
        <v>83</v>
      </c>
      <c r="BK155" s="211">
        <f>ROUND(I155*H155,2)</f>
        <v>0</v>
      </c>
      <c r="BL155" s="17" t="s">
        <v>214</v>
      </c>
      <c r="BM155" s="210" t="s">
        <v>483</v>
      </c>
    </row>
    <row r="156" s="2" customFormat="1" ht="24" customHeight="1">
      <c r="A156" s="39"/>
      <c r="B156" s="40"/>
      <c r="C156" s="198" t="s">
        <v>484</v>
      </c>
      <c r="D156" s="198" t="s">
        <v>201</v>
      </c>
      <c r="E156" s="199" t="s">
        <v>485</v>
      </c>
      <c r="F156" s="200" t="s">
        <v>486</v>
      </c>
      <c r="G156" s="201" t="s">
        <v>204</v>
      </c>
      <c r="H156" s="202">
        <v>2</v>
      </c>
      <c r="I156" s="203"/>
      <c r="J156" s="204">
        <f>ROUND(I156*H156,2)</f>
        <v>0</v>
      </c>
      <c r="K156" s="200" t="s">
        <v>212</v>
      </c>
      <c r="L156" s="205"/>
      <c r="M156" s="206" t="s">
        <v>32</v>
      </c>
      <c r="N156" s="207" t="s">
        <v>47</v>
      </c>
      <c r="O156" s="85"/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0" t="s">
        <v>213</v>
      </c>
      <c r="AT156" s="210" t="s">
        <v>201</v>
      </c>
      <c r="AU156" s="210" t="s">
        <v>76</v>
      </c>
      <c r="AY156" s="17" t="s">
        <v>206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7" t="s">
        <v>83</v>
      </c>
      <c r="BK156" s="211">
        <f>ROUND(I156*H156,2)</f>
        <v>0</v>
      </c>
      <c r="BL156" s="17" t="s">
        <v>214</v>
      </c>
      <c r="BM156" s="210" t="s">
        <v>487</v>
      </c>
    </row>
    <row r="157" s="2" customFormat="1" ht="24" customHeight="1">
      <c r="A157" s="39"/>
      <c r="B157" s="40"/>
      <c r="C157" s="198" t="s">
        <v>488</v>
      </c>
      <c r="D157" s="198" t="s">
        <v>201</v>
      </c>
      <c r="E157" s="199" t="s">
        <v>489</v>
      </c>
      <c r="F157" s="200" t="s">
        <v>490</v>
      </c>
      <c r="G157" s="201" t="s">
        <v>204</v>
      </c>
      <c r="H157" s="202">
        <v>2</v>
      </c>
      <c r="I157" s="203"/>
      <c r="J157" s="204">
        <f>ROUND(I157*H157,2)</f>
        <v>0</v>
      </c>
      <c r="K157" s="200" t="s">
        <v>212</v>
      </c>
      <c r="L157" s="205"/>
      <c r="M157" s="206" t="s">
        <v>32</v>
      </c>
      <c r="N157" s="207" t="s">
        <v>47</v>
      </c>
      <c r="O157" s="85"/>
      <c r="P157" s="208">
        <f>O157*H157</f>
        <v>0</v>
      </c>
      <c r="Q157" s="208">
        <v>0</v>
      </c>
      <c r="R157" s="208">
        <f>Q157*H157</f>
        <v>0</v>
      </c>
      <c r="S157" s="208">
        <v>0</v>
      </c>
      <c r="T157" s="20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0" t="s">
        <v>213</v>
      </c>
      <c r="AT157" s="210" t="s">
        <v>201</v>
      </c>
      <c r="AU157" s="210" t="s">
        <v>76</v>
      </c>
      <c r="AY157" s="17" t="s">
        <v>206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7" t="s">
        <v>83</v>
      </c>
      <c r="BK157" s="211">
        <f>ROUND(I157*H157,2)</f>
        <v>0</v>
      </c>
      <c r="BL157" s="17" t="s">
        <v>214</v>
      </c>
      <c r="BM157" s="210" t="s">
        <v>491</v>
      </c>
    </row>
    <row r="158" s="2" customFormat="1" ht="24" customHeight="1">
      <c r="A158" s="39"/>
      <c r="B158" s="40"/>
      <c r="C158" s="198" t="s">
        <v>492</v>
      </c>
      <c r="D158" s="198" t="s">
        <v>201</v>
      </c>
      <c r="E158" s="199" t="s">
        <v>493</v>
      </c>
      <c r="F158" s="200" t="s">
        <v>494</v>
      </c>
      <c r="G158" s="201" t="s">
        <v>204</v>
      </c>
      <c r="H158" s="202">
        <v>2</v>
      </c>
      <c r="I158" s="203"/>
      <c r="J158" s="204">
        <f>ROUND(I158*H158,2)</f>
        <v>0</v>
      </c>
      <c r="K158" s="200" t="s">
        <v>212</v>
      </c>
      <c r="L158" s="205"/>
      <c r="M158" s="206" t="s">
        <v>32</v>
      </c>
      <c r="N158" s="207" t="s">
        <v>47</v>
      </c>
      <c r="O158" s="85"/>
      <c r="P158" s="208">
        <f>O158*H158</f>
        <v>0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0" t="s">
        <v>213</v>
      </c>
      <c r="AT158" s="210" t="s">
        <v>201</v>
      </c>
      <c r="AU158" s="210" t="s">
        <v>76</v>
      </c>
      <c r="AY158" s="17" t="s">
        <v>206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17" t="s">
        <v>83</v>
      </c>
      <c r="BK158" s="211">
        <f>ROUND(I158*H158,2)</f>
        <v>0</v>
      </c>
      <c r="BL158" s="17" t="s">
        <v>214</v>
      </c>
      <c r="BM158" s="210" t="s">
        <v>495</v>
      </c>
    </row>
    <row r="159" s="2" customFormat="1" ht="24" customHeight="1">
      <c r="A159" s="39"/>
      <c r="B159" s="40"/>
      <c r="C159" s="198" t="s">
        <v>496</v>
      </c>
      <c r="D159" s="198" t="s">
        <v>201</v>
      </c>
      <c r="E159" s="199" t="s">
        <v>497</v>
      </c>
      <c r="F159" s="200" t="s">
        <v>498</v>
      </c>
      <c r="G159" s="201" t="s">
        <v>204</v>
      </c>
      <c r="H159" s="202">
        <v>2</v>
      </c>
      <c r="I159" s="203"/>
      <c r="J159" s="204">
        <f>ROUND(I159*H159,2)</f>
        <v>0</v>
      </c>
      <c r="K159" s="200" t="s">
        <v>212</v>
      </c>
      <c r="L159" s="205"/>
      <c r="M159" s="206" t="s">
        <v>32</v>
      </c>
      <c r="N159" s="207" t="s">
        <v>47</v>
      </c>
      <c r="O159" s="85"/>
      <c r="P159" s="208">
        <f>O159*H159</f>
        <v>0</v>
      </c>
      <c r="Q159" s="208">
        <v>0</v>
      </c>
      <c r="R159" s="208">
        <f>Q159*H159</f>
        <v>0</v>
      </c>
      <c r="S159" s="208">
        <v>0</v>
      </c>
      <c r="T159" s="20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0" t="s">
        <v>213</v>
      </c>
      <c r="AT159" s="210" t="s">
        <v>201</v>
      </c>
      <c r="AU159" s="210" t="s">
        <v>76</v>
      </c>
      <c r="AY159" s="17" t="s">
        <v>206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17" t="s">
        <v>83</v>
      </c>
      <c r="BK159" s="211">
        <f>ROUND(I159*H159,2)</f>
        <v>0</v>
      </c>
      <c r="BL159" s="17" t="s">
        <v>214</v>
      </c>
      <c r="BM159" s="210" t="s">
        <v>499</v>
      </c>
    </row>
    <row r="160" s="2" customFormat="1" ht="24" customHeight="1">
      <c r="A160" s="39"/>
      <c r="B160" s="40"/>
      <c r="C160" s="198" t="s">
        <v>500</v>
      </c>
      <c r="D160" s="198" t="s">
        <v>201</v>
      </c>
      <c r="E160" s="199" t="s">
        <v>501</v>
      </c>
      <c r="F160" s="200" t="s">
        <v>502</v>
      </c>
      <c r="G160" s="201" t="s">
        <v>204</v>
      </c>
      <c r="H160" s="202">
        <v>1</v>
      </c>
      <c r="I160" s="203"/>
      <c r="J160" s="204">
        <f>ROUND(I160*H160,2)</f>
        <v>0</v>
      </c>
      <c r="K160" s="200" t="s">
        <v>212</v>
      </c>
      <c r="L160" s="205"/>
      <c r="M160" s="206" t="s">
        <v>32</v>
      </c>
      <c r="N160" s="207" t="s">
        <v>47</v>
      </c>
      <c r="O160" s="85"/>
      <c r="P160" s="208">
        <f>O160*H160</f>
        <v>0</v>
      </c>
      <c r="Q160" s="208">
        <v>0</v>
      </c>
      <c r="R160" s="208">
        <f>Q160*H160</f>
        <v>0</v>
      </c>
      <c r="S160" s="208">
        <v>0</v>
      </c>
      <c r="T160" s="20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0" t="s">
        <v>205</v>
      </c>
      <c r="AT160" s="210" t="s">
        <v>201</v>
      </c>
      <c r="AU160" s="210" t="s">
        <v>76</v>
      </c>
      <c r="AY160" s="17" t="s">
        <v>206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17" t="s">
        <v>83</v>
      </c>
      <c r="BK160" s="211">
        <f>ROUND(I160*H160,2)</f>
        <v>0</v>
      </c>
      <c r="BL160" s="17" t="s">
        <v>205</v>
      </c>
      <c r="BM160" s="210" t="s">
        <v>503</v>
      </c>
    </row>
    <row r="161" s="2" customFormat="1" ht="24" customHeight="1">
      <c r="A161" s="39"/>
      <c r="B161" s="40"/>
      <c r="C161" s="198" t="s">
        <v>504</v>
      </c>
      <c r="D161" s="198" t="s">
        <v>201</v>
      </c>
      <c r="E161" s="199" t="s">
        <v>505</v>
      </c>
      <c r="F161" s="200" t="s">
        <v>506</v>
      </c>
      <c r="G161" s="201" t="s">
        <v>204</v>
      </c>
      <c r="H161" s="202">
        <v>1</v>
      </c>
      <c r="I161" s="203"/>
      <c r="J161" s="204">
        <f>ROUND(I161*H161,2)</f>
        <v>0</v>
      </c>
      <c r="K161" s="200" t="s">
        <v>212</v>
      </c>
      <c r="L161" s="205"/>
      <c r="M161" s="206" t="s">
        <v>32</v>
      </c>
      <c r="N161" s="207" t="s">
        <v>47</v>
      </c>
      <c r="O161" s="85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0" t="s">
        <v>205</v>
      </c>
      <c r="AT161" s="210" t="s">
        <v>201</v>
      </c>
      <c r="AU161" s="210" t="s">
        <v>76</v>
      </c>
      <c r="AY161" s="17" t="s">
        <v>206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17" t="s">
        <v>83</v>
      </c>
      <c r="BK161" s="211">
        <f>ROUND(I161*H161,2)</f>
        <v>0</v>
      </c>
      <c r="BL161" s="17" t="s">
        <v>205</v>
      </c>
      <c r="BM161" s="210" t="s">
        <v>507</v>
      </c>
    </row>
    <row r="162" s="2" customFormat="1" ht="24" customHeight="1">
      <c r="A162" s="39"/>
      <c r="B162" s="40"/>
      <c r="C162" s="198" t="s">
        <v>508</v>
      </c>
      <c r="D162" s="198" t="s">
        <v>201</v>
      </c>
      <c r="E162" s="199" t="s">
        <v>509</v>
      </c>
      <c r="F162" s="200" t="s">
        <v>510</v>
      </c>
      <c r="G162" s="201" t="s">
        <v>204</v>
      </c>
      <c r="H162" s="202">
        <v>1</v>
      </c>
      <c r="I162" s="203"/>
      <c r="J162" s="204">
        <f>ROUND(I162*H162,2)</f>
        <v>0</v>
      </c>
      <c r="K162" s="200" t="s">
        <v>212</v>
      </c>
      <c r="L162" s="205"/>
      <c r="M162" s="206" t="s">
        <v>32</v>
      </c>
      <c r="N162" s="207" t="s">
        <v>47</v>
      </c>
      <c r="O162" s="85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0" t="s">
        <v>213</v>
      </c>
      <c r="AT162" s="210" t="s">
        <v>201</v>
      </c>
      <c r="AU162" s="210" t="s">
        <v>76</v>
      </c>
      <c r="AY162" s="17" t="s">
        <v>206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7" t="s">
        <v>83</v>
      </c>
      <c r="BK162" s="211">
        <f>ROUND(I162*H162,2)</f>
        <v>0</v>
      </c>
      <c r="BL162" s="17" t="s">
        <v>214</v>
      </c>
      <c r="BM162" s="210" t="s">
        <v>511</v>
      </c>
    </row>
    <row r="163" s="2" customFormat="1" ht="16.5" customHeight="1">
      <c r="A163" s="39"/>
      <c r="B163" s="40"/>
      <c r="C163" s="198" t="s">
        <v>512</v>
      </c>
      <c r="D163" s="198" t="s">
        <v>201</v>
      </c>
      <c r="E163" s="199" t="s">
        <v>513</v>
      </c>
      <c r="F163" s="200" t="s">
        <v>514</v>
      </c>
      <c r="G163" s="201" t="s">
        <v>204</v>
      </c>
      <c r="H163" s="202">
        <v>3</v>
      </c>
      <c r="I163" s="203"/>
      <c r="J163" s="204">
        <f>ROUND(I163*H163,2)</f>
        <v>0</v>
      </c>
      <c r="K163" s="200" t="s">
        <v>32</v>
      </c>
      <c r="L163" s="205"/>
      <c r="M163" s="206" t="s">
        <v>32</v>
      </c>
      <c r="N163" s="207" t="s">
        <v>47</v>
      </c>
      <c r="O163" s="85"/>
      <c r="P163" s="208">
        <f>O163*H163</f>
        <v>0</v>
      </c>
      <c r="Q163" s="208">
        <v>0</v>
      </c>
      <c r="R163" s="208">
        <f>Q163*H163</f>
        <v>0</v>
      </c>
      <c r="S163" s="208">
        <v>0</v>
      </c>
      <c r="T163" s="20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0" t="s">
        <v>213</v>
      </c>
      <c r="AT163" s="210" t="s">
        <v>201</v>
      </c>
      <c r="AU163" s="210" t="s">
        <v>76</v>
      </c>
      <c r="AY163" s="17" t="s">
        <v>206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17" t="s">
        <v>83</v>
      </c>
      <c r="BK163" s="211">
        <f>ROUND(I163*H163,2)</f>
        <v>0</v>
      </c>
      <c r="BL163" s="17" t="s">
        <v>214</v>
      </c>
      <c r="BM163" s="210" t="s">
        <v>515</v>
      </c>
    </row>
    <row r="164" s="2" customFormat="1" ht="24" customHeight="1">
      <c r="A164" s="39"/>
      <c r="B164" s="40"/>
      <c r="C164" s="198" t="s">
        <v>516</v>
      </c>
      <c r="D164" s="198" t="s">
        <v>201</v>
      </c>
      <c r="E164" s="199" t="s">
        <v>517</v>
      </c>
      <c r="F164" s="200" t="s">
        <v>518</v>
      </c>
      <c r="G164" s="201" t="s">
        <v>204</v>
      </c>
      <c r="H164" s="202">
        <v>3</v>
      </c>
      <c r="I164" s="203"/>
      <c r="J164" s="204">
        <f>ROUND(I164*H164,2)</f>
        <v>0</v>
      </c>
      <c r="K164" s="200" t="s">
        <v>212</v>
      </c>
      <c r="L164" s="205"/>
      <c r="M164" s="206" t="s">
        <v>32</v>
      </c>
      <c r="N164" s="207" t="s">
        <v>47</v>
      </c>
      <c r="O164" s="85"/>
      <c r="P164" s="208">
        <f>O164*H164</f>
        <v>0</v>
      </c>
      <c r="Q164" s="208">
        <v>0</v>
      </c>
      <c r="R164" s="208">
        <f>Q164*H164</f>
        <v>0</v>
      </c>
      <c r="S164" s="208">
        <v>0</v>
      </c>
      <c r="T164" s="20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0" t="s">
        <v>213</v>
      </c>
      <c r="AT164" s="210" t="s">
        <v>201</v>
      </c>
      <c r="AU164" s="210" t="s">
        <v>76</v>
      </c>
      <c r="AY164" s="17" t="s">
        <v>206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7" t="s">
        <v>83</v>
      </c>
      <c r="BK164" s="211">
        <f>ROUND(I164*H164,2)</f>
        <v>0</v>
      </c>
      <c r="BL164" s="17" t="s">
        <v>214</v>
      </c>
      <c r="BM164" s="210" t="s">
        <v>519</v>
      </c>
    </row>
    <row r="165" s="2" customFormat="1" ht="24" customHeight="1">
      <c r="A165" s="39"/>
      <c r="B165" s="40"/>
      <c r="C165" s="198" t="s">
        <v>520</v>
      </c>
      <c r="D165" s="198" t="s">
        <v>201</v>
      </c>
      <c r="E165" s="199" t="s">
        <v>521</v>
      </c>
      <c r="F165" s="200" t="s">
        <v>522</v>
      </c>
      <c r="G165" s="201" t="s">
        <v>239</v>
      </c>
      <c r="H165" s="202">
        <v>50</v>
      </c>
      <c r="I165" s="203"/>
      <c r="J165" s="204">
        <f>ROUND(I165*H165,2)</f>
        <v>0</v>
      </c>
      <c r="K165" s="200" t="s">
        <v>212</v>
      </c>
      <c r="L165" s="205"/>
      <c r="M165" s="206" t="s">
        <v>32</v>
      </c>
      <c r="N165" s="207" t="s">
        <v>47</v>
      </c>
      <c r="O165" s="85"/>
      <c r="P165" s="208">
        <f>O165*H165</f>
        <v>0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0" t="s">
        <v>213</v>
      </c>
      <c r="AT165" s="210" t="s">
        <v>201</v>
      </c>
      <c r="AU165" s="210" t="s">
        <v>76</v>
      </c>
      <c r="AY165" s="17" t="s">
        <v>206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17" t="s">
        <v>83</v>
      </c>
      <c r="BK165" s="211">
        <f>ROUND(I165*H165,2)</f>
        <v>0</v>
      </c>
      <c r="BL165" s="17" t="s">
        <v>214</v>
      </c>
      <c r="BM165" s="210" t="s">
        <v>523</v>
      </c>
    </row>
    <row r="166" s="2" customFormat="1" ht="24" customHeight="1">
      <c r="A166" s="39"/>
      <c r="B166" s="40"/>
      <c r="C166" s="198" t="s">
        <v>524</v>
      </c>
      <c r="D166" s="198" t="s">
        <v>201</v>
      </c>
      <c r="E166" s="199" t="s">
        <v>525</v>
      </c>
      <c r="F166" s="200" t="s">
        <v>526</v>
      </c>
      <c r="G166" s="201" t="s">
        <v>239</v>
      </c>
      <c r="H166" s="202">
        <v>30</v>
      </c>
      <c r="I166" s="203"/>
      <c r="J166" s="204">
        <f>ROUND(I166*H166,2)</f>
        <v>0</v>
      </c>
      <c r="K166" s="200" t="s">
        <v>212</v>
      </c>
      <c r="L166" s="205"/>
      <c r="M166" s="206" t="s">
        <v>32</v>
      </c>
      <c r="N166" s="207" t="s">
        <v>47</v>
      </c>
      <c r="O166" s="85"/>
      <c r="P166" s="208">
        <f>O166*H166</f>
        <v>0</v>
      </c>
      <c r="Q166" s="208">
        <v>0</v>
      </c>
      <c r="R166" s="208">
        <f>Q166*H166</f>
        <v>0</v>
      </c>
      <c r="S166" s="208">
        <v>0</v>
      </c>
      <c r="T166" s="20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0" t="s">
        <v>213</v>
      </c>
      <c r="AT166" s="210" t="s">
        <v>201</v>
      </c>
      <c r="AU166" s="210" t="s">
        <v>76</v>
      </c>
      <c r="AY166" s="17" t="s">
        <v>206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17" t="s">
        <v>83</v>
      </c>
      <c r="BK166" s="211">
        <f>ROUND(I166*H166,2)</f>
        <v>0</v>
      </c>
      <c r="BL166" s="17" t="s">
        <v>214</v>
      </c>
      <c r="BM166" s="210" t="s">
        <v>527</v>
      </c>
    </row>
    <row r="167" s="2" customFormat="1" ht="24" customHeight="1">
      <c r="A167" s="39"/>
      <c r="B167" s="40"/>
      <c r="C167" s="198" t="s">
        <v>528</v>
      </c>
      <c r="D167" s="198" t="s">
        <v>201</v>
      </c>
      <c r="E167" s="199" t="s">
        <v>529</v>
      </c>
      <c r="F167" s="200" t="s">
        <v>530</v>
      </c>
      <c r="G167" s="201" t="s">
        <v>531</v>
      </c>
      <c r="H167" s="202">
        <v>1</v>
      </c>
      <c r="I167" s="203"/>
      <c r="J167" s="204">
        <f>ROUND(I167*H167,2)</f>
        <v>0</v>
      </c>
      <c r="K167" s="200" t="s">
        <v>212</v>
      </c>
      <c r="L167" s="205"/>
      <c r="M167" s="206" t="s">
        <v>32</v>
      </c>
      <c r="N167" s="207" t="s">
        <v>47</v>
      </c>
      <c r="O167" s="85"/>
      <c r="P167" s="208">
        <f>O167*H167</f>
        <v>0</v>
      </c>
      <c r="Q167" s="208">
        <v>0</v>
      </c>
      <c r="R167" s="208">
        <f>Q167*H167</f>
        <v>0</v>
      </c>
      <c r="S167" s="208">
        <v>0</v>
      </c>
      <c r="T167" s="20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0" t="s">
        <v>213</v>
      </c>
      <c r="AT167" s="210" t="s">
        <v>201</v>
      </c>
      <c r="AU167" s="210" t="s">
        <v>76</v>
      </c>
      <c r="AY167" s="17" t="s">
        <v>206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7" t="s">
        <v>83</v>
      </c>
      <c r="BK167" s="211">
        <f>ROUND(I167*H167,2)</f>
        <v>0</v>
      </c>
      <c r="BL167" s="17" t="s">
        <v>214</v>
      </c>
      <c r="BM167" s="210" t="s">
        <v>532</v>
      </c>
    </row>
    <row r="168" s="2" customFormat="1" ht="24" customHeight="1">
      <c r="A168" s="39"/>
      <c r="B168" s="40"/>
      <c r="C168" s="198" t="s">
        <v>533</v>
      </c>
      <c r="D168" s="198" t="s">
        <v>201</v>
      </c>
      <c r="E168" s="199" t="s">
        <v>534</v>
      </c>
      <c r="F168" s="200" t="s">
        <v>535</v>
      </c>
      <c r="G168" s="201" t="s">
        <v>204</v>
      </c>
      <c r="H168" s="202">
        <v>2</v>
      </c>
      <c r="I168" s="203"/>
      <c r="J168" s="204">
        <f>ROUND(I168*H168,2)</f>
        <v>0</v>
      </c>
      <c r="K168" s="200" t="s">
        <v>212</v>
      </c>
      <c r="L168" s="205"/>
      <c r="M168" s="206" t="s">
        <v>32</v>
      </c>
      <c r="N168" s="207" t="s">
        <v>47</v>
      </c>
      <c r="O168" s="85"/>
      <c r="P168" s="208">
        <f>O168*H168</f>
        <v>0</v>
      </c>
      <c r="Q168" s="208">
        <v>0</v>
      </c>
      <c r="R168" s="208">
        <f>Q168*H168</f>
        <v>0</v>
      </c>
      <c r="S168" s="208">
        <v>0</v>
      </c>
      <c r="T168" s="20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0" t="s">
        <v>205</v>
      </c>
      <c r="AT168" s="210" t="s">
        <v>201</v>
      </c>
      <c r="AU168" s="210" t="s">
        <v>76</v>
      </c>
      <c r="AY168" s="17" t="s">
        <v>206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7" t="s">
        <v>83</v>
      </c>
      <c r="BK168" s="211">
        <f>ROUND(I168*H168,2)</f>
        <v>0</v>
      </c>
      <c r="BL168" s="17" t="s">
        <v>205</v>
      </c>
      <c r="BM168" s="210" t="s">
        <v>536</v>
      </c>
    </row>
    <row r="169" s="2" customFormat="1" ht="16.5" customHeight="1">
      <c r="A169" s="39"/>
      <c r="B169" s="40"/>
      <c r="C169" s="198" t="s">
        <v>537</v>
      </c>
      <c r="D169" s="198" t="s">
        <v>201</v>
      </c>
      <c r="E169" s="199" t="s">
        <v>538</v>
      </c>
      <c r="F169" s="200" t="s">
        <v>539</v>
      </c>
      <c r="G169" s="201" t="s">
        <v>204</v>
      </c>
      <c r="H169" s="202">
        <v>2</v>
      </c>
      <c r="I169" s="203"/>
      <c r="J169" s="204">
        <f>ROUND(I169*H169,2)</f>
        <v>0</v>
      </c>
      <c r="K169" s="200" t="s">
        <v>32</v>
      </c>
      <c r="L169" s="205"/>
      <c r="M169" s="206" t="s">
        <v>32</v>
      </c>
      <c r="N169" s="207" t="s">
        <v>47</v>
      </c>
      <c r="O169" s="85"/>
      <c r="P169" s="208">
        <f>O169*H169</f>
        <v>0</v>
      </c>
      <c r="Q169" s="208">
        <v>0</v>
      </c>
      <c r="R169" s="208">
        <f>Q169*H169</f>
        <v>0</v>
      </c>
      <c r="S169" s="208">
        <v>0</v>
      </c>
      <c r="T169" s="20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0" t="s">
        <v>205</v>
      </c>
      <c r="AT169" s="210" t="s">
        <v>201</v>
      </c>
      <c r="AU169" s="210" t="s">
        <v>76</v>
      </c>
      <c r="AY169" s="17" t="s">
        <v>206</v>
      </c>
      <c r="BE169" s="211">
        <f>IF(N169="základní",J169,0)</f>
        <v>0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17" t="s">
        <v>83</v>
      </c>
      <c r="BK169" s="211">
        <f>ROUND(I169*H169,2)</f>
        <v>0</v>
      </c>
      <c r="BL169" s="17" t="s">
        <v>205</v>
      </c>
      <c r="BM169" s="210" t="s">
        <v>540</v>
      </c>
    </row>
    <row r="170" s="2" customFormat="1" ht="24" customHeight="1">
      <c r="A170" s="39"/>
      <c r="B170" s="40"/>
      <c r="C170" s="198" t="s">
        <v>541</v>
      </c>
      <c r="D170" s="198" t="s">
        <v>201</v>
      </c>
      <c r="E170" s="199" t="s">
        <v>542</v>
      </c>
      <c r="F170" s="200" t="s">
        <v>543</v>
      </c>
      <c r="G170" s="201" t="s">
        <v>204</v>
      </c>
      <c r="H170" s="202">
        <v>1</v>
      </c>
      <c r="I170" s="203"/>
      <c r="J170" s="204">
        <f>ROUND(I170*H170,2)</f>
        <v>0</v>
      </c>
      <c r="K170" s="200" t="s">
        <v>212</v>
      </c>
      <c r="L170" s="205"/>
      <c r="M170" s="206" t="s">
        <v>32</v>
      </c>
      <c r="N170" s="207" t="s">
        <v>47</v>
      </c>
      <c r="O170" s="85"/>
      <c r="P170" s="208">
        <f>O170*H170</f>
        <v>0</v>
      </c>
      <c r="Q170" s="208">
        <v>0</v>
      </c>
      <c r="R170" s="208">
        <f>Q170*H170</f>
        <v>0</v>
      </c>
      <c r="S170" s="208">
        <v>0</v>
      </c>
      <c r="T170" s="20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0" t="s">
        <v>205</v>
      </c>
      <c r="AT170" s="210" t="s">
        <v>201</v>
      </c>
      <c r="AU170" s="210" t="s">
        <v>76</v>
      </c>
      <c r="AY170" s="17" t="s">
        <v>206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17" t="s">
        <v>83</v>
      </c>
      <c r="BK170" s="211">
        <f>ROUND(I170*H170,2)</f>
        <v>0</v>
      </c>
      <c r="BL170" s="17" t="s">
        <v>205</v>
      </c>
      <c r="BM170" s="210" t="s">
        <v>544</v>
      </c>
    </row>
    <row r="171" s="2" customFormat="1" ht="24" customHeight="1">
      <c r="A171" s="39"/>
      <c r="B171" s="40"/>
      <c r="C171" s="198" t="s">
        <v>545</v>
      </c>
      <c r="D171" s="198" t="s">
        <v>201</v>
      </c>
      <c r="E171" s="199" t="s">
        <v>546</v>
      </c>
      <c r="F171" s="200" t="s">
        <v>547</v>
      </c>
      <c r="G171" s="201" t="s">
        <v>204</v>
      </c>
      <c r="H171" s="202">
        <v>3</v>
      </c>
      <c r="I171" s="203"/>
      <c r="J171" s="204">
        <f>ROUND(I171*H171,2)</f>
        <v>0</v>
      </c>
      <c r="K171" s="200" t="s">
        <v>212</v>
      </c>
      <c r="L171" s="205"/>
      <c r="M171" s="206" t="s">
        <v>32</v>
      </c>
      <c r="N171" s="207" t="s">
        <v>47</v>
      </c>
      <c r="O171" s="85"/>
      <c r="P171" s="208">
        <f>O171*H171</f>
        <v>0</v>
      </c>
      <c r="Q171" s="208">
        <v>0</v>
      </c>
      <c r="R171" s="208">
        <f>Q171*H171</f>
        <v>0</v>
      </c>
      <c r="S171" s="208">
        <v>0</v>
      </c>
      <c r="T171" s="20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0" t="s">
        <v>205</v>
      </c>
      <c r="AT171" s="210" t="s">
        <v>201</v>
      </c>
      <c r="AU171" s="210" t="s">
        <v>76</v>
      </c>
      <c r="AY171" s="17" t="s">
        <v>206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17" t="s">
        <v>83</v>
      </c>
      <c r="BK171" s="211">
        <f>ROUND(I171*H171,2)</f>
        <v>0</v>
      </c>
      <c r="BL171" s="17" t="s">
        <v>205</v>
      </c>
      <c r="BM171" s="210" t="s">
        <v>548</v>
      </c>
    </row>
    <row r="172" s="2" customFormat="1" ht="24" customHeight="1">
      <c r="A172" s="39"/>
      <c r="B172" s="40"/>
      <c r="C172" s="198" t="s">
        <v>549</v>
      </c>
      <c r="D172" s="198" t="s">
        <v>201</v>
      </c>
      <c r="E172" s="199" t="s">
        <v>550</v>
      </c>
      <c r="F172" s="200" t="s">
        <v>551</v>
      </c>
      <c r="G172" s="201" t="s">
        <v>204</v>
      </c>
      <c r="H172" s="202">
        <v>3</v>
      </c>
      <c r="I172" s="203"/>
      <c r="J172" s="204">
        <f>ROUND(I172*H172,2)</f>
        <v>0</v>
      </c>
      <c r="K172" s="200" t="s">
        <v>212</v>
      </c>
      <c r="L172" s="205"/>
      <c r="M172" s="206" t="s">
        <v>32</v>
      </c>
      <c r="N172" s="207" t="s">
        <v>47</v>
      </c>
      <c r="O172" s="85"/>
      <c r="P172" s="208">
        <f>O172*H172</f>
        <v>0</v>
      </c>
      <c r="Q172" s="208">
        <v>0</v>
      </c>
      <c r="R172" s="208">
        <f>Q172*H172</f>
        <v>0</v>
      </c>
      <c r="S172" s="208">
        <v>0</v>
      </c>
      <c r="T172" s="20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0" t="s">
        <v>205</v>
      </c>
      <c r="AT172" s="210" t="s">
        <v>201</v>
      </c>
      <c r="AU172" s="210" t="s">
        <v>76</v>
      </c>
      <c r="AY172" s="17" t="s">
        <v>206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17" t="s">
        <v>83</v>
      </c>
      <c r="BK172" s="211">
        <f>ROUND(I172*H172,2)</f>
        <v>0</v>
      </c>
      <c r="BL172" s="17" t="s">
        <v>205</v>
      </c>
      <c r="BM172" s="210" t="s">
        <v>552</v>
      </c>
    </row>
    <row r="173" s="2" customFormat="1" ht="24" customHeight="1">
      <c r="A173" s="39"/>
      <c r="B173" s="40"/>
      <c r="C173" s="198" t="s">
        <v>553</v>
      </c>
      <c r="D173" s="198" t="s">
        <v>201</v>
      </c>
      <c r="E173" s="199" t="s">
        <v>554</v>
      </c>
      <c r="F173" s="200" t="s">
        <v>555</v>
      </c>
      <c r="G173" s="201" t="s">
        <v>204</v>
      </c>
      <c r="H173" s="202">
        <v>3</v>
      </c>
      <c r="I173" s="203"/>
      <c r="J173" s="204">
        <f>ROUND(I173*H173,2)</f>
        <v>0</v>
      </c>
      <c r="K173" s="200" t="s">
        <v>212</v>
      </c>
      <c r="L173" s="205"/>
      <c r="M173" s="206" t="s">
        <v>32</v>
      </c>
      <c r="N173" s="207" t="s">
        <v>47</v>
      </c>
      <c r="O173" s="85"/>
      <c r="P173" s="208">
        <f>O173*H173</f>
        <v>0</v>
      </c>
      <c r="Q173" s="208">
        <v>0</v>
      </c>
      <c r="R173" s="208">
        <f>Q173*H173</f>
        <v>0</v>
      </c>
      <c r="S173" s="208">
        <v>0</v>
      </c>
      <c r="T173" s="20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0" t="s">
        <v>205</v>
      </c>
      <c r="AT173" s="210" t="s">
        <v>201</v>
      </c>
      <c r="AU173" s="210" t="s">
        <v>76</v>
      </c>
      <c r="AY173" s="17" t="s">
        <v>206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17" t="s">
        <v>83</v>
      </c>
      <c r="BK173" s="211">
        <f>ROUND(I173*H173,2)</f>
        <v>0</v>
      </c>
      <c r="BL173" s="17" t="s">
        <v>205</v>
      </c>
      <c r="BM173" s="210" t="s">
        <v>556</v>
      </c>
    </row>
    <row r="174" s="2" customFormat="1" ht="24" customHeight="1">
      <c r="A174" s="39"/>
      <c r="B174" s="40"/>
      <c r="C174" s="198" t="s">
        <v>557</v>
      </c>
      <c r="D174" s="198" t="s">
        <v>201</v>
      </c>
      <c r="E174" s="199" t="s">
        <v>558</v>
      </c>
      <c r="F174" s="200" t="s">
        <v>559</v>
      </c>
      <c r="G174" s="201" t="s">
        <v>204</v>
      </c>
      <c r="H174" s="202">
        <v>6</v>
      </c>
      <c r="I174" s="203"/>
      <c r="J174" s="204">
        <f>ROUND(I174*H174,2)</f>
        <v>0</v>
      </c>
      <c r="K174" s="200" t="s">
        <v>212</v>
      </c>
      <c r="L174" s="205"/>
      <c r="M174" s="206" t="s">
        <v>32</v>
      </c>
      <c r="N174" s="207" t="s">
        <v>47</v>
      </c>
      <c r="O174" s="85"/>
      <c r="P174" s="208">
        <f>O174*H174</f>
        <v>0</v>
      </c>
      <c r="Q174" s="208">
        <v>0</v>
      </c>
      <c r="R174" s="208">
        <f>Q174*H174</f>
        <v>0</v>
      </c>
      <c r="S174" s="208">
        <v>0</v>
      </c>
      <c r="T174" s="20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0" t="s">
        <v>205</v>
      </c>
      <c r="AT174" s="210" t="s">
        <v>201</v>
      </c>
      <c r="AU174" s="210" t="s">
        <v>76</v>
      </c>
      <c r="AY174" s="17" t="s">
        <v>206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17" t="s">
        <v>83</v>
      </c>
      <c r="BK174" s="211">
        <f>ROUND(I174*H174,2)</f>
        <v>0</v>
      </c>
      <c r="BL174" s="17" t="s">
        <v>205</v>
      </c>
      <c r="BM174" s="210" t="s">
        <v>560</v>
      </c>
    </row>
    <row r="175" s="2" customFormat="1" ht="24" customHeight="1">
      <c r="A175" s="39"/>
      <c r="B175" s="40"/>
      <c r="C175" s="198" t="s">
        <v>561</v>
      </c>
      <c r="D175" s="198" t="s">
        <v>201</v>
      </c>
      <c r="E175" s="199" t="s">
        <v>562</v>
      </c>
      <c r="F175" s="200" t="s">
        <v>563</v>
      </c>
      <c r="G175" s="201" t="s">
        <v>204</v>
      </c>
      <c r="H175" s="202">
        <v>1</v>
      </c>
      <c r="I175" s="203"/>
      <c r="J175" s="204">
        <f>ROUND(I175*H175,2)</f>
        <v>0</v>
      </c>
      <c r="K175" s="200" t="s">
        <v>212</v>
      </c>
      <c r="L175" s="205"/>
      <c r="M175" s="206" t="s">
        <v>32</v>
      </c>
      <c r="N175" s="207" t="s">
        <v>47</v>
      </c>
      <c r="O175" s="85"/>
      <c r="P175" s="208">
        <f>O175*H175</f>
        <v>0</v>
      </c>
      <c r="Q175" s="208">
        <v>0</v>
      </c>
      <c r="R175" s="208">
        <f>Q175*H175</f>
        <v>0</v>
      </c>
      <c r="S175" s="208">
        <v>0</v>
      </c>
      <c r="T175" s="20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0" t="s">
        <v>213</v>
      </c>
      <c r="AT175" s="210" t="s">
        <v>201</v>
      </c>
      <c r="AU175" s="210" t="s">
        <v>76</v>
      </c>
      <c r="AY175" s="17" t="s">
        <v>206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17" t="s">
        <v>83</v>
      </c>
      <c r="BK175" s="211">
        <f>ROUND(I175*H175,2)</f>
        <v>0</v>
      </c>
      <c r="BL175" s="17" t="s">
        <v>214</v>
      </c>
      <c r="BM175" s="210" t="s">
        <v>564</v>
      </c>
    </row>
    <row r="176" s="2" customFormat="1" ht="24" customHeight="1">
      <c r="A176" s="39"/>
      <c r="B176" s="40"/>
      <c r="C176" s="198" t="s">
        <v>565</v>
      </c>
      <c r="D176" s="198" t="s">
        <v>201</v>
      </c>
      <c r="E176" s="199" t="s">
        <v>566</v>
      </c>
      <c r="F176" s="200" t="s">
        <v>567</v>
      </c>
      <c r="G176" s="201" t="s">
        <v>204</v>
      </c>
      <c r="H176" s="202">
        <v>3</v>
      </c>
      <c r="I176" s="203"/>
      <c r="J176" s="204">
        <f>ROUND(I176*H176,2)</f>
        <v>0</v>
      </c>
      <c r="K176" s="200" t="s">
        <v>212</v>
      </c>
      <c r="L176" s="205"/>
      <c r="M176" s="206" t="s">
        <v>32</v>
      </c>
      <c r="N176" s="207" t="s">
        <v>47</v>
      </c>
      <c r="O176" s="85"/>
      <c r="P176" s="208">
        <f>O176*H176</f>
        <v>0</v>
      </c>
      <c r="Q176" s="208">
        <v>0</v>
      </c>
      <c r="R176" s="208">
        <f>Q176*H176</f>
        <v>0</v>
      </c>
      <c r="S176" s="208">
        <v>0</v>
      </c>
      <c r="T176" s="20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0" t="s">
        <v>213</v>
      </c>
      <c r="AT176" s="210" t="s">
        <v>201</v>
      </c>
      <c r="AU176" s="210" t="s">
        <v>76</v>
      </c>
      <c r="AY176" s="17" t="s">
        <v>206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17" t="s">
        <v>83</v>
      </c>
      <c r="BK176" s="211">
        <f>ROUND(I176*H176,2)</f>
        <v>0</v>
      </c>
      <c r="BL176" s="17" t="s">
        <v>214</v>
      </c>
      <c r="BM176" s="210" t="s">
        <v>568</v>
      </c>
    </row>
    <row r="177" s="2" customFormat="1" ht="24" customHeight="1">
      <c r="A177" s="39"/>
      <c r="B177" s="40"/>
      <c r="C177" s="198" t="s">
        <v>569</v>
      </c>
      <c r="D177" s="198" t="s">
        <v>201</v>
      </c>
      <c r="E177" s="199" t="s">
        <v>570</v>
      </c>
      <c r="F177" s="200" t="s">
        <v>571</v>
      </c>
      <c r="G177" s="201" t="s">
        <v>204</v>
      </c>
      <c r="H177" s="202">
        <v>3</v>
      </c>
      <c r="I177" s="203"/>
      <c r="J177" s="204">
        <f>ROUND(I177*H177,2)</f>
        <v>0</v>
      </c>
      <c r="K177" s="200" t="s">
        <v>212</v>
      </c>
      <c r="L177" s="205"/>
      <c r="M177" s="206" t="s">
        <v>32</v>
      </c>
      <c r="N177" s="207" t="s">
        <v>47</v>
      </c>
      <c r="O177" s="85"/>
      <c r="P177" s="208">
        <f>O177*H177</f>
        <v>0</v>
      </c>
      <c r="Q177" s="208">
        <v>0</v>
      </c>
      <c r="R177" s="208">
        <f>Q177*H177</f>
        <v>0</v>
      </c>
      <c r="S177" s="208">
        <v>0</v>
      </c>
      <c r="T177" s="20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0" t="s">
        <v>213</v>
      </c>
      <c r="AT177" s="210" t="s">
        <v>201</v>
      </c>
      <c r="AU177" s="210" t="s">
        <v>76</v>
      </c>
      <c r="AY177" s="17" t="s">
        <v>206</v>
      </c>
      <c r="BE177" s="211">
        <f>IF(N177="základní",J177,0)</f>
        <v>0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17" t="s">
        <v>83</v>
      </c>
      <c r="BK177" s="211">
        <f>ROUND(I177*H177,2)</f>
        <v>0</v>
      </c>
      <c r="BL177" s="17" t="s">
        <v>214</v>
      </c>
      <c r="BM177" s="210" t="s">
        <v>572</v>
      </c>
    </row>
    <row r="178" s="2" customFormat="1" ht="24" customHeight="1">
      <c r="A178" s="39"/>
      <c r="B178" s="40"/>
      <c r="C178" s="198" t="s">
        <v>573</v>
      </c>
      <c r="D178" s="198" t="s">
        <v>201</v>
      </c>
      <c r="E178" s="199" t="s">
        <v>574</v>
      </c>
      <c r="F178" s="200" t="s">
        <v>575</v>
      </c>
      <c r="G178" s="201" t="s">
        <v>204</v>
      </c>
      <c r="H178" s="202">
        <v>3</v>
      </c>
      <c r="I178" s="203"/>
      <c r="J178" s="204">
        <f>ROUND(I178*H178,2)</f>
        <v>0</v>
      </c>
      <c r="K178" s="200" t="s">
        <v>212</v>
      </c>
      <c r="L178" s="205"/>
      <c r="M178" s="206" t="s">
        <v>32</v>
      </c>
      <c r="N178" s="207" t="s">
        <v>47</v>
      </c>
      <c r="O178" s="85"/>
      <c r="P178" s="208">
        <f>O178*H178</f>
        <v>0</v>
      </c>
      <c r="Q178" s="208">
        <v>0</v>
      </c>
      <c r="R178" s="208">
        <f>Q178*H178</f>
        <v>0</v>
      </c>
      <c r="S178" s="208">
        <v>0</v>
      </c>
      <c r="T178" s="20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0" t="s">
        <v>205</v>
      </c>
      <c r="AT178" s="210" t="s">
        <v>201</v>
      </c>
      <c r="AU178" s="210" t="s">
        <v>76</v>
      </c>
      <c r="AY178" s="17" t="s">
        <v>206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17" t="s">
        <v>83</v>
      </c>
      <c r="BK178" s="211">
        <f>ROUND(I178*H178,2)</f>
        <v>0</v>
      </c>
      <c r="BL178" s="17" t="s">
        <v>205</v>
      </c>
      <c r="BM178" s="210" t="s">
        <v>576</v>
      </c>
    </row>
    <row r="179" s="2" customFormat="1" ht="24" customHeight="1">
      <c r="A179" s="39"/>
      <c r="B179" s="40"/>
      <c r="C179" s="198" t="s">
        <v>577</v>
      </c>
      <c r="D179" s="198" t="s">
        <v>201</v>
      </c>
      <c r="E179" s="199" t="s">
        <v>578</v>
      </c>
      <c r="F179" s="200" t="s">
        <v>579</v>
      </c>
      <c r="G179" s="201" t="s">
        <v>204</v>
      </c>
      <c r="H179" s="202">
        <v>3</v>
      </c>
      <c r="I179" s="203"/>
      <c r="J179" s="204">
        <f>ROUND(I179*H179,2)</f>
        <v>0</v>
      </c>
      <c r="K179" s="200" t="s">
        <v>212</v>
      </c>
      <c r="L179" s="205"/>
      <c r="M179" s="206" t="s">
        <v>32</v>
      </c>
      <c r="N179" s="207" t="s">
        <v>47</v>
      </c>
      <c r="O179" s="85"/>
      <c r="P179" s="208">
        <f>O179*H179</f>
        <v>0</v>
      </c>
      <c r="Q179" s="208">
        <v>0</v>
      </c>
      <c r="R179" s="208">
        <f>Q179*H179</f>
        <v>0</v>
      </c>
      <c r="S179" s="208">
        <v>0</v>
      </c>
      <c r="T179" s="20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0" t="s">
        <v>213</v>
      </c>
      <c r="AT179" s="210" t="s">
        <v>201</v>
      </c>
      <c r="AU179" s="210" t="s">
        <v>76</v>
      </c>
      <c r="AY179" s="17" t="s">
        <v>206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17" t="s">
        <v>83</v>
      </c>
      <c r="BK179" s="211">
        <f>ROUND(I179*H179,2)</f>
        <v>0</v>
      </c>
      <c r="BL179" s="17" t="s">
        <v>214</v>
      </c>
      <c r="BM179" s="210" t="s">
        <v>580</v>
      </c>
    </row>
    <row r="180" s="2" customFormat="1" ht="24" customHeight="1">
      <c r="A180" s="39"/>
      <c r="B180" s="40"/>
      <c r="C180" s="198" t="s">
        <v>581</v>
      </c>
      <c r="D180" s="198" t="s">
        <v>201</v>
      </c>
      <c r="E180" s="199" t="s">
        <v>582</v>
      </c>
      <c r="F180" s="200" t="s">
        <v>583</v>
      </c>
      <c r="G180" s="201" t="s">
        <v>204</v>
      </c>
      <c r="H180" s="202">
        <v>3</v>
      </c>
      <c r="I180" s="203"/>
      <c r="J180" s="204">
        <f>ROUND(I180*H180,2)</f>
        <v>0</v>
      </c>
      <c r="K180" s="200" t="s">
        <v>212</v>
      </c>
      <c r="L180" s="205"/>
      <c r="M180" s="206" t="s">
        <v>32</v>
      </c>
      <c r="N180" s="207" t="s">
        <v>47</v>
      </c>
      <c r="O180" s="85"/>
      <c r="P180" s="208">
        <f>O180*H180</f>
        <v>0</v>
      </c>
      <c r="Q180" s="208">
        <v>0</v>
      </c>
      <c r="R180" s="208">
        <f>Q180*H180</f>
        <v>0</v>
      </c>
      <c r="S180" s="208">
        <v>0</v>
      </c>
      <c r="T180" s="20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0" t="s">
        <v>213</v>
      </c>
      <c r="AT180" s="210" t="s">
        <v>201</v>
      </c>
      <c r="AU180" s="210" t="s">
        <v>76</v>
      </c>
      <c r="AY180" s="17" t="s">
        <v>206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7" t="s">
        <v>83</v>
      </c>
      <c r="BK180" s="211">
        <f>ROUND(I180*H180,2)</f>
        <v>0</v>
      </c>
      <c r="BL180" s="17" t="s">
        <v>214</v>
      </c>
      <c r="BM180" s="210" t="s">
        <v>584</v>
      </c>
    </row>
    <row r="181" s="2" customFormat="1" ht="24" customHeight="1">
      <c r="A181" s="39"/>
      <c r="B181" s="40"/>
      <c r="C181" s="198" t="s">
        <v>585</v>
      </c>
      <c r="D181" s="198" t="s">
        <v>201</v>
      </c>
      <c r="E181" s="199" t="s">
        <v>586</v>
      </c>
      <c r="F181" s="200" t="s">
        <v>587</v>
      </c>
      <c r="G181" s="201" t="s">
        <v>204</v>
      </c>
      <c r="H181" s="202">
        <v>3</v>
      </c>
      <c r="I181" s="203"/>
      <c r="J181" s="204">
        <f>ROUND(I181*H181,2)</f>
        <v>0</v>
      </c>
      <c r="K181" s="200" t="s">
        <v>212</v>
      </c>
      <c r="L181" s="205"/>
      <c r="M181" s="206" t="s">
        <v>32</v>
      </c>
      <c r="N181" s="207" t="s">
        <v>47</v>
      </c>
      <c r="O181" s="85"/>
      <c r="P181" s="208">
        <f>O181*H181</f>
        <v>0</v>
      </c>
      <c r="Q181" s="208">
        <v>0</v>
      </c>
      <c r="R181" s="208">
        <f>Q181*H181</f>
        <v>0</v>
      </c>
      <c r="S181" s="208">
        <v>0</v>
      </c>
      <c r="T181" s="20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0" t="s">
        <v>205</v>
      </c>
      <c r="AT181" s="210" t="s">
        <v>201</v>
      </c>
      <c r="AU181" s="210" t="s">
        <v>76</v>
      </c>
      <c r="AY181" s="17" t="s">
        <v>206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17" t="s">
        <v>83</v>
      </c>
      <c r="BK181" s="211">
        <f>ROUND(I181*H181,2)</f>
        <v>0</v>
      </c>
      <c r="BL181" s="17" t="s">
        <v>205</v>
      </c>
      <c r="BM181" s="210" t="s">
        <v>588</v>
      </c>
    </row>
    <row r="182" s="2" customFormat="1" ht="24" customHeight="1">
      <c r="A182" s="39"/>
      <c r="B182" s="40"/>
      <c r="C182" s="198" t="s">
        <v>589</v>
      </c>
      <c r="D182" s="198" t="s">
        <v>201</v>
      </c>
      <c r="E182" s="199" t="s">
        <v>590</v>
      </c>
      <c r="F182" s="200" t="s">
        <v>591</v>
      </c>
      <c r="G182" s="201" t="s">
        <v>592</v>
      </c>
      <c r="H182" s="202">
        <v>3</v>
      </c>
      <c r="I182" s="203"/>
      <c r="J182" s="204">
        <f>ROUND(I182*H182,2)</f>
        <v>0</v>
      </c>
      <c r="K182" s="200" t="s">
        <v>212</v>
      </c>
      <c r="L182" s="205"/>
      <c r="M182" s="206" t="s">
        <v>32</v>
      </c>
      <c r="N182" s="207" t="s">
        <v>47</v>
      </c>
      <c r="O182" s="85"/>
      <c r="P182" s="208">
        <f>O182*H182</f>
        <v>0</v>
      </c>
      <c r="Q182" s="208">
        <v>0</v>
      </c>
      <c r="R182" s="208">
        <f>Q182*H182</f>
        <v>0</v>
      </c>
      <c r="S182" s="208">
        <v>0</v>
      </c>
      <c r="T182" s="20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0" t="s">
        <v>213</v>
      </c>
      <c r="AT182" s="210" t="s">
        <v>201</v>
      </c>
      <c r="AU182" s="210" t="s">
        <v>76</v>
      </c>
      <c r="AY182" s="17" t="s">
        <v>206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17" t="s">
        <v>83</v>
      </c>
      <c r="BK182" s="211">
        <f>ROUND(I182*H182,2)</f>
        <v>0</v>
      </c>
      <c r="BL182" s="17" t="s">
        <v>214</v>
      </c>
      <c r="BM182" s="210" t="s">
        <v>593</v>
      </c>
    </row>
    <row r="183" s="2" customFormat="1" ht="24" customHeight="1">
      <c r="A183" s="39"/>
      <c r="B183" s="40"/>
      <c r="C183" s="198" t="s">
        <v>594</v>
      </c>
      <c r="D183" s="198" t="s">
        <v>201</v>
      </c>
      <c r="E183" s="199" t="s">
        <v>595</v>
      </c>
      <c r="F183" s="200" t="s">
        <v>596</v>
      </c>
      <c r="G183" s="201" t="s">
        <v>204</v>
      </c>
      <c r="H183" s="202">
        <v>6</v>
      </c>
      <c r="I183" s="203"/>
      <c r="J183" s="204">
        <f>ROUND(I183*H183,2)</f>
        <v>0</v>
      </c>
      <c r="K183" s="200" t="s">
        <v>212</v>
      </c>
      <c r="L183" s="205"/>
      <c r="M183" s="206" t="s">
        <v>32</v>
      </c>
      <c r="N183" s="207" t="s">
        <v>47</v>
      </c>
      <c r="O183" s="85"/>
      <c r="P183" s="208">
        <f>O183*H183</f>
        <v>0</v>
      </c>
      <c r="Q183" s="208">
        <v>0</v>
      </c>
      <c r="R183" s="208">
        <f>Q183*H183</f>
        <v>0</v>
      </c>
      <c r="S183" s="208">
        <v>0</v>
      </c>
      <c r="T183" s="20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0" t="s">
        <v>213</v>
      </c>
      <c r="AT183" s="210" t="s">
        <v>201</v>
      </c>
      <c r="AU183" s="210" t="s">
        <v>76</v>
      </c>
      <c r="AY183" s="17" t="s">
        <v>206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7" t="s">
        <v>83</v>
      </c>
      <c r="BK183" s="211">
        <f>ROUND(I183*H183,2)</f>
        <v>0</v>
      </c>
      <c r="BL183" s="17" t="s">
        <v>214</v>
      </c>
      <c r="BM183" s="210" t="s">
        <v>597</v>
      </c>
    </row>
    <row r="184" s="2" customFormat="1" ht="24" customHeight="1">
      <c r="A184" s="39"/>
      <c r="B184" s="40"/>
      <c r="C184" s="198" t="s">
        <v>598</v>
      </c>
      <c r="D184" s="198" t="s">
        <v>201</v>
      </c>
      <c r="E184" s="199" t="s">
        <v>599</v>
      </c>
      <c r="F184" s="200" t="s">
        <v>600</v>
      </c>
      <c r="G184" s="201" t="s">
        <v>204</v>
      </c>
      <c r="H184" s="202">
        <v>6</v>
      </c>
      <c r="I184" s="203"/>
      <c r="J184" s="204">
        <f>ROUND(I184*H184,2)</f>
        <v>0</v>
      </c>
      <c r="K184" s="200" t="s">
        <v>212</v>
      </c>
      <c r="L184" s="205"/>
      <c r="M184" s="206" t="s">
        <v>32</v>
      </c>
      <c r="N184" s="207" t="s">
        <v>47</v>
      </c>
      <c r="O184" s="85"/>
      <c r="P184" s="208">
        <f>O184*H184</f>
        <v>0</v>
      </c>
      <c r="Q184" s="208">
        <v>0</v>
      </c>
      <c r="R184" s="208">
        <f>Q184*H184</f>
        <v>0</v>
      </c>
      <c r="S184" s="208">
        <v>0</v>
      </c>
      <c r="T184" s="20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0" t="s">
        <v>213</v>
      </c>
      <c r="AT184" s="210" t="s">
        <v>201</v>
      </c>
      <c r="AU184" s="210" t="s">
        <v>76</v>
      </c>
      <c r="AY184" s="17" t="s">
        <v>206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17" t="s">
        <v>83</v>
      </c>
      <c r="BK184" s="211">
        <f>ROUND(I184*H184,2)</f>
        <v>0</v>
      </c>
      <c r="BL184" s="17" t="s">
        <v>214</v>
      </c>
      <c r="BM184" s="210" t="s">
        <v>601</v>
      </c>
    </row>
    <row r="185" s="2" customFormat="1" ht="24" customHeight="1">
      <c r="A185" s="39"/>
      <c r="B185" s="40"/>
      <c r="C185" s="198" t="s">
        <v>602</v>
      </c>
      <c r="D185" s="198" t="s">
        <v>201</v>
      </c>
      <c r="E185" s="199" t="s">
        <v>603</v>
      </c>
      <c r="F185" s="200" t="s">
        <v>604</v>
      </c>
      <c r="G185" s="201" t="s">
        <v>204</v>
      </c>
      <c r="H185" s="202">
        <v>3</v>
      </c>
      <c r="I185" s="203"/>
      <c r="J185" s="204">
        <f>ROUND(I185*H185,2)</f>
        <v>0</v>
      </c>
      <c r="K185" s="200" t="s">
        <v>212</v>
      </c>
      <c r="L185" s="205"/>
      <c r="M185" s="206" t="s">
        <v>32</v>
      </c>
      <c r="N185" s="207" t="s">
        <v>47</v>
      </c>
      <c r="O185" s="85"/>
      <c r="P185" s="208">
        <f>O185*H185</f>
        <v>0</v>
      </c>
      <c r="Q185" s="208">
        <v>0</v>
      </c>
      <c r="R185" s="208">
        <f>Q185*H185</f>
        <v>0</v>
      </c>
      <c r="S185" s="208">
        <v>0</v>
      </c>
      <c r="T185" s="20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0" t="s">
        <v>213</v>
      </c>
      <c r="AT185" s="210" t="s">
        <v>201</v>
      </c>
      <c r="AU185" s="210" t="s">
        <v>76</v>
      </c>
      <c r="AY185" s="17" t="s">
        <v>206</v>
      </c>
      <c r="BE185" s="211">
        <f>IF(N185="základní",J185,0)</f>
        <v>0</v>
      </c>
      <c r="BF185" s="211">
        <f>IF(N185="snížená",J185,0)</f>
        <v>0</v>
      </c>
      <c r="BG185" s="211">
        <f>IF(N185="zákl. přenesená",J185,0)</f>
        <v>0</v>
      </c>
      <c r="BH185" s="211">
        <f>IF(N185="sníž. přenesená",J185,0)</f>
        <v>0</v>
      </c>
      <c r="BI185" s="211">
        <f>IF(N185="nulová",J185,0)</f>
        <v>0</v>
      </c>
      <c r="BJ185" s="17" t="s">
        <v>83</v>
      </c>
      <c r="BK185" s="211">
        <f>ROUND(I185*H185,2)</f>
        <v>0</v>
      </c>
      <c r="BL185" s="17" t="s">
        <v>214</v>
      </c>
      <c r="BM185" s="210" t="s">
        <v>605</v>
      </c>
    </row>
    <row r="186" s="2" customFormat="1" ht="24" customHeight="1">
      <c r="A186" s="39"/>
      <c r="B186" s="40"/>
      <c r="C186" s="198" t="s">
        <v>606</v>
      </c>
      <c r="D186" s="198" t="s">
        <v>201</v>
      </c>
      <c r="E186" s="199" t="s">
        <v>607</v>
      </c>
      <c r="F186" s="200" t="s">
        <v>608</v>
      </c>
      <c r="G186" s="201" t="s">
        <v>204</v>
      </c>
      <c r="H186" s="202">
        <v>1</v>
      </c>
      <c r="I186" s="203"/>
      <c r="J186" s="204">
        <f>ROUND(I186*H186,2)</f>
        <v>0</v>
      </c>
      <c r="K186" s="200" t="s">
        <v>212</v>
      </c>
      <c r="L186" s="205"/>
      <c r="M186" s="206" t="s">
        <v>32</v>
      </c>
      <c r="N186" s="207" t="s">
        <v>47</v>
      </c>
      <c r="O186" s="85"/>
      <c r="P186" s="208">
        <f>O186*H186</f>
        <v>0</v>
      </c>
      <c r="Q186" s="208">
        <v>0</v>
      </c>
      <c r="R186" s="208">
        <f>Q186*H186</f>
        <v>0</v>
      </c>
      <c r="S186" s="208">
        <v>0</v>
      </c>
      <c r="T186" s="20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0" t="s">
        <v>213</v>
      </c>
      <c r="AT186" s="210" t="s">
        <v>201</v>
      </c>
      <c r="AU186" s="210" t="s">
        <v>76</v>
      </c>
      <c r="AY186" s="17" t="s">
        <v>206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17" t="s">
        <v>83</v>
      </c>
      <c r="BK186" s="211">
        <f>ROUND(I186*H186,2)</f>
        <v>0</v>
      </c>
      <c r="BL186" s="17" t="s">
        <v>214</v>
      </c>
      <c r="BM186" s="210" t="s">
        <v>609</v>
      </c>
    </row>
    <row r="187" s="2" customFormat="1" ht="24" customHeight="1">
      <c r="A187" s="39"/>
      <c r="B187" s="40"/>
      <c r="C187" s="198" t="s">
        <v>610</v>
      </c>
      <c r="D187" s="198" t="s">
        <v>201</v>
      </c>
      <c r="E187" s="199" t="s">
        <v>611</v>
      </c>
      <c r="F187" s="200" t="s">
        <v>612</v>
      </c>
      <c r="G187" s="201" t="s">
        <v>204</v>
      </c>
      <c r="H187" s="202">
        <v>3</v>
      </c>
      <c r="I187" s="203"/>
      <c r="J187" s="204">
        <f>ROUND(I187*H187,2)</f>
        <v>0</v>
      </c>
      <c r="K187" s="200" t="s">
        <v>212</v>
      </c>
      <c r="L187" s="205"/>
      <c r="M187" s="206" t="s">
        <v>32</v>
      </c>
      <c r="N187" s="207" t="s">
        <v>47</v>
      </c>
      <c r="O187" s="85"/>
      <c r="P187" s="208">
        <f>O187*H187</f>
        <v>0</v>
      </c>
      <c r="Q187" s="208">
        <v>0</v>
      </c>
      <c r="R187" s="208">
        <f>Q187*H187</f>
        <v>0</v>
      </c>
      <c r="S187" s="208">
        <v>0</v>
      </c>
      <c r="T187" s="20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0" t="s">
        <v>213</v>
      </c>
      <c r="AT187" s="210" t="s">
        <v>201</v>
      </c>
      <c r="AU187" s="210" t="s">
        <v>76</v>
      </c>
      <c r="AY187" s="17" t="s">
        <v>206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17" t="s">
        <v>83</v>
      </c>
      <c r="BK187" s="211">
        <f>ROUND(I187*H187,2)</f>
        <v>0</v>
      </c>
      <c r="BL187" s="17" t="s">
        <v>214</v>
      </c>
      <c r="BM187" s="210" t="s">
        <v>613</v>
      </c>
    </row>
    <row r="188" s="2" customFormat="1" ht="24" customHeight="1">
      <c r="A188" s="39"/>
      <c r="B188" s="40"/>
      <c r="C188" s="198" t="s">
        <v>614</v>
      </c>
      <c r="D188" s="198" t="s">
        <v>201</v>
      </c>
      <c r="E188" s="199" t="s">
        <v>615</v>
      </c>
      <c r="F188" s="200" t="s">
        <v>616</v>
      </c>
      <c r="G188" s="201" t="s">
        <v>204</v>
      </c>
      <c r="H188" s="202">
        <v>15</v>
      </c>
      <c r="I188" s="203"/>
      <c r="J188" s="204">
        <f>ROUND(I188*H188,2)</f>
        <v>0</v>
      </c>
      <c r="K188" s="200" t="s">
        <v>212</v>
      </c>
      <c r="L188" s="205"/>
      <c r="M188" s="206" t="s">
        <v>32</v>
      </c>
      <c r="N188" s="207" t="s">
        <v>47</v>
      </c>
      <c r="O188" s="85"/>
      <c r="P188" s="208">
        <f>O188*H188</f>
        <v>0</v>
      </c>
      <c r="Q188" s="208">
        <v>0</v>
      </c>
      <c r="R188" s="208">
        <f>Q188*H188</f>
        <v>0</v>
      </c>
      <c r="S188" s="208">
        <v>0</v>
      </c>
      <c r="T188" s="20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0" t="s">
        <v>213</v>
      </c>
      <c r="AT188" s="210" t="s">
        <v>201</v>
      </c>
      <c r="AU188" s="210" t="s">
        <v>76</v>
      </c>
      <c r="AY188" s="17" t="s">
        <v>206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17" t="s">
        <v>83</v>
      </c>
      <c r="BK188" s="211">
        <f>ROUND(I188*H188,2)</f>
        <v>0</v>
      </c>
      <c r="BL188" s="17" t="s">
        <v>214</v>
      </c>
      <c r="BM188" s="210" t="s">
        <v>617</v>
      </c>
    </row>
    <row r="189" s="2" customFormat="1" ht="24" customHeight="1">
      <c r="A189" s="39"/>
      <c r="B189" s="40"/>
      <c r="C189" s="198" t="s">
        <v>618</v>
      </c>
      <c r="D189" s="198" t="s">
        <v>201</v>
      </c>
      <c r="E189" s="199" t="s">
        <v>619</v>
      </c>
      <c r="F189" s="200" t="s">
        <v>620</v>
      </c>
      <c r="G189" s="201" t="s">
        <v>204</v>
      </c>
      <c r="H189" s="202">
        <v>1</v>
      </c>
      <c r="I189" s="203"/>
      <c r="J189" s="204">
        <f>ROUND(I189*H189,2)</f>
        <v>0</v>
      </c>
      <c r="K189" s="200" t="s">
        <v>212</v>
      </c>
      <c r="L189" s="205"/>
      <c r="M189" s="206" t="s">
        <v>32</v>
      </c>
      <c r="N189" s="207" t="s">
        <v>47</v>
      </c>
      <c r="O189" s="85"/>
      <c r="P189" s="208">
        <f>O189*H189</f>
        <v>0</v>
      </c>
      <c r="Q189" s="208">
        <v>0</v>
      </c>
      <c r="R189" s="208">
        <f>Q189*H189</f>
        <v>0</v>
      </c>
      <c r="S189" s="208">
        <v>0</v>
      </c>
      <c r="T189" s="20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0" t="s">
        <v>213</v>
      </c>
      <c r="AT189" s="210" t="s">
        <v>201</v>
      </c>
      <c r="AU189" s="210" t="s">
        <v>76</v>
      </c>
      <c r="AY189" s="17" t="s">
        <v>206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7" t="s">
        <v>83</v>
      </c>
      <c r="BK189" s="211">
        <f>ROUND(I189*H189,2)</f>
        <v>0</v>
      </c>
      <c r="BL189" s="17" t="s">
        <v>214</v>
      </c>
      <c r="BM189" s="210" t="s">
        <v>621</v>
      </c>
    </row>
    <row r="190" s="2" customFormat="1" ht="24" customHeight="1">
      <c r="A190" s="39"/>
      <c r="B190" s="40"/>
      <c r="C190" s="198" t="s">
        <v>622</v>
      </c>
      <c r="D190" s="198" t="s">
        <v>201</v>
      </c>
      <c r="E190" s="199" t="s">
        <v>623</v>
      </c>
      <c r="F190" s="200" t="s">
        <v>624</v>
      </c>
      <c r="G190" s="201" t="s">
        <v>531</v>
      </c>
      <c r="H190" s="202">
        <v>2</v>
      </c>
      <c r="I190" s="203"/>
      <c r="J190" s="204">
        <f>ROUND(I190*H190,2)</f>
        <v>0</v>
      </c>
      <c r="K190" s="200" t="s">
        <v>212</v>
      </c>
      <c r="L190" s="205"/>
      <c r="M190" s="206" t="s">
        <v>32</v>
      </c>
      <c r="N190" s="207" t="s">
        <v>47</v>
      </c>
      <c r="O190" s="85"/>
      <c r="P190" s="208">
        <f>O190*H190</f>
        <v>0</v>
      </c>
      <c r="Q190" s="208">
        <v>0</v>
      </c>
      <c r="R190" s="208">
        <f>Q190*H190</f>
        <v>0</v>
      </c>
      <c r="S190" s="208">
        <v>0</v>
      </c>
      <c r="T190" s="20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0" t="s">
        <v>213</v>
      </c>
      <c r="AT190" s="210" t="s">
        <v>201</v>
      </c>
      <c r="AU190" s="210" t="s">
        <v>76</v>
      </c>
      <c r="AY190" s="17" t="s">
        <v>206</v>
      </c>
      <c r="BE190" s="211">
        <f>IF(N190="základní",J190,0)</f>
        <v>0</v>
      </c>
      <c r="BF190" s="211">
        <f>IF(N190="snížená",J190,0)</f>
        <v>0</v>
      </c>
      <c r="BG190" s="211">
        <f>IF(N190="zákl. přenesená",J190,0)</f>
        <v>0</v>
      </c>
      <c r="BH190" s="211">
        <f>IF(N190="sníž. přenesená",J190,0)</f>
        <v>0</v>
      </c>
      <c r="BI190" s="211">
        <f>IF(N190="nulová",J190,0)</f>
        <v>0</v>
      </c>
      <c r="BJ190" s="17" t="s">
        <v>83</v>
      </c>
      <c r="BK190" s="211">
        <f>ROUND(I190*H190,2)</f>
        <v>0</v>
      </c>
      <c r="BL190" s="17" t="s">
        <v>214</v>
      </c>
      <c r="BM190" s="210" t="s">
        <v>625</v>
      </c>
    </row>
    <row r="191" s="2" customFormat="1" ht="24" customHeight="1">
      <c r="A191" s="39"/>
      <c r="B191" s="40"/>
      <c r="C191" s="216" t="s">
        <v>626</v>
      </c>
      <c r="D191" s="216" t="s">
        <v>627</v>
      </c>
      <c r="E191" s="217" t="s">
        <v>628</v>
      </c>
      <c r="F191" s="218" t="s">
        <v>629</v>
      </c>
      <c r="G191" s="219" t="s">
        <v>239</v>
      </c>
      <c r="H191" s="220">
        <v>21</v>
      </c>
      <c r="I191" s="221"/>
      <c r="J191" s="222">
        <f>ROUND(I191*H191,2)</f>
        <v>0</v>
      </c>
      <c r="K191" s="218" t="s">
        <v>212</v>
      </c>
      <c r="L191" s="45"/>
      <c r="M191" s="223" t="s">
        <v>32</v>
      </c>
      <c r="N191" s="224" t="s">
        <v>47</v>
      </c>
      <c r="O191" s="85"/>
      <c r="P191" s="208">
        <f>O191*H191</f>
        <v>0</v>
      </c>
      <c r="Q191" s="208">
        <v>0</v>
      </c>
      <c r="R191" s="208">
        <f>Q191*H191</f>
        <v>0</v>
      </c>
      <c r="S191" s="208">
        <v>0</v>
      </c>
      <c r="T191" s="20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0" t="s">
        <v>220</v>
      </c>
      <c r="AT191" s="210" t="s">
        <v>627</v>
      </c>
      <c r="AU191" s="210" t="s">
        <v>76</v>
      </c>
      <c r="AY191" s="17" t="s">
        <v>206</v>
      </c>
      <c r="BE191" s="211">
        <f>IF(N191="základní",J191,0)</f>
        <v>0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17" t="s">
        <v>83</v>
      </c>
      <c r="BK191" s="211">
        <f>ROUND(I191*H191,2)</f>
        <v>0</v>
      </c>
      <c r="BL191" s="17" t="s">
        <v>220</v>
      </c>
      <c r="BM191" s="210" t="s">
        <v>630</v>
      </c>
    </row>
    <row r="192" s="2" customFormat="1" ht="24" customHeight="1">
      <c r="A192" s="39"/>
      <c r="B192" s="40"/>
      <c r="C192" s="216" t="s">
        <v>631</v>
      </c>
      <c r="D192" s="216" t="s">
        <v>627</v>
      </c>
      <c r="E192" s="217" t="s">
        <v>632</v>
      </c>
      <c r="F192" s="218" t="s">
        <v>633</v>
      </c>
      <c r="G192" s="219" t="s">
        <v>204</v>
      </c>
      <c r="H192" s="220">
        <v>4</v>
      </c>
      <c r="I192" s="221"/>
      <c r="J192" s="222">
        <f>ROUND(I192*H192,2)</f>
        <v>0</v>
      </c>
      <c r="K192" s="218" t="s">
        <v>212</v>
      </c>
      <c r="L192" s="45"/>
      <c r="M192" s="223" t="s">
        <v>32</v>
      </c>
      <c r="N192" s="224" t="s">
        <v>47</v>
      </c>
      <c r="O192" s="85"/>
      <c r="P192" s="208">
        <f>O192*H192</f>
        <v>0</v>
      </c>
      <c r="Q192" s="208">
        <v>0</v>
      </c>
      <c r="R192" s="208">
        <f>Q192*H192</f>
        <v>0</v>
      </c>
      <c r="S192" s="208">
        <v>0</v>
      </c>
      <c r="T192" s="20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0" t="s">
        <v>220</v>
      </c>
      <c r="AT192" s="210" t="s">
        <v>627</v>
      </c>
      <c r="AU192" s="210" t="s">
        <v>76</v>
      </c>
      <c r="AY192" s="17" t="s">
        <v>206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7" t="s">
        <v>83</v>
      </c>
      <c r="BK192" s="211">
        <f>ROUND(I192*H192,2)</f>
        <v>0</v>
      </c>
      <c r="BL192" s="17" t="s">
        <v>220</v>
      </c>
      <c r="BM192" s="210" t="s">
        <v>634</v>
      </c>
    </row>
    <row r="193" s="2" customFormat="1" ht="24" customHeight="1">
      <c r="A193" s="39"/>
      <c r="B193" s="40"/>
      <c r="C193" s="216" t="s">
        <v>635</v>
      </c>
      <c r="D193" s="216" t="s">
        <v>627</v>
      </c>
      <c r="E193" s="217" t="s">
        <v>636</v>
      </c>
      <c r="F193" s="218" t="s">
        <v>637</v>
      </c>
      <c r="G193" s="219" t="s">
        <v>204</v>
      </c>
      <c r="H193" s="220">
        <v>1</v>
      </c>
      <c r="I193" s="221"/>
      <c r="J193" s="222">
        <f>ROUND(I193*H193,2)</f>
        <v>0</v>
      </c>
      <c r="K193" s="218" t="s">
        <v>212</v>
      </c>
      <c r="L193" s="45"/>
      <c r="M193" s="223" t="s">
        <v>32</v>
      </c>
      <c r="N193" s="224" t="s">
        <v>47</v>
      </c>
      <c r="O193" s="85"/>
      <c r="P193" s="208">
        <f>O193*H193</f>
        <v>0</v>
      </c>
      <c r="Q193" s="208">
        <v>0</v>
      </c>
      <c r="R193" s="208">
        <f>Q193*H193</f>
        <v>0</v>
      </c>
      <c r="S193" s="208">
        <v>0</v>
      </c>
      <c r="T193" s="20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0" t="s">
        <v>220</v>
      </c>
      <c r="AT193" s="210" t="s">
        <v>627</v>
      </c>
      <c r="AU193" s="210" t="s">
        <v>76</v>
      </c>
      <c r="AY193" s="17" t="s">
        <v>206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17" t="s">
        <v>83</v>
      </c>
      <c r="BK193" s="211">
        <f>ROUND(I193*H193,2)</f>
        <v>0</v>
      </c>
      <c r="BL193" s="17" t="s">
        <v>220</v>
      </c>
      <c r="BM193" s="210" t="s">
        <v>638</v>
      </c>
    </row>
    <row r="194" s="2" customFormat="1" ht="24" customHeight="1">
      <c r="A194" s="39"/>
      <c r="B194" s="40"/>
      <c r="C194" s="216" t="s">
        <v>639</v>
      </c>
      <c r="D194" s="216" t="s">
        <v>627</v>
      </c>
      <c r="E194" s="217" t="s">
        <v>640</v>
      </c>
      <c r="F194" s="218" t="s">
        <v>641</v>
      </c>
      <c r="G194" s="219" t="s">
        <v>204</v>
      </c>
      <c r="H194" s="220">
        <v>2</v>
      </c>
      <c r="I194" s="221"/>
      <c r="J194" s="222">
        <f>ROUND(I194*H194,2)</f>
        <v>0</v>
      </c>
      <c r="K194" s="218" t="s">
        <v>212</v>
      </c>
      <c r="L194" s="45"/>
      <c r="M194" s="223" t="s">
        <v>32</v>
      </c>
      <c r="N194" s="224" t="s">
        <v>47</v>
      </c>
      <c r="O194" s="85"/>
      <c r="P194" s="208">
        <f>O194*H194</f>
        <v>0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0" t="s">
        <v>220</v>
      </c>
      <c r="AT194" s="210" t="s">
        <v>627</v>
      </c>
      <c r="AU194" s="210" t="s">
        <v>76</v>
      </c>
      <c r="AY194" s="17" t="s">
        <v>206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17" t="s">
        <v>83</v>
      </c>
      <c r="BK194" s="211">
        <f>ROUND(I194*H194,2)</f>
        <v>0</v>
      </c>
      <c r="BL194" s="17" t="s">
        <v>220</v>
      </c>
      <c r="BM194" s="210" t="s">
        <v>642</v>
      </c>
    </row>
    <row r="195" s="2" customFormat="1" ht="24" customHeight="1">
      <c r="A195" s="39"/>
      <c r="B195" s="40"/>
      <c r="C195" s="216" t="s">
        <v>643</v>
      </c>
      <c r="D195" s="216" t="s">
        <v>627</v>
      </c>
      <c r="E195" s="217" t="s">
        <v>644</v>
      </c>
      <c r="F195" s="218" t="s">
        <v>645</v>
      </c>
      <c r="G195" s="219" t="s">
        <v>204</v>
      </c>
      <c r="H195" s="220">
        <v>1</v>
      </c>
      <c r="I195" s="221"/>
      <c r="J195" s="222">
        <f>ROUND(I195*H195,2)</f>
        <v>0</v>
      </c>
      <c r="K195" s="218" t="s">
        <v>212</v>
      </c>
      <c r="L195" s="45"/>
      <c r="M195" s="223" t="s">
        <v>32</v>
      </c>
      <c r="N195" s="224" t="s">
        <v>47</v>
      </c>
      <c r="O195" s="85"/>
      <c r="P195" s="208">
        <f>O195*H195</f>
        <v>0</v>
      </c>
      <c r="Q195" s="208">
        <v>0</v>
      </c>
      <c r="R195" s="208">
        <f>Q195*H195</f>
        <v>0</v>
      </c>
      <c r="S195" s="208">
        <v>0</v>
      </c>
      <c r="T195" s="20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0" t="s">
        <v>220</v>
      </c>
      <c r="AT195" s="210" t="s">
        <v>627</v>
      </c>
      <c r="AU195" s="210" t="s">
        <v>76</v>
      </c>
      <c r="AY195" s="17" t="s">
        <v>206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17" t="s">
        <v>83</v>
      </c>
      <c r="BK195" s="211">
        <f>ROUND(I195*H195,2)</f>
        <v>0</v>
      </c>
      <c r="BL195" s="17" t="s">
        <v>220</v>
      </c>
      <c r="BM195" s="210" t="s">
        <v>646</v>
      </c>
    </row>
    <row r="196" s="2" customFormat="1" ht="24" customHeight="1">
      <c r="A196" s="39"/>
      <c r="B196" s="40"/>
      <c r="C196" s="216" t="s">
        <v>647</v>
      </c>
      <c r="D196" s="216" t="s">
        <v>627</v>
      </c>
      <c r="E196" s="217" t="s">
        <v>648</v>
      </c>
      <c r="F196" s="218" t="s">
        <v>649</v>
      </c>
      <c r="G196" s="219" t="s">
        <v>204</v>
      </c>
      <c r="H196" s="220">
        <v>1</v>
      </c>
      <c r="I196" s="221"/>
      <c r="J196" s="222">
        <f>ROUND(I196*H196,2)</f>
        <v>0</v>
      </c>
      <c r="K196" s="218" t="s">
        <v>212</v>
      </c>
      <c r="L196" s="45"/>
      <c r="M196" s="223" t="s">
        <v>32</v>
      </c>
      <c r="N196" s="224" t="s">
        <v>47</v>
      </c>
      <c r="O196" s="85"/>
      <c r="P196" s="208">
        <f>O196*H196</f>
        <v>0</v>
      </c>
      <c r="Q196" s="208">
        <v>0</v>
      </c>
      <c r="R196" s="208">
        <f>Q196*H196</f>
        <v>0</v>
      </c>
      <c r="S196" s="208">
        <v>0</v>
      </c>
      <c r="T196" s="20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0" t="s">
        <v>220</v>
      </c>
      <c r="AT196" s="210" t="s">
        <v>627</v>
      </c>
      <c r="AU196" s="210" t="s">
        <v>76</v>
      </c>
      <c r="AY196" s="17" t="s">
        <v>206</v>
      </c>
      <c r="BE196" s="211">
        <f>IF(N196="základní",J196,0)</f>
        <v>0</v>
      </c>
      <c r="BF196" s="211">
        <f>IF(N196="snížená",J196,0)</f>
        <v>0</v>
      </c>
      <c r="BG196" s="211">
        <f>IF(N196="zákl. přenesená",J196,0)</f>
        <v>0</v>
      </c>
      <c r="BH196" s="211">
        <f>IF(N196="sníž. přenesená",J196,0)</f>
        <v>0</v>
      </c>
      <c r="BI196" s="211">
        <f>IF(N196="nulová",J196,0)</f>
        <v>0</v>
      </c>
      <c r="BJ196" s="17" t="s">
        <v>83</v>
      </c>
      <c r="BK196" s="211">
        <f>ROUND(I196*H196,2)</f>
        <v>0</v>
      </c>
      <c r="BL196" s="17" t="s">
        <v>220</v>
      </c>
      <c r="BM196" s="210" t="s">
        <v>650</v>
      </c>
    </row>
    <row r="197" s="2" customFormat="1" ht="24" customHeight="1">
      <c r="A197" s="39"/>
      <c r="B197" s="40"/>
      <c r="C197" s="216" t="s">
        <v>651</v>
      </c>
      <c r="D197" s="216" t="s">
        <v>627</v>
      </c>
      <c r="E197" s="217" t="s">
        <v>652</v>
      </c>
      <c r="F197" s="218" t="s">
        <v>653</v>
      </c>
      <c r="G197" s="219" t="s">
        <v>204</v>
      </c>
      <c r="H197" s="220">
        <v>2</v>
      </c>
      <c r="I197" s="221"/>
      <c r="J197" s="222">
        <f>ROUND(I197*H197,2)</f>
        <v>0</v>
      </c>
      <c r="K197" s="218" t="s">
        <v>212</v>
      </c>
      <c r="L197" s="45"/>
      <c r="M197" s="223" t="s">
        <v>32</v>
      </c>
      <c r="N197" s="224" t="s">
        <v>47</v>
      </c>
      <c r="O197" s="85"/>
      <c r="P197" s="208">
        <f>O197*H197</f>
        <v>0</v>
      </c>
      <c r="Q197" s="208">
        <v>0</v>
      </c>
      <c r="R197" s="208">
        <f>Q197*H197</f>
        <v>0</v>
      </c>
      <c r="S197" s="208">
        <v>0</v>
      </c>
      <c r="T197" s="20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0" t="s">
        <v>220</v>
      </c>
      <c r="AT197" s="210" t="s">
        <v>627</v>
      </c>
      <c r="AU197" s="210" t="s">
        <v>76</v>
      </c>
      <c r="AY197" s="17" t="s">
        <v>206</v>
      </c>
      <c r="BE197" s="211">
        <f>IF(N197="základní",J197,0)</f>
        <v>0</v>
      </c>
      <c r="BF197" s="211">
        <f>IF(N197="snížená",J197,0)</f>
        <v>0</v>
      </c>
      <c r="BG197" s="211">
        <f>IF(N197="zákl. přenesená",J197,0)</f>
        <v>0</v>
      </c>
      <c r="BH197" s="211">
        <f>IF(N197="sníž. přenesená",J197,0)</f>
        <v>0</v>
      </c>
      <c r="BI197" s="211">
        <f>IF(N197="nulová",J197,0)</f>
        <v>0</v>
      </c>
      <c r="BJ197" s="17" t="s">
        <v>83</v>
      </c>
      <c r="BK197" s="211">
        <f>ROUND(I197*H197,2)</f>
        <v>0</v>
      </c>
      <c r="BL197" s="17" t="s">
        <v>220</v>
      </c>
      <c r="BM197" s="210" t="s">
        <v>654</v>
      </c>
    </row>
    <row r="198" s="2" customFormat="1" ht="24" customHeight="1">
      <c r="A198" s="39"/>
      <c r="B198" s="40"/>
      <c r="C198" s="216" t="s">
        <v>655</v>
      </c>
      <c r="D198" s="216" t="s">
        <v>627</v>
      </c>
      <c r="E198" s="217" t="s">
        <v>656</v>
      </c>
      <c r="F198" s="218" t="s">
        <v>657</v>
      </c>
      <c r="G198" s="219" t="s">
        <v>239</v>
      </c>
      <c r="H198" s="220">
        <v>130</v>
      </c>
      <c r="I198" s="221"/>
      <c r="J198" s="222">
        <f>ROUND(I198*H198,2)</f>
        <v>0</v>
      </c>
      <c r="K198" s="218" t="s">
        <v>212</v>
      </c>
      <c r="L198" s="45"/>
      <c r="M198" s="223" t="s">
        <v>32</v>
      </c>
      <c r="N198" s="224" t="s">
        <v>47</v>
      </c>
      <c r="O198" s="85"/>
      <c r="P198" s="208">
        <f>O198*H198</f>
        <v>0</v>
      </c>
      <c r="Q198" s="208">
        <v>0</v>
      </c>
      <c r="R198" s="208">
        <f>Q198*H198</f>
        <v>0</v>
      </c>
      <c r="S198" s="208">
        <v>0</v>
      </c>
      <c r="T198" s="20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0" t="s">
        <v>268</v>
      </c>
      <c r="AT198" s="210" t="s">
        <v>627</v>
      </c>
      <c r="AU198" s="210" t="s">
        <v>76</v>
      </c>
      <c r="AY198" s="17" t="s">
        <v>206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17" t="s">
        <v>83</v>
      </c>
      <c r="BK198" s="211">
        <f>ROUND(I198*H198,2)</f>
        <v>0</v>
      </c>
      <c r="BL198" s="17" t="s">
        <v>268</v>
      </c>
      <c r="BM198" s="210" t="s">
        <v>658</v>
      </c>
    </row>
    <row r="199" s="2" customFormat="1" ht="24" customHeight="1">
      <c r="A199" s="39"/>
      <c r="B199" s="40"/>
      <c r="C199" s="216" t="s">
        <v>659</v>
      </c>
      <c r="D199" s="216" t="s">
        <v>627</v>
      </c>
      <c r="E199" s="217" t="s">
        <v>660</v>
      </c>
      <c r="F199" s="218" t="s">
        <v>661</v>
      </c>
      <c r="G199" s="219" t="s">
        <v>239</v>
      </c>
      <c r="H199" s="220">
        <v>18</v>
      </c>
      <c r="I199" s="221"/>
      <c r="J199" s="222">
        <f>ROUND(I199*H199,2)</f>
        <v>0</v>
      </c>
      <c r="K199" s="218" t="s">
        <v>212</v>
      </c>
      <c r="L199" s="45"/>
      <c r="M199" s="223" t="s">
        <v>32</v>
      </c>
      <c r="N199" s="224" t="s">
        <v>47</v>
      </c>
      <c r="O199" s="85"/>
      <c r="P199" s="208">
        <f>O199*H199</f>
        <v>0</v>
      </c>
      <c r="Q199" s="208">
        <v>0</v>
      </c>
      <c r="R199" s="208">
        <f>Q199*H199</f>
        <v>0</v>
      </c>
      <c r="S199" s="208">
        <v>0</v>
      </c>
      <c r="T199" s="20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0" t="s">
        <v>268</v>
      </c>
      <c r="AT199" s="210" t="s">
        <v>627</v>
      </c>
      <c r="AU199" s="210" t="s">
        <v>76</v>
      </c>
      <c r="AY199" s="17" t="s">
        <v>206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17" t="s">
        <v>83</v>
      </c>
      <c r="BK199" s="211">
        <f>ROUND(I199*H199,2)</f>
        <v>0</v>
      </c>
      <c r="BL199" s="17" t="s">
        <v>268</v>
      </c>
      <c r="BM199" s="210" t="s">
        <v>662</v>
      </c>
    </row>
    <row r="200" s="2" customFormat="1" ht="36" customHeight="1">
      <c r="A200" s="39"/>
      <c r="B200" s="40"/>
      <c r="C200" s="216" t="s">
        <v>663</v>
      </c>
      <c r="D200" s="216" t="s">
        <v>627</v>
      </c>
      <c r="E200" s="217" t="s">
        <v>664</v>
      </c>
      <c r="F200" s="218" t="s">
        <v>665</v>
      </c>
      <c r="G200" s="219" t="s">
        <v>204</v>
      </c>
      <c r="H200" s="220">
        <v>1</v>
      </c>
      <c r="I200" s="221"/>
      <c r="J200" s="222">
        <f>ROUND(I200*H200,2)</f>
        <v>0</v>
      </c>
      <c r="K200" s="218" t="s">
        <v>212</v>
      </c>
      <c r="L200" s="45"/>
      <c r="M200" s="223" t="s">
        <v>32</v>
      </c>
      <c r="N200" s="224" t="s">
        <v>47</v>
      </c>
      <c r="O200" s="85"/>
      <c r="P200" s="208">
        <f>O200*H200</f>
        <v>0</v>
      </c>
      <c r="Q200" s="208">
        <v>0</v>
      </c>
      <c r="R200" s="208">
        <f>Q200*H200</f>
        <v>0</v>
      </c>
      <c r="S200" s="208">
        <v>0</v>
      </c>
      <c r="T200" s="20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0" t="s">
        <v>220</v>
      </c>
      <c r="AT200" s="210" t="s">
        <v>627</v>
      </c>
      <c r="AU200" s="210" t="s">
        <v>76</v>
      </c>
      <c r="AY200" s="17" t="s">
        <v>206</v>
      </c>
      <c r="BE200" s="211">
        <f>IF(N200="základní",J200,0)</f>
        <v>0</v>
      </c>
      <c r="BF200" s="211">
        <f>IF(N200="snížená",J200,0)</f>
        <v>0</v>
      </c>
      <c r="BG200" s="211">
        <f>IF(N200="zákl. přenesená",J200,0)</f>
        <v>0</v>
      </c>
      <c r="BH200" s="211">
        <f>IF(N200="sníž. přenesená",J200,0)</f>
        <v>0</v>
      </c>
      <c r="BI200" s="211">
        <f>IF(N200="nulová",J200,0)</f>
        <v>0</v>
      </c>
      <c r="BJ200" s="17" t="s">
        <v>83</v>
      </c>
      <c r="BK200" s="211">
        <f>ROUND(I200*H200,2)</f>
        <v>0</v>
      </c>
      <c r="BL200" s="17" t="s">
        <v>220</v>
      </c>
      <c r="BM200" s="210" t="s">
        <v>666</v>
      </c>
    </row>
    <row r="201" s="2" customFormat="1" ht="24" customHeight="1">
      <c r="A201" s="39"/>
      <c r="B201" s="40"/>
      <c r="C201" s="216" t="s">
        <v>667</v>
      </c>
      <c r="D201" s="216" t="s">
        <v>627</v>
      </c>
      <c r="E201" s="217" t="s">
        <v>668</v>
      </c>
      <c r="F201" s="218" t="s">
        <v>669</v>
      </c>
      <c r="G201" s="219" t="s">
        <v>204</v>
      </c>
      <c r="H201" s="220">
        <v>1</v>
      </c>
      <c r="I201" s="221"/>
      <c r="J201" s="222">
        <f>ROUND(I201*H201,2)</f>
        <v>0</v>
      </c>
      <c r="K201" s="218" t="s">
        <v>212</v>
      </c>
      <c r="L201" s="45"/>
      <c r="M201" s="223" t="s">
        <v>32</v>
      </c>
      <c r="N201" s="224" t="s">
        <v>47</v>
      </c>
      <c r="O201" s="85"/>
      <c r="P201" s="208">
        <f>O201*H201</f>
        <v>0</v>
      </c>
      <c r="Q201" s="208">
        <v>0</v>
      </c>
      <c r="R201" s="208">
        <f>Q201*H201</f>
        <v>0</v>
      </c>
      <c r="S201" s="208">
        <v>0</v>
      </c>
      <c r="T201" s="20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0" t="s">
        <v>220</v>
      </c>
      <c r="AT201" s="210" t="s">
        <v>627</v>
      </c>
      <c r="AU201" s="210" t="s">
        <v>76</v>
      </c>
      <c r="AY201" s="17" t="s">
        <v>206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17" t="s">
        <v>83</v>
      </c>
      <c r="BK201" s="211">
        <f>ROUND(I201*H201,2)</f>
        <v>0</v>
      </c>
      <c r="BL201" s="17" t="s">
        <v>220</v>
      </c>
      <c r="BM201" s="210" t="s">
        <v>670</v>
      </c>
    </row>
    <row r="202" s="2" customFormat="1" ht="24" customHeight="1">
      <c r="A202" s="39"/>
      <c r="B202" s="40"/>
      <c r="C202" s="216" t="s">
        <v>671</v>
      </c>
      <c r="D202" s="216" t="s">
        <v>627</v>
      </c>
      <c r="E202" s="217" t="s">
        <v>672</v>
      </c>
      <c r="F202" s="218" t="s">
        <v>673</v>
      </c>
      <c r="G202" s="219" t="s">
        <v>204</v>
      </c>
      <c r="H202" s="220">
        <v>1</v>
      </c>
      <c r="I202" s="221"/>
      <c r="J202" s="222">
        <f>ROUND(I202*H202,2)</f>
        <v>0</v>
      </c>
      <c r="K202" s="218" t="s">
        <v>212</v>
      </c>
      <c r="L202" s="45"/>
      <c r="M202" s="223" t="s">
        <v>32</v>
      </c>
      <c r="N202" s="224" t="s">
        <v>47</v>
      </c>
      <c r="O202" s="85"/>
      <c r="P202" s="208">
        <f>O202*H202</f>
        <v>0</v>
      </c>
      <c r="Q202" s="208">
        <v>0</v>
      </c>
      <c r="R202" s="208">
        <f>Q202*H202</f>
        <v>0</v>
      </c>
      <c r="S202" s="208">
        <v>0</v>
      </c>
      <c r="T202" s="20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0" t="s">
        <v>220</v>
      </c>
      <c r="AT202" s="210" t="s">
        <v>627</v>
      </c>
      <c r="AU202" s="210" t="s">
        <v>76</v>
      </c>
      <c r="AY202" s="17" t="s">
        <v>206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17" t="s">
        <v>83</v>
      </c>
      <c r="BK202" s="211">
        <f>ROUND(I202*H202,2)</f>
        <v>0</v>
      </c>
      <c r="BL202" s="17" t="s">
        <v>220</v>
      </c>
      <c r="BM202" s="210" t="s">
        <v>674</v>
      </c>
    </row>
    <row r="203" s="2" customFormat="1" ht="24" customHeight="1">
      <c r="A203" s="39"/>
      <c r="B203" s="40"/>
      <c r="C203" s="216" t="s">
        <v>675</v>
      </c>
      <c r="D203" s="216" t="s">
        <v>627</v>
      </c>
      <c r="E203" s="217" t="s">
        <v>676</v>
      </c>
      <c r="F203" s="218" t="s">
        <v>677</v>
      </c>
      <c r="G203" s="219" t="s">
        <v>204</v>
      </c>
      <c r="H203" s="220">
        <v>1</v>
      </c>
      <c r="I203" s="221"/>
      <c r="J203" s="222">
        <f>ROUND(I203*H203,2)</f>
        <v>0</v>
      </c>
      <c r="K203" s="218" t="s">
        <v>212</v>
      </c>
      <c r="L203" s="45"/>
      <c r="M203" s="223" t="s">
        <v>32</v>
      </c>
      <c r="N203" s="224" t="s">
        <v>47</v>
      </c>
      <c r="O203" s="85"/>
      <c r="P203" s="208">
        <f>O203*H203</f>
        <v>0</v>
      </c>
      <c r="Q203" s="208">
        <v>0</v>
      </c>
      <c r="R203" s="208">
        <f>Q203*H203</f>
        <v>0</v>
      </c>
      <c r="S203" s="208">
        <v>0</v>
      </c>
      <c r="T203" s="20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0" t="s">
        <v>220</v>
      </c>
      <c r="AT203" s="210" t="s">
        <v>627</v>
      </c>
      <c r="AU203" s="210" t="s">
        <v>76</v>
      </c>
      <c r="AY203" s="17" t="s">
        <v>206</v>
      </c>
      <c r="BE203" s="211">
        <f>IF(N203="základní",J203,0)</f>
        <v>0</v>
      </c>
      <c r="BF203" s="211">
        <f>IF(N203="snížená",J203,0)</f>
        <v>0</v>
      </c>
      <c r="BG203" s="211">
        <f>IF(N203="zákl. přenesená",J203,0)</f>
        <v>0</v>
      </c>
      <c r="BH203" s="211">
        <f>IF(N203="sníž. přenesená",J203,0)</f>
        <v>0</v>
      </c>
      <c r="BI203" s="211">
        <f>IF(N203="nulová",J203,0)</f>
        <v>0</v>
      </c>
      <c r="BJ203" s="17" t="s">
        <v>83</v>
      </c>
      <c r="BK203" s="211">
        <f>ROUND(I203*H203,2)</f>
        <v>0</v>
      </c>
      <c r="BL203" s="17" t="s">
        <v>220</v>
      </c>
      <c r="BM203" s="210" t="s">
        <v>678</v>
      </c>
    </row>
    <row r="204" s="2" customFormat="1" ht="24" customHeight="1">
      <c r="A204" s="39"/>
      <c r="B204" s="40"/>
      <c r="C204" s="216" t="s">
        <v>679</v>
      </c>
      <c r="D204" s="216" t="s">
        <v>627</v>
      </c>
      <c r="E204" s="217" t="s">
        <v>680</v>
      </c>
      <c r="F204" s="218" t="s">
        <v>681</v>
      </c>
      <c r="G204" s="219" t="s">
        <v>204</v>
      </c>
      <c r="H204" s="220">
        <v>9</v>
      </c>
      <c r="I204" s="221"/>
      <c r="J204" s="222">
        <f>ROUND(I204*H204,2)</f>
        <v>0</v>
      </c>
      <c r="K204" s="218" t="s">
        <v>212</v>
      </c>
      <c r="L204" s="45"/>
      <c r="M204" s="223" t="s">
        <v>32</v>
      </c>
      <c r="N204" s="224" t="s">
        <v>47</v>
      </c>
      <c r="O204" s="85"/>
      <c r="P204" s="208">
        <f>O204*H204</f>
        <v>0</v>
      </c>
      <c r="Q204" s="208">
        <v>0</v>
      </c>
      <c r="R204" s="208">
        <f>Q204*H204</f>
        <v>0</v>
      </c>
      <c r="S204" s="208">
        <v>0</v>
      </c>
      <c r="T204" s="20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0" t="s">
        <v>682</v>
      </c>
      <c r="AT204" s="210" t="s">
        <v>627</v>
      </c>
      <c r="AU204" s="210" t="s">
        <v>76</v>
      </c>
      <c r="AY204" s="17" t="s">
        <v>206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17" t="s">
        <v>83</v>
      </c>
      <c r="BK204" s="211">
        <f>ROUND(I204*H204,2)</f>
        <v>0</v>
      </c>
      <c r="BL204" s="17" t="s">
        <v>682</v>
      </c>
      <c r="BM204" s="210" t="s">
        <v>683</v>
      </c>
    </row>
    <row r="205" s="2" customFormat="1" ht="24" customHeight="1">
      <c r="A205" s="39"/>
      <c r="B205" s="40"/>
      <c r="C205" s="216" t="s">
        <v>684</v>
      </c>
      <c r="D205" s="216" t="s">
        <v>627</v>
      </c>
      <c r="E205" s="217" t="s">
        <v>685</v>
      </c>
      <c r="F205" s="218" t="s">
        <v>686</v>
      </c>
      <c r="G205" s="219" t="s">
        <v>204</v>
      </c>
      <c r="H205" s="220">
        <v>1</v>
      </c>
      <c r="I205" s="221"/>
      <c r="J205" s="222">
        <f>ROUND(I205*H205,2)</f>
        <v>0</v>
      </c>
      <c r="K205" s="218" t="s">
        <v>212</v>
      </c>
      <c r="L205" s="45"/>
      <c r="M205" s="223" t="s">
        <v>32</v>
      </c>
      <c r="N205" s="224" t="s">
        <v>47</v>
      </c>
      <c r="O205" s="85"/>
      <c r="P205" s="208">
        <f>O205*H205</f>
        <v>0</v>
      </c>
      <c r="Q205" s="208">
        <v>0</v>
      </c>
      <c r="R205" s="208">
        <f>Q205*H205</f>
        <v>0</v>
      </c>
      <c r="S205" s="208">
        <v>0</v>
      </c>
      <c r="T205" s="20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0" t="s">
        <v>83</v>
      </c>
      <c r="AT205" s="210" t="s">
        <v>627</v>
      </c>
      <c r="AU205" s="210" t="s">
        <v>76</v>
      </c>
      <c r="AY205" s="17" t="s">
        <v>206</v>
      </c>
      <c r="BE205" s="211">
        <f>IF(N205="základní",J205,0)</f>
        <v>0</v>
      </c>
      <c r="BF205" s="211">
        <f>IF(N205="snížená",J205,0)</f>
        <v>0</v>
      </c>
      <c r="BG205" s="211">
        <f>IF(N205="zákl. přenesená",J205,0)</f>
        <v>0</v>
      </c>
      <c r="BH205" s="211">
        <f>IF(N205="sníž. přenesená",J205,0)</f>
        <v>0</v>
      </c>
      <c r="BI205" s="211">
        <f>IF(N205="nulová",J205,0)</f>
        <v>0</v>
      </c>
      <c r="BJ205" s="17" t="s">
        <v>83</v>
      </c>
      <c r="BK205" s="211">
        <f>ROUND(I205*H205,2)</f>
        <v>0</v>
      </c>
      <c r="BL205" s="17" t="s">
        <v>83</v>
      </c>
      <c r="BM205" s="210" t="s">
        <v>687</v>
      </c>
    </row>
    <row r="206" s="2" customFormat="1" ht="36" customHeight="1">
      <c r="A206" s="39"/>
      <c r="B206" s="40"/>
      <c r="C206" s="216" t="s">
        <v>688</v>
      </c>
      <c r="D206" s="216" t="s">
        <v>627</v>
      </c>
      <c r="E206" s="217" t="s">
        <v>689</v>
      </c>
      <c r="F206" s="218" t="s">
        <v>690</v>
      </c>
      <c r="G206" s="219" t="s">
        <v>204</v>
      </c>
      <c r="H206" s="220">
        <v>3</v>
      </c>
      <c r="I206" s="221"/>
      <c r="J206" s="222">
        <f>ROUND(I206*H206,2)</f>
        <v>0</v>
      </c>
      <c r="K206" s="218" t="s">
        <v>212</v>
      </c>
      <c r="L206" s="45"/>
      <c r="M206" s="223" t="s">
        <v>32</v>
      </c>
      <c r="N206" s="224" t="s">
        <v>47</v>
      </c>
      <c r="O206" s="85"/>
      <c r="P206" s="208">
        <f>O206*H206</f>
        <v>0</v>
      </c>
      <c r="Q206" s="208">
        <v>0</v>
      </c>
      <c r="R206" s="208">
        <f>Q206*H206</f>
        <v>0</v>
      </c>
      <c r="S206" s="208">
        <v>0</v>
      </c>
      <c r="T206" s="20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0" t="s">
        <v>682</v>
      </c>
      <c r="AT206" s="210" t="s">
        <v>627</v>
      </c>
      <c r="AU206" s="210" t="s">
        <v>76</v>
      </c>
      <c r="AY206" s="17" t="s">
        <v>206</v>
      </c>
      <c r="BE206" s="211">
        <f>IF(N206="základní",J206,0)</f>
        <v>0</v>
      </c>
      <c r="BF206" s="211">
        <f>IF(N206="snížená",J206,0)</f>
        <v>0</v>
      </c>
      <c r="BG206" s="211">
        <f>IF(N206="zákl. přenesená",J206,0)</f>
        <v>0</v>
      </c>
      <c r="BH206" s="211">
        <f>IF(N206="sníž. přenesená",J206,0)</f>
        <v>0</v>
      </c>
      <c r="BI206" s="211">
        <f>IF(N206="nulová",J206,0)</f>
        <v>0</v>
      </c>
      <c r="BJ206" s="17" t="s">
        <v>83</v>
      </c>
      <c r="BK206" s="211">
        <f>ROUND(I206*H206,2)</f>
        <v>0</v>
      </c>
      <c r="BL206" s="17" t="s">
        <v>682</v>
      </c>
      <c r="BM206" s="210" t="s">
        <v>691</v>
      </c>
    </row>
    <row r="207" s="2" customFormat="1" ht="24" customHeight="1">
      <c r="A207" s="39"/>
      <c r="B207" s="40"/>
      <c r="C207" s="216" t="s">
        <v>692</v>
      </c>
      <c r="D207" s="216" t="s">
        <v>627</v>
      </c>
      <c r="E207" s="217" t="s">
        <v>693</v>
      </c>
      <c r="F207" s="218" t="s">
        <v>694</v>
      </c>
      <c r="G207" s="219" t="s">
        <v>239</v>
      </c>
      <c r="H207" s="220">
        <v>20</v>
      </c>
      <c r="I207" s="221"/>
      <c r="J207" s="222">
        <f>ROUND(I207*H207,2)</f>
        <v>0</v>
      </c>
      <c r="K207" s="218" t="s">
        <v>212</v>
      </c>
      <c r="L207" s="45"/>
      <c r="M207" s="223" t="s">
        <v>32</v>
      </c>
      <c r="N207" s="224" t="s">
        <v>47</v>
      </c>
      <c r="O207" s="85"/>
      <c r="P207" s="208">
        <f>O207*H207</f>
        <v>0</v>
      </c>
      <c r="Q207" s="208">
        <v>0</v>
      </c>
      <c r="R207" s="208">
        <f>Q207*H207</f>
        <v>0</v>
      </c>
      <c r="S207" s="208">
        <v>0</v>
      </c>
      <c r="T207" s="20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0" t="s">
        <v>220</v>
      </c>
      <c r="AT207" s="210" t="s">
        <v>627</v>
      </c>
      <c r="AU207" s="210" t="s">
        <v>76</v>
      </c>
      <c r="AY207" s="17" t="s">
        <v>206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17" t="s">
        <v>83</v>
      </c>
      <c r="BK207" s="211">
        <f>ROUND(I207*H207,2)</f>
        <v>0</v>
      </c>
      <c r="BL207" s="17" t="s">
        <v>220</v>
      </c>
      <c r="BM207" s="210" t="s">
        <v>695</v>
      </c>
    </row>
    <row r="208" s="2" customFormat="1" ht="24" customHeight="1">
      <c r="A208" s="39"/>
      <c r="B208" s="40"/>
      <c r="C208" s="216" t="s">
        <v>696</v>
      </c>
      <c r="D208" s="216" t="s">
        <v>627</v>
      </c>
      <c r="E208" s="217" t="s">
        <v>697</v>
      </c>
      <c r="F208" s="218" t="s">
        <v>698</v>
      </c>
      <c r="G208" s="219" t="s">
        <v>204</v>
      </c>
      <c r="H208" s="220">
        <v>1</v>
      </c>
      <c r="I208" s="221"/>
      <c r="J208" s="222">
        <f>ROUND(I208*H208,2)</f>
        <v>0</v>
      </c>
      <c r="K208" s="218" t="s">
        <v>212</v>
      </c>
      <c r="L208" s="45"/>
      <c r="M208" s="223" t="s">
        <v>32</v>
      </c>
      <c r="N208" s="224" t="s">
        <v>47</v>
      </c>
      <c r="O208" s="85"/>
      <c r="P208" s="208">
        <f>O208*H208</f>
        <v>0</v>
      </c>
      <c r="Q208" s="208">
        <v>0</v>
      </c>
      <c r="R208" s="208">
        <f>Q208*H208</f>
        <v>0</v>
      </c>
      <c r="S208" s="208">
        <v>0</v>
      </c>
      <c r="T208" s="20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0" t="s">
        <v>220</v>
      </c>
      <c r="AT208" s="210" t="s">
        <v>627</v>
      </c>
      <c r="AU208" s="210" t="s">
        <v>76</v>
      </c>
      <c r="AY208" s="17" t="s">
        <v>206</v>
      </c>
      <c r="BE208" s="211">
        <f>IF(N208="základní",J208,0)</f>
        <v>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17" t="s">
        <v>83</v>
      </c>
      <c r="BK208" s="211">
        <f>ROUND(I208*H208,2)</f>
        <v>0</v>
      </c>
      <c r="BL208" s="17" t="s">
        <v>220</v>
      </c>
      <c r="BM208" s="210" t="s">
        <v>699</v>
      </c>
    </row>
    <row r="209" s="2" customFormat="1" ht="24" customHeight="1">
      <c r="A209" s="39"/>
      <c r="B209" s="40"/>
      <c r="C209" s="216" t="s">
        <v>700</v>
      </c>
      <c r="D209" s="216" t="s">
        <v>627</v>
      </c>
      <c r="E209" s="217" t="s">
        <v>701</v>
      </c>
      <c r="F209" s="218" t="s">
        <v>702</v>
      </c>
      <c r="G209" s="219" t="s">
        <v>204</v>
      </c>
      <c r="H209" s="220">
        <v>2</v>
      </c>
      <c r="I209" s="221"/>
      <c r="J209" s="222">
        <f>ROUND(I209*H209,2)</f>
        <v>0</v>
      </c>
      <c r="K209" s="218" t="s">
        <v>212</v>
      </c>
      <c r="L209" s="45"/>
      <c r="M209" s="223" t="s">
        <v>32</v>
      </c>
      <c r="N209" s="224" t="s">
        <v>47</v>
      </c>
      <c r="O209" s="85"/>
      <c r="P209" s="208">
        <f>O209*H209</f>
        <v>0</v>
      </c>
      <c r="Q209" s="208">
        <v>0</v>
      </c>
      <c r="R209" s="208">
        <f>Q209*H209</f>
        <v>0</v>
      </c>
      <c r="S209" s="208">
        <v>0</v>
      </c>
      <c r="T209" s="20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0" t="s">
        <v>220</v>
      </c>
      <c r="AT209" s="210" t="s">
        <v>627</v>
      </c>
      <c r="AU209" s="210" t="s">
        <v>76</v>
      </c>
      <c r="AY209" s="17" t="s">
        <v>206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17" t="s">
        <v>83</v>
      </c>
      <c r="BK209" s="211">
        <f>ROUND(I209*H209,2)</f>
        <v>0</v>
      </c>
      <c r="BL209" s="17" t="s">
        <v>220</v>
      </c>
      <c r="BM209" s="210" t="s">
        <v>703</v>
      </c>
    </row>
    <row r="210" s="2" customFormat="1" ht="48" customHeight="1">
      <c r="A210" s="39"/>
      <c r="B210" s="40"/>
      <c r="C210" s="216" t="s">
        <v>704</v>
      </c>
      <c r="D210" s="216" t="s">
        <v>627</v>
      </c>
      <c r="E210" s="217" t="s">
        <v>705</v>
      </c>
      <c r="F210" s="218" t="s">
        <v>706</v>
      </c>
      <c r="G210" s="219" t="s">
        <v>204</v>
      </c>
      <c r="H210" s="220">
        <v>1</v>
      </c>
      <c r="I210" s="221"/>
      <c r="J210" s="222">
        <f>ROUND(I210*H210,2)</f>
        <v>0</v>
      </c>
      <c r="K210" s="218" t="s">
        <v>212</v>
      </c>
      <c r="L210" s="45"/>
      <c r="M210" s="223" t="s">
        <v>32</v>
      </c>
      <c r="N210" s="224" t="s">
        <v>47</v>
      </c>
      <c r="O210" s="85"/>
      <c r="P210" s="208">
        <f>O210*H210</f>
        <v>0</v>
      </c>
      <c r="Q210" s="208">
        <v>0</v>
      </c>
      <c r="R210" s="208">
        <f>Q210*H210</f>
        <v>0</v>
      </c>
      <c r="S210" s="208">
        <v>0</v>
      </c>
      <c r="T210" s="20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0" t="s">
        <v>220</v>
      </c>
      <c r="AT210" s="210" t="s">
        <v>627</v>
      </c>
      <c r="AU210" s="210" t="s">
        <v>76</v>
      </c>
      <c r="AY210" s="17" t="s">
        <v>206</v>
      </c>
      <c r="BE210" s="211">
        <f>IF(N210="základní",J210,0)</f>
        <v>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17" t="s">
        <v>83</v>
      </c>
      <c r="BK210" s="211">
        <f>ROUND(I210*H210,2)</f>
        <v>0</v>
      </c>
      <c r="BL210" s="17" t="s">
        <v>220</v>
      </c>
      <c r="BM210" s="210" t="s">
        <v>707</v>
      </c>
    </row>
    <row r="211" s="2" customFormat="1" ht="24" customHeight="1">
      <c r="A211" s="39"/>
      <c r="B211" s="40"/>
      <c r="C211" s="216" t="s">
        <v>708</v>
      </c>
      <c r="D211" s="216" t="s">
        <v>627</v>
      </c>
      <c r="E211" s="217" t="s">
        <v>709</v>
      </c>
      <c r="F211" s="218" t="s">
        <v>710</v>
      </c>
      <c r="G211" s="219" t="s">
        <v>204</v>
      </c>
      <c r="H211" s="220">
        <v>1</v>
      </c>
      <c r="I211" s="221"/>
      <c r="J211" s="222">
        <f>ROUND(I211*H211,2)</f>
        <v>0</v>
      </c>
      <c r="K211" s="218" t="s">
        <v>212</v>
      </c>
      <c r="L211" s="45"/>
      <c r="M211" s="223" t="s">
        <v>32</v>
      </c>
      <c r="N211" s="224" t="s">
        <v>47</v>
      </c>
      <c r="O211" s="85"/>
      <c r="P211" s="208">
        <f>O211*H211</f>
        <v>0</v>
      </c>
      <c r="Q211" s="208">
        <v>0</v>
      </c>
      <c r="R211" s="208">
        <f>Q211*H211</f>
        <v>0</v>
      </c>
      <c r="S211" s="208">
        <v>0</v>
      </c>
      <c r="T211" s="20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0" t="s">
        <v>220</v>
      </c>
      <c r="AT211" s="210" t="s">
        <v>627</v>
      </c>
      <c r="AU211" s="210" t="s">
        <v>76</v>
      </c>
      <c r="AY211" s="17" t="s">
        <v>206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17" t="s">
        <v>83</v>
      </c>
      <c r="BK211" s="211">
        <f>ROUND(I211*H211,2)</f>
        <v>0</v>
      </c>
      <c r="BL211" s="17" t="s">
        <v>220</v>
      </c>
      <c r="BM211" s="210" t="s">
        <v>711</v>
      </c>
    </row>
    <row r="212" s="2" customFormat="1" ht="24" customHeight="1">
      <c r="A212" s="39"/>
      <c r="B212" s="40"/>
      <c r="C212" s="216" t="s">
        <v>712</v>
      </c>
      <c r="D212" s="216" t="s">
        <v>627</v>
      </c>
      <c r="E212" s="217" t="s">
        <v>713</v>
      </c>
      <c r="F212" s="218" t="s">
        <v>714</v>
      </c>
      <c r="G212" s="219" t="s">
        <v>204</v>
      </c>
      <c r="H212" s="220">
        <v>1</v>
      </c>
      <c r="I212" s="221"/>
      <c r="J212" s="222">
        <f>ROUND(I212*H212,2)</f>
        <v>0</v>
      </c>
      <c r="K212" s="218" t="s">
        <v>212</v>
      </c>
      <c r="L212" s="45"/>
      <c r="M212" s="223" t="s">
        <v>32</v>
      </c>
      <c r="N212" s="224" t="s">
        <v>47</v>
      </c>
      <c r="O212" s="85"/>
      <c r="P212" s="208">
        <f>O212*H212</f>
        <v>0</v>
      </c>
      <c r="Q212" s="208">
        <v>0</v>
      </c>
      <c r="R212" s="208">
        <f>Q212*H212</f>
        <v>0</v>
      </c>
      <c r="S212" s="208">
        <v>0</v>
      </c>
      <c r="T212" s="20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0" t="s">
        <v>83</v>
      </c>
      <c r="AT212" s="210" t="s">
        <v>627</v>
      </c>
      <c r="AU212" s="210" t="s">
        <v>76</v>
      </c>
      <c r="AY212" s="17" t="s">
        <v>206</v>
      </c>
      <c r="BE212" s="211">
        <f>IF(N212="základní",J212,0)</f>
        <v>0</v>
      </c>
      <c r="BF212" s="211">
        <f>IF(N212="snížená",J212,0)</f>
        <v>0</v>
      </c>
      <c r="BG212" s="211">
        <f>IF(N212="zákl. přenesená",J212,0)</f>
        <v>0</v>
      </c>
      <c r="BH212" s="211">
        <f>IF(N212="sníž. přenesená",J212,0)</f>
        <v>0</v>
      </c>
      <c r="BI212" s="211">
        <f>IF(N212="nulová",J212,0)</f>
        <v>0</v>
      </c>
      <c r="BJ212" s="17" t="s">
        <v>83</v>
      </c>
      <c r="BK212" s="211">
        <f>ROUND(I212*H212,2)</f>
        <v>0</v>
      </c>
      <c r="BL212" s="17" t="s">
        <v>83</v>
      </c>
      <c r="BM212" s="210" t="s">
        <v>715</v>
      </c>
    </row>
    <row r="213" s="2" customFormat="1" ht="24" customHeight="1">
      <c r="A213" s="39"/>
      <c r="B213" s="40"/>
      <c r="C213" s="216" t="s">
        <v>716</v>
      </c>
      <c r="D213" s="216" t="s">
        <v>627</v>
      </c>
      <c r="E213" s="217" t="s">
        <v>717</v>
      </c>
      <c r="F213" s="218" t="s">
        <v>718</v>
      </c>
      <c r="G213" s="219" t="s">
        <v>204</v>
      </c>
      <c r="H213" s="220">
        <v>1</v>
      </c>
      <c r="I213" s="221"/>
      <c r="J213" s="222">
        <f>ROUND(I213*H213,2)</f>
        <v>0</v>
      </c>
      <c r="K213" s="218" t="s">
        <v>212</v>
      </c>
      <c r="L213" s="45"/>
      <c r="M213" s="223" t="s">
        <v>32</v>
      </c>
      <c r="N213" s="224" t="s">
        <v>47</v>
      </c>
      <c r="O213" s="85"/>
      <c r="P213" s="208">
        <f>O213*H213</f>
        <v>0</v>
      </c>
      <c r="Q213" s="208">
        <v>0</v>
      </c>
      <c r="R213" s="208">
        <f>Q213*H213</f>
        <v>0</v>
      </c>
      <c r="S213" s="208">
        <v>0</v>
      </c>
      <c r="T213" s="20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0" t="s">
        <v>220</v>
      </c>
      <c r="AT213" s="210" t="s">
        <v>627</v>
      </c>
      <c r="AU213" s="210" t="s">
        <v>76</v>
      </c>
      <c r="AY213" s="17" t="s">
        <v>206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17" t="s">
        <v>83</v>
      </c>
      <c r="BK213" s="211">
        <f>ROUND(I213*H213,2)</f>
        <v>0</v>
      </c>
      <c r="BL213" s="17" t="s">
        <v>220</v>
      </c>
      <c r="BM213" s="210" t="s">
        <v>719</v>
      </c>
    </row>
    <row r="214" s="2" customFormat="1" ht="24" customHeight="1">
      <c r="A214" s="39"/>
      <c r="B214" s="40"/>
      <c r="C214" s="216" t="s">
        <v>720</v>
      </c>
      <c r="D214" s="216" t="s">
        <v>627</v>
      </c>
      <c r="E214" s="217" t="s">
        <v>721</v>
      </c>
      <c r="F214" s="218" t="s">
        <v>722</v>
      </c>
      <c r="G214" s="219" t="s">
        <v>204</v>
      </c>
      <c r="H214" s="220">
        <v>1</v>
      </c>
      <c r="I214" s="221"/>
      <c r="J214" s="222">
        <f>ROUND(I214*H214,2)</f>
        <v>0</v>
      </c>
      <c r="K214" s="218" t="s">
        <v>212</v>
      </c>
      <c r="L214" s="45"/>
      <c r="M214" s="223" t="s">
        <v>32</v>
      </c>
      <c r="N214" s="224" t="s">
        <v>47</v>
      </c>
      <c r="O214" s="85"/>
      <c r="P214" s="208">
        <f>O214*H214</f>
        <v>0</v>
      </c>
      <c r="Q214" s="208">
        <v>0</v>
      </c>
      <c r="R214" s="208">
        <f>Q214*H214</f>
        <v>0</v>
      </c>
      <c r="S214" s="208">
        <v>0</v>
      </c>
      <c r="T214" s="20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0" t="s">
        <v>220</v>
      </c>
      <c r="AT214" s="210" t="s">
        <v>627</v>
      </c>
      <c r="AU214" s="210" t="s">
        <v>76</v>
      </c>
      <c r="AY214" s="17" t="s">
        <v>206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17" t="s">
        <v>83</v>
      </c>
      <c r="BK214" s="211">
        <f>ROUND(I214*H214,2)</f>
        <v>0</v>
      </c>
      <c r="BL214" s="17" t="s">
        <v>220</v>
      </c>
      <c r="BM214" s="210" t="s">
        <v>723</v>
      </c>
    </row>
    <row r="215" s="2" customFormat="1" ht="24" customHeight="1">
      <c r="A215" s="39"/>
      <c r="B215" s="40"/>
      <c r="C215" s="216" t="s">
        <v>205</v>
      </c>
      <c r="D215" s="216" t="s">
        <v>627</v>
      </c>
      <c r="E215" s="217" t="s">
        <v>724</v>
      </c>
      <c r="F215" s="218" t="s">
        <v>725</v>
      </c>
      <c r="G215" s="219" t="s">
        <v>204</v>
      </c>
      <c r="H215" s="220">
        <v>96</v>
      </c>
      <c r="I215" s="221"/>
      <c r="J215" s="222">
        <f>ROUND(I215*H215,2)</f>
        <v>0</v>
      </c>
      <c r="K215" s="218" t="s">
        <v>212</v>
      </c>
      <c r="L215" s="45"/>
      <c r="M215" s="223" t="s">
        <v>32</v>
      </c>
      <c r="N215" s="224" t="s">
        <v>47</v>
      </c>
      <c r="O215" s="85"/>
      <c r="P215" s="208">
        <f>O215*H215</f>
        <v>0</v>
      </c>
      <c r="Q215" s="208">
        <v>0</v>
      </c>
      <c r="R215" s="208">
        <f>Q215*H215</f>
        <v>0</v>
      </c>
      <c r="S215" s="208">
        <v>0</v>
      </c>
      <c r="T215" s="20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0" t="s">
        <v>220</v>
      </c>
      <c r="AT215" s="210" t="s">
        <v>627</v>
      </c>
      <c r="AU215" s="210" t="s">
        <v>76</v>
      </c>
      <c r="AY215" s="17" t="s">
        <v>206</v>
      </c>
      <c r="BE215" s="211">
        <f>IF(N215="základní",J215,0)</f>
        <v>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17" t="s">
        <v>83</v>
      </c>
      <c r="BK215" s="211">
        <f>ROUND(I215*H215,2)</f>
        <v>0</v>
      </c>
      <c r="BL215" s="17" t="s">
        <v>220</v>
      </c>
      <c r="BM215" s="210" t="s">
        <v>726</v>
      </c>
    </row>
    <row r="216" s="2" customFormat="1" ht="24" customHeight="1">
      <c r="A216" s="39"/>
      <c r="B216" s="40"/>
      <c r="C216" s="216" t="s">
        <v>727</v>
      </c>
      <c r="D216" s="216" t="s">
        <v>627</v>
      </c>
      <c r="E216" s="217" t="s">
        <v>728</v>
      </c>
      <c r="F216" s="218" t="s">
        <v>729</v>
      </c>
      <c r="G216" s="219" t="s">
        <v>204</v>
      </c>
      <c r="H216" s="220">
        <v>1</v>
      </c>
      <c r="I216" s="221"/>
      <c r="J216" s="222">
        <f>ROUND(I216*H216,2)</f>
        <v>0</v>
      </c>
      <c r="K216" s="218" t="s">
        <v>212</v>
      </c>
      <c r="L216" s="45"/>
      <c r="M216" s="223" t="s">
        <v>32</v>
      </c>
      <c r="N216" s="224" t="s">
        <v>47</v>
      </c>
      <c r="O216" s="85"/>
      <c r="P216" s="208">
        <f>O216*H216</f>
        <v>0</v>
      </c>
      <c r="Q216" s="208">
        <v>0</v>
      </c>
      <c r="R216" s="208">
        <f>Q216*H216</f>
        <v>0</v>
      </c>
      <c r="S216" s="208">
        <v>0</v>
      </c>
      <c r="T216" s="20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0" t="s">
        <v>220</v>
      </c>
      <c r="AT216" s="210" t="s">
        <v>627</v>
      </c>
      <c r="AU216" s="210" t="s">
        <v>76</v>
      </c>
      <c r="AY216" s="17" t="s">
        <v>206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17" t="s">
        <v>83</v>
      </c>
      <c r="BK216" s="211">
        <f>ROUND(I216*H216,2)</f>
        <v>0</v>
      </c>
      <c r="BL216" s="17" t="s">
        <v>220</v>
      </c>
      <c r="BM216" s="210" t="s">
        <v>730</v>
      </c>
    </row>
    <row r="217" s="2" customFormat="1" ht="24" customHeight="1">
      <c r="A217" s="39"/>
      <c r="B217" s="40"/>
      <c r="C217" s="216" t="s">
        <v>731</v>
      </c>
      <c r="D217" s="216" t="s">
        <v>627</v>
      </c>
      <c r="E217" s="217" t="s">
        <v>732</v>
      </c>
      <c r="F217" s="218" t="s">
        <v>733</v>
      </c>
      <c r="G217" s="219" t="s">
        <v>204</v>
      </c>
      <c r="H217" s="220">
        <v>44</v>
      </c>
      <c r="I217" s="221"/>
      <c r="J217" s="222">
        <f>ROUND(I217*H217,2)</f>
        <v>0</v>
      </c>
      <c r="K217" s="218" t="s">
        <v>212</v>
      </c>
      <c r="L217" s="45"/>
      <c r="M217" s="223" t="s">
        <v>32</v>
      </c>
      <c r="N217" s="224" t="s">
        <v>47</v>
      </c>
      <c r="O217" s="85"/>
      <c r="P217" s="208">
        <f>O217*H217</f>
        <v>0</v>
      </c>
      <c r="Q217" s="208">
        <v>0</v>
      </c>
      <c r="R217" s="208">
        <f>Q217*H217</f>
        <v>0</v>
      </c>
      <c r="S217" s="208">
        <v>0</v>
      </c>
      <c r="T217" s="20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0" t="s">
        <v>220</v>
      </c>
      <c r="AT217" s="210" t="s">
        <v>627</v>
      </c>
      <c r="AU217" s="210" t="s">
        <v>76</v>
      </c>
      <c r="AY217" s="17" t="s">
        <v>206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17" t="s">
        <v>83</v>
      </c>
      <c r="BK217" s="211">
        <f>ROUND(I217*H217,2)</f>
        <v>0</v>
      </c>
      <c r="BL217" s="17" t="s">
        <v>220</v>
      </c>
      <c r="BM217" s="210" t="s">
        <v>734</v>
      </c>
    </row>
    <row r="218" s="2" customFormat="1" ht="36" customHeight="1">
      <c r="A218" s="39"/>
      <c r="B218" s="40"/>
      <c r="C218" s="216" t="s">
        <v>735</v>
      </c>
      <c r="D218" s="216" t="s">
        <v>627</v>
      </c>
      <c r="E218" s="217" t="s">
        <v>736</v>
      </c>
      <c r="F218" s="218" t="s">
        <v>737</v>
      </c>
      <c r="G218" s="219" t="s">
        <v>204</v>
      </c>
      <c r="H218" s="220">
        <v>1</v>
      </c>
      <c r="I218" s="221"/>
      <c r="J218" s="222">
        <f>ROUND(I218*H218,2)</f>
        <v>0</v>
      </c>
      <c r="K218" s="218" t="s">
        <v>212</v>
      </c>
      <c r="L218" s="45"/>
      <c r="M218" s="223" t="s">
        <v>32</v>
      </c>
      <c r="N218" s="224" t="s">
        <v>47</v>
      </c>
      <c r="O218" s="85"/>
      <c r="P218" s="208">
        <f>O218*H218</f>
        <v>0</v>
      </c>
      <c r="Q218" s="208">
        <v>0</v>
      </c>
      <c r="R218" s="208">
        <f>Q218*H218</f>
        <v>0</v>
      </c>
      <c r="S218" s="208">
        <v>0</v>
      </c>
      <c r="T218" s="20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0" t="s">
        <v>682</v>
      </c>
      <c r="AT218" s="210" t="s">
        <v>627</v>
      </c>
      <c r="AU218" s="210" t="s">
        <v>76</v>
      </c>
      <c r="AY218" s="17" t="s">
        <v>206</v>
      </c>
      <c r="BE218" s="211">
        <f>IF(N218="základní",J218,0)</f>
        <v>0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17" t="s">
        <v>83</v>
      </c>
      <c r="BK218" s="211">
        <f>ROUND(I218*H218,2)</f>
        <v>0</v>
      </c>
      <c r="BL218" s="17" t="s">
        <v>682</v>
      </c>
      <c r="BM218" s="210" t="s">
        <v>738</v>
      </c>
    </row>
    <row r="219" s="2" customFormat="1" ht="24" customHeight="1">
      <c r="A219" s="39"/>
      <c r="B219" s="40"/>
      <c r="C219" s="216" t="s">
        <v>739</v>
      </c>
      <c r="D219" s="216" t="s">
        <v>627</v>
      </c>
      <c r="E219" s="217" t="s">
        <v>740</v>
      </c>
      <c r="F219" s="218" t="s">
        <v>741</v>
      </c>
      <c r="G219" s="219" t="s">
        <v>204</v>
      </c>
      <c r="H219" s="220">
        <v>2</v>
      </c>
      <c r="I219" s="221"/>
      <c r="J219" s="222">
        <f>ROUND(I219*H219,2)</f>
        <v>0</v>
      </c>
      <c r="K219" s="218" t="s">
        <v>212</v>
      </c>
      <c r="L219" s="45"/>
      <c r="M219" s="223" t="s">
        <v>32</v>
      </c>
      <c r="N219" s="224" t="s">
        <v>47</v>
      </c>
      <c r="O219" s="85"/>
      <c r="P219" s="208">
        <f>O219*H219</f>
        <v>0</v>
      </c>
      <c r="Q219" s="208">
        <v>0</v>
      </c>
      <c r="R219" s="208">
        <f>Q219*H219</f>
        <v>0</v>
      </c>
      <c r="S219" s="208">
        <v>0</v>
      </c>
      <c r="T219" s="20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0" t="s">
        <v>220</v>
      </c>
      <c r="AT219" s="210" t="s">
        <v>627</v>
      </c>
      <c r="AU219" s="210" t="s">
        <v>76</v>
      </c>
      <c r="AY219" s="17" t="s">
        <v>206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17" t="s">
        <v>83</v>
      </c>
      <c r="BK219" s="211">
        <f>ROUND(I219*H219,2)</f>
        <v>0</v>
      </c>
      <c r="BL219" s="17" t="s">
        <v>220</v>
      </c>
      <c r="BM219" s="210" t="s">
        <v>742</v>
      </c>
    </row>
    <row r="220" s="2" customFormat="1" ht="24" customHeight="1">
      <c r="A220" s="39"/>
      <c r="B220" s="40"/>
      <c r="C220" s="216" t="s">
        <v>743</v>
      </c>
      <c r="D220" s="216" t="s">
        <v>627</v>
      </c>
      <c r="E220" s="217" t="s">
        <v>744</v>
      </c>
      <c r="F220" s="218" t="s">
        <v>745</v>
      </c>
      <c r="G220" s="219" t="s">
        <v>204</v>
      </c>
      <c r="H220" s="220">
        <v>15</v>
      </c>
      <c r="I220" s="221"/>
      <c r="J220" s="222">
        <f>ROUND(I220*H220,2)</f>
        <v>0</v>
      </c>
      <c r="K220" s="218" t="s">
        <v>212</v>
      </c>
      <c r="L220" s="45"/>
      <c r="M220" s="223" t="s">
        <v>32</v>
      </c>
      <c r="N220" s="224" t="s">
        <v>47</v>
      </c>
      <c r="O220" s="85"/>
      <c r="P220" s="208">
        <f>O220*H220</f>
        <v>0</v>
      </c>
      <c r="Q220" s="208">
        <v>0</v>
      </c>
      <c r="R220" s="208">
        <f>Q220*H220</f>
        <v>0</v>
      </c>
      <c r="S220" s="208">
        <v>0</v>
      </c>
      <c r="T220" s="20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0" t="s">
        <v>220</v>
      </c>
      <c r="AT220" s="210" t="s">
        <v>627</v>
      </c>
      <c r="AU220" s="210" t="s">
        <v>76</v>
      </c>
      <c r="AY220" s="17" t="s">
        <v>206</v>
      </c>
      <c r="BE220" s="211">
        <f>IF(N220="základní",J220,0)</f>
        <v>0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17" t="s">
        <v>83</v>
      </c>
      <c r="BK220" s="211">
        <f>ROUND(I220*H220,2)</f>
        <v>0</v>
      </c>
      <c r="BL220" s="17" t="s">
        <v>220</v>
      </c>
      <c r="BM220" s="210" t="s">
        <v>746</v>
      </c>
    </row>
    <row r="221" s="2" customFormat="1" ht="36" customHeight="1">
      <c r="A221" s="39"/>
      <c r="B221" s="40"/>
      <c r="C221" s="216" t="s">
        <v>747</v>
      </c>
      <c r="D221" s="216" t="s">
        <v>627</v>
      </c>
      <c r="E221" s="217" t="s">
        <v>748</v>
      </c>
      <c r="F221" s="218" t="s">
        <v>749</v>
      </c>
      <c r="G221" s="219" t="s">
        <v>204</v>
      </c>
      <c r="H221" s="220">
        <v>3</v>
      </c>
      <c r="I221" s="221"/>
      <c r="J221" s="222">
        <f>ROUND(I221*H221,2)</f>
        <v>0</v>
      </c>
      <c r="K221" s="218" t="s">
        <v>212</v>
      </c>
      <c r="L221" s="45"/>
      <c r="M221" s="223" t="s">
        <v>32</v>
      </c>
      <c r="N221" s="224" t="s">
        <v>47</v>
      </c>
      <c r="O221" s="85"/>
      <c r="P221" s="208">
        <f>O221*H221</f>
        <v>0</v>
      </c>
      <c r="Q221" s="208">
        <v>0</v>
      </c>
      <c r="R221" s="208">
        <f>Q221*H221</f>
        <v>0</v>
      </c>
      <c r="S221" s="208">
        <v>0</v>
      </c>
      <c r="T221" s="20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0" t="s">
        <v>220</v>
      </c>
      <c r="AT221" s="210" t="s">
        <v>627</v>
      </c>
      <c r="AU221" s="210" t="s">
        <v>76</v>
      </c>
      <c r="AY221" s="17" t="s">
        <v>206</v>
      </c>
      <c r="BE221" s="211">
        <f>IF(N221="základní",J221,0)</f>
        <v>0</v>
      </c>
      <c r="BF221" s="211">
        <f>IF(N221="snížená",J221,0)</f>
        <v>0</v>
      </c>
      <c r="BG221" s="211">
        <f>IF(N221="zákl. přenesená",J221,0)</f>
        <v>0</v>
      </c>
      <c r="BH221" s="211">
        <f>IF(N221="sníž. přenesená",J221,0)</f>
        <v>0</v>
      </c>
      <c r="BI221" s="211">
        <f>IF(N221="nulová",J221,0)</f>
        <v>0</v>
      </c>
      <c r="BJ221" s="17" t="s">
        <v>83</v>
      </c>
      <c r="BK221" s="211">
        <f>ROUND(I221*H221,2)</f>
        <v>0</v>
      </c>
      <c r="BL221" s="17" t="s">
        <v>220</v>
      </c>
      <c r="BM221" s="210" t="s">
        <v>750</v>
      </c>
    </row>
    <row r="222" s="2" customFormat="1" ht="24" customHeight="1">
      <c r="A222" s="39"/>
      <c r="B222" s="40"/>
      <c r="C222" s="216" t="s">
        <v>751</v>
      </c>
      <c r="D222" s="216" t="s">
        <v>627</v>
      </c>
      <c r="E222" s="217" t="s">
        <v>752</v>
      </c>
      <c r="F222" s="218" t="s">
        <v>753</v>
      </c>
      <c r="G222" s="219" t="s">
        <v>204</v>
      </c>
      <c r="H222" s="220">
        <v>3</v>
      </c>
      <c r="I222" s="221"/>
      <c r="J222" s="222">
        <f>ROUND(I222*H222,2)</f>
        <v>0</v>
      </c>
      <c r="K222" s="218" t="s">
        <v>212</v>
      </c>
      <c r="L222" s="45"/>
      <c r="M222" s="223" t="s">
        <v>32</v>
      </c>
      <c r="N222" s="224" t="s">
        <v>47</v>
      </c>
      <c r="O222" s="85"/>
      <c r="P222" s="208">
        <f>O222*H222</f>
        <v>0</v>
      </c>
      <c r="Q222" s="208">
        <v>0</v>
      </c>
      <c r="R222" s="208">
        <f>Q222*H222</f>
        <v>0</v>
      </c>
      <c r="S222" s="208">
        <v>0</v>
      </c>
      <c r="T222" s="20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0" t="s">
        <v>220</v>
      </c>
      <c r="AT222" s="210" t="s">
        <v>627</v>
      </c>
      <c r="AU222" s="210" t="s">
        <v>76</v>
      </c>
      <c r="AY222" s="17" t="s">
        <v>206</v>
      </c>
      <c r="BE222" s="211">
        <f>IF(N222="základní",J222,0)</f>
        <v>0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17" t="s">
        <v>83</v>
      </c>
      <c r="BK222" s="211">
        <f>ROUND(I222*H222,2)</f>
        <v>0</v>
      </c>
      <c r="BL222" s="17" t="s">
        <v>220</v>
      </c>
      <c r="BM222" s="210" t="s">
        <v>754</v>
      </c>
    </row>
    <row r="223" s="2" customFormat="1" ht="24" customHeight="1">
      <c r="A223" s="39"/>
      <c r="B223" s="40"/>
      <c r="C223" s="216" t="s">
        <v>755</v>
      </c>
      <c r="D223" s="216" t="s">
        <v>627</v>
      </c>
      <c r="E223" s="217" t="s">
        <v>756</v>
      </c>
      <c r="F223" s="218" t="s">
        <v>757</v>
      </c>
      <c r="G223" s="219" t="s">
        <v>758</v>
      </c>
      <c r="H223" s="220">
        <v>8</v>
      </c>
      <c r="I223" s="221"/>
      <c r="J223" s="222">
        <f>ROUND(I223*H223,2)</f>
        <v>0</v>
      </c>
      <c r="K223" s="218" t="s">
        <v>212</v>
      </c>
      <c r="L223" s="45"/>
      <c r="M223" s="223" t="s">
        <v>32</v>
      </c>
      <c r="N223" s="224" t="s">
        <v>47</v>
      </c>
      <c r="O223" s="85"/>
      <c r="P223" s="208">
        <f>O223*H223</f>
        <v>0</v>
      </c>
      <c r="Q223" s="208">
        <v>0</v>
      </c>
      <c r="R223" s="208">
        <f>Q223*H223</f>
        <v>0</v>
      </c>
      <c r="S223" s="208">
        <v>0</v>
      </c>
      <c r="T223" s="20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0" t="s">
        <v>220</v>
      </c>
      <c r="AT223" s="210" t="s">
        <v>627</v>
      </c>
      <c r="AU223" s="210" t="s">
        <v>76</v>
      </c>
      <c r="AY223" s="17" t="s">
        <v>206</v>
      </c>
      <c r="BE223" s="211">
        <f>IF(N223="základní",J223,0)</f>
        <v>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17" t="s">
        <v>83</v>
      </c>
      <c r="BK223" s="211">
        <f>ROUND(I223*H223,2)</f>
        <v>0</v>
      </c>
      <c r="BL223" s="17" t="s">
        <v>220</v>
      </c>
      <c r="BM223" s="210" t="s">
        <v>759</v>
      </c>
    </row>
    <row r="224" s="2" customFormat="1" ht="24" customHeight="1">
      <c r="A224" s="39"/>
      <c r="B224" s="40"/>
      <c r="C224" s="216" t="s">
        <v>760</v>
      </c>
      <c r="D224" s="216" t="s">
        <v>627</v>
      </c>
      <c r="E224" s="217" t="s">
        <v>761</v>
      </c>
      <c r="F224" s="218" t="s">
        <v>762</v>
      </c>
      <c r="G224" s="219" t="s">
        <v>758</v>
      </c>
      <c r="H224" s="220">
        <v>4</v>
      </c>
      <c r="I224" s="221"/>
      <c r="J224" s="222">
        <f>ROUND(I224*H224,2)</f>
        <v>0</v>
      </c>
      <c r="K224" s="218" t="s">
        <v>212</v>
      </c>
      <c r="L224" s="45"/>
      <c r="M224" s="223" t="s">
        <v>32</v>
      </c>
      <c r="N224" s="224" t="s">
        <v>47</v>
      </c>
      <c r="O224" s="85"/>
      <c r="P224" s="208">
        <f>O224*H224</f>
        <v>0</v>
      </c>
      <c r="Q224" s="208">
        <v>0</v>
      </c>
      <c r="R224" s="208">
        <f>Q224*H224</f>
        <v>0</v>
      </c>
      <c r="S224" s="208">
        <v>0</v>
      </c>
      <c r="T224" s="20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0" t="s">
        <v>220</v>
      </c>
      <c r="AT224" s="210" t="s">
        <v>627</v>
      </c>
      <c r="AU224" s="210" t="s">
        <v>76</v>
      </c>
      <c r="AY224" s="17" t="s">
        <v>206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17" t="s">
        <v>83</v>
      </c>
      <c r="BK224" s="211">
        <f>ROUND(I224*H224,2)</f>
        <v>0</v>
      </c>
      <c r="BL224" s="17" t="s">
        <v>220</v>
      </c>
      <c r="BM224" s="210" t="s">
        <v>763</v>
      </c>
    </row>
    <row r="225" s="2" customFormat="1" ht="24" customHeight="1">
      <c r="A225" s="39"/>
      <c r="B225" s="40"/>
      <c r="C225" s="216" t="s">
        <v>764</v>
      </c>
      <c r="D225" s="216" t="s">
        <v>627</v>
      </c>
      <c r="E225" s="217" t="s">
        <v>765</v>
      </c>
      <c r="F225" s="218" t="s">
        <v>766</v>
      </c>
      <c r="G225" s="219" t="s">
        <v>204</v>
      </c>
      <c r="H225" s="220">
        <v>2</v>
      </c>
      <c r="I225" s="221"/>
      <c r="J225" s="222">
        <f>ROUND(I225*H225,2)</f>
        <v>0</v>
      </c>
      <c r="K225" s="218" t="s">
        <v>212</v>
      </c>
      <c r="L225" s="45"/>
      <c r="M225" s="223" t="s">
        <v>32</v>
      </c>
      <c r="N225" s="224" t="s">
        <v>47</v>
      </c>
      <c r="O225" s="85"/>
      <c r="P225" s="208">
        <f>O225*H225</f>
        <v>0</v>
      </c>
      <c r="Q225" s="208">
        <v>0</v>
      </c>
      <c r="R225" s="208">
        <f>Q225*H225</f>
        <v>0</v>
      </c>
      <c r="S225" s="208">
        <v>0</v>
      </c>
      <c r="T225" s="20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0" t="s">
        <v>682</v>
      </c>
      <c r="AT225" s="210" t="s">
        <v>627</v>
      </c>
      <c r="AU225" s="210" t="s">
        <v>76</v>
      </c>
      <c r="AY225" s="17" t="s">
        <v>206</v>
      </c>
      <c r="BE225" s="211">
        <f>IF(N225="základní",J225,0)</f>
        <v>0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17" t="s">
        <v>83</v>
      </c>
      <c r="BK225" s="211">
        <f>ROUND(I225*H225,2)</f>
        <v>0</v>
      </c>
      <c r="BL225" s="17" t="s">
        <v>682</v>
      </c>
      <c r="BM225" s="210" t="s">
        <v>767</v>
      </c>
    </row>
    <row r="226" s="2" customFormat="1" ht="24" customHeight="1">
      <c r="A226" s="39"/>
      <c r="B226" s="40"/>
      <c r="C226" s="216" t="s">
        <v>768</v>
      </c>
      <c r="D226" s="216" t="s">
        <v>627</v>
      </c>
      <c r="E226" s="217" t="s">
        <v>769</v>
      </c>
      <c r="F226" s="218" t="s">
        <v>770</v>
      </c>
      <c r="G226" s="219" t="s">
        <v>204</v>
      </c>
      <c r="H226" s="220">
        <v>46</v>
      </c>
      <c r="I226" s="221"/>
      <c r="J226" s="222">
        <f>ROUND(I226*H226,2)</f>
        <v>0</v>
      </c>
      <c r="K226" s="218" t="s">
        <v>212</v>
      </c>
      <c r="L226" s="45"/>
      <c r="M226" s="223" t="s">
        <v>32</v>
      </c>
      <c r="N226" s="224" t="s">
        <v>47</v>
      </c>
      <c r="O226" s="85"/>
      <c r="P226" s="208">
        <f>O226*H226</f>
        <v>0</v>
      </c>
      <c r="Q226" s="208">
        <v>0</v>
      </c>
      <c r="R226" s="208">
        <f>Q226*H226</f>
        <v>0</v>
      </c>
      <c r="S226" s="208">
        <v>0</v>
      </c>
      <c r="T226" s="20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0" t="s">
        <v>682</v>
      </c>
      <c r="AT226" s="210" t="s">
        <v>627</v>
      </c>
      <c r="AU226" s="210" t="s">
        <v>76</v>
      </c>
      <c r="AY226" s="17" t="s">
        <v>206</v>
      </c>
      <c r="BE226" s="211">
        <f>IF(N226="základní",J226,0)</f>
        <v>0</v>
      </c>
      <c r="BF226" s="211">
        <f>IF(N226="snížená",J226,0)</f>
        <v>0</v>
      </c>
      <c r="BG226" s="211">
        <f>IF(N226="zákl. přenesená",J226,0)</f>
        <v>0</v>
      </c>
      <c r="BH226" s="211">
        <f>IF(N226="sníž. přenesená",J226,0)</f>
        <v>0</v>
      </c>
      <c r="BI226" s="211">
        <f>IF(N226="nulová",J226,0)</f>
        <v>0</v>
      </c>
      <c r="BJ226" s="17" t="s">
        <v>83</v>
      </c>
      <c r="BK226" s="211">
        <f>ROUND(I226*H226,2)</f>
        <v>0</v>
      </c>
      <c r="BL226" s="17" t="s">
        <v>682</v>
      </c>
      <c r="BM226" s="210" t="s">
        <v>771</v>
      </c>
    </row>
    <row r="227" s="2" customFormat="1">
      <c r="A227" s="39"/>
      <c r="B227" s="40"/>
      <c r="C227" s="41"/>
      <c r="D227" s="212" t="s">
        <v>208</v>
      </c>
      <c r="E227" s="41"/>
      <c r="F227" s="213" t="s">
        <v>772</v>
      </c>
      <c r="G227" s="41"/>
      <c r="H227" s="41"/>
      <c r="I227" s="147"/>
      <c r="J227" s="41"/>
      <c r="K227" s="41"/>
      <c r="L227" s="45"/>
      <c r="M227" s="214"/>
      <c r="N227" s="215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7" t="s">
        <v>208</v>
      </c>
      <c r="AU227" s="17" t="s">
        <v>76</v>
      </c>
    </row>
    <row r="228" s="2" customFormat="1" ht="24" customHeight="1">
      <c r="A228" s="39"/>
      <c r="B228" s="40"/>
      <c r="C228" s="216" t="s">
        <v>773</v>
      </c>
      <c r="D228" s="216" t="s">
        <v>627</v>
      </c>
      <c r="E228" s="217" t="s">
        <v>774</v>
      </c>
      <c r="F228" s="218" t="s">
        <v>775</v>
      </c>
      <c r="G228" s="219" t="s">
        <v>204</v>
      </c>
      <c r="H228" s="220">
        <v>1</v>
      </c>
      <c r="I228" s="221"/>
      <c r="J228" s="222">
        <f>ROUND(I228*H228,2)</f>
        <v>0</v>
      </c>
      <c r="K228" s="218" t="s">
        <v>212</v>
      </c>
      <c r="L228" s="45"/>
      <c r="M228" s="223" t="s">
        <v>32</v>
      </c>
      <c r="N228" s="224" t="s">
        <v>47</v>
      </c>
      <c r="O228" s="85"/>
      <c r="P228" s="208">
        <f>O228*H228</f>
        <v>0</v>
      </c>
      <c r="Q228" s="208">
        <v>0</v>
      </c>
      <c r="R228" s="208">
        <f>Q228*H228</f>
        <v>0</v>
      </c>
      <c r="S228" s="208">
        <v>0</v>
      </c>
      <c r="T228" s="20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0" t="s">
        <v>682</v>
      </c>
      <c r="AT228" s="210" t="s">
        <v>627</v>
      </c>
      <c r="AU228" s="210" t="s">
        <v>76</v>
      </c>
      <c r="AY228" s="17" t="s">
        <v>206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17" t="s">
        <v>83</v>
      </c>
      <c r="BK228" s="211">
        <f>ROUND(I228*H228,2)</f>
        <v>0</v>
      </c>
      <c r="BL228" s="17" t="s">
        <v>682</v>
      </c>
      <c r="BM228" s="210" t="s">
        <v>776</v>
      </c>
    </row>
    <row r="229" s="2" customFormat="1" ht="24" customHeight="1">
      <c r="A229" s="39"/>
      <c r="B229" s="40"/>
      <c r="C229" s="216" t="s">
        <v>777</v>
      </c>
      <c r="D229" s="216" t="s">
        <v>627</v>
      </c>
      <c r="E229" s="217" t="s">
        <v>778</v>
      </c>
      <c r="F229" s="218" t="s">
        <v>779</v>
      </c>
      <c r="G229" s="219" t="s">
        <v>204</v>
      </c>
      <c r="H229" s="220">
        <v>1</v>
      </c>
      <c r="I229" s="221"/>
      <c r="J229" s="222">
        <f>ROUND(I229*H229,2)</f>
        <v>0</v>
      </c>
      <c r="K229" s="218" t="s">
        <v>212</v>
      </c>
      <c r="L229" s="45"/>
      <c r="M229" s="223" t="s">
        <v>32</v>
      </c>
      <c r="N229" s="224" t="s">
        <v>47</v>
      </c>
      <c r="O229" s="85"/>
      <c r="P229" s="208">
        <f>O229*H229</f>
        <v>0</v>
      </c>
      <c r="Q229" s="208">
        <v>0</v>
      </c>
      <c r="R229" s="208">
        <f>Q229*H229</f>
        <v>0</v>
      </c>
      <c r="S229" s="208">
        <v>0</v>
      </c>
      <c r="T229" s="20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0" t="s">
        <v>220</v>
      </c>
      <c r="AT229" s="210" t="s">
        <v>627</v>
      </c>
      <c r="AU229" s="210" t="s">
        <v>76</v>
      </c>
      <c r="AY229" s="17" t="s">
        <v>206</v>
      </c>
      <c r="BE229" s="211">
        <f>IF(N229="základní",J229,0)</f>
        <v>0</v>
      </c>
      <c r="BF229" s="211">
        <f>IF(N229="snížená",J229,0)</f>
        <v>0</v>
      </c>
      <c r="BG229" s="211">
        <f>IF(N229="zákl. přenesená",J229,0)</f>
        <v>0</v>
      </c>
      <c r="BH229" s="211">
        <f>IF(N229="sníž. přenesená",J229,0)</f>
        <v>0</v>
      </c>
      <c r="BI229" s="211">
        <f>IF(N229="nulová",J229,0)</f>
        <v>0</v>
      </c>
      <c r="BJ229" s="17" t="s">
        <v>83</v>
      </c>
      <c r="BK229" s="211">
        <f>ROUND(I229*H229,2)</f>
        <v>0</v>
      </c>
      <c r="BL229" s="17" t="s">
        <v>220</v>
      </c>
      <c r="BM229" s="210" t="s">
        <v>780</v>
      </c>
    </row>
    <row r="230" s="2" customFormat="1" ht="36" customHeight="1">
      <c r="A230" s="39"/>
      <c r="B230" s="40"/>
      <c r="C230" s="216" t="s">
        <v>781</v>
      </c>
      <c r="D230" s="216" t="s">
        <v>627</v>
      </c>
      <c r="E230" s="217" t="s">
        <v>782</v>
      </c>
      <c r="F230" s="218" t="s">
        <v>783</v>
      </c>
      <c r="G230" s="219" t="s">
        <v>204</v>
      </c>
      <c r="H230" s="220">
        <v>1</v>
      </c>
      <c r="I230" s="221"/>
      <c r="J230" s="222">
        <f>ROUND(I230*H230,2)</f>
        <v>0</v>
      </c>
      <c r="K230" s="218" t="s">
        <v>212</v>
      </c>
      <c r="L230" s="45"/>
      <c r="M230" s="223" t="s">
        <v>32</v>
      </c>
      <c r="N230" s="224" t="s">
        <v>47</v>
      </c>
      <c r="O230" s="85"/>
      <c r="P230" s="208">
        <f>O230*H230</f>
        <v>0</v>
      </c>
      <c r="Q230" s="208">
        <v>0</v>
      </c>
      <c r="R230" s="208">
        <f>Q230*H230</f>
        <v>0</v>
      </c>
      <c r="S230" s="208">
        <v>0</v>
      </c>
      <c r="T230" s="20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0" t="s">
        <v>220</v>
      </c>
      <c r="AT230" s="210" t="s">
        <v>627</v>
      </c>
      <c r="AU230" s="210" t="s">
        <v>76</v>
      </c>
      <c r="AY230" s="17" t="s">
        <v>206</v>
      </c>
      <c r="BE230" s="211">
        <f>IF(N230="základní",J230,0)</f>
        <v>0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17" t="s">
        <v>83</v>
      </c>
      <c r="BK230" s="211">
        <f>ROUND(I230*H230,2)</f>
        <v>0</v>
      </c>
      <c r="BL230" s="17" t="s">
        <v>220</v>
      </c>
      <c r="BM230" s="210" t="s">
        <v>784</v>
      </c>
    </row>
    <row r="231" s="2" customFormat="1" ht="48" customHeight="1">
      <c r="A231" s="39"/>
      <c r="B231" s="40"/>
      <c r="C231" s="216" t="s">
        <v>785</v>
      </c>
      <c r="D231" s="216" t="s">
        <v>627</v>
      </c>
      <c r="E231" s="217" t="s">
        <v>786</v>
      </c>
      <c r="F231" s="218" t="s">
        <v>787</v>
      </c>
      <c r="G231" s="219" t="s">
        <v>239</v>
      </c>
      <c r="H231" s="220">
        <v>1380</v>
      </c>
      <c r="I231" s="221"/>
      <c r="J231" s="222">
        <f>ROUND(I231*H231,2)</f>
        <v>0</v>
      </c>
      <c r="K231" s="218" t="s">
        <v>212</v>
      </c>
      <c r="L231" s="45"/>
      <c r="M231" s="223" t="s">
        <v>32</v>
      </c>
      <c r="N231" s="224" t="s">
        <v>47</v>
      </c>
      <c r="O231" s="85"/>
      <c r="P231" s="208">
        <f>O231*H231</f>
        <v>0</v>
      </c>
      <c r="Q231" s="208">
        <v>0</v>
      </c>
      <c r="R231" s="208">
        <f>Q231*H231</f>
        <v>0</v>
      </c>
      <c r="S231" s="208">
        <v>0</v>
      </c>
      <c r="T231" s="20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0" t="s">
        <v>220</v>
      </c>
      <c r="AT231" s="210" t="s">
        <v>627</v>
      </c>
      <c r="AU231" s="210" t="s">
        <v>76</v>
      </c>
      <c r="AY231" s="17" t="s">
        <v>206</v>
      </c>
      <c r="BE231" s="211">
        <f>IF(N231="základní",J231,0)</f>
        <v>0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17" t="s">
        <v>83</v>
      </c>
      <c r="BK231" s="211">
        <f>ROUND(I231*H231,2)</f>
        <v>0</v>
      </c>
      <c r="BL231" s="17" t="s">
        <v>220</v>
      </c>
      <c r="BM231" s="210" t="s">
        <v>788</v>
      </c>
    </row>
    <row r="232" s="2" customFormat="1" ht="48" customHeight="1">
      <c r="A232" s="39"/>
      <c r="B232" s="40"/>
      <c r="C232" s="216" t="s">
        <v>789</v>
      </c>
      <c r="D232" s="216" t="s">
        <v>627</v>
      </c>
      <c r="E232" s="217" t="s">
        <v>790</v>
      </c>
      <c r="F232" s="218" t="s">
        <v>791</v>
      </c>
      <c r="G232" s="219" t="s">
        <v>239</v>
      </c>
      <c r="H232" s="220">
        <v>2475</v>
      </c>
      <c r="I232" s="221"/>
      <c r="J232" s="222">
        <f>ROUND(I232*H232,2)</f>
        <v>0</v>
      </c>
      <c r="K232" s="218" t="s">
        <v>212</v>
      </c>
      <c r="L232" s="45"/>
      <c r="M232" s="223" t="s">
        <v>32</v>
      </c>
      <c r="N232" s="224" t="s">
        <v>47</v>
      </c>
      <c r="O232" s="85"/>
      <c r="P232" s="208">
        <f>O232*H232</f>
        <v>0</v>
      </c>
      <c r="Q232" s="208">
        <v>0</v>
      </c>
      <c r="R232" s="208">
        <f>Q232*H232</f>
        <v>0</v>
      </c>
      <c r="S232" s="208">
        <v>0</v>
      </c>
      <c r="T232" s="20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0" t="s">
        <v>220</v>
      </c>
      <c r="AT232" s="210" t="s">
        <v>627</v>
      </c>
      <c r="AU232" s="210" t="s">
        <v>76</v>
      </c>
      <c r="AY232" s="17" t="s">
        <v>206</v>
      </c>
      <c r="BE232" s="211">
        <f>IF(N232="základní",J232,0)</f>
        <v>0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17" t="s">
        <v>83</v>
      </c>
      <c r="BK232" s="211">
        <f>ROUND(I232*H232,2)</f>
        <v>0</v>
      </c>
      <c r="BL232" s="17" t="s">
        <v>220</v>
      </c>
      <c r="BM232" s="210" t="s">
        <v>792</v>
      </c>
    </row>
    <row r="233" s="2" customFormat="1" ht="48" customHeight="1">
      <c r="A233" s="39"/>
      <c r="B233" s="40"/>
      <c r="C233" s="216" t="s">
        <v>793</v>
      </c>
      <c r="D233" s="216" t="s">
        <v>627</v>
      </c>
      <c r="E233" s="217" t="s">
        <v>794</v>
      </c>
      <c r="F233" s="218" t="s">
        <v>795</v>
      </c>
      <c r="G233" s="219" t="s">
        <v>239</v>
      </c>
      <c r="H233" s="220">
        <v>1970</v>
      </c>
      <c r="I233" s="221"/>
      <c r="J233" s="222">
        <f>ROUND(I233*H233,2)</f>
        <v>0</v>
      </c>
      <c r="K233" s="218" t="s">
        <v>212</v>
      </c>
      <c r="L233" s="45"/>
      <c r="M233" s="223" t="s">
        <v>32</v>
      </c>
      <c r="N233" s="224" t="s">
        <v>47</v>
      </c>
      <c r="O233" s="85"/>
      <c r="P233" s="208">
        <f>O233*H233</f>
        <v>0</v>
      </c>
      <c r="Q233" s="208">
        <v>0</v>
      </c>
      <c r="R233" s="208">
        <f>Q233*H233</f>
        <v>0</v>
      </c>
      <c r="S233" s="208">
        <v>0</v>
      </c>
      <c r="T233" s="20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0" t="s">
        <v>220</v>
      </c>
      <c r="AT233" s="210" t="s">
        <v>627</v>
      </c>
      <c r="AU233" s="210" t="s">
        <v>76</v>
      </c>
      <c r="AY233" s="17" t="s">
        <v>206</v>
      </c>
      <c r="BE233" s="211">
        <f>IF(N233="základní",J233,0)</f>
        <v>0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17" t="s">
        <v>83</v>
      </c>
      <c r="BK233" s="211">
        <f>ROUND(I233*H233,2)</f>
        <v>0</v>
      </c>
      <c r="BL233" s="17" t="s">
        <v>220</v>
      </c>
      <c r="BM233" s="210" t="s">
        <v>796</v>
      </c>
    </row>
    <row r="234" s="2" customFormat="1" ht="36" customHeight="1">
      <c r="A234" s="39"/>
      <c r="B234" s="40"/>
      <c r="C234" s="216" t="s">
        <v>797</v>
      </c>
      <c r="D234" s="216" t="s">
        <v>627</v>
      </c>
      <c r="E234" s="217" t="s">
        <v>798</v>
      </c>
      <c r="F234" s="218" t="s">
        <v>799</v>
      </c>
      <c r="G234" s="219" t="s">
        <v>204</v>
      </c>
      <c r="H234" s="220">
        <v>8</v>
      </c>
      <c r="I234" s="221"/>
      <c r="J234" s="222">
        <f>ROUND(I234*H234,2)</f>
        <v>0</v>
      </c>
      <c r="K234" s="218" t="s">
        <v>212</v>
      </c>
      <c r="L234" s="45"/>
      <c r="M234" s="223" t="s">
        <v>32</v>
      </c>
      <c r="N234" s="224" t="s">
        <v>47</v>
      </c>
      <c r="O234" s="85"/>
      <c r="P234" s="208">
        <f>O234*H234</f>
        <v>0</v>
      </c>
      <c r="Q234" s="208">
        <v>0</v>
      </c>
      <c r="R234" s="208">
        <f>Q234*H234</f>
        <v>0</v>
      </c>
      <c r="S234" s="208">
        <v>0</v>
      </c>
      <c r="T234" s="20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0" t="s">
        <v>220</v>
      </c>
      <c r="AT234" s="210" t="s">
        <v>627</v>
      </c>
      <c r="AU234" s="210" t="s">
        <v>76</v>
      </c>
      <c r="AY234" s="17" t="s">
        <v>206</v>
      </c>
      <c r="BE234" s="211">
        <f>IF(N234="základní",J234,0)</f>
        <v>0</v>
      </c>
      <c r="BF234" s="211">
        <f>IF(N234="snížená",J234,0)</f>
        <v>0</v>
      </c>
      <c r="BG234" s="211">
        <f>IF(N234="zákl. přenesená",J234,0)</f>
        <v>0</v>
      </c>
      <c r="BH234" s="211">
        <f>IF(N234="sníž. přenesená",J234,0)</f>
        <v>0</v>
      </c>
      <c r="BI234" s="211">
        <f>IF(N234="nulová",J234,0)</f>
        <v>0</v>
      </c>
      <c r="BJ234" s="17" t="s">
        <v>83</v>
      </c>
      <c r="BK234" s="211">
        <f>ROUND(I234*H234,2)</f>
        <v>0</v>
      </c>
      <c r="BL234" s="17" t="s">
        <v>220</v>
      </c>
      <c r="BM234" s="210" t="s">
        <v>800</v>
      </c>
    </row>
    <row r="235" s="2" customFormat="1" ht="36" customHeight="1">
      <c r="A235" s="39"/>
      <c r="B235" s="40"/>
      <c r="C235" s="216" t="s">
        <v>801</v>
      </c>
      <c r="D235" s="216" t="s">
        <v>627</v>
      </c>
      <c r="E235" s="217" t="s">
        <v>802</v>
      </c>
      <c r="F235" s="218" t="s">
        <v>803</v>
      </c>
      <c r="G235" s="219" t="s">
        <v>204</v>
      </c>
      <c r="H235" s="220">
        <v>9</v>
      </c>
      <c r="I235" s="221"/>
      <c r="J235" s="222">
        <f>ROUND(I235*H235,2)</f>
        <v>0</v>
      </c>
      <c r="K235" s="218" t="s">
        <v>212</v>
      </c>
      <c r="L235" s="45"/>
      <c r="M235" s="223" t="s">
        <v>32</v>
      </c>
      <c r="N235" s="224" t="s">
        <v>47</v>
      </c>
      <c r="O235" s="85"/>
      <c r="P235" s="208">
        <f>O235*H235</f>
        <v>0</v>
      </c>
      <c r="Q235" s="208">
        <v>0</v>
      </c>
      <c r="R235" s="208">
        <f>Q235*H235</f>
        <v>0</v>
      </c>
      <c r="S235" s="208">
        <v>0</v>
      </c>
      <c r="T235" s="20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0" t="s">
        <v>220</v>
      </c>
      <c r="AT235" s="210" t="s">
        <v>627</v>
      </c>
      <c r="AU235" s="210" t="s">
        <v>76</v>
      </c>
      <c r="AY235" s="17" t="s">
        <v>206</v>
      </c>
      <c r="BE235" s="211">
        <f>IF(N235="základní",J235,0)</f>
        <v>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17" t="s">
        <v>83</v>
      </c>
      <c r="BK235" s="211">
        <f>ROUND(I235*H235,2)</f>
        <v>0</v>
      </c>
      <c r="BL235" s="17" t="s">
        <v>220</v>
      </c>
      <c r="BM235" s="210" t="s">
        <v>804</v>
      </c>
    </row>
    <row r="236" s="2" customFormat="1" ht="36" customHeight="1">
      <c r="A236" s="39"/>
      <c r="B236" s="40"/>
      <c r="C236" s="216" t="s">
        <v>805</v>
      </c>
      <c r="D236" s="216" t="s">
        <v>627</v>
      </c>
      <c r="E236" s="217" t="s">
        <v>806</v>
      </c>
      <c r="F236" s="218" t="s">
        <v>807</v>
      </c>
      <c r="G236" s="219" t="s">
        <v>204</v>
      </c>
      <c r="H236" s="220">
        <v>6</v>
      </c>
      <c r="I236" s="221"/>
      <c r="J236" s="222">
        <f>ROUND(I236*H236,2)</f>
        <v>0</v>
      </c>
      <c r="K236" s="218" t="s">
        <v>212</v>
      </c>
      <c r="L236" s="45"/>
      <c r="M236" s="223" t="s">
        <v>32</v>
      </c>
      <c r="N236" s="224" t="s">
        <v>47</v>
      </c>
      <c r="O236" s="85"/>
      <c r="P236" s="208">
        <f>O236*H236</f>
        <v>0</v>
      </c>
      <c r="Q236" s="208">
        <v>0</v>
      </c>
      <c r="R236" s="208">
        <f>Q236*H236</f>
        <v>0</v>
      </c>
      <c r="S236" s="208">
        <v>0</v>
      </c>
      <c r="T236" s="20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0" t="s">
        <v>220</v>
      </c>
      <c r="AT236" s="210" t="s">
        <v>627</v>
      </c>
      <c r="AU236" s="210" t="s">
        <v>76</v>
      </c>
      <c r="AY236" s="17" t="s">
        <v>206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17" t="s">
        <v>83</v>
      </c>
      <c r="BK236" s="211">
        <f>ROUND(I236*H236,2)</f>
        <v>0</v>
      </c>
      <c r="BL236" s="17" t="s">
        <v>220</v>
      </c>
      <c r="BM236" s="210" t="s">
        <v>808</v>
      </c>
    </row>
    <row r="237" s="2" customFormat="1" ht="36" customHeight="1">
      <c r="A237" s="39"/>
      <c r="B237" s="40"/>
      <c r="C237" s="216" t="s">
        <v>809</v>
      </c>
      <c r="D237" s="216" t="s">
        <v>627</v>
      </c>
      <c r="E237" s="217" t="s">
        <v>810</v>
      </c>
      <c r="F237" s="218" t="s">
        <v>811</v>
      </c>
      <c r="G237" s="219" t="s">
        <v>204</v>
      </c>
      <c r="H237" s="220">
        <v>3</v>
      </c>
      <c r="I237" s="221"/>
      <c r="J237" s="222">
        <f>ROUND(I237*H237,2)</f>
        <v>0</v>
      </c>
      <c r="K237" s="218" t="s">
        <v>212</v>
      </c>
      <c r="L237" s="45"/>
      <c r="M237" s="223" t="s">
        <v>32</v>
      </c>
      <c r="N237" s="224" t="s">
        <v>47</v>
      </c>
      <c r="O237" s="85"/>
      <c r="P237" s="208">
        <f>O237*H237</f>
        <v>0</v>
      </c>
      <c r="Q237" s="208">
        <v>0</v>
      </c>
      <c r="R237" s="208">
        <f>Q237*H237</f>
        <v>0</v>
      </c>
      <c r="S237" s="208">
        <v>0</v>
      </c>
      <c r="T237" s="20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0" t="s">
        <v>682</v>
      </c>
      <c r="AT237" s="210" t="s">
        <v>627</v>
      </c>
      <c r="AU237" s="210" t="s">
        <v>76</v>
      </c>
      <c r="AY237" s="17" t="s">
        <v>206</v>
      </c>
      <c r="BE237" s="211">
        <f>IF(N237="základní",J237,0)</f>
        <v>0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17" t="s">
        <v>83</v>
      </c>
      <c r="BK237" s="211">
        <f>ROUND(I237*H237,2)</f>
        <v>0</v>
      </c>
      <c r="BL237" s="17" t="s">
        <v>682</v>
      </c>
      <c r="BM237" s="210" t="s">
        <v>812</v>
      </c>
    </row>
    <row r="238" s="2" customFormat="1" ht="48" customHeight="1">
      <c r="A238" s="39"/>
      <c r="B238" s="40"/>
      <c r="C238" s="216" t="s">
        <v>813</v>
      </c>
      <c r="D238" s="216" t="s">
        <v>627</v>
      </c>
      <c r="E238" s="217" t="s">
        <v>814</v>
      </c>
      <c r="F238" s="218" t="s">
        <v>815</v>
      </c>
      <c r="G238" s="219" t="s">
        <v>204</v>
      </c>
      <c r="H238" s="220">
        <v>6</v>
      </c>
      <c r="I238" s="221"/>
      <c r="J238" s="222">
        <f>ROUND(I238*H238,2)</f>
        <v>0</v>
      </c>
      <c r="K238" s="218" t="s">
        <v>212</v>
      </c>
      <c r="L238" s="45"/>
      <c r="M238" s="223" t="s">
        <v>32</v>
      </c>
      <c r="N238" s="224" t="s">
        <v>47</v>
      </c>
      <c r="O238" s="85"/>
      <c r="P238" s="208">
        <f>O238*H238</f>
        <v>0</v>
      </c>
      <c r="Q238" s="208">
        <v>0</v>
      </c>
      <c r="R238" s="208">
        <f>Q238*H238</f>
        <v>0</v>
      </c>
      <c r="S238" s="208">
        <v>0</v>
      </c>
      <c r="T238" s="20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0" t="s">
        <v>682</v>
      </c>
      <c r="AT238" s="210" t="s">
        <v>627</v>
      </c>
      <c r="AU238" s="210" t="s">
        <v>76</v>
      </c>
      <c r="AY238" s="17" t="s">
        <v>206</v>
      </c>
      <c r="BE238" s="211">
        <f>IF(N238="základní",J238,0)</f>
        <v>0</v>
      </c>
      <c r="BF238" s="211">
        <f>IF(N238="snížená",J238,0)</f>
        <v>0</v>
      </c>
      <c r="BG238" s="211">
        <f>IF(N238="zákl. přenesená",J238,0)</f>
        <v>0</v>
      </c>
      <c r="BH238" s="211">
        <f>IF(N238="sníž. přenesená",J238,0)</f>
        <v>0</v>
      </c>
      <c r="BI238" s="211">
        <f>IF(N238="nulová",J238,0)</f>
        <v>0</v>
      </c>
      <c r="BJ238" s="17" t="s">
        <v>83</v>
      </c>
      <c r="BK238" s="211">
        <f>ROUND(I238*H238,2)</f>
        <v>0</v>
      </c>
      <c r="BL238" s="17" t="s">
        <v>682</v>
      </c>
      <c r="BM238" s="210" t="s">
        <v>816</v>
      </c>
    </row>
    <row r="239" s="2" customFormat="1" ht="48" customHeight="1">
      <c r="A239" s="39"/>
      <c r="B239" s="40"/>
      <c r="C239" s="216" t="s">
        <v>817</v>
      </c>
      <c r="D239" s="216" t="s">
        <v>627</v>
      </c>
      <c r="E239" s="217" t="s">
        <v>818</v>
      </c>
      <c r="F239" s="218" t="s">
        <v>819</v>
      </c>
      <c r="G239" s="219" t="s">
        <v>204</v>
      </c>
      <c r="H239" s="220">
        <v>6</v>
      </c>
      <c r="I239" s="221"/>
      <c r="J239" s="222">
        <f>ROUND(I239*H239,2)</f>
        <v>0</v>
      </c>
      <c r="K239" s="218" t="s">
        <v>212</v>
      </c>
      <c r="L239" s="45"/>
      <c r="M239" s="223" t="s">
        <v>32</v>
      </c>
      <c r="N239" s="224" t="s">
        <v>47</v>
      </c>
      <c r="O239" s="85"/>
      <c r="P239" s="208">
        <f>O239*H239</f>
        <v>0</v>
      </c>
      <c r="Q239" s="208">
        <v>0</v>
      </c>
      <c r="R239" s="208">
        <f>Q239*H239</f>
        <v>0</v>
      </c>
      <c r="S239" s="208">
        <v>0</v>
      </c>
      <c r="T239" s="20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0" t="s">
        <v>682</v>
      </c>
      <c r="AT239" s="210" t="s">
        <v>627</v>
      </c>
      <c r="AU239" s="210" t="s">
        <v>76</v>
      </c>
      <c r="AY239" s="17" t="s">
        <v>206</v>
      </c>
      <c r="BE239" s="211">
        <f>IF(N239="základní",J239,0)</f>
        <v>0</v>
      </c>
      <c r="BF239" s="211">
        <f>IF(N239="snížená",J239,0)</f>
        <v>0</v>
      </c>
      <c r="BG239" s="211">
        <f>IF(N239="zákl. přenesená",J239,0)</f>
        <v>0</v>
      </c>
      <c r="BH239" s="211">
        <f>IF(N239="sníž. přenesená",J239,0)</f>
        <v>0</v>
      </c>
      <c r="BI239" s="211">
        <f>IF(N239="nulová",J239,0)</f>
        <v>0</v>
      </c>
      <c r="BJ239" s="17" t="s">
        <v>83</v>
      </c>
      <c r="BK239" s="211">
        <f>ROUND(I239*H239,2)</f>
        <v>0</v>
      </c>
      <c r="BL239" s="17" t="s">
        <v>682</v>
      </c>
      <c r="BM239" s="210" t="s">
        <v>820</v>
      </c>
    </row>
    <row r="240" s="2" customFormat="1" ht="48" customHeight="1">
      <c r="A240" s="39"/>
      <c r="B240" s="40"/>
      <c r="C240" s="216" t="s">
        <v>821</v>
      </c>
      <c r="D240" s="216" t="s">
        <v>627</v>
      </c>
      <c r="E240" s="217" t="s">
        <v>822</v>
      </c>
      <c r="F240" s="218" t="s">
        <v>823</v>
      </c>
      <c r="G240" s="219" t="s">
        <v>204</v>
      </c>
      <c r="H240" s="220">
        <v>4</v>
      </c>
      <c r="I240" s="221"/>
      <c r="J240" s="222">
        <f>ROUND(I240*H240,2)</f>
        <v>0</v>
      </c>
      <c r="K240" s="218" t="s">
        <v>212</v>
      </c>
      <c r="L240" s="45"/>
      <c r="M240" s="223" t="s">
        <v>32</v>
      </c>
      <c r="N240" s="224" t="s">
        <v>47</v>
      </c>
      <c r="O240" s="85"/>
      <c r="P240" s="208">
        <f>O240*H240</f>
        <v>0</v>
      </c>
      <c r="Q240" s="208">
        <v>0</v>
      </c>
      <c r="R240" s="208">
        <f>Q240*H240</f>
        <v>0</v>
      </c>
      <c r="S240" s="208">
        <v>0</v>
      </c>
      <c r="T240" s="20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0" t="s">
        <v>682</v>
      </c>
      <c r="AT240" s="210" t="s">
        <v>627</v>
      </c>
      <c r="AU240" s="210" t="s">
        <v>76</v>
      </c>
      <c r="AY240" s="17" t="s">
        <v>206</v>
      </c>
      <c r="BE240" s="211">
        <f>IF(N240="základní",J240,0)</f>
        <v>0</v>
      </c>
      <c r="BF240" s="211">
        <f>IF(N240="snížená",J240,0)</f>
        <v>0</v>
      </c>
      <c r="BG240" s="211">
        <f>IF(N240="zákl. přenesená",J240,0)</f>
        <v>0</v>
      </c>
      <c r="BH240" s="211">
        <f>IF(N240="sníž. přenesená",J240,0)</f>
        <v>0</v>
      </c>
      <c r="BI240" s="211">
        <f>IF(N240="nulová",J240,0)</f>
        <v>0</v>
      </c>
      <c r="BJ240" s="17" t="s">
        <v>83</v>
      </c>
      <c r="BK240" s="211">
        <f>ROUND(I240*H240,2)</f>
        <v>0</v>
      </c>
      <c r="BL240" s="17" t="s">
        <v>682</v>
      </c>
      <c r="BM240" s="210" t="s">
        <v>824</v>
      </c>
    </row>
    <row r="241" s="2" customFormat="1" ht="48" customHeight="1">
      <c r="A241" s="39"/>
      <c r="B241" s="40"/>
      <c r="C241" s="216" t="s">
        <v>825</v>
      </c>
      <c r="D241" s="216" t="s">
        <v>627</v>
      </c>
      <c r="E241" s="217" t="s">
        <v>826</v>
      </c>
      <c r="F241" s="218" t="s">
        <v>827</v>
      </c>
      <c r="G241" s="219" t="s">
        <v>204</v>
      </c>
      <c r="H241" s="220">
        <v>2</v>
      </c>
      <c r="I241" s="221"/>
      <c r="J241" s="222">
        <f>ROUND(I241*H241,2)</f>
        <v>0</v>
      </c>
      <c r="K241" s="218" t="s">
        <v>212</v>
      </c>
      <c r="L241" s="45"/>
      <c r="M241" s="223" t="s">
        <v>32</v>
      </c>
      <c r="N241" s="224" t="s">
        <v>47</v>
      </c>
      <c r="O241" s="85"/>
      <c r="P241" s="208">
        <f>O241*H241</f>
        <v>0</v>
      </c>
      <c r="Q241" s="208">
        <v>0</v>
      </c>
      <c r="R241" s="208">
        <f>Q241*H241</f>
        <v>0</v>
      </c>
      <c r="S241" s="208">
        <v>0</v>
      </c>
      <c r="T241" s="20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0" t="s">
        <v>682</v>
      </c>
      <c r="AT241" s="210" t="s">
        <v>627</v>
      </c>
      <c r="AU241" s="210" t="s">
        <v>76</v>
      </c>
      <c r="AY241" s="17" t="s">
        <v>206</v>
      </c>
      <c r="BE241" s="211">
        <f>IF(N241="základní",J241,0)</f>
        <v>0</v>
      </c>
      <c r="BF241" s="211">
        <f>IF(N241="snížená",J241,0)</f>
        <v>0</v>
      </c>
      <c r="BG241" s="211">
        <f>IF(N241="zákl. přenesená",J241,0)</f>
        <v>0</v>
      </c>
      <c r="BH241" s="211">
        <f>IF(N241="sníž. přenesená",J241,0)</f>
        <v>0</v>
      </c>
      <c r="BI241" s="211">
        <f>IF(N241="nulová",J241,0)</f>
        <v>0</v>
      </c>
      <c r="BJ241" s="17" t="s">
        <v>83</v>
      </c>
      <c r="BK241" s="211">
        <f>ROUND(I241*H241,2)</f>
        <v>0</v>
      </c>
      <c r="BL241" s="17" t="s">
        <v>682</v>
      </c>
      <c r="BM241" s="210" t="s">
        <v>828</v>
      </c>
    </row>
    <row r="242" s="2" customFormat="1" ht="48" customHeight="1">
      <c r="A242" s="39"/>
      <c r="B242" s="40"/>
      <c r="C242" s="216" t="s">
        <v>829</v>
      </c>
      <c r="D242" s="216" t="s">
        <v>627</v>
      </c>
      <c r="E242" s="217" t="s">
        <v>830</v>
      </c>
      <c r="F242" s="218" t="s">
        <v>831</v>
      </c>
      <c r="G242" s="219" t="s">
        <v>204</v>
      </c>
      <c r="H242" s="220">
        <v>2</v>
      </c>
      <c r="I242" s="221"/>
      <c r="J242" s="222">
        <f>ROUND(I242*H242,2)</f>
        <v>0</v>
      </c>
      <c r="K242" s="218" t="s">
        <v>212</v>
      </c>
      <c r="L242" s="45"/>
      <c r="M242" s="223" t="s">
        <v>32</v>
      </c>
      <c r="N242" s="224" t="s">
        <v>47</v>
      </c>
      <c r="O242" s="85"/>
      <c r="P242" s="208">
        <f>O242*H242</f>
        <v>0</v>
      </c>
      <c r="Q242" s="208">
        <v>0</v>
      </c>
      <c r="R242" s="208">
        <f>Q242*H242</f>
        <v>0</v>
      </c>
      <c r="S242" s="208">
        <v>0</v>
      </c>
      <c r="T242" s="20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0" t="s">
        <v>682</v>
      </c>
      <c r="AT242" s="210" t="s">
        <v>627</v>
      </c>
      <c r="AU242" s="210" t="s">
        <v>76</v>
      </c>
      <c r="AY242" s="17" t="s">
        <v>206</v>
      </c>
      <c r="BE242" s="211">
        <f>IF(N242="základní",J242,0)</f>
        <v>0</v>
      </c>
      <c r="BF242" s="211">
        <f>IF(N242="snížená",J242,0)</f>
        <v>0</v>
      </c>
      <c r="BG242" s="211">
        <f>IF(N242="zákl. přenesená",J242,0)</f>
        <v>0</v>
      </c>
      <c r="BH242" s="211">
        <f>IF(N242="sníž. přenesená",J242,0)</f>
        <v>0</v>
      </c>
      <c r="BI242" s="211">
        <f>IF(N242="nulová",J242,0)</f>
        <v>0</v>
      </c>
      <c r="BJ242" s="17" t="s">
        <v>83</v>
      </c>
      <c r="BK242" s="211">
        <f>ROUND(I242*H242,2)</f>
        <v>0</v>
      </c>
      <c r="BL242" s="17" t="s">
        <v>682</v>
      </c>
      <c r="BM242" s="210" t="s">
        <v>832</v>
      </c>
    </row>
    <row r="243" s="2" customFormat="1" ht="24" customHeight="1">
      <c r="A243" s="39"/>
      <c r="B243" s="40"/>
      <c r="C243" s="216" t="s">
        <v>833</v>
      </c>
      <c r="D243" s="216" t="s">
        <v>627</v>
      </c>
      <c r="E243" s="217" t="s">
        <v>834</v>
      </c>
      <c r="F243" s="218" t="s">
        <v>835</v>
      </c>
      <c r="G243" s="219" t="s">
        <v>204</v>
      </c>
      <c r="H243" s="220">
        <v>2</v>
      </c>
      <c r="I243" s="221"/>
      <c r="J243" s="222">
        <f>ROUND(I243*H243,2)</f>
        <v>0</v>
      </c>
      <c r="K243" s="218" t="s">
        <v>212</v>
      </c>
      <c r="L243" s="45"/>
      <c r="M243" s="223" t="s">
        <v>32</v>
      </c>
      <c r="N243" s="224" t="s">
        <v>47</v>
      </c>
      <c r="O243" s="85"/>
      <c r="P243" s="208">
        <f>O243*H243</f>
        <v>0</v>
      </c>
      <c r="Q243" s="208">
        <v>0</v>
      </c>
      <c r="R243" s="208">
        <f>Q243*H243</f>
        <v>0</v>
      </c>
      <c r="S243" s="208">
        <v>0</v>
      </c>
      <c r="T243" s="20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0" t="s">
        <v>83</v>
      </c>
      <c r="AT243" s="210" t="s">
        <v>627</v>
      </c>
      <c r="AU243" s="210" t="s">
        <v>76</v>
      </c>
      <c r="AY243" s="17" t="s">
        <v>206</v>
      </c>
      <c r="BE243" s="211">
        <f>IF(N243="základní",J243,0)</f>
        <v>0</v>
      </c>
      <c r="BF243" s="211">
        <f>IF(N243="snížená",J243,0)</f>
        <v>0</v>
      </c>
      <c r="BG243" s="211">
        <f>IF(N243="zákl. přenesená",J243,0)</f>
        <v>0</v>
      </c>
      <c r="BH243" s="211">
        <f>IF(N243="sníž. přenesená",J243,0)</f>
        <v>0</v>
      </c>
      <c r="BI243" s="211">
        <f>IF(N243="nulová",J243,0)</f>
        <v>0</v>
      </c>
      <c r="BJ243" s="17" t="s">
        <v>83</v>
      </c>
      <c r="BK243" s="211">
        <f>ROUND(I243*H243,2)</f>
        <v>0</v>
      </c>
      <c r="BL243" s="17" t="s">
        <v>83</v>
      </c>
      <c r="BM243" s="210" t="s">
        <v>836</v>
      </c>
    </row>
    <row r="244" s="2" customFormat="1" ht="36" customHeight="1">
      <c r="A244" s="39"/>
      <c r="B244" s="40"/>
      <c r="C244" s="216" t="s">
        <v>837</v>
      </c>
      <c r="D244" s="216" t="s">
        <v>627</v>
      </c>
      <c r="E244" s="217" t="s">
        <v>838</v>
      </c>
      <c r="F244" s="218" t="s">
        <v>839</v>
      </c>
      <c r="G244" s="219" t="s">
        <v>204</v>
      </c>
      <c r="H244" s="220">
        <v>1</v>
      </c>
      <c r="I244" s="221"/>
      <c r="J244" s="222">
        <f>ROUND(I244*H244,2)</f>
        <v>0</v>
      </c>
      <c r="K244" s="218" t="s">
        <v>212</v>
      </c>
      <c r="L244" s="45"/>
      <c r="M244" s="223" t="s">
        <v>32</v>
      </c>
      <c r="N244" s="224" t="s">
        <v>47</v>
      </c>
      <c r="O244" s="85"/>
      <c r="P244" s="208">
        <f>O244*H244</f>
        <v>0</v>
      </c>
      <c r="Q244" s="208">
        <v>0</v>
      </c>
      <c r="R244" s="208">
        <f>Q244*H244</f>
        <v>0</v>
      </c>
      <c r="S244" s="208">
        <v>0</v>
      </c>
      <c r="T244" s="20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0" t="s">
        <v>840</v>
      </c>
      <c r="AT244" s="210" t="s">
        <v>627</v>
      </c>
      <c r="AU244" s="210" t="s">
        <v>76</v>
      </c>
      <c r="AY244" s="17" t="s">
        <v>206</v>
      </c>
      <c r="BE244" s="211">
        <f>IF(N244="základní",J244,0)</f>
        <v>0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17" t="s">
        <v>83</v>
      </c>
      <c r="BK244" s="211">
        <f>ROUND(I244*H244,2)</f>
        <v>0</v>
      </c>
      <c r="BL244" s="17" t="s">
        <v>840</v>
      </c>
      <c r="BM244" s="210" t="s">
        <v>841</v>
      </c>
    </row>
    <row r="245" s="2" customFormat="1" ht="24" customHeight="1">
      <c r="A245" s="39"/>
      <c r="B245" s="40"/>
      <c r="C245" s="216" t="s">
        <v>842</v>
      </c>
      <c r="D245" s="216" t="s">
        <v>627</v>
      </c>
      <c r="E245" s="217" t="s">
        <v>843</v>
      </c>
      <c r="F245" s="218" t="s">
        <v>844</v>
      </c>
      <c r="G245" s="219" t="s">
        <v>204</v>
      </c>
      <c r="H245" s="220">
        <v>1</v>
      </c>
      <c r="I245" s="221"/>
      <c r="J245" s="222">
        <f>ROUND(I245*H245,2)</f>
        <v>0</v>
      </c>
      <c r="K245" s="218" t="s">
        <v>212</v>
      </c>
      <c r="L245" s="45"/>
      <c r="M245" s="223" t="s">
        <v>32</v>
      </c>
      <c r="N245" s="224" t="s">
        <v>47</v>
      </c>
      <c r="O245" s="85"/>
      <c r="P245" s="208">
        <f>O245*H245</f>
        <v>0</v>
      </c>
      <c r="Q245" s="208">
        <v>0</v>
      </c>
      <c r="R245" s="208">
        <f>Q245*H245</f>
        <v>0</v>
      </c>
      <c r="S245" s="208">
        <v>0</v>
      </c>
      <c r="T245" s="20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0" t="s">
        <v>840</v>
      </c>
      <c r="AT245" s="210" t="s">
        <v>627</v>
      </c>
      <c r="AU245" s="210" t="s">
        <v>76</v>
      </c>
      <c r="AY245" s="17" t="s">
        <v>206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17" t="s">
        <v>83</v>
      </c>
      <c r="BK245" s="211">
        <f>ROUND(I245*H245,2)</f>
        <v>0</v>
      </c>
      <c r="BL245" s="17" t="s">
        <v>840</v>
      </c>
      <c r="BM245" s="210" t="s">
        <v>845</v>
      </c>
    </row>
    <row r="246" s="2" customFormat="1" ht="24" customHeight="1">
      <c r="A246" s="39"/>
      <c r="B246" s="40"/>
      <c r="C246" s="216" t="s">
        <v>846</v>
      </c>
      <c r="D246" s="216" t="s">
        <v>627</v>
      </c>
      <c r="E246" s="217" t="s">
        <v>847</v>
      </c>
      <c r="F246" s="218" t="s">
        <v>848</v>
      </c>
      <c r="G246" s="219" t="s">
        <v>204</v>
      </c>
      <c r="H246" s="220">
        <v>1</v>
      </c>
      <c r="I246" s="221"/>
      <c r="J246" s="222">
        <f>ROUND(I246*H246,2)</f>
        <v>0</v>
      </c>
      <c r="K246" s="218" t="s">
        <v>212</v>
      </c>
      <c r="L246" s="45"/>
      <c r="M246" s="223" t="s">
        <v>32</v>
      </c>
      <c r="N246" s="224" t="s">
        <v>47</v>
      </c>
      <c r="O246" s="85"/>
      <c r="P246" s="208">
        <f>O246*H246</f>
        <v>0</v>
      </c>
      <c r="Q246" s="208">
        <v>0</v>
      </c>
      <c r="R246" s="208">
        <f>Q246*H246</f>
        <v>0</v>
      </c>
      <c r="S246" s="208">
        <v>0</v>
      </c>
      <c r="T246" s="20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0" t="s">
        <v>840</v>
      </c>
      <c r="AT246" s="210" t="s">
        <v>627</v>
      </c>
      <c r="AU246" s="210" t="s">
        <v>76</v>
      </c>
      <c r="AY246" s="17" t="s">
        <v>206</v>
      </c>
      <c r="BE246" s="211">
        <f>IF(N246="základní",J246,0)</f>
        <v>0</v>
      </c>
      <c r="BF246" s="211">
        <f>IF(N246="snížená",J246,0)</f>
        <v>0</v>
      </c>
      <c r="BG246" s="211">
        <f>IF(N246="zákl. přenesená",J246,0)</f>
        <v>0</v>
      </c>
      <c r="BH246" s="211">
        <f>IF(N246="sníž. přenesená",J246,0)</f>
        <v>0</v>
      </c>
      <c r="BI246" s="211">
        <f>IF(N246="nulová",J246,0)</f>
        <v>0</v>
      </c>
      <c r="BJ246" s="17" t="s">
        <v>83</v>
      </c>
      <c r="BK246" s="211">
        <f>ROUND(I246*H246,2)</f>
        <v>0</v>
      </c>
      <c r="BL246" s="17" t="s">
        <v>840</v>
      </c>
      <c r="BM246" s="210" t="s">
        <v>849</v>
      </c>
    </row>
    <row r="247" s="2" customFormat="1" ht="48" customHeight="1">
      <c r="A247" s="39"/>
      <c r="B247" s="40"/>
      <c r="C247" s="216" t="s">
        <v>850</v>
      </c>
      <c r="D247" s="216" t="s">
        <v>627</v>
      </c>
      <c r="E247" s="217" t="s">
        <v>851</v>
      </c>
      <c r="F247" s="218" t="s">
        <v>852</v>
      </c>
      <c r="G247" s="219" t="s">
        <v>204</v>
      </c>
      <c r="H247" s="220">
        <v>2</v>
      </c>
      <c r="I247" s="221"/>
      <c r="J247" s="222">
        <f>ROUND(I247*H247,2)</f>
        <v>0</v>
      </c>
      <c r="K247" s="218" t="s">
        <v>212</v>
      </c>
      <c r="L247" s="45"/>
      <c r="M247" s="223" t="s">
        <v>32</v>
      </c>
      <c r="N247" s="224" t="s">
        <v>47</v>
      </c>
      <c r="O247" s="85"/>
      <c r="P247" s="208">
        <f>O247*H247</f>
        <v>0</v>
      </c>
      <c r="Q247" s="208">
        <v>0</v>
      </c>
      <c r="R247" s="208">
        <f>Q247*H247</f>
        <v>0</v>
      </c>
      <c r="S247" s="208">
        <v>0</v>
      </c>
      <c r="T247" s="20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0" t="s">
        <v>220</v>
      </c>
      <c r="AT247" s="210" t="s">
        <v>627</v>
      </c>
      <c r="AU247" s="210" t="s">
        <v>76</v>
      </c>
      <c r="AY247" s="17" t="s">
        <v>206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17" t="s">
        <v>83</v>
      </c>
      <c r="BK247" s="211">
        <f>ROUND(I247*H247,2)</f>
        <v>0</v>
      </c>
      <c r="BL247" s="17" t="s">
        <v>220</v>
      </c>
      <c r="BM247" s="210" t="s">
        <v>853</v>
      </c>
    </row>
    <row r="248" s="2" customFormat="1" ht="24" customHeight="1">
      <c r="A248" s="39"/>
      <c r="B248" s="40"/>
      <c r="C248" s="216" t="s">
        <v>854</v>
      </c>
      <c r="D248" s="216" t="s">
        <v>627</v>
      </c>
      <c r="E248" s="217" t="s">
        <v>855</v>
      </c>
      <c r="F248" s="218" t="s">
        <v>856</v>
      </c>
      <c r="G248" s="219" t="s">
        <v>204</v>
      </c>
      <c r="H248" s="220">
        <v>2</v>
      </c>
      <c r="I248" s="221"/>
      <c r="J248" s="222">
        <f>ROUND(I248*H248,2)</f>
        <v>0</v>
      </c>
      <c r="K248" s="218" t="s">
        <v>212</v>
      </c>
      <c r="L248" s="45"/>
      <c r="M248" s="223" t="s">
        <v>32</v>
      </c>
      <c r="N248" s="224" t="s">
        <v>47</v>
      </c>
      <c r="O248" s="85"/>
      <c r="P248" s="208">
        <f>O248*H248</f>
        <v>0</v>
      </c>
      <c r="Q248" s="208">
        <v>0</v>
      </c>
      <c r="R248" s="208">
        <f>Q248*H248</f>
        <v>0</v>
      </c>
      <c r="S248" s="208">
        <v>0</v>
      </c>
      <c r="T248" s="20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0" t="s">
        <v>220</v>
      </c>
      <c r="AT248" s="210" t="s">
        <v>627</v>
      </c>
      <c r="AU248" s="210" t="s">
        <v>76</v>
      </c>
      <c r="AY248" s="17" t="s">
        <v>206</v>
      </c>
      <c r="BE248" s="211">
        <f>IF(N248="základní",J248,0)</f>
        <v>0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17" t="s">
        <v>83</v>
      </c>
      <c r="BK248" s="211">
        <f>ROUND(I248*H248,2)</f>
        <v>0</v>
      </c>
      <c r="BL248" s="17" t="s">
        <v>220</v>
      </c>
      <c r="BM248" s="210" t="s">
        <v>857</v>
      </c>
    </row>
    <row r="249" s="2" customFormat="1" ht="24" customHeight="1">
      <c r="A249" s="39"/>
      <c r="B249" s="40"/>
      <c r="C249" s="216" t="s">
        <v>858</v>
      </c>
      <c r="D249" s="216" t="s">
        <v>627</v>
      </c>
      <c r="E249" s="217" t="s">
        <v>859</v>
      </c>
      <c r="F249" s="218" t="s">
        <v>860</v>
      </c>
      <c r="G249" s="219" t="s">
        <v>204</v>
      </c>
      <c r="H249" s="220">
        <v>20</v>
      </c>
      <c r="I249" s="221"/>
      <c r="J249" s="222">
        <f>ROUND(I249*H249,2)</f>
        <v>0</v>
      </c>
      <c r="K249" s="218" t="s">
        <v>212</v>
      </c>
      <c r="L249" s="45"/>
      <c r="M249" s="223" t="s">
        <v>32</v>
      </c>
      <c r="N249" s="224" t="s">
        <v>47</v>
      </c>
      <c r="O249" s="85"/>
      <c r="P249" s="208">
        <f>O249*H249</f>
        <v>0</v>
      </c>
      <c r="Q249" s="208">
        <v>0</v>
      </c>
      <c r="R249" s="208">
        <f>Q249*H249</f>
        <v>0</v>
      </c>
      <c r="S249" s="208">
        <v>0</v>
      </c>
      <c r="T249" s="20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0" t="s">
        <v>220</v>
      </c>
      <c r="AT249" s="210" t="s">
        <v>627</v>
      </c>
      <c r="AU249" s="210" t="s">
        <v>76</v>
      </c>
      <c r="AY249" s="17" t="s">
        <v>206</v>
      </c>
      <c r="BE249" s="211">
        <f>IF(N249="základní",J249,0)</f>
        <v>0</v>
      </c>
      <c r="BF249" s="211">
        <f>IF(N249="snížená",J249,0)</f>
        <v>0</v>
      </c>
      <c r="BG249" s="211">
        <f>IF(N249="zákl. přenesená",J249,0)</f>
        <v>0</v>
      </c>
      <c r="BH249" s="211">
        <f>IF(N249="sníž. přenesená",J249,0)</f>
        <v>0</v>
      </c>
      <c r="BI249" s="211">
        <f>IF(N249="nulová",J249,0)</f>
        <v>0</v>
      </c>
      <c r="BJ249" s="17" t="s">
        <v>83</v>
      </c>
      <c r="BK249" s="211">
        <f>ROUND(I249*H249,2)</f>
        <v>0</v>
      </c>
      <c r="BL249" s="17" t="s">
        <v>220</v>
      </c>
      <c r="BM249" s="210" t="s">
        <v>861</v>
      </c>
    </row>
    <row r="250" s="2" customFormat="1" ht="24" customHeight="1">
      <c r="A250" s="39"/>
      <c r="B250" s="40"/>
      <c r="C250" s="216" t="s">
        <v>862</v>
      </c>
      <c r="D250" s="216" t="s">
        <v>627</v>
      </c>
      <c r="E250" s="217" t="s">
        <v>863</v>
      </c>
      <c r="F250" s="218" t="s">
        <v>864</v>
      </c>
      <c r="G250" s="219" t="s">
        <v>204</v>
      </c>
      <c r="H250" s="220">
        <v>1</v>
      </c>
      <c r="I250" s="221"/>
      <c r="J250" s="222">
        <f>ROUND(I250*H250,2)</f>
        <v>0</v>
      </c>
      <c r="K250" s="218" t="s">
        <v>212</v>
      </c>
      <c r="L250" s="45"/>
      <c r="M250" s="223" t="s">
        <v>32</v>
      </c>
      <c r="N250" s="224" t="s">
        <v>47</v>
      </c>
      <c r="O250" s="85"/>
      <c r="P250" s="208">
        <f>O250*H250</f>
        <v>0</v>
      </c>
      <c r="Q250" s="208">
        <v>0</v>
      </c>
      <c r="R250" s="208">
        <f>Q250*H250</f>
        <v>0</v>
      </c>
      <c r="S250" s="208">
        <v>0</v>
      </c>
      <c r="T250" s="20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0" t="s">
        <v>220</v>
      </c>
      <c r="AT250" s="210" t="s">
        <v>627</v>
      </c>
      <c r="AU250" s="210" t="s">
        <v>76</v>
      </c>
      <c r="AY250" s="17" t="s">
        <v>206</v>
      </c>
      <c r="BE250" s="211">
        <f>IF(N250="základní",J250,0)</f>
        <v>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17" t="s">
        <v>83</v>
      </c>
      <c r="BK250" s="211">
        <f>ROUND(I250*H250,2)</f>
        <v>0</v>
      </c>
      <c r="BL250" s="17" t="s">
        <v>220</v>
      </c>
      <c r="BM250" s="210" t="s">
        <v>865</v>
      </c>
    </row>
    <row r="251" s="2" customFormat="1" ht="24" customHeight="1">
      <c r="A251" s="39"/>
      <c r="B251" s="40"/>
      <c r="C251" s="216" t="s">
        <v>866</v>
      </c>
      <c r="D251" s="216" t="s">
        <v>627</v>
      </c>
      <c r="E251" s="217" t="s">
        <v>867</v>
      </c>
      <c r="F251" s="218" t="s">
        <v>868</v>
      </c>
      <c r="G251" s="219" t="s">
        <v>204</v>
      </c>
      <c r="H251" s="220">
        <v>1</v>
      </c>
      <c r="I251" s="221"/>
      <c r="J251" s="222">
        <f>ROUND(I251*H251,2)</f>
        <v>0</v>
      </c>
      <c r="K251" s="218" t="s">
        <v>212</v>
      </c>
      <c r="L251" s="45"/>
      <c r="M251" s="223" t="s">
        <v>32</v>
      </c>
      <c r="N251" s="224" t="s">
        <v>47</v>
      </c>
      <c r="O251" s="85"/>
      <c r="P251" s="208">
        <f>O251*H251</f>
        <v>0</v>
      </c>
      <c r="Q251" s="208">
        <v>0</v>
      </c>
      <c r="R251" s="208">
        <f>Q251*H251</f>
        <v>0</v>
      </c>
      <c r="S251" s="208">
        <v>0</v>
      </c>
      <c r="T251" s="20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0" t="s">
        <v>220</v>
      </c>
      <c r="AT251" s="210" t="s">
        <v>627</v>
      </c>
      <c r="AU251" s="210" t="s">
        <v>76</v>
      </c>
      <c r="AY251" s="17" t="s">
        <v>206</v>
      </c>
      <c r="BE251" s="211">
        <f>IF(N251="základní",J251,0)</f>
        <v>0</v>
      </c>
      <c r="BF251" s="211">
        <f>IF(N251="snížená",J251,0)</f>
        <v>0</v>
      </c>
      <c r="BG251" s="211">
        <f>IF(N251="zákl. přenesená",J251,0)</f>
        <v>0</v>
      </c>
      <c r="BH251" s="211">
        <f>IF(N251="sníž. přenesená",J251,0)</f>
        <v>0</v>
      </c>
      <c r="BI251" s="211">
        <f>IF(N251="nulová",J251,0)</f>
        <v>0</v>
      </c>
      <c r="BJ251" s="17" t="s">
        <v>83</v>
      </c>
      <c r="BK251" s="211">
        <f>ROUND(I251*H251,2)</f>
        <v>0</v>
      </c>
      <c r="BL251" s="17" t="s">
        <v>220</v>
      </c>
      <c r="BM251" s="210" t="s">
        <v>869</v>
      </c>
    </row>
    <row r="252" s="2" customFormat="1" ht="24" customHeight="1">
      <c r="A252" s="39"/>
      <c r="B252" s="40"/>
      <c r="C252" s="216" t="s">
        <v>870</v>
      </c>
      <c r="D252" s="216" t="s">
        <v>627</v>
      </c>
      <c r="E252" s="217" t="s">
        <v>871</v>
      </c>
      <c r="F252" s="218" t="s">
        <v>872</v>
      </c>
      <c r="G252" s="219" t="s">
        <v>239</v>
      </c>
      <c r="H252" s="220">
        <v>2500</v>
      </c>
      <c r="I252" s="221"/>
      <c r="J252" s="222">
        <f>ROUND(I252*H252,2)</f>
        <v>0</v>
      </c>
      <c r="K252" s="218" t="s">
        <v>212</v>
      </c>
      <c r="L252" s="45"/>
      <c r="M252" s="223" t="s">
        <v>32</v>
      </c>
      <c r="N252" s="224" t="s">
        <v>47</v>
      </c>
      <c r="O252" s="85"/>
      <c r="P252" s="208">
        <f>O252*H252</f>
        <v>0</v>
      </c>
      <c r="Q252" s="208">
        <v>0</v>
      </c>
      <c r="R252" s="208">
        <f>Q252*H252</f>
        <v>0</v>
      </c>
      <c r="S252" s="208">
        <v>0</v>
      </c>
      <c r="T252" s="20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0" t="s">
        <v>83</v>
      </c>
      <c r="AT252" s="210" t="s">
        <v>627</v>
      </c>
      <c r="AU252" s="210" t="s">
        <v>76</v>
      </c>
      <c r="AY252" s="17" t="s">
        <v>206</v>
      </c>
      <c r="BE252" s="211">
        <f>IF(N252="základní",J252,0)</f>
        <v>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17" t="s">
        <v>83</v>
      </c>
      <c r="BK252" s="211">
        <f>ROUND(I252*H252,2)</f>
        <v>0</v>
      </c>
      <c r="BL252" s="17" t="s">
        <v>83</v>
      </c>
      <c r="BM252" s="210" t="s">
        <v>873</v>
      </c>
    </row>
    <row r="253" s="2" customFormat="1" ht="24" customHeight="1">
      <c r="A253" s="39"/>
      <c r="B253" s="40"/>
      <c r="C253" s="216" t="s">
        <v>874</v>
      </c>
      <c r="D253" s="216" t="s">
        <v>627</v>
      </c>
      <c r="E253" s="217" t="s">
        <v>875</v>
      </c>
      <c r="F253" s="218" t="s">
        <v>876</v>
      </c>
      <c r="G253" s="219" t="s">
        <v>204</v>
      </c>
      <c r="H253" s="220">
        <v>32</v>
      </c>
      <c r="I253" s="221"/>
      <c r="J253" s="222">
        <f>ROUND(I253*H253,2)</f>
        <v>0</v>
      </c>
      <c r="K253" s="218" t="s">
        <v>212</v>
      </c>
      <c r="L253" s="45"/>
      <c r="M253" s="223" t="s">
        <v>32</v>
      </c>
      <c r="N253" s="224" t="s">
        <v>47</v>
      </c>
      <c r="O253" s="85"/>
      <c r="P253" s="208">
        <f>O253*H253</f>
        <v>0</v>
      </c>
      <c r="Q253" s="208">
        <v>0</v>
      </c>
      <c r="R253" s="208">
        <f>Q253*H253</f>
        <v>0</v>
      </c>
      <c r="S253" s="208">
        <v>0</v>
      </c>
      <c r="T253" s="20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0" t="s">
        <v>268</v>
      </c>
      <c r="AT253" s="210" t="s">
        <v>627</v>
      </c>
      <c r="AU253" s="210" t="s">
        <v>76</v>
      </c>
      <c r="AY253" s="17" t="s">
        <v>206</v>
      </c>
      <c r="BE253" s="211">
        <f>IF(N253="základní",J253,0)</f>
        <v>0</v>
      </c>
      <c r="BF253" s="211">
        <f>IF(N253="snížená",J253,0)</f>
        <v>0</v>
      </c>
      <c r="BG253" s="211">
        <f>IF(N253="zákl. přenesená",J253,0)</f>
        <v>0</v>
      </c>
      <c r="BH253" s="211">
        <f>IF(N253="sníž. přenesená",J253,0)</f>
        <v>0</v>
      </c>
      <c r="BI253" s="211">
        <f>IF(N253="nulová",J253,0)</f>
        <v>0</v>
      </c>
      <c r="BJ253" s="17" t="s">
        <v>83</v>
      </c>
      <c r="BK253" s="211">
        <f>ROUND(I253*H253,2)</f>
        <v>0</v>
      </c>
      <c r="BL253" s="17" t="s">
        <v>268</v>
      </c>
      <c r="BM253" s="210" t="s">
        <v>877</v>
      </c>
    </row>
    <row r="254" s="2" customFormat="1" ht="24" customHeight="1">
      <c r="A254" s="39"/>
      <c r="B254" s="40"/>
      <c r="C254" s="216" t="s">
        <v>878</v>
      </c>
      <c r="D254" s="216" t="s">
        <v>627</v>
      </c>
      <c r="E254" s="217" t="s">
        <v>879</v>
      </c>
      <c r="F254" s="218" t="s">
        <v>880</v>
      </c>
      <c r="G254" s="219" t="s">
        <v>204</v>
      </c>
      <c r="H254" s="220">
        <v>3</v>
      </c>
      <c r="I254" s="221"/>
      <c r="J254" s="222">
        <f>ROUND(I254*H254,2)</f>
        <v>0</v>
      </c>
      <c r="K254" s="218" t="s">
        <v>212</v>
      </c>
      <c r="L254" s="45"/>
      <c r="M254" s="223" t="s">
        <v>32</v>
      </c>
      <c r="N254" s="224" t="s">
        <v>47</v>
      </c>
      <c r="O254" s="85"/>
      <c r="P254" s="208">
        <f>O254*H254</f>
        <v>0</v>
      </c>
      <c r="Q254" s="208">
        <v>0</v>
      </c>
      <c r="R254" s="208">
        <f>Q254*H254</f>
        <v>0</v>
      </c>
      <c r="S254" s="208">
        <v>0</v>
      </c>
      <c r="T254" s="20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0" t="s">
        <v>220</v>
      </c>
      <c r="AT254" s="210" t="s">
        <v>627</v>
      </c>
      <c r="AU254" s="210" t="s">
        <v>76</v>
      </c>
      <c r="AY254" s="17" t="s">
        <v>206</v>
      </c>
      <c r="BE254" s="211">
        <f>IF(N254="základní",J254,0)</f>
        <v>0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17" t="s">
        <v>83</v>
      </c>
      <c r="BK254" s="211">
        <f>ROUND(I254*H254,2)</f>
        <v>0</v>
      </c>
      <c r="BL254" s="17" t="s">
        <v>220</v>
      </c>
      <c r="BM254" s="210" t="s">
        <v>881</v>
      </c>
    </row>
    <row r="255" s="2" customFormat="1" ht="24" customHeight="1">
      <c r="A255" s="39"/>
      <c r="B255" s="40"/>
      <c r="C255" s="216" t="s">
        <v>882</v>
      </c>
      <c r="D255" s="216" t="s">
        <v>627</v>
      </c>
      <c r="E255" s="217" t="s">
        <v>883</v>
      </c>
      <c r="F255" s="218" t="s">
        <v>884</v>
      </c>
      <c r="G255" s="219" t="s">
        <v>204</v>
      </c>
      <c r="H255" s="220">
        <v>3</v>
      </c>
      <c r="I255" s="221"/>
      <c r="J255" s="222">
        <f>ROUND(I255*H255,2)</f>
        <v>0</v>
      </c>
      <c r="K255" s="218" t="s">
        <v>212</v>
      </c>
      <c r="L255" s="45"/>
      <c r="M255" s="223" t="s">
        <v>32</v>
      </c>
      <c r="N255" s="224" t="s">
        <v>47</v>
      </c>
      <c r="O255" s="85"/>
      <c r="P255" s="208">
        <f>O255*H255</f>
        <v>0</v>
      </c>
      <c r="Q255" s="208">
        <v>0</v>
      </c>
      <c r="R255" s="208">
        <f>Q255*H255</f>
        <v>0</v>
      </c>
      <c r="S255" s="208">
        <v>0</v>
      </c>
      <c r="T255" s="20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0" t="s">
        <v>220</v>
      </c>
      <c r="AT255" s="210" t="s">
        <v>627</v>
      </c>
      <c r="AU255" s="210" t="s">
        <v>76</v>
      </c>
      <c r="AY255" s="17" t="s">
        <v>206</v>
      </c>
      <c r="BE255" s="211">
        <f>IF(N255="základní",J255,0)</f>
        <v>0</v>
      </c>
      <c r="BF255" s="211">
        <f>IF(N255="snížená",J255,0)</f>
        <v>0</v>
      </c>
      <c r="BG255" s="211">
        <f>IF(N255="zákl. přenesená",J255,0)</f>
        <v>0</v>
      </c>
      <c r="BH255" s="211">
        <f>IF(N255="sníž. přenesená",J255,0)</f>
        <v>0</v>
      </c>
      <c r="BI255" s="211">
        <f>IF(N255="nulová",J255,0)</f>
        <v>0</v>
      </c>
      <c r="BJ255" s="17" t="s">
        <v>83</v>
      </c>
      <c r="BK255" s="211">
        <f>ROUND(I255*H255,2)</f>
        <v>0</v>
      </c>
      <c r="BL255" s="17" t="s">
        <v>220</v>
      </c>
      <c r="BM255" s="210" t="s">
        <v>885</v>
      </c>
    </row>
    <row r="256" s="2" customFormat="1" ht="24" customHeight="1">
      <c r="A256" s="39"/>
      <c r="B256" s="40"/>
      <c r="C256" s="216" t="s">
        <v>886</v>
      </c>
      <c r="D256" s="216" t="s">
        <v>627</v>
      </c>
      <c r="E256" s="217" t="s">
        <v>887</v>
      </c>
      <c r="F256" s="218" t="s">
        <v>888</v>
      </c>
      <c r="G256" s="219" t="s">
        <v>204</v>
      </c>
      <c r="H256" s="220">
        <v>1</v>
      </c>
      <c r="I256" s="221"/>
      <c r="J256" s="222">
        <f>ROUND(I256*H256,2)</f>
        <v>0</v>
      </c>
      <c r="K256" s="218" t="s">
        <v>212</v>
      </c>
      <c r="L256" s="45"/>
      <c r="M256" s="223" t="s">
        <v>32</v>
      </c>
      <c r="N256" s="224" t="s">
        <v>47</v>
      </c>
      <c r="O256" s="85"/>
      <c r="P256" s="208">
        <f>O256*H256</f>
        <v>0</v>
      </c>
      <c r="Q256" s="208">
        <v>0</v>
      </c>
      <c r="R256" s="208">
        <f>Q256*H256</f>
        <v>0</v>
      </c>
      <c r="S256" s="208">
        <v>0</v>
      </c>
      <c r="T256" s="20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0" t="s">
        <v>220</v>
      </c>
      <c r="AT256" s="210" t="s">
        <v>627</v>
      </c>
      <c r="AU256" s="210" t="s">
        <v>76</v>
      </c>
      <c r="AY256" s="17" t="s">
        <v>206</v>
      </c>
      <c r="BE256" s="211">
        <f>IF(N256="základní",J256,0)</f>
        <v>0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17" t="s">
        <v>83</v>
      </c>
      <c r="BK256" s="211">
        <f>ROUND(I256*H256,2)</f>
        <v>0</v>
      </c>
      <c r="BL256" s="17" t="s">
        <v>220</v>
      </c>
      <c r="BM256" s="210" t="s">
        <v>889</v>
      </c>
    </row>
    <row r="257" s="2" customFormat="1" ht="24" customHeight="1">
      <c r="A257" s="39"/>
      <c r="B257" s="40"/>
      <c r="C257" s="216" t="s">
        <v>890</v>
      </c>
      <c r="D257" s="216" t="s">
        <v>627</v>
      </c>
      <c r="E257" s="217" t="s">
        <v>891</v>
      </c>
      <c r="F257" s="218" t="s">
        <v>892</v>
      </c>
      <c r="G257" s="219" t="s">
        <v>204</v>
      </c>
      <c r="H257" s="220">
        <v>6</v>
      </c>
      <c r="I257" s="221"/>
      <c r="J257" s="222">
        <f>ROUND(I257*H257,2)</f>
        <v>0</v>
      </c>
      <c r="K257" s="218" t="s">
        <v>212</v>
      </c>
      <c r="L257" s="45"/>
      <c r="M257" s="223" t="s">
        <v>32</v>
      </c>
      <c r="N257" s="224" t="s">
        <v>47</v>
      </c>
      <c r="O257" s="85"/>
      <c r="P257" s="208">
        <f>O257*H257</f>
        <v>0</v>
      </c>
      <c r="Q257" s="208">
        <v>0</v>
      </c>
      <c r="R257" s="208">
        <f>Q257*H257</f>
        <v>0</v>
      </c>
      <c r="S257" s="208">
        <v>0</v>
      </c>
      <c r="T257" s="20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0" t="s">
        <v>220</v>
      </c>
      <c r="AT257" s="210" t="s">
        <v>627</v>
      </c>
      <c r="AU257" s="210" t="s">
        <v>76</v>
      </c>
      <c r="AY257" s="17" t="s">
        <v>206</v>
      </c>
      <c r="BE257" s="211">
        <f>IF(N257="základní",J257,0)</f>
        <v>0</v>
      </c>
      <c r="BF257" s="211">
        <f>IF(N257="snížená",J257,0)</f>
        <v>0</v>
      </c>
      <c r="BG257" s="211">
        <f>IF(N257="zákl. přenesená",J257,0)</f>
        <v>0</v>
      </c>
      <c r="BH257" s="211">
        <f>IF(N257="sníž. přenesená",J257,0)</f>
        <v>0</v>
      </c>
      <c r="BI257" s="211">
        <f>IF(N257="nulová",J257,0)</f>
        <v>0</v>
      </c>
      <c r="BJ257" s="17" t="s">
        <v>83</v>
      </c>
      <c r="BK257" s="211">
        <f>ROUND(I257*H257,2)</f>
        <v>0</v>
      </c>
      <c r="BL257" s="17" t="s">
        <v>220</v>
      </c>
      <c r="BM257" s="210" t="s">
        <v>893</v>
      </c>
    </row>
    <row r="258" s="2" customFormat="1" ht="48" customHeight="1">
      <c r="A258" s="39"/>
      <c r="B258" s="40"/>
      <c r="C258" s="216" t="s">
        <v>894</v>
      </c>
      <c r="D258" s="216" t="s">
        <v>627</v>
      </c>
      <c r="E258" s="217" t="s">
        <v>895</v>
      </c>
      <c r="F258" s="218" t="s">
        <v>896</v>
      </c>
      <c r="G258" s="219" t="s">
        <v>204</v>
      </c>
      <c r="H258" s="220">
        <v>1</v>
      </c>
      <c r="I258" s="221"/>
      <c r="J258" s="222">
        <f>ROUND(I258*H258,2)</f>
        <v>0</v>
      </c>
      <c r="K258" s="218" t="s">
        <v>212</v>
      </c>
      <c r="L258" s="45"/>
      <c r="M258" s="223" t="s">
        <v>32</v>
      </c>
      <c r="N258" s="224" t="s">
        <v>47</v>
      </c>
      <c r="O258" s="85"/>
      <c r="P258" s="208">
        <f>O258*H258</f>
        <v>0</v>
      </c>
      <c r="Q258" s="208">
        <v>0</v>
      </c>
      <c r="R258" s="208">
        <f>Q258*H258</f>
        <v>0</v>
      </c>
      <c r="S258" s="208">
        <v>0</v>
      </c>
      <c r="T258" s="20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0" t="s">
        <v>220</v>
      </c>
      <c r="AT258" s="210" t="s">
        <v>627</v>
      </c>
      <c r="AU258" s="210" t="s">
        <v>76</v>
      </c>
      <c r="AY258" s="17" t="s">
        <v>206</v>
      </c>
      <c r="BE258" s="211">
        <f>IF(N258="základní",J258,0)</f>
        <v>0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17" t="s">
        <v>83</v>
      </c>
      <c r="BK258" s="211">
        <f>ROUND(I258*H258,2)</f>
        <v>0</v>
      </c>
      <c r="BL258" s="17" t="s">
        <v>220</v>
      </c>
      <c r="BM258" s="210" t="s">
        <v>897</v>
      </c>
    </row>
    <row r="259" s="2" customFormat="1" ht="24" customHeight="1">
      <c r="A259" s="39"/>
      <c r="B259" s="40"/>
      <c r="C259" s="216" t="s">
        <v>898</v>
      </c>
      <c r="D259" s="216" t="s">
        <v>627</v>
      </c>
      <c r="E259" s="217" t="s">
        <v>899</v>
      </c>
      <c r="F259" s="218" t="s">
        <v>900</v>
      </c>
      <c r="G259" s="219" t="s">
        <v>204</v>
      </c>
      <c r="H259" s="220">
        <v>1</v>
      </c>
      <c r="I259" s="221"/>
      <c r="J259" s="222">
        <f>ROUND(I259*H259,2)</f>
        <v>0</v>
      </c>
      <c r="K259" s="218" t="s">
        <v>212</v>
      </c>
      <c r="L259" s="45"/>
      <c r="M259" s="223" t="s">
        <v>32</v>
      </c>
      <c r="N259" s="224" t="s">
        <v>47</v>
      </c>
      <c r="O259" s="85"/>
      <c r="P259" s="208">
        <f>O259*H259</f>
        <v>0</v>
      </c>
      <c r="Q259" s="208">
        <v>0</v>
      </c>
      <c r="R259" s="208">
        <f>Q259*H259</f>
        <v>0</v>
      </c>
      <c r="S259" s="208">
        <v>0</v>
      </c>
      <c r="T259" s="20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0" t="s">
        <v>682</v>
      </c>
      <c r="AT259" s="210" t="s">
        <v>627</v>
      </c>
      <c r="AU259" s="210" t="s">
        <v>76</v>
      </c>
      <c r="AY259" s="17" t="s">
        <v>206</v>
      </c>
      <c r="BE259" s="211">
        <f>IF(N259="základní",J259,0)</f>
        <v>0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17" t="s">
        <v>83</v>
      </c>
      <c r="BK259" s="211">
        <f>ROUND(I259*H259,2)</f>
        <v>0</v>
      </c>
      <c r="BL259" s="17" t="s">
        <v>682</v>
      </c>
      <c r="BM259" s="210" t="s">
        <v>901</v>
      </c>
    </row>
    <row r="260" s="2" customFormat="1" ht="24" customHeight="1">
      <c r="A260" s="39"/>
      <c r="B260" s="40"/>
      <c r="C260" s="216" t="s">
        <v>902</v>
      </c>
      <c r="D260" s="216" t="s">
        <v>627</v>
      </c>
      <c r="E260" s="217" t="s">
        <v>903</v>
      </c>
      <c r="F260" s="218" t="s">
        <v>904</v>
      </c>
      <c r="G260" s="219" t="s">
        <v>204</v>
      </c>
      <c r="H260" s="220">
        <v>3</v>
      </c>
      <c r="I260" s="221"/>
      <c r="J260" s="222">
        <f>ROUND(I260*H260,2)</f>
        <v>0</v>
      </c>
      <c r="K260" s="218" t="s">
        <v>212</v>
      </c>
      <c r="L260" s="45"/>
      <c r="M260" s="223" t="s">
        <v>32</v>
      </c>
      <c r="N260" s="224" t="s">
        <v>47</v>
      </c>
      <c r="O260" s="85"/>
      <c r="P260" s="208">
        <f>O260*H260</f>
        <v>0</v>
      </c>
      <c r="Q260" s="208">
        <v>0</v>
      </c>
      <c r="R260" s="208">
        <f>Q260*H260</f>
        <v>0</v>
      </c>
      <c r="S260" s="208">
        <v>0</v>
      </c>
      <c r="T260" s="20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0" t="s">
        <v>682</v>
      </c>
      <c r="AT260" s="210" t="s">
        <v>627</v>
      </c>
      <c r="AU260" s="210" t="s">
        <v>76</v>
      </c>
      <c r="AY260" s="17" t="s">
        <v>206</v>
      </c>
      <c r="BE260" s="211">
        <f>IF(N260="základní",J260,0)</f>
        <v>0</v>
      </c>
      <c r="BF260" s="211">
        <f>IF(N260="snížená",J260,0)</f>
        <v>0</v>
      </c>
      <c r="BG260" s="211">
        <f>IF(N260="zákl. přenesená",J260,0)</f>
        <v>0</v>
      </c>
      <c r="BH260" s="211">
        <f>IF(N260="sníž. přenesená",J260,0)</f>
        <v>0</v>
      </c>
      <c r="BI260" s="211">
        <f>IF(N260="nulová",J260,0)</f>
        <v>0</v>
      </c>
      <c r="BJ260" s="17" t="s">
        <v>83</v>
      </c>
      <c r="BK260" s="211">
        <f>ROUND(I260*H260,2)</f>
        <v>0</v>
      </c>
      <c r="BL260" s="17" t="s">
        <v>682</v>
      </c>
      <c r="BM260" s="210" t="s">
        <v>905</v>
      </c>
    </row>
    <row r="261" s="2" customFormat="1" ht="24" customHeight="1">
      <c r="A261" s="39"/>
      <c r="B261" s="40"/>
      <c r="C261" s="216" t="s">
        <v>906</v>
      </c>
      <c r="D261" s="216" t="s">
        <v>627</v>
      </c>
      <c r="E261" s="217" t="s">
        <v>907</v>
      </c>
      <c r="F261" s="218" t="s">
        <v>908</v>
      </c>
      <c r="G261" s="219" t="s">
        <v>204</v>
      </c>
      <c r="H261" s="220">
        <v>3</v>
      </c>
      <c r="I261" s="221"/>
      <c r="J261" s="222">
        <f>ROUND(I261*H261,2)</f>
        <v>0</v>
      </c>
      <c r="K261" s="218" t="s">
        <v>212</v>
      </c>
      <c r="L261" s="45"/>
      <c r="M261" s="223" t="s">
        <v>32</v>
      </c>
      <c r="N261" s="224" t="s">
        <v>47</v>
      </c>
      <c r="O261" s="85"/>
      <c r="P261" s="208">
        <f>O261*H261</f>
        <v>0</v>
      </c>
      <c r="Q261" s="208">
        <v>0</v>
      </c>
      <c r="R261" s="208">
        <f>Q261*H261</f>
        <v>0</v>
      </c>
      <c r="S261" s="208">
        <v>0</v>
      </c>
      <c r="T261" s="20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0" t="s">
        <v>682</v>
      </c>
      <c r="AT261" s="210" t="s">
        <v>627</v>
      </c>
      <c r="AU261" s="210" t="s">
        <v>76</v>
      </c>
      <c r="AY261" s="17" t="s">
        <v>206</v>
      </c>
      <c r="BE261" s="211">
        <f>IF(N261="základní",J261,0)</f>
        <v>0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17" t="s">
        <v>83</v>
      </c>
      <c r="BK261" s="211">
        <f>ROUND(I261*H261,2)</f>
        <v>0</v>
      </c>
      <c r="BL261" s="17" t="s">
        <v>682</v>
      </c>
      <c r="BM261" s="210" t="s">
        <v>909</v>
      </c>
    </row>
    <row r="262" s="2" customFormat="1" ht="24" customHeight="1">
      <c r="A262" s="39"/>
      <c r="B262" s="40"/>
      <c r="C262" s="216" t="s">
        <v>910</v>
      </c>
      <c r="D262" s="216" t="s">
        <v>627</v>
      </c>
      <c r="E262" s="217" t="s">
        <v>911</v>
      </c>
      <c r="F262" s="218" t="s">
        <v>912</v>
      </c>
      <c r="G262" s="219" t="s">
        <v>204</v>
      </c>
      <c r="H262" s="220">
        <v>1</v>
      </c>
      <c r="I262" s="221"/>
      <c r="J262" s="222">
        <f>ROUND(I262*H262,2)</f>
        <v>0</v>
      </c>
      <c r="K262" s="218" t="s">
        <v>212</v>
      </c>
      <c r="L262" s="45"/>
      <c r="M262" s="223" t="s">
        <v>32</v>
      </c>
      <c r="N262" s="224" t="s">
        <v>47</v>
      </c>
      <c r="O262" s="85"/>
      <c r="P262" s="208">
        <f>O262*H262</f>
        <v>0</v>
      </c>
      <c r="Q262" s="208">
        <v>0</v>
      </c>
      <c r="R262" s="208">
        <f>Q262*H262</f>
        <v>0</v>
      </c>
      <c r="S262" s="208">
        <v>0</v>
      </c>
      <c r="T262" s="20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0" t="s">
        <v>682</v>
      </c>
      <c r="AT262" s="210" t="s">
        <v>627</v>
      </c>
      <c r="AU262" s="210" t="s">
        <v>76</v>
      </c>
      <c r="AY262" s="17" t="s">
        <v>206</v>
      </c>
      <c r="BE262" s="211">
        <f>IF(N262="základní",J262,0)</f>
        <v>0</v>
      </c>
      <c r="BF262" s="211">
        <f>IF(N262="snížená",J262,0)</f>
        <v>0</v>
      </c>
      <c r="BG262" s="211">
        <f>IF(N262="zákl. přenesená",J262,0)</f>
        <v>0</v>
      </c>
      <c r="BH262" s="211">
        <f>IF(N262="sníž. přenesená",J262,0)</f>
        <v>0</v>
      </c>
      <c r="BI262" s="211">
        <f>IF(N262="nulová",J262,0)</f>
        <v>0</v>
      </c>
      <c r="BJ262" s="17" t="s">
        <v>83</v>
      </c>
      <c r="BK262" s="211">
        <f>ROUND(I262*H262,2)</f>
        <v>0</v>
      </c>
      <c r="BL262" s="17" t="s">
        <v>682</v>
      </c>
      <c r="BM262" s="210" t="s">
        <v>913</v>
      </c>
    </row>
    <row r="263" s="2" customFormat="1" ht="60" customHeight="1">
      <c r="A263" s="39"/>
      <c r="B263" s="40"/>
      <c r="C263" s="216" t="s">
        <v>914</v>
      </c>
      <c r="D263" s="216" t="s">
        <v>627</v>
      </c>
      <c r="E263" s="217" t="s">
        <v>915</v>
      </c>
      <c r="F263" s="218" t="s">
        <v>916</v>
      </c>
      <c r="G263" s="219" t="s">
        <v>204</v>
      </c>
      <c r="H263" s="220">
        <v>1</v>
      </c>
      <c r="I263" s="221"/>
      <c r="J263" s="222">
        <f>ROUND(I263*H263,2)</f>
        <v>0</v>
      </c>
      <c r="K263" s="218" t="s">
        <v>212</v>
      </c>
      <c r="L263" s="45"/>
      <c r="M263" s="223" t="s">
        <v>32</v>
      </c>
      <c r="N263" s="224" t="s">
        <v>47</v>
      </c>
      <c r="O263" s="85"/>
      <c r="P263" s="208">
        <f>O263*H263</f>
        <v>0</v>
      </c>
      <c r="Q263" s="208">
        <v>0</v>
      </c>
      <c r="R263" s="208">
        <f>Q263*H263</f>
        <v>0</v>
      </c>
      <c r="S263" s="208">
        <v>0</v>
      </c>
      <c r="T263" s="20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0" t="s">
        <v>682</v>
      </c>
      <c r="AT263" s="210" t="s">
        <v>627</v>
      </c>
      <c r="AU263" s="210" t="s">
        <v>76</v>
      </c>
      <c r="AY263" s="17" t="s">
        <v>206</v>
      </c>
      <c r="BE263" s="211">
        <f>IF(N263="základní",J263,0)</f>
        <v>0</v>
      </c>
      <c r="BF263" s="211">
        <f>IF(N263="snížená",J263,0)</f>
        <v>0</v>
      </c>
      <c r="BG263" s="211">
        <f>IF(N263="zákl. přenesená",J263,0)</f>
        <v>0</v>
      </c>
      <c r="BH263" s="211">
        <f>IF(N263="sníž. přenesená",J263,0)</f>
        <v>0</v>
      </c>
      <c r="BI263" s="211">
        <f>IF(N263="nulová",J263,0)</f>
        <v>0</v>
      </c>
      <c r="BJ263" s="17" t="s">
        <v>83</v>
      </c>
      <c r="BK263" s="211">
        <f>ROUND(I263*H263,2)</f>
        <v>0</v>
      </c>
      <c r="BL263" s="17" t="s">
        <v>682</v>
      </c>
      <c r="BM263" s="210" t="s">
        <v>917</v>
      </c>
    </row>
    <row r="264" s="2" customFormat="1" ht="24" customHeight="1">
      <c r="A264" s="39"/>
      <c r="B264" s="40"/>
      <c r="C264" s="216" t="s">
        <v>918</v>
      </c>
      <c r="D264" s="216" t="s">
        <v>627</v>
      </c>
      <c r="E264" s="217" t="s">
        <v>919</v>
      </c>
      <c r="F264" s="218" t="s">
        <v>920</v>
      </c>
      <c r="G264" s="219" t="s">
        <v>204</v>
      </c>
      <c r="H264" s="220">
        <v>1</v>
      </c>
      <c r="I264" s="221"/>
      <c r="J264" s="222">
        <f>ROUND(I264*H264,2)</f>
        <v>0</v>
      </c>
      <c r="K264" s="218" t="s">
        <v>212</v>
      </c>
      <c r="L264" s="45"/>
      <c r="M264" s="223" t="s">
        <v>32</v>
      </c>
      <c r="N264" s="224" t="s">
        <v>47</v>
      </c>
      <c r="O264" s="85"/>
      <c r="P264" s="208">
        <f>O264*H264</f>
        <v>0</v>
      </c>
      <c r="Q264" s="208">
        <v>0</v>
      </c>
      <c r="R264" s="208">
        <f>Q264*H264</f>
        <v>0</v>
      </c>
      <c r="S264" s="208">
        <v>0</v>
      </c>
      <c r="T264" s="20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0" t="s">
        <v>682</v>
      </c>
      <c r="AT264" s="210" t="s">
        <v>627</v>
      </c>
      <c r="AU264" s="210" t="s">
        <v>76</v>
      </c>
      <c r="AY264" s="17" t="s">
        <v>206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17" t="s">
        <v>83</v>
      </c>
      <c r="BK264" s="211">
        <f>ROUND(I264*H264,2)</f>
        <v>0</v>
      </c>
      <c r="BL264" s="17" t="s">
        <v>682</v>
      </c>
      <c r="BM264" s="210" t="s">
        <v>921</v>
      </c>
    </row>
    <row r="265" s="2" customFormat="1" ht="24" customHeight="1">
      <c r="A265" s="39"/>
      <c r="B265" s="40"/>
      <c r="C265" s="216" t="s">
        <v>922</v>
      </c>
      <c r="D265" s="216" t="s">
        <v>627</v>
      </c>
      <c r="E265" s="217" t="s">
        <v>923</v>
      </c>
      <c r="F265" s="218" t="s">
        <v>924</v>
      </c>
      <c r="G265" s="219" t="s">
        <v>204</v>
      </c>
      <c r="H265" s="220">
        <v>1</v>
      </c>
      <c r="I265" s="221"/>
      <c r="J265" s="222">
        <f>ROUND(I265*H265,2)</f>
        <v>0</v>
      </c>
      <c r="K265" s="218" t="s">
        <v>212</v>
      </c>
      <c r="L265" s="45"/>
      <c r="M265" s="223" t="s">
        <v>32</v>
      </c>
      <c r="N265" s="224" t="s">
        <v>47</v>
      </c>
      <c r="O265" s="85"/>
      <c r="P265" s="208">
        <f>O265*H265</f>
        <v>0</v>
      </c>
      <c r="Q265" s="208">
        <v>0</v>
      </c>
      <c r="R265" s="208">
        <f>Q265*H265</f>
        <v>0</v>
      </c>
      <c r="S265" s="208">
        <v>0</v>
      </c>
      <c r="T265" s="20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0" t="s">
        <v>682</v>
      </c>
      <c r="AT265" s="210" t="s">
        <v>627</v>
      </c>
      <c r="AU265" s="210" t="s">
        <v>76</v>
      </c>
      <c r="AY265" s="17" t="s">
        <v>206</v>
      </c>
      <c r="BE265" s="211">
        <f>IF(N265="základní",J265,0)</f>
        <v>0</v>
      </c>
      <c r="BF265" s="211">
        <f>IF(N265="snížená",J265,0)</f>
        <v>0</v>
      </c>
      <c r="BG265" s="211">
        <f>IF(N265="zákl. přenesená",J265,0)</f>
        <v>0</v>
      </c>
      <c r="BH265" s="211">
        <f>IF(N265="sníž. přenesená",J265,0)</f>
        <v>0</v>
      </c>
      <c r="BI265" s="211">
        <f>IF(N265="nulová",J265,0)</f>
        <v>0</v>
      </c>
      <c r="BJ265" s="17" t="s">
        <v>83</v>
      </c>
      <c r="BK265" s="211">
        <f>ROUND(I265*H265,2)</f>
        <v>0</v>
      </c>
      <c r="BL265" s="17" t="s">
        <v>682</v>
      </c>
      <c r="BM265" s="210" t="s">
        <v>925</v>
      </c>
    </row>
    <row r="266" s="2" customFormat="1" ht="84" customHeight="1">
      <c r="A266" s="39"/>
      <c r="B266" s="40"/>
      <c r="C266" s="216" t="s">
        <v>926</v>
      </c>
      <c r="D266" s="216" t="s">
        <v>627</v>
      </c>
      <c r="E266" s="217" t="s">
        <v>927</v>
      </c>
      <c r="F266" s="218" t="s">
        <v>928</v>
      </c>
      <c r="G266" s="219" t="s">
        <v>331</v>
      </c>
      <c r="H266" s="220">
        <v>10</v>
      </c>
      <c r="I266" s="221"/>
      <c r="J266" s="222">
        <f>ROUND(I266*H266,2)</f>
        <v>0</v>
      </c>
      <c r="K266" s="218" t="s">
        <v>212</v>
      </c>
      <c r="L266" s="45"/>
      <c r="M266" s="223" t="s">
        <v>32</v>
      </c>
      <c r="N266" s="224" t="s">
        <v>47</v>
      </c>
      <c r="O266" s="85"/>
      <c r="P266" s="208">
        <f>O266*H266</f>
        <v>0</v>
      </c>
      <c r="Q266" s="208">
        <v>0</v>
      </c>
      <c r="R266" s="208">
        <f>Q266*H266</f>
        <v>0</v>
      </c>
      <c r="S266" s="208">
        <v>0</v>
      </c>
      <c r="T266" s="20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0" t="s">
        <v>929</v>
      </c>
      <c r="AT266" s="210" t="s">
        <v>627</v>
      </c>
      <c r="AU266" s="210" t="s">
        <v>76</v>
      </c>
      <c r="AY266" s="17" t="s">
        <v>206</v>
      </c>
      <c r="BE266" s="211">
        <f>IF(N266="základní",J266,0)</f>
        <v>0</v>
      </c>
      <c r="BF266" s="211">
        <f>IF(N266="snížená",J266,0)</f>
        <v>0</v>
      </c>
      <c r="BG266" s="211">
        <f>IF(N266="zákl. přenesená",J266,0)</f>
        <v>0</v>
      </c>
      <c r="BH266" s="211">
        <f>IF(N266="sníž. přenesená",J266,0)</f>
        <v>0</v>
      </c>
      <c r="BI266" s="211">
        <f>IF(N266="nulová",J266,0)</f>
        <v>0</v>
      </c>
      <c r="BJ266" s="17" t="s">
        <v>83</v>
      </c>
      <c r="BK266" s="211">
        <f>ROUND(I266*H266,2)</f>
        <v>0</v>
      </c>
      <c r="BL266" s="17" t="s">
        <v>929</v>
      </c>
      <c r="BM266" s="210" t="s">
        <v>930</v>
      </c>
    </row>
    <row r="267" s="2" customFormat="1">
      <c r="A267" s="39"/>
      <c r="B267" s="40"/>
      <c r="C267" s="41"/>
      <c r="D267" s="212" t="s">
        <v>931</v>
      </c>
      <c r="E267" s="41"/>
      <c r="F267" s="213" t="s">
        <v>932</v>
      </c>
      <c r="G267" s="41"/>
      <c r="H267" s="41"/>
      <c r="I267" s="147"/>
      <c r="J267" s="41"/>
      <c r="K267" s="41"/>
      <c r="L267" s="45"/>
      <c r="M267" s="214"/>
      <c r="N267" s="215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7" t="s">
        <v>931</v>
      </c>
      <c r="AU267" s="17" t="s">
        <v>76</v>
      </c>
    </row>
    <row r="268" s="2" customFormat="1" ht="96" customHeight="1">
      <c r="A268" s="39"/>
      <c r="B268" s="40"/>
      <c r="C268" s="216" t="s">
        <v>933</v>
      </c>
      <c r="D268" s="216" t="s">
        <v>627</v>
      </c>
      <c r="E268" s="217" t="s">
        <v>934</v>
      </c>
      <c r="F268" s="218" t="s">
        <v>935</v>
      </c>
      <c r="G268" s="219" t="s">
        <v>331</v>
      </c>
      <c r="H268" s="220">
        <v>10</v>
      </c>
      <c r="I268" s="221"/>
      <c r="J268" s="222">
        <f>ROUND(I268*H268,2)</f>
        <v>0</v>
      </c>
      <c r="K268" s="218" t="s">
        <v>212</v>
      </c>
      <c r="L268" s="45"/>
      <c r="M268" s="223" t="s">
        <v>32</v>
      </c>
      <c r="N268" s="224" t="s">
        <v>47</v>
      </c>
      <c r="O268" s="85"/>
      <c r="P268" s="208">
        <f>O268*H268</f>
        <v>0</v>
      </c>
      <c r="Q268" s="208">
        <v>0</v>
      </c>
      <c r="R268" s="208">
        <f>Q268*H268</f>
        <v>0</v>
      </c>
      <c r="S268" s="208">
        <v>0</v>
      </c>
      <c r="T268" s="20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0" t="s">
        <v>929</v>
      </c>
      <c r="AT268" s="210" t="s">
        <v>627</v>
      </c>
      <c r="AU268" s="210" t="s">
        <v>76</v>
      </c>
      <c r="AY268" s="17" t="s">
        <v>206</v>
      </c>
      <c r="BE268" s="211">
        <f>IF(N268="základní",J268,0)</f>
        <v>0</v>
      </c>
      <c r="BF268" s="211">
        <f>IF(N268="snížená",J268,0)</f>
        <v>0</v>
      </c>
      <c r="BG268" s="211">
        <f>IF(N268="zákl. přenesená",J268,0)</f>
        <v>0</v>
      </c>
      <c r="BH268" s="211">
        <f>IF(N268="sníž. přenesená",J268,0)</f>
        <v>0</v>
      </c>
      <c r="BI268" s="211">
        <f>IF(N268="nulová",J268,0)</f>
        <v>0</v>
      </c>
      <c r="BJ268" s="17" t="s">
        <v>83</v>
      </c>
      <c r="BK268" s="211">
        <f>ROUND(I268*H268,2)</f>
        <v>0</v>
      </c>
      <c r="BL268" s="17" t="s">
        <v>929</v>
      </c>
      <c r="BM268" s="210" t="s">
        <v>936</v>
      </c>
    </row>
    <row r="269" s="2" customFormat="1">
      <c r="A269" s="39"/>
      <c r="B269" s="40"/>
      <c r="C269" s="41"/>
      <c r="D269" s="212" t="s">
        <v>931</v>
      </c>
      <c r="E269" s="41"/>
      <c r="F269" s="213" t="s">
        <v>932</v>
      </c>
      <c r="G269" s="41"/>
      <c r="H269" s="41"/>
      <c r="I269" s="147"/>
      <c r="J269" s="41"/>
      <c r="K269" s="41"/>
      <c r="L269" s="45"/>
      <c r="M269" s="214"/>
      <c r="N269" s="215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7" t="s">
        <v>931</v>
      </c>
      <c r="AU269" s="17" t="s">
        <v>76</v>
      </c>
    </row>
    <row r="270" s="2" customFormat="1" ht="36" customHeight="1">
      <c r="A270" s="39"/>
      <c r="B270" s="40"/>
      <c r="C270" s="216" t="s">
        <v>937</v>
      </c>
      <c r="D270" s="216" t="s">
        <v>627</v>
      </c>
      <c r="E270" s="217" t="s">
        <v>938</v>
      </c>
      <c r="F270" s="218" t="s">
        <v>939</v>
      </c>
      <c r="G270" s="219" t="s">
        <v>331</v>
      </c>
      <c r="H270" s="220">
        <v>10</v>
      </c>
      <c r="I270" s="221"/>
      <c r="J270" s="222">
        <f>ROUND(I270*H270,2)</f>
        <v>0</v>
      </c>
      <c r="K270" s="218" t="s">
        <v>212</v>
      </c>
      <c r="L270" s="45"/>
      <c r="M270" s="223" t="s">
        <v>32</v>
      </c>
      <c r="N270" s="224" t="s">
        <v>47</v>
      </c>
      <c r="O270" s="85"/>
      <c r="P270" s="208">
        <f>O270*H270</f>
        <v>0</v>
      </c>
      <c r="Q270" s="208">
        <v>0</v>
      </c>
      <c r="R270" s="208">
        <f>Q270*H270</f>
        <v>0</v>
      </c>
      <c r="S270" s="208">
        <v>0</v>
      </c>
      <c r="T270" s="20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0" t="s">
        <v>929</v>
      </c>
      <c r="AT270" s="210" t="s">
        <v>627</v>
      </c>
      <c r="AU270" s="210" t="s">
        <v>76</v>
      </c>
      <c r="AY270" s="17" t="s">
        <v>206</v>
      </c>
      <c r="BE270" s="211">
        <f>IF(N270="základní",J270,0)</f>
        <v>0</v>
      </c>
      <c r="BF270" s="211">
        <f>IF(N270="snížená",J270,0)</f>
        <v>0</v>
      </c>
      <c r="BG270" s="211">
        <f>IF(N270="zákl. přenesená",J270,0)</f>
        <v>0</v>
      </c>
      <c r="BH270" s="211">
        <f>IF(N270="sníž. přenesená",J270,0)</f>
        <v>0</v>
      </c>
      <c r="BI270" s="211">
        <f>IF(N270="nulová",J270,0)</f>
        <v>0</v>
      </c>
      <c r="BJ270" s="17" t="s">
        <v>83</v>
      </c>
      <c r="BK270" s="211">
        <f>ROUND(I270*H270,2)</f>
        <v>0</v>
      </c>
      <c r="BL270" s="17" t="s">
        <v>929</v>
      </c>
      <c r="BM270" s="210" t="s">
        <v>940</v>
      </c>
    </row>
    <row r="271" s="2" customFormat="1">
      <c r="A271" s="39"/>
      <c r="B271" s="40"/>
      <c r="C271" s="41"/>
      <c r="D271" s="212" t="s">
        <v>931</v>
      </c>
      <c r="E271" s="41"/>
      <c r="F271" s="213" t="s">
        <v>941</v>
      </c>
      <c r="G271" s="41"/>
      <c r="H271" s="41"/>
      <c r="I271" s="147"/>
      <c r="J271" s="41"/>
      <c r="K271" s="41"/>
      <c r="L271" s="45"/>
      <c r="M271" s="214"/>
      <c r="N271" s="215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7" t="s">
        <v>931</v>
      </c>
      <c r="AU271" s="17" t="s">
        <v>76</v>
      </c>
    </row>
    <row r="272" s="2" customFormat="1" ht="36" customHeight="1">
      <c r="A272" s="39"/>
      <c r="B272" s="40"/>
      <c r="C272" s="216" t="s">
        <v>942</v>
      </c>
      <c r="D272" s="216" t="s">
        <v>627</v>
      </c>
      <c r="E272" s="217" t="s">
        <v>943</v>
      </c>
      <c r="F272" s="218" t="s">
        <v>944</v>
      </c>
      <c r="G272" s="219" t="s">
        <v>204</v>
      </c>
      <c r="H272" s="220">
        <v>16</v>
      </c>
      <c r="I272" s="221"/>
      <c r="J272" s="222">
        <f>ROUND(I272*H272,2)</f>
        <v>0</v>
      </c>
      <c r="K272" s="218" t="s">
        <v>212</v>
      </c>
      <c r="L272" s="45"/>
      <c r="M272" s="223" t="s">
        <v>32</v>
      </c>
      <c r="N272" s="224" t="s">
        <v>47</v>
      </c>
      <c r="O272" s="85"/>
      <c r="P272" s="208">
        <f>O272*H272</f>
        <v>0</v>
      </c>
      <c r="Q272" s="208">
        <v>0</v>
      </c>
      <c r="R272" s="208">
        <f>Q272*H272</f>
        <v>0</v>
      </c>
      <c r="S272" s="208">
        <v>0</v>
      </c>
      <c r="T272" s="20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0" t="s">
        <v>929</v>
      </c>
      <c r="AT272" s="210" t="s">
        <v>627</v>
      </c>
      <c r="AU272" s="210" t="s">
        <v>76</v>
      </c>
      <c r="AY272" s="17" t="s">
        <v>206</v>
      </c>
      <c r="BE272" s="211">
        <f>IF(N272="základní",J272,0)</f>
        <v>0</v>
      </c>
      <c r="BF272" s="211">
        <f>IF(N272="snížená",J272,0)</f>
        <v>0</v>
      </c>
      <c r="BG272" s="211">
        <f>IF(N272="zákl. přenesená",J272,0)</f>
        <v>0</v>
      </c>
      <c r="BH272" s="211">
        <f>IF(N272="sníž. přenesená",J272,0)</f>
        <v>0</v>
      </c>
      <c r="BI272" s="211">
        <f>IF(N272="nulová",J272,0)</f>
        <v>0</v>
      </c>
      <c r="BJ272" s="17" t="s">
        <v>83</v>
      </c>
      <c r="BK272" s="211">
        <f>ROUND(I272*H272,2)</f>
        <v>0</v>
      </c>
      <c r="BL272" s="17" t="s">
        <v>929</v>
      </c>
      <c r="BM272" s="210" t="s">
        <v>945</v>
      </c>
    </row>
    <row r="273" s="2" customFormat="1">
      <c r="A273" s="39"/>
      <c r="B273" s="40"/>
      <c r="C273" s="41"/>
      <c r="D273" s="212" t="s">
        <v>931</v>
      </c>
      <c r="E273" s="41"/>
      <c r="F273" s="213" t="s">
        <v>946</v>
      </c>
      <c r="G273" s="41"/>
      <c r="H273" s="41"/>
      <c r="I273" s="147"/>
      <c r="J273" s="41"/>
      <c r="K273" s="41"/>
      <c r="L273" s="45"/>
      <c r="M273" s="214"/>
      <c r="N273" s="215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7" t="s">
        <v>931</v>
      </c>
      <c r="AU273" s="17" t="s">
        <v>76</v>
      </c>
    </row>
    <row r="274" s="2" customFormat="1" ht="36" customHeight="1">
      <c r="A274" s="39"/>
      <c r="B274" s="40"/>
      <c r="C274" s="216" t="s">
        <v>947</v>
      </c>
      <c r="D274" s="216" t="s">
        <v>627</v>
      </c>
      <c r="E274" s="217" t="s">
        <v>948</v>
      </c>
      <c r="F274" s="218" t="s">
        <v>949</v>
      </c>
      <c r="G274" s="219" t="s">
        <v>204</v>
      </c>
      <c r="H274" s="220">
        <v>4</v>
      </c>
      <c r="I274" s="221"/>
      <c r="J274" s="222">
        <f>ROUND(I274*H274,2)</f>
        <v>0</v>
      </c>
      <c r="K274" s="218" t="s">
        <v>212</v>
      </c>
      <c r="L274" s="45"/>
      <c r="M274" s="223" t="s">
        <v>32</v>
      </c>
      <c r="N274" s="224" t="s">
        <v>47</v>
      </c>
      <c r="O274" s="85"/>
      <c r="P274" s="208">
        <f>O274*H274</f>
        <v>0</v>
      </c>
      <c r="Q274" s="208">
        <v>0</v>
      </c>
      <c r="R274" s="208">
        <f>Q274*H274</f>
        <v>0</v>
      </c>
      <c r="S274" s="208">
        <v>0</v>
      </c>
      <c r="T274" s="20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0" t="s">
        <v>929</v>
      </c>
      <c r="AT274" s="210" t="s">
        <v>627</v>
      </c>
      <c r="AU274" s="210" t="s">
        <v>76</v>
      </c>
      <c r="AY274" s="17" t="s">
        <v>206</v>
      </c>
      <c r="BE274" s="211">
        <f>IF(N274="základní",J274,0)</f>
        <v>0</v>
      </c>
      <c r="BF274" s="211">
        <f>IF(N274="snížená",J274,0)</f>
        <v>0</v>
      </c>
      <c r="BG274" s="211">
        <f>IF(N274="zákl. přenesená",J274,0)</f>
        <v>0</v>
      </c>
      <c r="BH274" s="211">
        <f>IF(N274="sníž. přenesená",J274,0)</f>
        <v>0</v>
      </c>
      <c r="BI274" s="211">
        <f>IF(N274="nulová",J274,0)</f>
        <v>0</v>
      </c>
      <c r="BJ274" s="17" t="s">
        <v>83</v>
      </c>
      <c r="BK274" s="211">
        <f>ROUND(I274*H274,2)</f>
        <v>0</v>
      </c>
      <c r="BL274" s="17" t="s">
        <v>929</v>
      </c>
      <c r="BM274" s="210" t="s">
        <v>950</v>
      </c>
    </row>
    <row r="275" s="2" customFormat="1">
      <c r="A275" s="39"/>
      <c r="B275" s="40"/>
      <c r="C275" s="41"/>
      <c r="D275" s="212" t="s">
        <v>931</v>
      </c>
      <c r="E275" s="41"/>
      <c r="F275" s="213" t="s">
        <v>946</v>
      </c>
      <c r="G275" s="41"/>
      <c r="H275" s="41"/>
      <c r="I275" s="147"/>
      <c r="J275" s="41"/>
      <c r="K275" s="41"/>
      <c r="L275" s="45"/>
      <c r="M275" s="214"/>
      <c r="N275" s="215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7" t="s">
        <v>931</v>
      </c>
      <c r="AU275" s="17" t="s">
        <v>76</v>
      </c>
    </row>
    <row r="276" s="2" customFormat="1" ht="36" customHeight="1">
      <c r="A276" s="39"/>
      <c r="B276" s="40"/>
      <c r="C276" s="216" t="s">
        <v>951</v>
      </c>
      <c r="D276" s="216" t="s">
        <v>627</v>
      </c>
      <c r="E276" s="217" t="s">
        <v>952</v>
      </c>
      <c r="F276" s="218" t="s">
        <v>953</v>
      </c>
      <c r="G276" s="219" t="s">
        <v>239</v>
      </c>
      <c r="H276" s="220">
        <v>50</v>
      </c>
      <c r="I276" s="221"/>
      <c r="J276" s="222">
        <f>ROUND(I276*H276,2)</f>
        <v>0</v>
      </c>
      <c r="K276" s="218" t="s">
        <v>212</v>
      </c>
      <c r="L276" s="45"/>
      <c r="M276" s="223" t="s">
        <v>32</v>
      </c>
      <c r="N276" s="224" t="s">
        <v>47</v>
      </c>
      <c r="O276" s="85"/>
      <c r="P276" s="208">
        <f>O276*H276</f>
        <v>0</v>
      </c>
      <c r="Q276" s="208">
        <v>0</v>
      </c>
      <c r="R276" s="208">
        <f>Q276*H276</f>
        <v>0</v>
      </c>
      <c r="S276" s="208">
        <v>0</v>
      </c>
      <c r="T276" s="20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0" t="s">
        <v>268</v>
      </c>
      <c r="AT276" s="210" t="s">
        <v>627</v>
      </c>
      <c r="AU276" s="210" t="s">
        <v>76</v>
      </c>
      <c r="AY276" s="17" t="s">
        <v>206</v>
      </c>
      <c r="BE276" s="211">
        <f>IF(N276="základní",J276,0)</f>
        <v>0</v>
      </c>
      <c r="BF276" s="211">
        <f>IF(N276="snížená",J276,0)</f>
        <v>0</v>
      </c>
      <c r="BG276" s="211">
        <f>IF(N276="zákl. přenesená",J276,0)</f>
        <v>0</v>
      </c>
      <c r="BH276" s="211">
        <f>IF(N276="sníž. přenesená",J276,0)</f>
        <v>0</v>
      </c>
      <c r="BI276" s="211">
        <f>IF(N276="nulová",J276,0)</f>
        <v>0</v>
      </c>
      <c r="BJ276" s="17" t="s">
        <v>83</v>
      </c>
      <c r="BK276" s="211">
        <f>ROUND(I276*H276,2)</f>
        <v>0</v>
      </c>
      <c r="BL276" s="17" t="s">
        <v>268</v>
      </c>
      <c r="BM276" s="210" t="s">
        <v>954</v>
      </c>
    </row>
    <row r="277" s="2" customFormat="1" ht="24" customHeight="1">
      <c r="A277" s="39"/>
      <c r="B277" s="40"/>
      <c r="C277" s="216" t="s">
        <v>955</v>
      </c>
      <c r="D277" s="216" t="s">
        <v>627</v>
      </c>
      <c r="E277" s="217" t="s">
        <v>956</v>
      </c>
      <c r="F277" s="218" t="s">
        <v>957</v>
      </c>
      <c r="G277" s="219" t="s">
        <v>204</v>
      </c>
      <c r="H277" s="220">
        <v>1</v>
      </c>
      <c r="I277" s="221"/>
      <c r="J277" s="222">
        <f>ROUND(I277*H277,2)</f>
        <v>0</v>
      </c>
      <c r="K277" s="218" t="s">
        <v>212</v>
      </c>
      <c r="L277" s="45"/>
      <c r="M277" s="223" t="s">
        <v>32</v>
      </c>
      <c r="N277" s="224" t="s">
        <v>47</v>
      </c>
      <c r="O277" s="85"/>
      <c r="P277" s="208">
        <f>O277*H277</f>
        <v>0</v>
      </c>
      <c r="Q277" s="208">
        <v>0</v>
      </c>
      <c r="R277" s="208">
        <f>Q277*H277</f>
        <v>0</v>
      </c>
      <c r="S277" s="208">
        <v>0</v>
      </c>
      <c r="T277" s="20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0" t="s">
        <v>220</v>
      </c>
      <c r="AT277" s="210" t="s">
        <v>627</v>
      </c>
      <c r="AU277" s="210" t="s">
        <v>76</v>
      </c>
      <c r="AY277" s="17" t="s">
        <v>206</v>
      </c>
      <c r="BE277" s="211">
        <f>IF(N277="základní",J277,0)</f>
        <v>0</v>
      </c>
      <c r="BF277" s="211">
        <f>IF(N277="snížená",J277,0)</f>
        <v>0</v>
      </c>
      <c r="BG277" s="211">
        <f>IF(N277="zákl. přenesená",J277,0)</f>
        <v>0</v>
      </c>
      <c r="BH277" s="211">
        <f>IF(N277="sníž. přenesená",J277,0)</f>
        <v>0</v>
      </c>
      <c r="BI277" s="211">
        <f>IF(N277="nulová",J277,0)</f>
        <v>0</v>
      </c>
      <c r="BJ277" s="17" t="s">
        <v>83</v>
      </c>
      <c r="BK277" s="211">
        <f>ROUND(I277*H277,2)</f>
        <v>0</v>
      </c>
      <c r="BL277" s="17" t="s">
        <v>220</v>
      </c>
      <c r="BM277" s="210" t="s">
        <v>958</v>
      </c>
    </row>
    <row r="278" s="2" customFormat="1" ht="24" customHeight="1">
      <c r="A278" s="39"/>
      <c r="B278" s="40"/>
      <c r="C278" s="216" t="s">
        <v>959</v>
      </c>
      <c r="D278" s="216" t="s">
        <v>627</v>
      </c>
      <c r="E278" s="217" t="s">
        <v>960</v>
      </c>
      <c r="F278" s="218" t="s">
        <v>961</v>
      </c>
      <c r="G278" s="219" t="s">
        <v>204</v>
      </c>
      <c r="H278" s="220">
        <v>3</v>
      </c>
      <c r="I278" s="221"/>
      <c r="J278" s="222">
        <f>ROUND(I278*H278,2)</f>
        <v>0</v>
      </c>
      <c r="K278" s="218" t="s">
        <v>212</v>
      </c>
      <c r="L278" s="45"/>
      <c r="M278" s="223" t="s">
        <v>32</v>
      </c>
      <c r="N278" s="224" t="s">
        <v>47</v>
      </c>
      <c r="O278" s="85"/>
      <c r="P278" s="208">
        <f>O278*H278</f>
        <v>0</v>
      </c>
      <c r="Q278" s="208">
        <v>0</v>
      </c>
      <c r="R278" s="208">
        <f>Q278*H278</f>
        <v>0</v>
      </c>
      <c r="S278" s="208">
        <v>0</v>
      </c>
      <c r="T278" s="20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0" t="s">
        <v>220</v>
      </c>
      <c r="AT278" s="210" t="s">
        <v>627</v>
      </c>
      <c r="AU278" s="210" t="s">
        <v>76</v>
      </c>
      <c r="AY278" s="17" t="s">
        <v>206</v>
      </c>
      <c r="BE278" s="211">
        <f>IF(N278="základní",J278,0)</f>
        <v>0</v>
      </c>
      <c r="BF278" s="211">
        <f>IF(N278="snížená",J278,0)</f>
        <v>0</v>
      </c>
      <c r="BG278" s="211">
        <f>IF(N278="zákl. přenesená",J278,0)</f>
        <v>0</v>
      </c>
      <c r="BH278" s="211">
        <f>IF(N278="sníž. přenesená",J278,0)</f>
        <v>0</v>
      </c>
      <c r="BI278" s="211">
        <f>IF(N278="nulová",J278,0)</f>
        <v>0</v>
      </c>
      <c r="BJ278" s="17" t="s">
        <v>83</v>
      </c>
      <c r="BK278" s="211">
        <f>ROUND(I278*H278,2)</f>
        <v>0</v>
      </c>
      <c r="BL278" s="17" t="s">
        <v>220</v>
      </c>
      <c r="BM278" s="210" t="s">
        <v>962</v>
      </c>
    </row>
    <row r="279" s="2" customFormat="1" ht="48" customHeight="1">
      <c r="A279" s="39"/>
      <c r="B279" s="40"/>
      <c r="C279" s="216" t="s">
        <v>963</v>
      </c>
      <c r="D279" s="216" t="s">
        <v>627</v>
      </c>
      <c r="E279" s="217" t="s">
        <v>964</v>
      </c>
      <c r="F279" s="218" t="s">
        <v>965</v>
      </c>
      <c r="G279" s="219" t="s">
        <v>331</v>
      </c>
      <c r="H279" s="220">
        <v>0.050000000000000003</v>
      </c>
      <c r="I279" s="221"/>
      <c r="J279" s="222">
        <f>ROUND(I279*H279,2)</f>
        <v>0</v>
      </c>
      <c r="K279" s="218" t="s">
        <v>212</v>
      </c>
      <c r="L279" s="45"/>
      <c r="M279" s="223" t="s">
        <v>32</v>
      </c>
      <c r="N279" s="224" t="s">
        <v>47</v>
      </c>
      <c r="O279" s="85"/>
      <c r="P279" s="208">
        <f>O279*H279</f>
        <v>0</v>
      </c>
      <c r="Q279" s="208">
        <v>0</v>
      </c>
      <c r="R279" s="208">
        <f>Q279*H279</f>
        <v>0</v>
      </c>
      <c r="S279" s="208">
        <v>0</v>
      </c>
      <c r="T279" s="20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0" t="s">
        <v>929</v>
      </c>
      <c r="AT279" s="210" t="s">
        <v>627</v>
      </c>
      <c r="AU279" s="210" t="s">
        <v>76</v>
      </c>
      <c r="AY279" s="17" t="s">
        <v>206</v>
      </c>
      <c r="BE279" s="211">
        <f>IF(N279="základní",J279,0)</f>
        <v>0</v>
      </c>
      <c r="BF279" s="211">
        <f>IF(N279="snížená",J279,0)</f>
        <v>0</v>
      </c>
      <c r="BG279" s="211">
        <f>IF(N279="zákl. přenesená",J279,0)</f>
        <v>0</v>
      </c>
      <c r="BH279" s="211">
        <f>IF(N279="sníž. přenesená",J279,0)</f>
        <v>0</v>
      </c>
      <c r="BI279" s="211">
        <f>IF(N279="nulová",J279,0)</f>
        <v>0</v>
      </c>
      <c r="BJ279" s="17" t="s">
        <v>83</v>
      </c>
      <c r="BK279" s="211">
        <f>ROUND(I279*H279,2)</f>
        <v>0</v>
      </c>
      <c r="BL279" s="17" t="s">
        <v>929</v>
      </c>
      <c r="BM279" s="210" t="s">
        <v>966</v>
      </c>
    </row>
    <row r="280" s="2" customFormat="1">
      <c r="A280" s="39"/>
      <c r="B280" s="40"/>
      <c r="C280" s="41"/>
      <c r="D280" s="212" t="s">
        <v>931</v>
      </c>
      <c r="E280" s="41"/>
      <c r="F280" s="213" t="s">
        <v>967</v>
      </c>
      <c r="G280" s="41"/>
      <c r="H280" s="41"/>
      <c r="I280" s="147"/>
      <c r="J280" s="41"/>
      <c r="K280" s="41"/>
      <c r="L280" s="45"/>
      <c r="M280" s="214"/>
      <c r="N280" s="215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7" t="s">
        <v>931</v>
      </c>
      <c r="AU280" s="17" t="s">
        <v>76</v>
      </c>
    </row>
    <row r="281" s="2" customFormat="1" ht="24" customHeight="1">
      <c r="A281" s="39"/>
      <c r="B281" s="40"/>
      <c r="C281" s="216" t="s">
        <v>968</v>
      </c>
      <c r="D281" s="216" t="s">
        <v>627</v>
      </c>
      <c r="E281" s="217" t="s">
        <v>969</v>
      </c>
      <c r="F281" s="218" t="s">
        <v>970</v>
      </c>
      <c r="G281" s="219" t="s">
        <v>204</v>
      </c>
      <c r="H281" s="220">
        <v>3</v>
      </c>
      <c r="I281" s="221"/>
      <c r="J281" s="222">
        <f>ROUND(I281*H281,2)</f>
        <v>0</v>
      </c>
      <c r="K281" s="218" t="s">
        <v>212</v>
      </c>
      <c r="L281" s="45"/>
      <c r="M281" s="223" t="s">
        <v>32</v>
      </c>
      <c r="N281" s="224" t="s">
        <v>47</v>
      </c>
      <c r="O281" s="85"/>
      <c r="P281" s="208">
        <f>O281*H281</f>
        <v>0</v>
      </c>
      <c r="Q281" s="208">
        <v>0</v>
      </c>
      <c r="R281" s="208">
        <f>Q281*H281</f>
        <v>0</v>
      </c>
      <c r="S281" s="208">
        <v>0</v>
      </c>
      <c r="T281" s="20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0" t="s">
        <v>220</v>
      </c>
      <c r="AT281" s="210" t="s">
        <v>627</v>
      </c>
      <c r="AU281" s="210" t="s">
        <v>76</v>
      </c>
      <c r="AY281" s="17" t="s">
        <v>206</v>
      </c>
      <c r="BE281" s="211">
        <f>IF(N281="základní",J281,0)</f>
        <v>0</v>
      </c>
      <c r="BF281" s="211">
        <f>IF(N281="snížená",J281,0)</f>
        <v>0</v>
      </c>
      <c r="BG281" s="211">
        <f>IF(N281="zákl. přenesená",J281,0)</f>
        <v>0</v>
      </c>
      <c r="BH281" s="211">
        <f>IF(N281="sníž. přenesená",J281,0)</f>
        <v>0</v>
      </c>
      <c r="BI281" s="211">
        <f>IF(N281="nulová",J281,0)</f>
        <v>0</v>
      </c>
      <c r="BJ281" s="17" t="s">
        <v>83</v>
      </c>
      <c r="BK281" s="211">
        <f>ROUND(I281*H281,2)</f>
        <v>0</v>
      </c>
      <c r="BL281" s="17" t="s">
        <v>220</v>
      </c>
      <c r="BM281" s="210" t="s">
        <v>971</v>
      </c>
    </row>
    <row r="282" s="2" customFormat="1" ht="24" customHeight="1">
      <c r="A282" s="39"/>
      <c r="B282" s="40"/>
      <c r="C282" s="216" t="s">
        <v>972</v>
      </c>
      <c r="D282" s="216" t="s">
        <v>627</v>
      </c>
      <c r="E282" s="217" t="s">
        <v>973</v>
      </c>
      <c r="F282" s="218" t="s">
        <v>974</v>
      </c>
      <c r="G282" s="219" t="s">
        <v>204</v>
      </c>
      <c r="H282" s="220">
        <v>240</v>
      </c>
      <c r="I282" s="221"/>
      <c r="J282" s="222">
        <f>ROUND(I282*H282,2)</f>
        <v>0</v>
      </c>
      <c r="K282" s="218" t="s">
        <v>212</v>
      </c>
      <c r="L282" s="45"/>
      <c r="M282" s="223" t="s">
        <v>32</v>
      </c>
      <c r="N282" s="224" t="s">
        <v>47</v>
      </c>
      <c r="O282" s="85"/>
      <c r="P282" s="208">
        <f>O282*H282</f>
        <v>0</v>
      </c>
      <c r="Q282" s="208">
        <v>0</v>
      </c>
      <c r="R282" s="208">
        <f>Q282*H282</f>
        <v>0</v>
      </c>
      <c r="S282" s="208">
        <v>0</v>
      </c>
      <c r="T282" s="20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0" t="s">
        <v>83</v>
      </c>
      <c r="AT282" s="210" t="s">
        <v>627</v>
      </c>
      <c r="AU282" s="210" t="s">
        <v>76</v>
      </c>
      <c r="AY282" s="17" t="s">
        <v>206</v>
      </c>
      <c r="BE282" s="211">
        <f>IF(N282="základní",J282,0)</f>
        <v>0</v>
      </c>
      <c r="BF282" s="211">
        <f>IF(N282="snížená",J282,0)</f>
        <v>0</v>
      </c>
      <c r="BG282" s="211">
        <f>IF(N282="zákl. přenesená",J282,0)</f>
        <v>0</v>
      </c>
      <c r="BH282" s="211">
        <f>IF(N282="sníž. přenesená",J282,0)</f>
        <v>0</v>
      </c>
      <c r="BI282" s="211">
        <f>IF(N282="nulová",J282,0)</f>
        <v>0</v>
      </c>
      <c r="BJ282" s="17" t="s">
        <v>83</v>
      </c>
      <c r="BK282" s="211">
        <f>ROUND(I282*H282,2)</f>
        <v>0</v>
      </c>
      <c r="BL282" s="17" t="s">
        <v>83</v>
      </c>
      <c r="BM282" s="210" t="s">
        <v>975</v>
      </c>
    </row>
    <row r="283" s="2" customFormat="1" ht="24" customHeight="1">
      <c r="A283" s="39"/>
      <c r="B283" s="40"/>
      <c r="C283" s="216" t="s">
        <v>976</v>
      </c>
      <c r="D283" s="216" t="s">
        <v>627</v>
      </c>
      <c r="E283" s="217" t="s">
        <v>977</v>
      </c>
      <c r="F283" s="218" t="s">
        <v>978</v>
      </c>
      <c r="G283" s="219" t="s">
        <v>204</v>
      </c>
      <c r="H283" s="220">
        <v>1</v>
      </c>
      <c r="I283" s="221"/>
      <c r="J283" s="222">
        <f>ROUND(I283*H283,2)</f>
        <v>0</v>
      </c>
      <c r="K283" s="218" t="s">
        <v>212</v>
      </c>
      <c r="L283" s="45"/>
      <c r="M283" s="223" t="s">
        <v>32</v>
      </c>
      <c r="N283" s="224" t="s">
        <v>47</v>
      </c>
      <c r="O283" s="85"/>
      <c r="P283" s="208">
        <f>O283*H283</f>
        <v>0</v>
      </c>
      <c r="Q283" s="208">
        <v>0</v>
      </c>
      <c r="R283" s="208">
        <f>Q283*H283</f>
        <v>0</v>
      </c>
      <c r="S283" s="208">
        <v>0</v>
      </c>
      <c r="T283" s="20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0" t="s">
        <v>682</v>
      </c>
      <c r="AT283" s="210" t="s">
        <v>627</v>
      </c>
      <c r="AU283" s="210" t="s">
        <v>76</v>
      </c>
      <c r="AY283" s="17" t="s">
        <v>206</v>
      </c>
      <c r="BE283" s="211">
        <f>IF(N283="základní",J283,0)</f>
        <v>0</v>
      </c>
      <c r="BF283" s="211">
        <f>IF(N283="snížená",J283,0)</f>
        <v>0</v>
      </c>
      <c r="BG283" s="211">
        <f>IF(N283="zákl. přenesená",J283,0)</f>
        <v>0</v>
      </c>
      <c r="BH283" s="211">
        <f>IF(N283="sníž. přenesená",J283,0)</f>
        <v>0</v>
      </c>
      <c r="BI283" s="211">
        <f>IF(N283="nulová",J283,0)</f>
        <v>0</v>
      </c>
      <c r="BJ283" s="17" t="s">
        <v>83</v>
      </c>
      <c r="BK283" s="211">
        <f>ROUND(I283*H283,2)</f>
        <v>0</v>
      </c>
      <c r="BL283" s="17" t="s">
        <v>682</v>
      </c>
      <c r="BM283" s="210" t="s">
        <v>979</v>
      </c>
    </row>
    <row r="284" s="2" customFormat="1" ht="24" customHeight="1">
      <c r="A284" s="39"/>
      <c r="B284" s="40"/>
      <c r="C284" s="216" t="s">
        <v>980</v>
      </c>
      <c r="D284" s="216" t="s">
        <v>627</v>
      </c>
      <c r="E284" s="217" t="s">
        <v>981</v>
      </c>
      <c r="F284" s="218" t="s">
        <v>982</v>
      </c>
      <c r="G284" s="219" t="s">
        <v>204</v>
      </c>
      <c r="H284" s="220">
        <v>10</v>
      </c>
      <c r="I284" s="221"/>
      <c r="J284" s="222">
        <f>ROUND(I284*H284,2)</f>
        <v>0</v>
      </c>
      <c r="K284" s="218" t="s">
        <v>212</v>
      </c>
      <c r="L284" s="45"/>
      <c r="M284" s="223" t="s">
        <v>32</v>
      </c>
      <c r="N284" s="224" t="s">
        <v>47</v>
      </c>
      <c r="O284" s="85"/>
      <c r="P284" s="208">
        <f>O284*H284</f>
        <v>0</v>
      </c>
      <c r="Q284" s="208">
        <v>0</v>
      </c>
      <c r="R284" s="208">
        <f>Q284*H284</f>
        <v>0</v>
      </c>
      <c r="S284" s="208">
        <v>0</v>
      </c>
      <c r="T284" s="20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0" t="s">
        <v>682</v>
      </c>
      <c r="AT284" s="210" t="s">
        <v>627</v>
      </c>
      <c r="AU284" s="210" t="s">
        <v>76</v>
      </c>
      <c r="AY284" s="17" t="s">
        <v>206</v>
      </c>
      <c r="BE284" s="211">
        <f>IF(N284="základní",J284,0)</f>
        <v>0</v>
      </c>
      <c r="BF284" s="211">
        <f>IF(N284="snížená",J284,0)</f>
        <v>0</v>
      </c>
      <c r="BG284" s="211">
        <f>IF(N284="zákl. přenesená",J284,0)</f>
        <v>0</v>
      </c>
      <c r="BH284" s="211">
        <f>IF(N284="sníž. přenesená",J284,0)</f>
        <v>0</v>
      </c>
      <c r="BI284" s="211">
        <f>IF(N284="nulová",J284,0)</f>
        <v>0</v>
      </c>
      <c r="BJ284" s="17" t="s">
        <v>83</v>
      </c>
      <c r="BK284" s="211">
        <f>ROUND(I284*H284,2)</f>
        <v>0</v>
      </c>
      <c r="BL284" s="17" t="s">
        <v>682</v>
      </c>
      <c r="BM284" s="210" t="s">
        <v>983</v>
      </c>
    </row>
    <row r="285" s="2" customFormat="1" ht="24" customHeight="1">
      <c r="A285" s="39"/>
      <c r="B285" s="40"/>
      <c r="C285" s="216" t="s">
        <v>984</v>
      </c>
      <c r="D285" s="216" t="s">
        <v>627</v>
      </c>
      <c r="E285" s="217" t="s">
        <v>985</v>
      </c>
      <c r="F285" s="218" t="s">
        <v>986</v>
      </c>
      <c r="G285" s="219" t="s">
        <v>204</v>
      </c>
      <c r="H285" s="220">
        <v>148</v>
      </c>
      <c r="I285" s="221"/>
      <c r="J285" s="222">
        <f>ROUND(I285*H285,2)</f>
        <v>0</v>
      </c>
      <c r="K285" s="218" t="s">
        <v>212</v>
      </c>
      <c r="L285" s="45"/>
      <c r="M285" s="223" t="s">
        <v>32</v>
      </c>
      <c r="N285" s="224" t="s">
        <v>47</v>
      </c>
      <c r="O285" s="85"/>
      <c r="P285" s="208">
        <f>O285*H285</f>
        <v>0</v>
      </c>
      <c r="Q285" s="208">
        <v>0</v>
      </c>
      <c r="R285" s="208">
        <f>Q285*H285</f>
        <v>0</v>
      </c>
      <c r="S285" s="208">
        <v>0</v>
      </c>
      <c r="T285" s="20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0" t="s">
        <v>83</v>
      </c>
      <c r="AT285" s="210" t="s">
        <v>627</v>
      </c>
      <c r="AU285" s="210" t="s">
        <v>76</v>
      </c>
      <c r="AY285" s="17" t="s">
        <v>206</v>
      </c>
      <c r="BE285" s="211">
        <f>IF(N285="základní",J285,0)</f>
        <v>0</v>
      </c>
      <c r="BF285" s="211">
        <f>IF(N285="snížená",J285,0)</f>
        <v>0</v>
      </c>
      <c r="BG285" s="211">
        <f>IF(N285="zákl. přenesená",J285,0)</f>
        <v>0</v>
      </c>
      <c r="BH285" s="211">
        <f>IF(N285="sníž. přenesená",J285,0)</f>
        <v>0</v>
      </c>
      <c r="BI285" s="211">
        <f>IF(N285="nulová",J285,0)</f>
        <v>0</v>
      </c>
      <c r="BJ285" s="17" t="s">
        <v>83</v>
      </c>
      <c r="BK285" s="211">
        <f>ROUND(I285*H285,2)</f>
        <v>0</v>
      </c>
      <c r="BL285" s="17" t="s">
        <v>83</v>
      </c>
      <c r="BM285" s="210" t="s">
        <v>987</v>
      </c>
    </row>
    <row r="286" s="2" customFormat="1" ht="24" customHeight="1">
      <c r="A286" s="39"/>
      <c r="B286" s="40"/>
      <c r="C286" s="216" t="s">
        <v>988</v>
      </c>
      <c r="D286" s="216" t="s">
        <v>627</v>
      </c>
      <c r="E286" s="217" t="s">
        <v>989</v>
      </c>
      <c r="F286" s="218" t="s">
        <v>990</v>
      </c>
      <c r="G286" s="219" t="s">
        <v>204</v>
      </c>
      <c r="H286" s="220">
        <v>6</v>
      </c>
      <c r="I286" s="221"/>
      <c r="J286" s="222">
        <f>ROUND(I286*H286,2)</f>
        <v>0</v>
      </c>
      <c r="K286" s="218" t="s">
        <v>212</v>
      </c>
      <c r="L286" s="45"/>
      <c r="M286" s="223" t="s">
        <v>32</v>
      </c>
      <c r="N286" s="224" t="s">
        <v>47</v>
      </c>
      <c r="O286" s="85"/>
      <c r="P286" s="208">
        <f>O286*H286</f>
        <v>0</v>
      </c>
      <c r="Q286" s="208">
        <v>0</v>
      </c>
      <c r="R286" s="208">
        <f>Q286*H286</f>
        <v>0</v>
      </c>
      <c r="S286" s="208">
        <v>0</v>
      </c>
      <c r="T286" s="20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0" t="s">
        <v>83</v>
      </c>
      <c r="AT286" s="210" t="s">
        <v>627</v>
      </c>
      <c r="AU286" s="210" t="s">
        <v>76</v>
      </c>
      <c r="AY286" s="17" t="s">
        <v>206</v>
      </c>
      <c r="BE286" s="211">
        <f>IF(N286="základní",J286,0)</f>
        <v>0</v>
      </c>
      <c r="BF286" s="211">
        <f>IF(N286="snížená",J286,0)</f>
        <v>0</v>
      </c>
      <c r="BG286" s="211">
        <f>IF(N286="zákl. přenesená",J286,0)</f>
        <v>0</v>
      </c>
      <c r="BH286" s="211">
        <f>IF(N286="sníž. přenesená",J286,0)</f>
        <v>0</v>
      </c>
      <c r="BI286" s="211">
        <f>IF(N286="nulová",J286,0)</f>
        <v>0</v>
      </c>
      <c r="BJ286" s="17" t="s">
        <v>83</v>
      </c>
      <c r="BK286" s="211">
        <f>ROUND(I286*H286,2)</f>
        <v>0</v>
      </c>
      <c r="BL286" s="17" t="s">
        <v>83</v>
      </c>
      <c r="BM286" s="210" t="s">
        <v>991</v>
      </c>
    </row>
    <row r="287" s="2" customFormat="1" ht="24" customHeight="1">
      <c r="A287" s="39"/>
      <c r="B287" s="40"/>
      <c r="C287" s="216" t="s">
        <v>992</v>
      </c>
      <c r="D287" s="216" t="s">
        <v>627</v>
      </c>
      <c r="E287" s="217" t="s">
        <v>993</v>
      </c>
      <c r="F287" s="218" t="s">
        <v>994</v>
      </c>
      <c r="G287" s="219" t="s">
        <v>204</v>
      </c>
      <c r="H287" s="220">
        <v>1</v>
      </c>
      <c r="I287" s="221"/>
      <c r="J287" s="222">
        <f>ROUND(I287*H287,2)</f>
        <v>0</v>
      </c>
      <c r="K287" s="218" t="s">
        <v>212</v>
      </c>
      <c r="L287" s="45"/>
      <c r="M287" s="223" t="s">
        <v>32</v>
      </c>
      <c r="N287" s="224" t="s">
        <v>47</v>
      </c>
      <c r="O287" s="85"/>
      <c r="P287" s="208">
        <f>O287*H287</f>
        <v>0</v>
      </c>
      <c r="Q287" s="208">
        <v>0</v>
      </c>
      <c r="R287" s="208">
        <f>Q287*H287</f>
        <v>0</v>
      </c>
      <c r="S287" s="208">
        <v>0</v>
      </c>
      <c r="T287" s="20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0" t="s">
        <v>83</v>
      </c>
      <c r="AT287" s="210" t="s">
        <v>627</v>
      </c>
      <c r="AU287" s="210" t="s">
        <v>76</v>
      </c>
      <c r="AY287" s="17" t="s">
        <v>206</v>
      </c>
      <c r="BE287" s="211">
        <f>IF(N287="základní",J287,0)</f>
        <v>0</v>
      </c>
      <c r="BF287" s="211">
        <f>IF(N287="snížená",J287,0)</f>
        <v>0</v>
      </c>
      <c r="BG287" s="211">
        <f>IF(N287="zákl. přenesená",J287,0)</f>
        <v>0</v>
      </c>
      <c r="BH287" s="211">
        <f>IF(N287="sníž. přenesená",J287,0)</f>
        <v>0</v>
      </c>
      <c r="BI287" s="211">
        <f>IF(N287="nulová",J287,0)</f>
        <v>0</v>
      </c>
      <c r="BJ287" s="17" t="s">
        <v>83</v>
      </c>
      <c r="BK287" s="211">
        <f>ROUND(I287*H287,2)</f>
        <v>0</v>
      </c>
      <c r="BL287" s="17" t="s">
        <v>83</v>
      </c>
      <c r="BM287" s="210" t="s">
        <v>995</v>
      </c>
    </row>
    <row r="288" s="2" customFormat="1" ht="24" customHeight="1">
      <c r="A288" s="39"/>
      <c r="B288" s="40"/>
      <c r="C288" s="216" t="s">
        <v>996</v>
      </c>
      <c r="D288" s="216" t="s">
        <v>627</v>
      </c>
      <c r="E288" s="217" t="s">
        <v>997</v>
      </c>
      <c r="F288" s="218" t="s">
        <v>998</v>
      </c>
      <c r="G288" s="219" t="s">
        <v>204</v>
      </c>
      <c r="H288" s="220">
        <v>2</v>
      </c>
      <c r="I288" s="221"/>
      <c r="J288" s="222">
        <f>ROUND(I288*H288,2)</f>
        <v>0</v>
      </c>
      <c r="K288" s="218" t="s">
        <v>212</v>
      </c>
      <c r="L288" s="45"/>
      <c r="M288" s="223" t="s">
        <v>32</v>
      </c>
      <c r="N288" s="224" t="s">
        <v>47</v>
      </c>
      <c r="O288" s="85"/>
      <c r="P288" s="208">
        <f>O288*H288</f>
        <v>0</v>
      </c>
      <c r="Q288" s="208">
        <v>0</v>
      </c>
      <c r="R288" s="208">
        <f>Q288*H288</f>
        <v>0</v>
      </c>
      <c r="S288" s="208">
        <v>0</v>
      </c>
      <c r="T288" s="20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0" t="s">
        <v>83</v>
      </c>
      <c r="AT288" s="210" t="s">
        <v>627</v>
      </c>
      <c r="AU288" s="210" t="s">
        <v>76</v>
      </c>
      <c r="AY288" s="17" t="s">
        <v>206</v>
      </c>
      <c r="BE288" s="211">
        <f>IF(N288="základní",J288,0)</f>
        <v>0</v>
      </c>
      <c r="BF288" s="211">
        <f>IF(N288="snížená",J288,0)</f>
        <v>0</v>
      </c>
      <c r="BG288" s="211">
        <f>IF(N288="zákl. přenesená",J288,0)</f>
        <v>0</v>
      </c>
      <c r="BH288" s="211">
        <f>IF(N288="sníž. přenesená",J288,0)</f>
        <v>0</v>
      </c>
      <c r="BI288" s="211">
        <f>IF(N288="nulová",J288,0)</f>
        <v>0</v>
      </c>
      <c r="BJ288" s="17" t="s">
        <v>83</v>
      </c>
      <c r="BK288" s="211">
        <f>ROUND(I288*H288,2)</f>
        <v>0</v>
      </c>
      <c r="BL288" s="17" t="s">
        <v>83</v>
      </c>
      <c r="BM288" s="210" t="s">
        <v>999</v>
      </c>
    </row>
    <row r="289" s="2" customFormat="1" ht="24" customHeight="1">
      <c r="A289" s="39"/>
      <c r="B289" s="40"/>
      <c r="C289" s="216" t="s">
        <v>1000</v>
      </c>
      <c r="D289" s="216" t="s">
        <v>627</v>
      </c>
      <c r="E289" s="217" t="s">
        <v>1001</v>
      </c>
      <c r="F289" s="218" t="s">
        <v>1002</v>
      </c>
      <c r="G289" s="219" t="s">
        <v>204</v>
      </c>
      <c r="H289" s="220">
        <v>2</v>
      </c>
      <c r="I289" s="221"/>
      <c r="J289" s="222">
        <f>ROUND(I289*H289,2)</f>
        <v>0</v>
      </c>
      <c r="K289" s="218" t="s">
        <v>212</v>
      </c>
      <c r="L289" s="45"/>
      <c r="M289" s="223" t="s">
        <v>32</v>
      </c>
      <c r="N289" s="224" t="s">
        <v>47</v>
      </c>
      <c r="O289" s="85"/>
      <c r="P289" s="208">
        <f>O289*H289</f>
        <v>0</v>
      </c>
      <c r="Q289" s="208">
        <v>0</v>
      </c>
      <c r="R289" s="208">
        <f>Q289*H289</f>
        <v>0</v>
      </c>
      <c r="S289" s="208">
        <v>0</v>
      </c>
      <c r="T289" s="20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0" t="s">
        <v>83</v>
      </c>
      <c r="AT289" s="210" t="s">
        <v>627</v>
      </c>
      <c r="AU289" s="210" t="s">
        <v>76</v>
      </c>
      <c r="AY289" s="17" t="s">
        <v>206</v>
      </c>
      <c r="BE289" s="211">
        <f>IF(N289="základní",J289,0)</f>
        <v>0</v>
      </c>
      <c r="BF289" s="211">
        <f>IF(N289="snížená",J289,0)</f>
        <v>0</v>
      </c>
      <c r="BG289" s="211">
        <f>IF(N289="zákl. přenesená",J289,0)</f>
        <v>0</v>
      </c>
      <c r="BH289" s="211">
        <f>IF(N289="sníž. přenesená",J289,0)</f>
        <v>0</v>
      </c>
      <c r="BI289" s="211">
        <f>IF(N289="nulová",J289,0)</f>
        <v>0</v>
      </c>
      <c r="BJ289" s="17" t="s">
        <v>83</v>
      </c>
      <c r="BK289" s="211">
        <f>ROUND(I289*H289,2)</f>
        <v>0</v>
      </c>
      <c r="BL289" s="17" t="s">
        <v>83</v>
      </c>
      <c r="BM289" s="210" t="s">
        <v>1003</v>
      </c>
    </row>
    <row r="290" s="2" customFormat="1" ht="24" customHeight="1">
      <c r="A290" s="39"/>
      <c r="B290" s="40"/>
      <c r="C290" s="216" t="s">
        <v>1004</v>
      </c>
      <c r="D290" s="216" t="s">
        <v>627</v>
      </c>
      <c r="E290" s="217" t="s">
        <v>1005</v>
      </c>
      <c r="F290" s="218" t="s">
        <v>1006</v>
      </c>
      <c r="G290" s="219" t="s">
        <v>204</v>
      </c>
      <c r="H290" s="220">
        <v>6</v>
      </c>
      <c r="I290" s="221"/>
      <c r="J290" s="222">
        <f>ROUND(I290*H290,2)</f>
        <v>0</v>
      </c>
      <c r="K290" s="218" t="s">
        <v>212</v>
      </c>
      <c r="L290" s="45"/>
      <c r="M290" s="223" t="s">
        <v>32</v>
      </c>
      <c r="N290" s="224" t="s">
        <v>47</v>
      </c>
      <c r="O290" s="85"/>
      <c r="P290" s="208">
        <f>O290*H290</f>
        <v>0</v>
      </c>
      <c r="Q290" s="208">
        <v>0</v>
      </c>
      <c r="R290" s="208">
        <f>Q290*H290</f>
        <v>0</v>
      </c>
      <c r="S290" s="208">
        <v>0</v>
      </c>
      <c r="T290" s="20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0" t="s">
        <v>83</v>
      </c>
      <c r="AT290" s="210" t="s">
        <v>627</v>
      </c>
      <c r="AU290" s="210" t="s">
        <v>76</v>
      </c>
      <c r="AY290" s="17" t="s">
        <v>206</v>
      </c>
      <c r="BE290" s="211">
        <f>IF(N290="základní",J290,0)</f>
        <v>0</v>
      </c>
      <c r="BF290" s="211">
        <f>IF(N290="snížená",J290,0)</f>
        <v>0</v>
      </c>
      <c r="BG290" s="211">
        <f>IF(N290="zákl. přenesená",J290,0)</f>
        <v>0</v>
      </c>
      <c r="BH290" s="211">
        <f>IF(N290="sníž. přenesená",J290,0)</f>
        <v>0</v>
      </c>
      <c r="BI290" s="211">
        <f>IF(N290="nulová",J290,0)</f>
        <v>0</v>
      </c>
      <c r="BJ290" s="17" t="s">
        <v>83</v>
      </c>
      <c r="BK290" s="211">
        <f>ROUND(I290*H290,2)</f>
        <v>0</v>
      </c>
      <c r="BL290" s="17" t="s">
        <v>83</v>
      </c>
      <c r="BM290" s="210" t="s">
        <v>1007</v>
      </c>
    </row>
    <row r="291" s="2" customFormat="1" ht="24" customHeight="1">
      <c r="A291" s="39"/>
      <c r="B291" s="40"/>
      <c r="C291" s="216" t="s">
        <v>1008</v>
      </c>
      <c r="D291" s="216" t="s">
        <v>627</v>
      </c>
      <c r="E291" s="217" t="s">
        <v>1009</v>
      </c>
      <c r="F291" s="218" t="s">
        <v>1010</v>
      </c>
      <c r="G291" s="219" t="s">
        <v>204</v>
      </c>
      <c r="H291" s="220">
        <v>2</v>
      </c>
      <c r="I291" s="221"/>
      <c r="J291" s="222">
        <f>ROUND(I291*H291,2)</f>
        <v>0</v>
      </c>
      <c r="K291" s="218" t="s">
        <v>212</v>
      </c>
      <c r="L291" s="45"/>
      <c r="M291" s="223" t="s">
        <v>32</v>
      </c>
      <c r="N291" s="224" t="s">
        <v>47</v>
      </c>
      <c r="O291" s="85"/>
      <c r="P291" s="208">
        <f>O291*H291</f>
        <v>0</v>
      </c>
      <c r="Q291" s="208">
        <v>0</v>
      </c>
      <c r="R291" s="208">
        <f>Q291*H291</f>
        <v>0</v>
      </c>
      <c r="S291" s="208">
        <v>0</v>
      </c>
      <c r="T291" s="20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0" t="s">
        <v>83</v>
      </c>
      <c r="AT291" s="210" t="s">
        <v>627</v>
      </c>
      <c r="AU291" s="210" t="s">
        <v>76</v>
      </c>
      <c r="AY291" s="17" t="s">
        <v>206</v>
      </c>
      <c r="BE291" s="211">
        <f>IF(N291="základní",J291,0)</f>
        <v>0</v>
      </c>
      <c r="BF291" s="211">
        <f>IF(N291="snížená",J291,0)</f>
        <v>0</v>
      </c>
      <c r="BG291" s="211">
        <f>IF(N291="zákl. přenesená",J291,0)</f>
        <v>0</v>
      </c>
      <c r="BH291" s="211">
        <f>IF(N291="sníž. přenesená",J291,0)</f>
        <v>0</v>
      </c>
      <c r="BI291" s="211">
        <f>IF(N291="nulová",J291,0)</f>
        <v>0</v>
      </c>
      <c r="BJ291" s="17" t="s">
        <v>83</v>
      </c>
      <c r="BK291" s="211">
        <f>ROUND(I291*H291,2)</f>
        <v>0</v>
      </c>
      <c r="BL291" s="17" t="s">
        <v>83</v>
      </c>
      <c r="BM291" s="210" t="s">
        <v>1011</v>
      </c>
    </row>
    <row r="292" s="2" customFormat="1" ht="24" customHeight="1">
      <c r="A292" s="39"/>
      <c r="B292" s="40"/>
      <c r="C292" s="216" t="s">
        <v>1012</v>
      </c>
      <c r="D292" s="216" t="s">
        <v>627</v>
      </c>
      <c r="E292" s="217" t="s">
        <v>1013</v>
      </c>
      <c r="F292" s="218" t="s">
        <v>1014</v>
      </c>
      <c r="G292" s="219" t="s">
        <v>204</v>
      </c>
      <c r="H292" s="220">
        <v>4</v>
      </c>
      <c r="I292" s="221"/>
      <c r="J292" s="222">
        <f>ROUND(I292*H292,2)</f>
        <v>0</v>
      </c>
      <c r="K292" s="218" t="s">
        <v>212</v>
      </c>
      <c r="L292" s="45"/>
      <c r="M292" s="223" t="s">
        <v>32</v>
      </c>
      <c r="N292" s="224" t="s">
        <v>47</v>
      </c>
      <c r="O292" s="85"/>
      <c r="P292" s="208">
        <f>O292*H292</f>
        <v>0</v>
      </c>
      <c r="Q292" s="208">
        <v>0</v>
      </c>
      <c r="R292" s="208">
        <f>Q292*H292</f>
        <v>0</v>
      </c>
      <c r="S292" s="208">
        <v>0</v>
      </c>
      <c r="T292" s="20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0" t="s">
        <v>83</v>
      </c>
      <c r="AT292" s="210" t="s">
        <v>627</v>
      </c>
      <c r="AU292" s="210" t="s">
        <v>76</v>
      </c>
      <c r="AY292" s="17" t="s">
        <v>206</v>
      </c>
      <c r="BE292" s="211">
        <f>IF(N292="základní",J292,0)</f>
        <v>0</v>
      </c>
      <c r="BF292" s="211">
        <f>IF(N292="snížená",J292,0)</f>
        <v>0</v>
      </c>
      <c r="BG292" s="211">
        <f>IF(N292="zákl. přenesená",J292,0)</f>
        <v>0</v>
      </c>
      <c r="BH292" s="211">
        <f>IF(N292="sníž. přenesená",J292,0)</f>
        <v>0</v>
      </c>
      <c r="BI292" s="211">
        <f>IF(N292="nulová",J292,0)</f>
        <v>0</v>
      </c>
      <c r="BJ292" s="17" t="s">
        <v>83</v>
      </c>
      <c r="BK292" s="211">
        <f>ROUND(I292*H292,2)</f>
        <v>0</v>
      </c>
      <c r="BL292" s="17" t="s">
        <v>83</v>
      </c>
      <c r="BM292" s="210" t="s">
        <v>1015</v>
      </c>
    </row>
    <row r="293" s="2" customFormat="1" ht="24" customHeight="1">
      <c r="A293" s="39"/>
      <c r="B293" s="40"/>
      <c r="C293" s="216" t="s">
        <v>1016</v>
      </c>
      <c r="D293" s="216" t="s">
        <v>627</v>
      </c>
      <c r="E293" s="217" t="s">
        <v>1017</v>
      </c>
      <c r="F293" s="218" t="s">
        <v>1018</v>
      </c>
      <c r="G293" s="219" t="s">
        <v>204</v>
      </c>
      <c r="H293" s="220">
        <v>1</v>
      </c>
      <c r="I293" s="221"/>
      <c r="J293" s="222">
        <f>ROUND(I293*H293,2)</f>
        <v>0</v>
      </c>
      <c r="K293" s="218" t="s">
        <v>212</v>
      </c>
      <c r="L293" s="45"/>
      <c r="M293" s="223" t="s">
        <v>32</v>
      </c>
      <c r="N293" s="224" t="s">
        <v>47</v>
      </c>
      <c r="O293" s="85"/>
      <c r="P293" s="208">
        <f>O293*H293</f>
        <v>0</v>
      </c>
      <c r="Q293" s="208">
        <v>0</v>
      </c>
      <c r="R293" s="208">
        <f>Q293*H293</f>
        <v>0</v>
      </c>
      <c r="S293" s="208">
        <v>0</v>
      </c>
      <c r="T293" s="20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0" t="s">
        <v>83</v>
      </c>
      <c r="AT293" s="210" t="s">
        <v>627</v>
      </c>
      <c r="AU293" s="210" t="s">
        <v>76</v>
      </c>
      <c r="AY293" s="17" t="s">
        <v>206</v>
      </c>
      <c r="BE293" s="211">
        <f>IF(N293="základní",J293,0)</f>
        <v>0</v>
      </c>
      <c r="BF293" s="211">
        <f>IF(N293="snížená",J293,0)</f>
        <v>0</v>
      </c>
      <c r="BG293" s="211">
        <f>IF(N293="zákl. přenesená",J293,0)</f>
        <v>0</v>
      </c>
      <c r="BH293" s="211">
        <f>IF(N293="sníž. přenesená",J293,0)</f>
        <v>0</v>
      </c>
      <c r="BI293" s="211">
        <f>IF(N293="nulová",J293,0)</f>
        <v>0</v>
      </c>
      <c r="BJ293" s="17" t="s">
        <v>83</v>
      </c>
      <c r="BK293" s="211">
        <f>ROUND(I293*H293,2)</f>
        <v>0</v>
      </c>
      <c r="BL293" s="17" t="s">
        <v>83</v>
      </c>
      <c r="BM293" s="210" t="s">
        <v>1019</v>
      </c>
    </row>
    <row r="294" s="2" customFormat="1" ht="24" customHeight="1">
      <c r="A294" s="39"/>
      <c r="B294" s="40"/>
      <c r="C294" s="216" t="s">
        <v>1020</v>
      </c>
      <c r="D294" s="216" t="s">
        <v>627</v>
      </c>
      <c r="E294" s="217" t="s">
        <v>1021</v>
      </c>
      <c r="F294" s="218" t="s">
        <v>1022</v>
      </c>
      <c r="G294" s="219" t="s">
        <v>204</v>
      </c>
      <c r="H294" s="220">
        <v>1</v>
      </c>
      <c r="I294" s="221"/>
      <c r="J294" s="222">
        <f>ROUND(I294*H294,2)</f>
        <v>0</v>
      </c>
      <c r="K294" s="218" t="s">
        <v>212</v>
      </c>
      <c r="L294" s="45"/>
      <c r="M294" s="223" t="s">
        <v>32</v>
      </c>
      <c r="N294" s="224" t="s">
        <v>47</v>
      </c>
      <c r="O294" s="85"/>
      <c r="P294" s="208">
        <f>O294*H294</f>
        <v>0</v>
      </c>
      <c r="Q294" s="208">
        <v>0</v>
      </c>
      <c r="R294" s="208">
        <f>Q294*H294</f>
        <v>0</v>
      </c>
      <c r="S294" s="208">
        <v>0</v>
      </c>
      <c r="T294" s="20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0" t="s">
        <v>83</v>
      </c>
      <c r="AT294" s="210" t="s">
        <v>627</v>
      </c>
      <c r="AU294" s="210" t="s">
        <v>76</v>
      </c>
      <c r="AY294" s="17" t="s">
        <v>206</v>
      </c>
      <c r="BE294" s="211">
        <f>IF(N294="základní",J294,0)</f>
        <v>0</v>
      </c>
      <c r="BF294" s="211">
        <f>IF(N294="snížená",J294,0)</f>
        <v>0</v>
      </c>
      <c r="BG294" s="211">
        <f>IF(N294="zákl. přenesená",J294,0)</f>
        <v>0</v>
      </c>
      <c r="BH294" s="211">
        <f>IF(N294="sníž. přenesená",J294,0)</f>
        <v>0</v>
      </c>
      <c r="BI294" s="211">
        <f>IF(N294="nulová",J294,0)</f>
        <v>0</v>
      </c>
      <c r="BJ294" s="17" t="s">
        <v>83</v>
      </c>
      <c r="BK294" s="211">
        <f>ROUND(I294*H294,2)</f>
        <v>0</v>
      </c>
      <c r="BL294" s="17" t="s">
        <v>83</v>
      </c>
      <c r="BM294" s="210" t="s">
        <v>1023</v>
      </c>
    </row>
    <row r="295" s="2" customFormat="1" ht="24" customHeight="1">
      <c r="A295" s="39"/>
      <c r="B295" s="40"/>
      <c r="C295" s="216" t="s">
        <v>1024</v>
      </c>
      <c r="D295" s="216" t="s">
        <v>627</v>
      </c>
      <c r="E295" s="217" t="s">
        <v>1025</v>
      </c>
      <c r="F295" s="218" t="s">
        <v>1026</v>
      </c>
      <c r="G295" s="219" t="s">
        <v>204</v>
      </c>
      <c r="H295" s="220">
        <v>6</v>
      </c>
      <c r="I295" s="221"/>
      <c r="J295" s="222">
        <f>ROUND(I295*H295,2)</f>
        <v>0</v>
      </c>
      <c r="K295" s="218" t="s">
        <v>212</v>
      </c>
      <c r="L295" s="45"/>
      <c r="M295" s="223" t="s">
        <v>32</v>
      </c>
      <c r="N295" s="224" t="s">
        <v>47</v>
      </c>
      <c r="O295" s="85"/>
      <c r="P295" s="208">
        <f>O295*H295</f>
        <v>0</v>
      </c>
      <c r="Q295" s="208">
        <v>0</v>
      </c>
      <c r="R295" s="208">
        <f>Q295*H295</f>
        <v>0</v>
      </c>
      <c r="S295" s="208">
        <v>0</v>
      </c>
      <c r="T295" s="20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0" t="s">
        <v>83</v>
      </c>
      <c r="AT295" s="210" t="s">
        <v>627</v>
      </c>
      <c r="AU295" s="210" t="s">
        <v>76</v>
      </c>
      <c r="AY295" s="17" t="s">
        <v>206</v>
      </c>
      <c r="BE295" s="211">
        <f>IF(N295="základní",J295,0)</f>
        <v>0</v>
      </c>
      <c r="BF295" s="211">
        <f>IF(N295="snížená",J295,0)</f>
        <v>0</v>
      </c>
      <c r="BG295" s="211">
        <f>IF(N295="zákl. přenesená",J295,0)</f>
        <v>0</v>
      </c>
      <c r="BH295" s="211">
        <f>IF(N295="sníž. přenesená",J295,0)</f>
        <v>0</v>
      </c>
      <c r="BI295" s="211">
        <f>IF(N295="nulová",J295,0)</f>
        <v>0</v>
      </c>
      <c r="BJ295" s="17" t="s">
        <v>83</v>
      </c>
      <c r="BK295" s="211">
        <f>ROUND(I295*H295,2)</f>
        <v>0</v>
      </c>
      <c r="BL295" s="17" t="s">
        <v>83</v>
      </c>
      <c r="BM295" s="210" t="s">
        <v>1027</v>
      </c>
    </row>
    <row r="296" s="2" customFormat="1" ht="24" customHeight="1">
      <c r="A296" s="39"/>
      <c r="B296" s="40"/>
      <c r="C296" s="216" t="s">
        <v>1028</v>
      </c>
      <c r="D296" s="216" t="s">
        <v>627</v>
      </c>
      <c r="E296" s="217" t="s">
        <v>1029</v>
      </c>
      <c r="F296" s="218" t="s">
        <v>1030</v>
      </c>
      <c r="G296" s="219" t="s">
        <v>204</v>
      </c>
      <c r="H296" s="220">
        <v>1</v>
      </c>
      <c r="I296" s="221"/>
      <c r="J296" s="222">
        <f>ROUND(I296*H296,2)</f>
        <v>0</v>
      </c>
      <c r="K296" s="218" t="s">
        <v>212</v>
      </c>
      <c r="L296" s="45"/>
      <c r="M296" s="223" t="s">
        <v>32</v>
      </c>
      <c r="N296" s="224" t="s">
        <v>47</v>
      </c>
      <c r="O296" s="85"/>
      <c r="P296" s="208">
        <f>O296*H296</f>
        <v>0</v>
      </c>
      <c r="Q296" s="208">
        <v>0</v>
      </c>
      <c r="R296" s="208">
        <f>Q296*H296</f>
        <v>0</v>
      </c>
      <c r="S296" s="208">
        <v>0</v>
      </c>
      <c r="T296" s="20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0" t="s">
        <v>83</v>
      </c>
      <c r="AT296" s="210" t="s">
        <v>627</v>
      </c>
      <c r="AU296" s="210" t="s">
        <v>76</v>
      </c>
      <c r="AY296" s="17" t="s">
        <v>206</v>
      </c>
      <c r="BE296" s="211">
        <f>IF(N296="základní",J296,0)</f>
        <v>0</v>
      </c>
      <c r="BF296" s="211">
        <f>IF(N296="snížená",J296,0)</f>
        <v>0</v>
      </c>
      <c r="BG296" s="211">
        <f>IF(N296="zákl. přenesená",J296,0)</f>
        <v>0</v>
      </c>
      <c r="BH296" s="211">
        <f>IF(N296="sníž. přenesená",J296,0)</f>
        <v>0</v>
      </c>
      <c r="BI296" s="211">
        <f>IF(N296="nulová",J296,0)</f>
        <v>0</v>
      </c>
      <c r="BJ296" s="17" t="s">
        <v>83</v>
      </c>
      <c r="BK296" s="211">
        <f>ROUND(I296*H296,2)</f>
        <v>0</v>
      </c>
      <c r="BL296" s="17" t="s">
        <v>83</v>
      </c>
      <c r="BM296" s="210" t="s">
        <v>1031</v>
      </c>
    </row>
    <row r="297" s="2" customFormat="1" ht="24" customHeight="1">
      <c r="A297" s="39"/>
      <c r="B297" s="40"/>
      <c r="C297" s="216" t="s">
        <v>1032</v>
      </c>
      <c r="D297" s="216" t="s">
        <v>627</v>
      </c>
      <c r="E297" s="217" t="s">
        <v>1033</v>
      </c>
      <c r="F297" s="218" t="s">
        <v>1034</v>
      </c>
      <c r="G297" s="219" t="s">
        <v>204</v>
      </c>
      <c r="H297" s="220">
        <v>1</v>
      </c>
      <c r="I297" s="221"/>
      <c r="J297" s="222">
        <f>ROUND(I297*H297,2)</f>
        <v>0</v>
      </c>
      <c r="K297" s="218" t="s">
        <v>212</v>
      </c>
      <c r="L297" s="45"/>
      <c r="M297" s="223" t="s">
        <v>32</v>
      </c>
      <c r="N297" s="224" t="s">
        <v>47</v>
      </c>
      <c r="O297" s="85"/>
      <c r="P297" s="208">
        <f>O297*H297</f>
        <v>0</v>
      </c>
      <c r="Q297" s="208">
        <v>0</v>
      </c>
      <c r="R297" s="208">
        <f>Q297*H297</f>
        <v>0</v>
      </c>
      <c r="S297" s="208">
        <v>0</v>
      </c>
      <c r="T297" s="20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0" t="s">
        <v>83</v>
      </c>
      <c r="AT297" s="210" t="s">
        <v>627</v>
      </c>
      <c r="AU297" s="210" t="s">
        <v>76</v>
      </c>
      <c r="AY297" s="17" t="s">
        <v>206</v>
      </c>
      <c r="BE297" s="211">
        <f>IF(N297="základní",J297,0)</f>
        <v>0</v>
      </c>
      <c r="BF297" s="211">
        <f>IF(N297="snížená",J297,0)</f>
        <v>0</v>
      </c>
      <c r="BG297" s="211">
        <f>IF(N297="zákl. přenesená",J297,0)</f>
        <v>0</v>
      </c>
      <c r="BH297" s="211">
        <f>IF(N297="sníž. přenesená",J297,0)</f>
        <v>0</v>
      </c>
      <c r="BI297" s="211">
        <f>IF(N297="nulová",J297,0)</f>
        <v>0</v>
      </c>
      <c r="BJ297" s="17" t="s">
        <v>83</v>
      </c>
      <c r="BK297" s="211">
        <f>ROUND(I297*H297,2)</f>
        <v>0</v>
      </c>
      <c r="BL297" s="17" t="s">
        <v>83</v>
      </c>
      <c r="BM297" s="210" t="s">
        <v>1035</v>
      </c>
    </row>
    <row r="298" s="2" customFormat="1" ht="24" customHeight="1">
      <c r="A298" s="39"/>
      <c r="B298" s="40"/>
      <c r="C298" s="216" t="s">
        <v>1036</v>
      </c>
      <c r="D298" s="216" t="s">
        <v>627</v>
      </c>
      <c r="E298" s="217" t="s">
        <v>1037</v>
      </c>
      <c r="F298" s="218" t="s">
        <v>1038</v>
      </c>
      <c r="G298" s="219" t="s">
        <v>204</v>
      </c>
      <c r="H298" s="220">
        <v>8</v>
      </c>
      <c r="I298" s="221"/>
      <c r="J298" s="222">
        <f>ROUND(I298*H298,2)</f>
        <v>0</v>
      </c>
      <c r="K298" s="218" t="s">
        <v>212</v>
      </c>
      <c r="L298" s="45"/>
      <c r="M298" s="223" t="s">
        <v>32</v>
      </c>
      <c r="N298" s="224" t="s">
        <v>47</v>
      </c>
      <c r="O298" s="85"/>
      <c r="P298" s="208">
        <f>O298*H298</f>
        <v>0</v>
      </c>
      <c r="Q298" s="208">
        <v>0</v>
      </c>
      <c r="R298" s="208">
        <f>Q298*H298</f>
        <v>0</v>
      </c>
      <c r="S298" s="208">
        <v>0</v>
      </c>
      <c r="T298" s="20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0" t="s">
        <v>83</v>
      </c>
      <c r="AT298" s="210" t="s">
        <v>627</v>
      </c>
      <c r="AU298" s="210" t="s">
        <v>76</v>
      </c>
      <c r="AY298" s="17" t="s">
        <v>206</v>
      </c>
      <c r="BE298" s="211">
        <f>IF(N298="základní",J298,0)</f>
        <v>0</v>
      </c>
      <c r="BF298" s="211">
        <f>IF(N298="snížená",J298,0)</f>
        <v>0</v>
      </c>
      <c r="BG298" s="211">
        <f>IF(N298="zákl. přenesená",J298,0)</f>
        <v>0</v>
      </c>
      <c r="BH298" s="211">
        <f>IF(N298="sníž. přenesená",J298,0)</f>
        <v>0</v>
      </c>
      <c r="BI298" s="211">
        <f>IF(N298="nulová",J298,0)</f>
        <v>0</v>
      </c>
      <c r="BJ298" s="17" t="s">
        <v>83</v>
      </c>
      <c r="BK298" s="211">
        <f>ROUND(I298*H298,2)</f>
        <v>0</v>
      </c>
      <c r="BL298" s="17" t="s">
        <v>83</v>
      </c>
      <c r="BM298" s="210" t="s">
        <v>1039</v>
      </c>
    </row>
    <row r="299" s="2" customFormat="1" ht="24" customHeight="1">
      <c r="A299" s="39"/>
      <c r="B299" s="40"/>
      <c r="C299" s="216" t="s">
        <v>1040</v>
      </c>
      <c r="D299" s="216" t="s">
        <v>627</v>
      </c>
      <c r="E299" s="217" t="s">
        <v>1041</v>
      </c>
      <c r="F299" s="218" t="s">
        <v>1042</v>
      </c>
      <c r="G299" s="219" t="s">
        <v>204</v>
      </c>
      <c r="H299" s="220">
        <v>6</v>
      </c>
      <c r="I299" s="221"/>
      <c r="J299" s="222">
        <f>ROUND(I299*H299,2)</f>
        <v>0</v>
      </c>
      <c r="K299" s="218" t="s">
        <v>212</v>
      </c>
      <c r="L299" s="45"/>
      <c r="M299" s="223" t="s">
        <v>32</v>
      </c>
      <c r="N299" s="224" t="s">
        <v>47</v>
      </c>
      <c r="O299" s="85"/>
      <c r="P299" s="208">
        <f>O299*H299</f>
        <v>0</v>
      </c>
      <c r="Q299" s="208">
        <v>0</v>
      </c>
      <c r="R299" s="208">
        <f>Q299*H299</f>
        <v>0</v>
      </c>
      <c r="S299" s="208">
        <v>0</v>
      </c>
      <c r="T299" s="20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0" t="s">
        <v>83</v>
      </c>
      <c r="AT299" s="210" t="s">
        <v>627</v>
      </c>
      <c r="AU299" s="210" t="s">
        <v>76</v>
      </c>
      <c r="AY299" s="17" t="s">
        <v>206</v>
      </c>
      <c r="BE299" s="211">
        <f>IF(N299="základní",J299,0)</f>
        <v>0</v>
      </c>
      <c r="BF299" s="211">
        <f>IF(N299="snížená",J299,0)</f>
        <v>0</v>
      </c>
      <c r="BG299" s="211">
        <f>IF(N299="zákl. přenesená",J299,0)</f>
        <v>0</v>
      </c>
      <c r="BH299" s="211">
        <f>IF(N299="sníž. přenesená",J299,0)</f>
        <v>0</v>
      </c>
      <c r="BI299" s="211">
        <f>IF(N299="nulová",J299,0)</f>
        <v>0</v>
      </c>
      <c r="BJ299" s="17" t="s">
        <v>83</v>
      </c>
      <c r="BK299" s="211">
        <f>ROUND(I299*H299,2)</f>
        <v>0</v>
      </c>
      <c r="BL299" s="17" t="s">
        <v>83</v>
      </c>
      <c r="BM299" s="210" t="s">
        <v>1043</v>
      </c>
    </row>
    <row r="300" s="2" customFormat="1" ht="24" customHeight="1">
      <c r="A300" s="39"/>
      <c r="B300" s="40"/>
      <c r="C300" s="216" t="s">
        <v>1044</v>
      </c>
      <c r="D300" s="216" t="s">
        <v>627</v>
      </c>
      <c r="E300" s="217" t="s">
        <v>1045</v>
      </c>
      <c r="F300" s="218" t="s">
        <v>1046</v>
      </c>
      <c r="G300" s="219" t="s">
        <v>204</v>
      </c>
      <c r="H300" s="220">
        <v>8</v>
      </c>
      <c r="I300" s="221"/>
      <c r="J300" s="222">
        <f>ROUND(I300*H300,2)</f>
        <v>0</v>
      </c>
      <c r="K300" s="218" t="s">
        <v>212</v>
      </c>
      <c r="L300" s="45"/>
      <c r="M300" s="223" t="s">
        <v>32</v>
      </c>
      <c r="N300" s="224" t="s">
        <v>47</v>
      </c>
      <c r="O300" s="85"/>
      <c r="P300" s="208">
        <f>O300*H300</f>
        <v>0</v>
      </c>
      <c r="Q300" s="208">
        <v>0</v>
      </c>
      <c r="R300" s="208">
        <f>Q300*H300</f>
        <v>0</v>
      </c>
      <c r="S300" s="208">
        <v>0</v>
      </c>
      <c r="T300" s="20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0" t="s">
        <v>83</v>
      </c>
      <c r="AT300" s="210" t="s">
        <v>627</v>
      </c>
      <c r="AU300" s="210" t="s">
        <v>76</v>
      </c>
      <c r="AY300" s="17" t="s">
        <v>206</v>
      </c>
      <c r="BE300" s="211">
        <f>IF(N300="základní",J300,0)</f>
        <v>0</v>
      </c>
      <c r="BF300" s="211">
        <f>IF(N300="snížená",J300,0)</f>
        <v>0</v>
      </c>
      <c r="BG300" s="211">
        <f>IF(N300="zákl. přenesená",J300,0)</f>
        <v>0</v>
      </c>
      <c r="BH300" s="211">
        <f>IF(N300="sníž. přenesená",J300,0)</f>
        <v>0</v>
      </c>
      <c r="BI300" s="211">
        <f>IF(N300="nulová",J300,0)</f>
        <v>0</v>
      </c>
      <c r="BJ300" s="17" t="s">
        <v>83</v>
      </c>
      <c r="BK300" s="211">
        <f>ROUND(I300*H300,2)</f>
        <v>0</v>
      </c>
      <c r="BL300" s="17" t="s">
        <v>83</v>
      </c>
      <c r="BM300" s="210" t="s">
        <v>1047</v>
      </c>
    </row>
    <row r="301" s="2" customFormat="1" ht="24" customHeight="1">
      <c r="A301" s="39"/>
      <c r="B301" s="40"/>
      <c r="C301" s="216" t="s">
        <v>1048</v>
      </c>
      <c r="D301" s="216" t="s">
        <v>627</v>
      </c>
      <c r="E301" s="217" t="s">
        <v>1049</v>
      </c>
      <c r="F301" s="218" t="s">
        <v>1050</v>
      </c>
      <c r="G301" s="219" t="s">
        <v>204</v>
      </c>
      <c r="H301" s="220">
        <v>8</v>
      </c>
      <c r="I301" s="221"/>
      <c r="J301" s="222">
        <f>ROUND(I301*H301,2)</f>
        <v>0</v>
      </c>
      <c r="K301" s="218" t="s">
        <v>212</v>
      </c>
      <c r="L301" s="45"/>
      <c r="M301" s="223" t="s">
        <v>32</v>
      </c>
      <c r="N301" s="224" t="s">
        <v>47</v>
      </c>
      <c r="O301" s="85"/>
      <c r="P301" s="208">
        <f>O301*H301</f>
        <v>0</v>
      </c>
      <c r="Q301" s="208">
        <v>0</v>
      </c>
      <c r="R301" s="208">
        <f>Q301*H301</f>
        <v>0</v>
      </c>
      <c r="S301" s="208">
        <v>0</v>
      </c>
      <c r="T301" s="20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0" t="s">
        <v>83</v>
      </c>
      <c r="AT301" s="210" t="s">
        <v>627</v>
      </c>
      <c r="AU301" s="210" t="s">
        <v>76</v>
      </c>
      <c r="AY301" s="17" t="s">
        <v>206</v>
      </c>
      <c r="BE301" s="211">
        <f>IF(N301="základní",J301,0)</f>
        <v>0</v>
      </c>
      <c r="BF301" s="211">
        <f>IF(N301="snížená",J301,0)</f>
        <v>0</v>
      </c>
      <c r="BG301" s="211">
        <f>IF(N301="zákl. přenesená",J301,0)</f>
        <v>0</v>
      </c>
      <c r="BH301" s="211">
        <f>IF(N301="sníž. přenesená",J301,0)</f>
        <v>0</v>
      </c>
      <c r="BI301" s="211">
        <f>IF(N301="nulová",J301,0)</f>
        <v>0</v>
      </c>
      <c r="BJ301" s="17" t="s">
        <v>83</v>
      </c>
      <c r="BK301" s="211">
        <f>ROUND(I301*H301,2)</f>
        <v>0</v>
      </c>
      <c r="BL301" s="17" t="s">
        <v>83</v>
      </c>
      <c r="BM301" s="210" t="s">
        <v>1051</v>
      </c>
    </row>
    <row r="302" s="2" customFormat="1" ht="24" customHeight="1">
      <c r="A302" s="39"/>
      <c r="B302" s="40"/>
      <c r="C302" s="216" t="s">
        <v>1052</v>
      </c>
      <c r="D302" s="216" t="s">
        <v>627</v>
      </c>
      <c r="E302" s="217" t="s">
        <v>1053</v>
      </c>
      <c r="F302" s="218" t="s">
        <v>1054</v>
      </c>
      <c r="G302" s="219" t="s">
        <v>204</v>
      </c>
      <c r="H302" s="220">
        <v>14</v>
      </c>
      <c r="I302" s="221"/>
      <c r="J302" s="222">
        <f>ROUND(I302*H302,2)</f>
        <v>0</v>
      </c>
      <c r="K302" s="218" t="s">
        <v>212</v>
      </c>
      <c r="L302" s="45"/>
      <c r="M302" s="225" t="s">
        <v>32</v>
      </c>
      <c r="N302" s="226" t="s">
        <v>47</v>
      </c>
      <c r="O302" s="227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10" t="s">
        <v>83</v>
      </c>
      <c r="AT302" s="210" t="s">
        <v>627</v>
      </c>
      <c r="AU302" s="210" t="s">
        <v>76</v>
      </c>
      <c r="AY302" s="17" t="s">
        <v>206</v>
      </c>
      <c r="BE302" s="211">
        <f>IF(N302="základní",J302,0)</f>
        <v>0</v>
      </c>
      <c r="BF302" s="211">
        <f>IF(N302="snížená",J302,0)</f>
        <v>0</v>
      </c>
      <c r="BG302" s="211">
        <f>IF(N302="zákl. přenesená",J302,0)</f>
        <v>0</v>
      </c>
      <c r="BH302" s="211">
        <f>IF(N302="sníž. přenesená",J302,0)</f>
        <v>0</v>
      </c>
      <c r="BI302" s="211">
        <f>IF(N302="nulová",J302,0)</f>
        <v>0</v>
      </c>
      <c r="BJ302" s="17" t="s">
        <v>83</v>
      </c>
      <c r="BK302" s="211">
        <f>ROUND(I302*H302,2)</f>
        <v>0</v>
      </c>
      <c r="BL302" s="17" t="s">
        <v>83</v>
      </c>
      <c r="BM302" s="210" t="s">
        <v>1055</v>
      </c>
    </row>
    <row r="303" s="2" customFormat="1" ht="6.96" customHeight="1">
      <c r="A303" s="39"/>
      <c r="B303" s="60"/>
      <c r="C303" s="61"/>
      <c r="D303" s="61"/>
      <c r="E303" s="61"/>
      <c r="F303" s="61"/>
      <c r="G303" s="61"/>
      <c r="H303" s="61"/>
      <c r="I303" s="176"/>
      <c r="J303" s="61"/>
      <c r="K303" s="61"/>
      <c r="L303" s="45"/>
      <c r="M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</row>
  </sheetData>
  <sheetProtection sheet="1" autoFilter="0" formatColumns="0" formatRows="0" objects="1" scenarios="1" spinCount="100000" saltValue="TuINwhGUUziIZyHvZxa+G4rbfdWD9SLcWxvvIpJ6+Fcv6IkE+J0NYbrX7AT7yrml9nKo+Gj5sxSQcGcRs2Yd4A==" hashValue="TPYM+lWwurJC8ewSBFC07O1johnWkqjPM2WLCXL1JjIdm87PXwYhqks8dg68laNIVXPObxI42WZdkIpWaS7RMg==" algorithmName="SHA-512" password="CC35"/>
  <autoFilter ref="C84:K3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85</v>
      </c>
    </row>
    <row r="4" s="1" customFormat="1" ht="24.96" customHeight="1">
      <c r="B4" s="20"/>
      <c r="D4" s="143" t="s">
        <v>179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Oprava PZS v úseku Hněvčeves – Butoves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180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181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182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1056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23</v>
      </c>
      <c r="G14" s="39"/>
      <c r="H14" s="39"/>
      <c r="I14" s="150" t="s">
        <v>24</v>
      </c>
      <c r="J14" s="151" t="str">
        <f>'Rekapitulace stavby'!AN8</f>
        <v>7. 10. 2019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tr">
        <f>IF('Rekapitulace stavby'!AN10="","",'Rekapitulace stavby'!AN10)</f>
        <v/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50" t="s">
        <v>34</v>
      </c>
      <c r="J17" s="134" t="str">
        <f>IF('Rekapitulace stavby'!AN11="","",'Rekapitulace stavby'!AN11)</f>
        <v/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35</v>
      </c>
      <c r="E19" s="39"/>
      <c r="F19" s="39"/>
      <c r="G19" s="39"/>
      <c r="H19" s="39"/>
      <c r="I19" s="150" t="s">
        <v>31</v>
      </c>
      <c r="J19" s="33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stavby'!E14</f>
        <v>Vyplň údaj</v>
      </c>
      <c r="F20" s="134"/>
      <c r="G20" s="134"/>
      <c r="H20" s="134"/>
      <c r="I20" s="150" t="s">
        <v>34</v>
      </c>
      <c r="J20" s="33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37</v>
      </c>
      <c r="E22" s="39"/>
      <c r="F22" s="39"/>
      <c r="G22" s="39"/>
      <c r="H22" s="39"/>
      <c r="I22" s="150" t="s">
        <v>31</v>
      </c>
      <c r="J22" s="134" t="str">
        <f>IF('Rekapitulace stavby'!AN16="","",'Rekapitulace stavby'!AN16)</f>
        <v/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50" t="s">
        <v>34</v>
      </c>
      <c r="J23" s="134" t="str">
        <f>IF('Rekapitulace stavby'!AN17="","",'Rekapitulace stavby'!AN17)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39</v>
      </c>
      <c r="E25" s="39"/>
      <c r="F25" s="39"/>
      <c r="G25" s="39"/>
      <c r="H25" s="39"/>
      <c r="I25" s="150" t="s">
        <v>31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50" t="s">
        <v>34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40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6.5" customHeight="1">
      <c r="A29" s="152"/>
      <c r="B29" s="153"/>
      <c r="C29" s="152"/>
      <c r="D29" s="152"/>
      <c r="E29" s="154" t="s">
        <v>41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42</v>
      </c>
      <c r="E32" s="39"/>
      <c r="F32" s="39"/>
      <c r="G32" s="39"/>
      <c r="H32" s="39"/>
      <c r="I32" s="147"/>
      <c r="J32" s="160">
        <f>ROUND(J86,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44</v>
      </c>
      <c r="G34" s="39"/>
      <c r="H34" s="39"/>
      <c r="I34" s="162" t="s">
        <v>43</v>
      </c>
      <c r="J34" s="161" t="s">
        <v>45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46</v>
      </c>
      <c r="E35" s="145" t="s">
        <v>47</v>
      </c>
      <c r="F35" s="164">
        <f>ROUND((SUM(BE86:BE125)),  2)</f>
        <v>0</v>
      </c>
      <c r="G35" s="39"/>
      <c r="H35" s="39"/>
      <c r="I35" s="165">
        <v>0.20999999999999999</v>
      </c>
      <c r="J35" s="164">
        <f>ROUND(((SUM(BE86:BE125))*I35),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48</v>
      </c>
      <c r="F36" s="164">
        <f>ROUND((SUM(BF86:BF125)),  2)</f>
        <v>0</v>
      </c>
      <c r="G36" s="39"/>
      <c r="H36" s="39"/>
      <c r="I36" s="165">
        <v>0.14999999999999999</v>
      </c>
      <c r="J36" s="164">
        <f>ROUND(((SUM(BF86:BF125))*I36),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49</v>
      </c>
      <c r="F37" s="164">
        <f>ROUND((SUM(BG86:BG125)),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50</v>
      </c>
      <c r="F38" s="164">
        <f>ROUND((SUM(BH86:BH125)),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51</v>
      </c>
      <c r="F39" s="164">
        <f>ROUND((SUM(BI86:BI125)),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184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Oprava PZS v úseku Hněvčeves – Butoves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180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181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182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01-2 - zemní práce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PZS 18,810; 20,026; 0,741; 2,226; 4,018 a 7,814</v>
      </c>
      <c r="G56" s="41"/>
      <c r="H56" s="41"/>
      <c r="I56" s="150" t="s">
        <v>24</v>
      </c>
      <c r="J56" s="73" t="str">
        <f>IF(J14="","",J14)</f>
        <v>7. 10. 2019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37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35</v>
      </c>
      <c r="D59" s="41"/>
      <c r="E59" s="41"/>
      <c r="F59" s="27" t="str">
        <f>IF(E20="","",E20)</f>
        <v>Vyplň údaj</v>
      </c>
      <c r="G59" s="41"/>
      <c r="H59" s="41"/>
      <c r="I59" s="150" t="s">
        <v>39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185</v>
      </c>
      <c r="D61" s="182"/>
      <c r="E61" s="182"/>
      <c r="F61" s="182"/>
      <c r="G61" s="182"/>
      <c r="H61" s="182"/>
      <c r="I61" s="183"/>
      <c r="J61" s="184" t="s">
        <v>186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74</v>
      </c>
      <c r="D63" s="41"/>
      <c r="E63" s="41"/>
      <c r="F63" s="41"/>
      <c r="G63" s="41"/>
      <c r="H63" s="41"/>
      <c r="I63" s="147"/>
      <c r="J63" s="103">
        <f>J86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187</v>
      </c>
    </row>
    <row r="64" hidden="1" s="10" customFormat="1" ht="24.96" customHeight="1">
      <c r="A64" s="10"/>
      <c r="B64" s="230"/>
      <c r="C64" s="231"/>
      <c r="D64" s="232" t="s">
        <v>1057</v>
      </c>
      <c r="E64" s="233"/>
      <c r="F64" s="233"/>
      <c r="G64" s="233"/>
      <c r="H64" s="233"/>
      <c r="I64" s="234"/>
      <c r="J64" s="235">
        <f>J120</f>
        <v>0</v>
      </c>
      <c r="K64" s="231"/>
      <c r="L64" s="23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147"/>
      <c r="J65" s="41"/>
      <c r="K65" s="41"/>
      <c r="L65" s="14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176"/>
      <c r="J66" s="61"/>
      <c r="K66" s="61"/>
      <c r="L66" s="14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/>
    <row r="68" hidden="1"/>
    <row r="69" hidden="1"/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179"/>
      <c r="J70" s="63"/>
      <c r="K70" s="63"/>
      <c r="L70" s="14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3" t="s">
        <v>188</v>
      </c>
      <c r="D71" s="41"/>
      <c r="E71" s="41"/>
      <c r="F71" s="41"/>
      <c r="G71" s="41"/>
      <c r="H71" s="41"/>
      <c r="I71" s="147"/>
      <c r="J71" s="41"/>
      <c r="K71" s="41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147"/>
      <c r="J72" s="41"/>
      <c r="K72" s="4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2" t="s">
        <v>16</v>
      </c>
      <c r="D73" s="41"/>
      <c r="E73" s="41"/>
      <c r="F73" s="41"/>
      <c r="G73" s="41"/>
      <c r="H73" s="41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80" t="str">
        <f>E7</f>
        <v>Oprava PZS v úseku Hněvčeves – Butoves</v>
      </c>
      <c r="F74" s="32"/>
      <c r="G74" s="32"/>
      <c r="H74" s="32"/>
      <c r="I74" s="147"/>
      <c r="J74" s="41"/>
      <c r="K74" s="41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1"/>
      <c r="C75" s="32" t="s">
        <v>180</v>
      </c>
      <c r="D75" s="22"/>
      <c r="E75" s="22"/>
      <c r="F75" s="22"/>
      <c r="G75" s="22"/>
      <c r="H75" s="22"/>
      <c r="I75" s="139"/>
      <c r="J75" s="22"/>
      <c r="K75" s="22"/>
      <c r="L75" s="20"/>
    </row>
    <row r="76" s="2" customFormat="1" ht="16.5" customHeight="1">
      <c r="A76" s="39"/>
      <c r="B76" s="40"/>
      <c r="C76" s="41"/>
      <c r="D76" s="41"/>
      <c r="E76" s="180" t="s">
        <v>181</v>
      </c>
      <c r="F76" s="41"/>
      <c r="G76" s="41"/>
      <c r="H76" s="41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2" t="s">
        <v>182</v>
      </c>
      <c r="D77" s="41"/>
      <c r="E77" s="41"/>
      <c r="F77" s="41"/>
      <c r="G77" s="41"/>
      <c r="H77" s="41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01-2 - zemní práce</v>
      </c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147"/>
      <c r="J79" s="41"/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2" t="s">
        <v>22</v>
      </c>
      <c r="D80" s="41"/>
      <c r="E80" s="41"/>
      <c r="F80" s="27" t="str">
        <f>F14</f>
        <v>PZS 18,810; 20,026; 0,741; 2,226; 4,018 a 7,814</v>
      </c>
      <c r="G80" s="41"/>
      <c r="H80" s="41"/>
      <c r="I80" s="150" t="s">
        <v>24</v>
      </c>
      <c r="J80" s="73" t="str">
        <f>IF(J14="","",J14)</f>
        <v>7. 10. 2019</v>
      </c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147"/>
      <c r="J81" s="41"/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2" t="s">
        <v>30</v>
      </c>
      <c r="D82" s="41"/>
      <c r="E82" s="41"/>
      <c r="F82" s="27" t="str">
        <f>E17</f>
        <v xml:space="preserve"> </v>
      </c>
      <c r="G82" s="41"/>
      <c r="H82" s="41"/>
      <c r="I82" s="150" t="s">
        <v>37</v>
      </c>
      <c r="J82" s="37" t="str">
        <f>E23</f>
        <v xml:space="preserve"> </v>
      </c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2" t="s">
        <v>35</v>
      </c>
      <c r="D83" s="41"/>
      <c r="E83" s="41"/>
      <c r="F83" s="27" t="str">
        <f>IF(E20="","",E20)</f>
        <v>Vyplň údaj</v>
      </c>
      <c r="G83" s="41"/>
      <c r="H83" s="41"/>
      <c r="I83" s="150" t="s">
        <v>39</v>
      </c>
      <c r="J83" s="37" t="str">
        <f>E26</f>
        <v xml:space="preserve"> </v>
      </c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147"/>
      <c r="J84" s="41"/>
      <c r="K84" s="41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9" customFormat="1" ht="29.28" customHeight="1">
      <c r="A85" s="186"/>
      <c r="B85" s="187"/>
      <c r="C85" s="188" t="s">
        <v>189</v>
      </c>
      <c r="D85" s="189" t="s">
        <v>61</v>
      </c>
      <c r="E85" s="189" t="s">
        <v>57</v>
      </c>
      <c r="F85" s="189" t="s">
        <v>58</v>
      </c>
      <c r="G85" s="189" t="s">
        <v>190</v>
      </c>
      <c r="H85" s="189" t="s">
        <v>191</v>
      </c>
      <c r="I85" s="190" t="s">
        <v>192</v>
      </c>
      <c r="J85" s="189" t="s">
        <v>186</v>
      </c>
      <c r="K85" s="191" t="s">
        <v>193</v>
      </c>
      <c r="L85" s="192"/>
      <c r="M85" s="93" t="s">
        <v>32</v>
      </c>
      <c r="N85" s="94" t="s">
        <v>46</v>
      </c>
      <c r="O85" s="94" t="s">
        <v>194</v>
      </c>
      <c r="P85" s="94" t="s">
        <v>195</v>
      </c>
      <c r="Q85" s="94" t="s">
        <v>196</v>
      </c>
      <c r="R85" s="94" t="s">
        <v>197</v>
      </c>
      <c r="S85" s="94" t="s">
        <v>198</v>
      </c>
      <c r="T85" s="95" t="s">
        <v>199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200</v>
      </c>
      <c r="D86" s="41"/>
      <c r="E86" s="41"/>
      <c r="F86" s="41"/>
      <c r="G86" s="41"/>
      <c r="H86" s="41"/>
      <c r="I86" s="147"/>
      <c r="J86" s="193">
        <f>BK86</f>
        <v>0</v>
      </c>
      <c r="K86" s="41"/>
      <c r="L86" s="45"/>
      <c r="M86" s="96"/>
      <c r="N86" s="194"/>
      <c r="O86" s="97"/>
      <c r="P86" s="195">
        <f>P87+SUM(P88:P120)</f>
        <v>0</v>
      </c>
      <c r="Q86" s="97"/>
      <c r="R86" s="195">
        <f>R87+SUM(R88:R120)</f>
        <v>3.9727183999999998</v>
      </c>
      <c r="S86" s="97"/>
      <c r="T86" s="196">
        <f>T87+SUM(T88:T120)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7" t="s">
        <v>75</v>
      </c>
      <c r="AU86" s="17" t="s">
        <v>187</v>
      </c>
      <c r="BK86" s="197">
        <f>BK87+SUM(BK88:BK120)</f>
        <v>0</v>
      </c>
    </row>
    <row r="87" s="2" customFormat="1" ht="16.5" customHeight="1">
      <c r="A87" s="39"/>
      <c r="B87" s="40"/>
      <c r="C87" s="198" t="s">
        <v>83</v>
      </c>
      <c r="D87" s="198" t="s">
        <v>201</v>
      </c>
      <c r="E87" s="199" t="s">
        <v>1058</v>
      </c>
      <c r="F87" s="200" t="s">
        <v>1059</v>
      </c>
      <c r="G87" s="201" t="s">
        <v>239</v>
      </c>
      <c r="H87" s="202">
        <v>96</v>
      </c>
      <c r="I87" s="203"/>
      <c r="J87" s="204">
        <f>ROUND(I87*H87,2)</f>
        <v>0</v>
      </c>
      <c r="K87" s="200" t="s">
        <v>1060</v>
      </c>
      <c r="L87" s="205"/>
      <c r="M87" s="206" t="s">
        <v>32</v>
      </c>
      <c r="N87" s="207" t="s">
        <v>47</v>
      </c>
      <c r="O87" s="85"/>
      <c r="P87" s="208">
        <f>O87*H87</f>
        <v>0</v>
      </c>
      <c r="Q87" s="208">
        <v>0.0087500000000000008</v>
      </c>
      <c r="R87" s="208">
        <f>Q87*H87</f>
        <v>0.84000000000000008</v>
      </c>
      <c r="S87" s="208">
        <v>0</v>
      </c>
      <c r="T87" s="209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0" t="s">
        <v>213</v>
      </c>
      <c r="AT87" s="210" t="s">
        <v>201</v>
      </c>
      <c r="AU87" s="210" t="s">
        <v>76</v>
      </c>
      <c r="AY87" s="17" t="s">
        <v>206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17" t="s">
        <v>83</v>
      </c>
      <c r="BK87" s="211">
        <f>ROUND(I87*H87,2)</f>
        <v>0</v>
      </c>
      <c r="BL87" s="17" t="s">
        <v>214</v>
      </c>
      <c r="BM87" s="210" t="s">
        <v>1061</v>
      </c>
    </row>
    <row r="88" s="2" customFormat="1" ht="16.5" customHeight="1">
      <c r="A88" s="39"/>
      <c r="B88" s="40"/>
      <c r="C88" s="198" t="s">
        <v>85</v>
      </c>
      <c r="D88" s="198" t="s">
        <v>201</v>
      </c>
      <c r="E88" s="199" t="s">
        <v>1062</v>
      </c>
      <c r="F88" s="200" t="s">
        <v>1063</v>
      </c>
      <c r="G88" s="201" t="s">
        <v>1064</v>
      </c>
      <c r="H88" s="202">
        <v>0.16</v>
      </c>
      <c r="I88" s="203"/>
      <c r="J88" s="204">
        <f>ROUND(I88*H88,2)</f>
        <v>0</v>
      </c>
      <c r="K88" s="200" t="s">
        <v>1060</v>
      </c>
      <c r="L88" s="205"/>
      <c r="M88" s="206" t="s">
        <v>32</v>
      </c>
      <c r="N88" s="207" t="s">
        <v>47</v>
      </c>
      <c r="O88" s="85"/>
      <c r="P88" s="208">
        <f>O88*H88</f>
        <v>0</v>
      </c>
      <c r="Q88" s="208">
        <v>0.016500000000000001</v>
      </c>
      <c r="R88" s="208">
        <f>Q88*H88</f>
        <v>0.00264</v>
      </c>
      <c r="S88" s="208">
        <v>0</v>
      </c>
      <c r="T88" s="20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0" t="s">
        <v>213</v>
      </c>
      <c r="AT88" s="210" t="s">
        <v>201</v>
      </c>
      <c r="AU88" s="210" t="s">
        <v>76</v>
      </c>
      <c r="AY88" s="17" t="s">
        <v>206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7" t="s">
        <v>83</v>
      </c>
      <c r="BK88" s="211">
        <f>ROUND(I88*H88,2)</f>
        <v>0</v>
      </c>
      <c r="BL88" s="17" t="s">
        <v>214</v>
      </c>
      <c r="BM88" s="210" t="s">
        <v>1065</v>
      </c>
    </row>
    <row r="89" s="2" customFormat="1" ht="16.5" customHeight="1">
      <c r="A89" s="39"/>
      <c r="B89" s="40"/>
      <c r="C89" s="198" t="s">
        <v>216</v>
      </c>
      <c r="D89" s="198" t="s">
        <v>201</v>
      </c>
      <c r="E89" s="199" t="s">
        <v>1066</v>
      </c>
      <c r="F89" s="200" t="s">
        <v>1067</v>
      </c>
      <c r="G89" s="201" t="s">
        <v>1064</v>
      </c>
      <c r="H89" s="202">
        <v>0.080000000000000002</v>
      </c>
      <c r="I89" s="203"/>
      <c r="J89" s="204">
        <f>ROUND(I89*H89,2)</f>
        <v>0</v>
      </c>
      <c r="K89" s="200" t="s">
        <v>1060</v>
      </c>
      <c r="L89" s="205"/>
      <c r="M89" s="206" t="s">
        <v>32</v>
      </c>
      <c r="N89" s="207" t="s">
        <v>47</v>
      </c>
      <c r="O89" s="85"/>
      <c r="P89" s="208">
        <f>O89*H89</f>
        <v>0</v>
      </c>
      <c r="Q89" s="208">
        <v>0.0042300000000000003</v>
      </c>
      <c r="R89" s="208">
        <f>Q89*H89</f>
        <v>0.00033840000000000004</v>
      </c>
      <c r="S89" s="208">
        <v>0</v>
      </c>
      <c r="T89" s="209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0" t="s">
        <v>213</v>
      </c>
      <c r="AT89" s="210" t="s">
        <v>201</v>
      </c>
      <c r="AU89" s="210" t="s">
        <v>76</v>
      </c>
      <c r="AY89" s="17" t="s">
        <v>206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7" t="s">
        <v>83</v>
      </c>
      <c r="BK89" s="211">
        <f>ROUND(I89*H89,2)</f>
        <v>0</v>
      </c>
      <c r="BL89" s="17" t="s">
        <v>214</v>
      </c>
      <c r="BM89" s="210" t="s">
        <v>1068</v>
      </c>
    </row>
    <row r="90" s="2" customFormat="1" ht="16.5" customHeight="1">
      <c r="A90" s="39"/>
      <c r="B90" s="40"/>
      <c r="C90" s="198" t="s">
        <v>220</v>
      </c>
      <c r="D90" s="198" t="s">
        <v>201</v>
      </c>
      <c r="E90" s="199" t="s">
        <v>1069</v>
      </c>
      <c r="F90" s="200" t="s">
        <v>1070</v>
      </c>
      <c r="G90" s="201" t="s">
        <v>239</v>
      </c>
      <c r="H90" s="202">
        <v>686</v>
      </c>
      <c r="I90" s="203"/>
      <c r="J90" s="204">
        <f>ROUND(I90*H90,2)</f>
        <v>0</v>
      </c>
      <c r="K90" s="200" t="s">
        <v>1060</v>
      </c>
      <c r="L90" s="205"/>
      <c r="M90" s="206" t="s">
        <v>32</v>
      </c>
      <c r="N90" s="207" t="s">
        <v>47</v>
      </c>
      <c r="O90" s="85"/>
      <c r="P90" s="208">
        <f>O90*H90</f>
        <v>0</v>
      </c>
      <c r="Q90" s="208">
        <v>0.0037000000000000002</v>
      </c>
      <c r="R90" s="208">
        <f>Q90*H90</f>
        <v>2.5382000000000002</v>
      </c>
      <c r="S90" s="208">
        <v>0</v>
      </c>
      <c r="T90" s="20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0" t="s">
        <v>213</v>
      </c>
      <c r="AT90" s="210" t="s">
        <v>201</v>
      </c>
      <c r="AU90" s="210" t="s">
        <v>76</v>
      </c>
      <c r="AY90" s="17" t="s">
        <v>206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7" t="s">
        <v>83</v>
      </c>
      <c r="BK90" s="211">
        <f>ROUND(I90*H90,2)</f>
        <v>0</v>
      </c>
      <c r="BL90" s="17" t="s">
        <v>214</v>
      </c>
      <c r="BM90" s="210" t="s">
        <v>1071</v>
      </c>
    </row>
    <row r="91" s="2" customFormat="1" ht="16.5" customHeight="1">
      <c r="A91" s="39"/>
      <c r="B91" s="40"/>
      <c r="C91" s="198" t="s">
        <v>224</v>
      </c>
      <c r="D91" s="198" t="s">
        <v>201</v>
      </c>
      <c r="E91" s="199" t="s">
        <v>1072</v>
      </c>
      <c r="F91" s="200" t="s">
        <v>1073</v>
      </c>
      <c r="G91" s="201" t="s">
        <v>478</v>
      </c>
      <c r="H91" s="202">
        <v>2</v>
      </c>
      <c r="I91" s="203"/>
      <c r="J91" s="204">
        <f>ROUND(I91*H91,2)</f>
        <v>0</v>
      </c>
      <c r="K91" s="200" t="s">
        <v>1060</v>
      </c>
      <c r="L91" s="205"/>
      <c r="M91" s="206" t="s">
        <v>32</v>
      </c>
      <c r="N91" s="207" t="s">
        <v>47</v>
      </c>
      <c r="O91" s="85"/>
      <c r="P91" s="208">
        <f>O91*H91</f>
        <v>0</v>
      </c>
      <c r="Q91" s="208">
        <v>0.001</v>
      </c>
      <c r="R91" s="208">
        <f>Q91*H91</f>
        <v>0.002</v>
      </c>
      <c r="S91" s="208">
        <v>0</v>
      </c>
      <c r="T91" s="20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0" t="s">
        <v>213</v>
      </c>
      <c r="AT91" s="210" t="s">
        <v>201</v>
      </c>
      <c r="AU91" s="210" t="s">
        <v>76</v>
      </c>
      <c r="AY91" s="17" t="s">
        <v>206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7" t="s">
        <v>83</v>
      </c>
      <c r="BK91" s="211">
        <f>ROUND(I91*H91,2)</f>
        <v>0</v>
      </c>
      <c r="BL91" s="17" t="s">
        <v>214</v>
      </c>
      <c r="BM91" s="210" t="s">
        <v>1074</v>
      </c>
    </row>
    <row r="92" s="2" customFormat="1" ht="16.5" customHeight="1">
      <c r="A92" s="39"/>
      <c r="B92" s="40"/>
      <c r="C92" s="198" t="s">
        <v>228</v>
      </c>
      <c r="D92" s="198" t="s">
        <v>201</v>
      </c>
      <c r="E92" s="199" t="s">
        <v>1075</v>
      </c>
      <c r="F92" s="200" t="s">
        <v>1076</v>
      </c>
      <c r="G92" s="201" t="s">
        <v>204</v>
      </c>
      <c r="H92" s="202">
        <v>343</v>
      </c>
      <c r="I92" s="203"/>
      <c r="J92" s="204">
        <f>ROUND(I92*H92,2)</f>
        <v>0</v>
      </c>
      <c r="K92" s="200" t="s">
        <v>1060</v>
      </c>
      <c r="L92" s="205"/>
      <c r="M92" s="206" t="s">
        <v>32</v>
      </c>
      <c r="N92" s="207" t="s">
        <v>47</v>
      </c>
      <c r="O92" s="85"/>
      <c r="P92" s="208">
        <f>O92*H92</f>
        <v>0</v>
      </c>
      <c r="Q92" s="208">
        <v>0.00029999999999999997</v>
      </c>
      <c r="R92" s="208">
        <f>Q92*H92</f>
        <v>0.10289999999999999</v>
      </c>
      <c r="S92" s="208">
        <v>0</v>
      </c>
      <c r="T92" s="20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0" t="s">
        <v>213</v>
      </c>
      <c r="AT92" s="210" t="s">
        <v>201</v>
      </c>
      <c r="AU92" s="210" t="s">
        <v>76</v>
      </c>
      <c r="AY92" s="17" t="s">
        <v>206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7" t="s">
        <v>83</v>
      </c>
      <c r="BK92" s="211">
        <f>ROUND(I92*H92,2)</f>
        <v>0</v>
      </c>
      <c r="BL92" s="17" t="s">
        <v>214</v>
      </c>
      <c r="BM92" s="210" t="s">
        <v>1077</v>
      </c>
    </row>
    <row r="93" s="2" customFormat="1" ht="16.5" customHeight="1">
      <c r="A93" s="39"/>
      <c r="B93" s="40"/>
      <c r="C93" s="216" t="s">
        <v>232</v>
      </c>
      <c r="D93" s="216" t="s">
        <v>627</v>
      </c>
      <c r="E93" s="217" t="s">
        <v>1078</v>
      </c>
      <c r="F93" s="218" t="s">
        <v>1079</v>
      </c>
      <c r="G93" s="219" t="s">
        <v>1080</v>
      </c>
      <c r="H93" s="220">
        <v>2.5499999999999998</v>
      </c>
      <c r="I93" s="221"/>
      <c r="J93" s="222">
        <f>ROUND(I93*H93,2)</f>
        <v>0</v>
      </c>
      <c r="K93" s="218" t="s">
        <v>1060</v>
      </c>
      <c r="L93" s="45"/>
      <c r="M93" s="223" t="s">
        <v>32</v>
      </c>
      <c r="N93" s="224" t="s">
        <v>47</v>
      </c>
      <c r="O93" s="85"/>
      <c r="P93" s="208">
        <f>O93*H93</f>
        <v>0</v>
      </c>
      <c r="Q93" s="208">
        <v>0.0088000000000000005</v>
      </c>
      <c r="R93" s="208">
        <f>Q93*H93</f>
        <v>0.022439999999999998</v>
      </c>
      <c r="S93" s="208">
        <v>0</v>
      </c>
      <c r="T93" s="209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0" t="s">
        <v>682</v>
      </c>
      <c r="AT93" s="210" t="s">
        <v>627</v>
      </c>
      <c r="AU93" s="210" t="s">
        <v>76</v>
      </c>
      <c r="AY93" s="17" t="s">
        <v>206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7" t="s">
        <v>83</v>
      </c>
      <c r="BK93" s="211">
        <f>ROUND(I93*H93,2)</f>
        <v>0</v>
      </c>
      <c r="BL93" s="17" t="s">
        <v>682</v>
      </c>
      <c r="BM93" s="210" t="s">
        <v>1081</v>
      </c>
    </row>
    <row r="94" s="2" customFormat="1">
      <c r="A94" s="39"/>
      <c r="B94" s="40"/>
      <c r="C94" s="41"/>
      <c r="D94" s="212" t="s">
        <v>931</v>
      </c>
      <c r="E94" s="41"/>
      <c r="F94" s="213" t="s">
        <v>1082</v>
      </c>
      <c r="G94" s="41"/>
      <c r="H94" s="41"/>
      <c r="I94" s="147"/>
      <c r="J94" s="41"/>
      <c r="K94" s="41"/>
      <c r="L94" s="45"/>
      <c r="M94" s="214"/>
      <c r="N94" s="215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7" t="s">
        <v>931</v>
      </c>
      <c r="AU94" s="17" t="s">
        <v>76</v>
      </c>
    </row>
    <row r="95" s="2" customFormat="1" ht="16.5" customHeight="1">
      <c r="A95" s="39"/>
      <c r="B95" s="40"/>
      <c r="C95" s="216" t="s">
        <v>236</v>
      </c>
      <c r="D95" s="216" t="s">
        <v>627</v>
      </c>
      <c r="E95" s="217" t="s">
        <v>1083</v>
      </c>
      <c r="F95" s="218" t="s">
        <v>1084</v>
      </c>
      <c r="G95" s="219" t="s">
        <v>239</v>
      </c>
      <c r="H95" s="220">
        <v>100</v>
      </c>
      <c r="I95" s="221"/>
      <c r="J95" s="222">
        <f>ROUND(I95*H95,2)</f>
        <v>0</v>
      </c>
      <c r="K95" s="218" t="s">
        <v>1060</v>
      </c>
      <c r="L95" s="45"/>
      <c r="M95" s="223" t="s">
        <v>32</v>
      </c>
      <c r="N95" s="224" t="s">
        <v>47</v>
      </c>
      <c r="O95" s="85"/>
      <c r="P95" s="208">
        <f>O95*H95</f>
        <v>0</v>
      </c>
      <c r="Q95" s="208">
        <v>0.00055000000000000003</v>
      </c>
      <c r="R95" s="208">
        <f>Q95*H95</f>
        <v>0.055</v>
      </c>
      <c r="S95" s="208">
        <v>0</v>
      </c>
      <c r="T95" s="20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0" t="s">
        <v>83</v>
      </c>
      <c r="AT95" s="210" t="s">
        <v>627</v>
      </c>
      <c r="AU95" s="210" t="s">
        <v>76</v>
      </c>
      <c r="AY95" s="17" t="s">
        <v>206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7" t="s">
        <v>83</v>
      </c>
      <c r="BK95" s="211">
        <f>ROUND(I95*H95,2)</f>
        <v>0</v>
      </c>
      <c r="BL95" s="17" t="s">
        <v>83</v>
      </c>
      <c r="BM95" s="210" t="s">
        <v>1085</v>
      </c>
    </row>
    <row r="96" s="2" customFormat="1">
      <c r="A96" s="39"/>
      <c r="B96" s="40"/>
      <c r="C96" s="41"/>
      <c r="D96" s="212" t="s">
        <v>931</v>
      </c>
      <c r="E96" s="41"/>
      <c r="F96" s="213" t="s">
        <v>1086</v>
      </c>
      <c r="G96" s="41"/>
      <c r="H96" s="41"/>
      <c r="I96" s="147"/>
      <c r="J96" s="41"/>
      <c r="K96" s="41"/>
      <c r="L96" s="45"/>
      <c r="M96" s="214"/>
      <c r="N96" s="215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7" t="s">
        <v>931</v>
      </c>
      <c r="AU96" s="17" t="s">
        <v>76</v>
      </c>
    </row>
    <row r="97" s="2" customFormat="1" ht="16.5" customHeight="1">
      <c r="A97" s="39"/>
      <c r="B97" s="40"/>
      <c r="C97" s="216" t="s">
        <v>241</v>
      </c>
      <c r="D97" s="216" t="s">
        <v>627</v>
      </c>
      <c r="E97" s="217" t="s">
        <v>1087</v>
      </c>
      <c r="F97" s="218" t="s">
        <v>1088</v>
      </c>
      <c r="G97" s="219" t="s">
        <v>239</v>
      </c>
      <c r="H97" s="220">
        <v>100</v>
      </c>
      <c r="I97" s="221"/>
      <c r="J97" s="222">
        <f>ROUND(I97*H97,2)</f>
        <v>0</v>
      </c>
      <c r="K97" s="218" t="s">
        <v>1060</v>
      </c>
      <c r="L97" s="45"/>
      <c r="M97" s="223" t="s">
        <v>32</v>
      </c>
      <c r="N97" s="224" t="s">
        <v>47</v>
      </c>
      <c r="O97" s="85"/>
      <c r="P97" s="208">
        <f>O97*H97</f>
        <v>0</v>
      </c>
      <c r="Q97" s="208">
        <v>0</v>
      </c>
      <c r="R97" s="208">
        <f>Q97*H97</f>
        <v>0</v>
      </c>
      <c r="S97" s="208">
        <v>0</v>
      </c>
      <c r="T97" s="20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0" t="s">
        <v>83</v>
      </c>
      <c r="AT97" s="210" t="s">
        <v>627</v>
      </c>
      <c r="AU97" s="210" t="s">
        <v>76</v>
      </c>
      <c r="AY97" s="17" t="s">
        <v>206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7" t="s">
        <v>83</v>
      </c>
      <c r="BK97" s="211">
        <f>ROUND(I97*H97,2)</f>
        <v>0</v>
      </c>
      <c r="BL97" s="17" t="s">
        <v>83</v>
      </c>
      <c r="BM97" s="210" t="s">
        <v>1089</v>
      </c>
    </row>
    <row r="98" s="2" customFormat="1">
      <c r="A98" s="39"/>
      <c r="B98" s="40"/>
      <c r="C98" s="41"/>
      <c r="D98" s="212" t="s">
        <v>931</v>
      </c>
      <c r="E98" s="41"/>
      <c r="F98" s="213" t="s">
        <v>1086</v>
      </c>
      <c r="G98" s="41"/>
      <c r="H98" s="41"/>
      <c r="I98" s="147"/>
      <c r="J98" s="41"/>
      <c r="K98" s="41"/>
      <c r="L98" s="45"/>
      <c r="M98" s="214"/>
      <c r="N98" s="215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7" t="s">
        <v>931</v>
      </c>
      <c r="AU98" s="17" t="s">
        <v>76</v>
      </c>
    </row>
    <row r="99" s="2" customFormat="1" ht="24" customHeight="1">
      <c r="A99" s="39"/>
      <c r="B99" s="40"/>
      <c r="C99" s="216" t="s">
        <v>245</v>
      </c>
      <c r="D99" s="216" t="s">
        <v>627</v>
      </c>
      <c r="E99" s="217" t="s">
        <v>1090</v>
      </c>
      <c r="F99" s="218" t="s">
        <v>1091</v>
      </c>
      <c r="G99" s="219" t="s">
        <v>1092</v>
      </c>
      <c r="H99" s="220">
        <v>10</v>
      </c>
      <c r="I99" s="221"/>
      <c r="J99" s="222">
        <f>ROUND(I99*H99,2)</f>
        <v>0</v>
      </c>
      <c r="K99" s="218" t="s">
        <v>1060</v>
      </c>
      <c r="L99" s="45"/>
      <c r="M99" s="223" t="s">
        <v>32</v>
      </c>
      <c r="N99" s="224" t="s">
        <v>47</v>
      </c>
      <c r="O99" s="85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0" t="s">
        <v>220</v>
      </c>
      <c r="AT99" s="210" t="s">
        <v>627</v>
      </c>
      <c r="AU99" s="210" t="s">
        <v>76</v>
      </c>
      <c r="AY99" s="17" t="s">
        <v>206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7" t="s">
        <v>83</v>
      </c>
      <c r="BK99" s="211">
        <f>ROUND(I99*H99,2)</f>
        <v>0</v>
      </c>
      <c r="BL99" s="17" t="s">
        <v>220</v>
      </c>
      <c r="BM99" s="210" t="s">
        <v>1093</v>
      </c>
    </row>
    <row r="100" s="2" customFormat="1">
      <c r="A100" s="39"/>
      <c r="B100" s="40"/>
      <c r="C100" s="41"/>
      <c r="D100" s="212" t="s">
        <v>931</v>
      </c>
      <c r="E100" s="41"/>
      <c r="F100" s="213" t="s">
        <v>1094</v>
      </c>
      <c r="G100" s="41"/>
      <c r="H100" s="41"/>
      <c r="I100" s="147"/>
      <c r="J100" s="41"/>
      <c r="K100" s="41"/>
      <c r="L100" s="45"/>
      <c r="M100" s="214"/>
      <c r="N100" s="215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7" t="s">
        <v>931</v>
      </c>
      <c r="AU100" s="17" t="s">
        <v>76</v>
      </c>
    </row>
    <row r="101" s="2" customFormat="1" ht="24" customHeight="1">
      <c r="A101" s="39"/>
      <c r="B101" s="40"/>
      <c r="C101" s="216" t="s">
        <v>249</v>
      </c>
      <c r="D101" s="216" t="s">
        <v>627</v>
      </c>
      <c r="E101" s="217" t="s">
        <v>1095</v>
      </c>
      <c r="F101" s="218" t="s">
        <v>1096</v>
      </c>
      <c r="G101" s="219" t="s">
        <v>1092</v>
      </c>
      <c r="H101" s="220">
        <v>10</v>
      </c>
      <c r="I101" s="221"/>
      <c r="J101" s="222">
        <f>ROUND(I101*H101,2)</f>
        <v>0</v>
      </c>
      <c r="K101" s="218" t="s">
        <v>1060</v>
      </c>
      <c r="L101" s="45"/>
      <c r="M101" s="223" t="s">
        <v>32</v>
      </c>
      <c r="N101" s="224" t="s">
        <v>47</v>
      </c>
      <c r="O101" s="85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0" t="s">
        <v>220</v>
      </c>
      <c r="AT101" s="210" t="s">
        <v>627</v>
      </c>
      <c r="AU101" s="210" t="s">
        <v>76</v>
      </c>
      <c r="AY101" s="17" t="s">
        <v>206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7" t="s">
        <v>83</v>
      </c>
      <c r="BK101" s="211">
        <f>ROUND(I101*H101,2)</f>
        <v>0</v>
      </c>
      <c r="BL101" s="17" t="s">
        <v>220</v>
      </c>
      <c r="BM101" s="210" t="s">
        <v>1097</v>
      </c>
    </row>
    <row r="102" s="2" customFormat="1">
      <c r="A102" s="39"/>
      <c r="B102" s="40"/>
      <c r="C102" s="41"/>
      <c r="D102" s="212" t="s">
        <v>931</v>
      </c>
      <c r="E102" s="41"/>
      <c r="F102" s="213" t="s">
        <v>1094</v>
      </c>
      <c r="G102" s="41"/>
      <c r="H102" s="41"/>
      <c r="I102" s="147"/>
      <c r="J102" s="41"/>
      <c r="K102" s="41"/>
      <c r="L102" s="45"/>
      <c r="M102" s="214"/>
      <c r="N102" s="215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7" t="s">
        <v>931</v>
      </c>
      <c r="AU102" s="17" t="s">
        <v>76</v>
      </c>
    </row>
    <row r="103" s="2" customFormat="1" ht="24" customHeight="1">
      <c r="A103" s="39"/>
      <c r="B103" s="40"/>
      <c r="C103" s="216" t="s">
        <v>253</v>
      </c>
      <c r="D103" s="216" t="s">
        <v>627</v>
      </c>
      <c r="E103" s="217" t="s">
        <v>1098</v>
      </c>
      <c r="F103" s="218" t="s">
        <v>1099</v>
      </c>
      <c r="G103" s="219" t="s">
        <v>1092</v>
      </c>
      <c r="H103" s="220">
        <v>817.67999999999995</v>
      </c>
      <c r="I103" s="221"/>
      <c r="J103" s="222">
        <f>ROUND(I103*H103,2)</f>
        <v>0</v>
      </c>
      <c r="K103" s="218" t="s">
        <v>1060</v>
      </c>
      <c r="L103" s="45"/>
      <c r="M103" s="223" t="s">
        <v>32</v>
      </c>
      <c r="N103" s="224" t="s">
        <v>47</v>
      </c>
      <c r="O103" s="85"/>
      <c r="P103" s="208">
        <f>O103*H103</f>
        <v>0</v>
      </c>
      <c r="Q103" s="208">
        <v>0</v>
      </c>
      <c r="R103" s="208">
        <f>Q103*H103</f>
        <v>0</v>
      </c>
      <c r="S103" s="208">
        <v>0</v>
      </c>
      <c r="T103" s="20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0" t="s">
        <v>220</v>
      </c>
      <c r="AT103" s="210" t="s">
        <v>627</v>
      </c>
      <c r="AU103" s="210" t="s">
        <v>76</v>
      </c>
      <c r="AY103" s="17" t="s">
        <v>206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7" t="s">
        <v>83</v>
      </c>
      <c r="BK103" s="211">
        <f>ROUND(I103*H103,2)</f>
        <v>0</v>
      </c>
      <c r="BL103" s="17" t="s">
        <v>220</v>
      </c>
      <c r="BM103" s="210" t="s">
        <v>1100</v>
      </c>
    </row>
    <row r="104" s="2" customFormat="1">
      <c r="A104" s="39"/>
      <c r="B104" s="40"/>
      <c r="C104" s="41"/>
      <c r="D104" s="212" t="s">
        <v>931</v>
      </c>
      <c r="E104" s="41"/>
      <c r="F104" s="213" t="s">
        <v>1101</v>
      </c>
      <c r="G104" s="41"/>
      <c r="H104" s="41"/>
      <c r="I104" s="147"/>
      <c r="J104" s="41"/>
      <c r="K104" s="41"/>
      <c r="L104" s="45"/>
      <c r="M104" s="214"/>
      <c r="N104" s="215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7" t="s">
        <v>931</v>
      </c>
      <c r="AU104" s="17" t="s">
        <v>76</v>
      </c>
    </row>
    <row r="105" s="11" customFormat="1">
      <c r="A105" s="11"/>
      <c r="B105" s="237"/>
      <c r="C105" s="238"/>
      <c r="D105" s="212" t="s">
        <v>1102</v>
      </c>
      <c r="E105" s="239" t="s">
        <v>32</v>
      </c>
      <c r="F105" s="240" t="s">
        <v>1103</v>
      </c>
      <c r="G105" s="238"/>
      <c r="H105" s="241">
        <v>164.63999999999999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T105" s="247" t="s">
        <v>1102</v>
      </c>
      <c r="AU105" s="247" t="s">
        <v>76</v>
      </c>
      <c r="AV105" s="11" t="s">
        <v>85</v>
      </c>
      <c r="AW105" s="11" t="s">
        <v>38</v>
      </c>
      <c r="AX105" s="11" t="s">
        <v>76</v>
      </c>
      <c r="AY105" s="247" t="s">
        <v>206</v>
      </c>
    </row>
    <row r="106" s="11" customFormat="1">
      <c r="A106" s="11"/>
      <c r="B106" s="237"/>
      <c r="C106" s="238"/>
      <c r="D106" s="212" t="s">
        <v>1102</v>
      </c>
      <c r="E106" s="239" t="s">
        <v>32</v>
      </c>
      <c r="F106" s="240" t="s">
        <v>1104</v>
      </c>
      <c r="G106" s="238"/>
      <c r="H106" s="241">
        <v>653.03999999999996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T106" s="247" t="s">
        <v>1102</v>
      </c>
      <c r="AU106" s="247" t="s">
        <v>76</v>
      </c>
      <c r="AV106" s="11" t="s">
        <v>85</v>
      </c>
      <c r="AW106" s="11" t="s">
        <v>38</v>
      </c>
      <c r="AX106" s="11" t="s">
        <v>76</v>
      </c>
      <c r="AY106" s="247" t="s">
        <v>206</v>
      </c>
    </row>
    <row r="107" s="12" customFormat="1">
      <c r="A107" s="12"/>
      <c r="B107" s="248"/>
      <c r="C107" s="249"/>
      <c r="D107" s="212" t="s">
        <v>1102</v>
      </c>
      <c r="E107" s="250" t="s">
        <v>32</v>
      </c>
      <c r="F107" s="251" t="s">
        <v>1105</v>
      </c>
      <c r="G107" s="249"/>
      <c r="H107" s="252">
        <v>817.67999999999995</v>
      </c>
      <c r="I107" s="253"/>
      <c r="J107" s="249"/>
      <c r="K107" s="249"/>
      <c r="L107" s="254"/>
      <c r="M107" s="255"/>
      <c r="N107" s="256"/>
      <c r="O107" s="256"/>
      <c r="P107" s="256"/>
      <c r="Q107" s="256"/>
      <c r="R107" s="256"/>
      <c r="S107" s="256"/>
      <c r="T107" s="257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T107" s="258" t="s">
        <v>1102</v>
      </c>
      <c r="AU107" s="258" t="s">
        <v>76</v>
      </c>
      <c r="AV107" s="12" t="s">
        <v>220</v>
      </c>
      <c r="AW107" s="12" t="s">
        <v>38</v>
      </c>
      <c r="AX107" s="12" t="s">
        <v>83</v>
      </c>
      <c r="AY107" s="258" t="s">
        <v>206</v>
      </c>
    </row>
    <row r="108" s="2" customFormat="1" ht="24" customHeight="1">
      <c r="A108" s="39"/>
      <c r="B108" s="40"/>
      <c r="C108" s="216" t="s">
        <v>257</v>
      </c>
      <c r="D108" s="216" t="s">
        <v>627</v>
      </c>
      <c r="E108" s="217" t="s">
        <v>1106</v>
      </c>
      <c r="F108" s="218" t="s">
        <v>1107</v>
      </c>
      <c r="G108" s="219" t="s">
        <v>1092</v>
      </c>
      <c r="H108" s="220">
        <v>817.67999999999995</v>
      </c>
      <c r="I108" s="221"/>
      <c r="J108" s="222">
        <f>ROUND(I108*H108,2)</f>
        <v>0</v>
      </c>
      <c r="K108" s="218" t="s">
        <v>1060</v>
      </c>
      <c r="L108" s="45"/>
      <c r="M108" s="223" t="s">
        <v>32</v>
      </c>
      <c r="N108" s="224" t="s">
        <v>47</v>
      </c>
      <c r="O108" s="85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0" t="s">
        <v>220</v>
      </c>
      <c r="AT108" s="210" t="s">
        <v>627</v>
      </c>
      <c r="AU108" s="210" t="s">
        <v>76</v>
      </c>
      <c r="AY108" s="17" t="s">
        <v>206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7" t="s">
        <v>83</v>
      </c>
      <c r="BK108" s="211">
        <f>ROUND(I108*H108,2)</f>
        <v>0</v>
      </c>
      <c r="BL108" s="17" t="s">
        <v>220</v>
      </c>
      <c r="BM108" s="210" t="s">
        <v>1108</v>
      </c>
    </row>
    <row r="109" s="2" customFormat="1">
      <c r="A109" s="39"/>
      <c r="B109" s="40"/>
      <c r="C109" s="41"/>
      <c r="D109" s="212" t="s">
        <v>931</v>
      </c>
      <c r="E109" s="41"/>
      <c r="F109" s="213" t="s">
        <v>1101</v>
      </c>
      <c r="G109" s="41"/>
      <c r="H109" s="41"/>
      <c r="I109" s="147"/>
      <c r="J109" s="41"/>
      <c r="K109" s="41"/>
      <c r="L109" s="45"/>
      <c r="M109" s="214"/>
      <c r="N109" s="215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7" t="s">
        <v>931</v>
      </c>
      <c r="AU109" s="17" t="s">
        <v>76</v>
      </c>
    </row>
    <row r="110" s="2" customFormat="1" ht="24" customHeight="1">
      <c r="A110" s="39"/>
      <c r="B110" s="40"/>
      <c r="C110" s="216" t="s">
        <v>261</v>
      </c>
      <c r="D110" s="216" t="s">
        <v>627</v>
      </c>
      <c r="E110" s="217" t="s">
        <v>1109</v>
      </c>
      <c r="F110" s="218" t="s">
        <v>1110</v>
      </c>
      <c r="G110" s="219" t="s">
        <v>1092</v>
      </c>
      <c r="H110" s="220">
        <v>827.67999999999995</v>
      </c>
      <c r="I110" s="221"/>
      <c r="J110" s="222">
        <f>ROUND(I110*H110,2)</f>
        <v>0</v>
      </c>
      <c r="K110" s="218" t="s">
        <v>1060</v>
      </c>
      <c r="L110" s="45"/>
      <c r="M110" s="223" t="s">
        <v>32</v>
      </c>
      <c r="N110" s="224" t="s">
        <v>47</v>
      </c>
      <c r="O110" s="85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0" t="s">
        <v>220</v>
      </c>
      <c r="AT110" s="210" t="s">
        <v>627</v>
      </c>
      <c r="AU110" s="210" t="s">
        <v>76</v>
      </c>
      <c r="AY110" s="17" t="s">
        <v>206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7" t="s">
        <v>83</v>
      </c>
      <c r="BK110" s="211">
        <f>ROUND(I110*H110,2)</f>
        <v>0</v>
      </c>
      <c r="BL110" s="17" t="s">
        <v>220</v>
      </c>
      <c r="BM110" s="210" t="s">
        <v>1111</v>
      </c>
    </row>
    <row r="111" s="2" customFormat="1">
      <c r="A111" s="39"/>
      <c r="B111" s="40"/>
      <c r="C111" s="41"/>
      <c r="D111" s="212" t="s">
        <v>931</v>
      </c>
      <c r="E111" s="41"/>
      <c r="F111" s="213" t="s">
        <v>1112</v>
      </c>
      <c r="G111" s="41"/>
      <c r="H111" s="41"/>
      <c r="I111" s="147"/>
      <c r="J111" s="41"/>
      <c r="K111" s="41"/>
      <c r="L111" s="45"/>
      <c r="M111" s="214"/>
      <c r="N111" s="215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7" t="s">
        <v>931</v>
      </c>
      <c r="AU111" s="17" t="s">
        <v>76</v>
      </c>
    </row>
    <row r="112" s="2" customFormat="1" ht="24" customHeight="1">
      <c r="A112" s="39"/>
      <c r="B112" s="40"/>
      <c r="C112" s="216" t="s">
        <v>8</v>
      </c>
      <c r="D112" s="216" t="s">
        <v>627</v>
      </c>
      <c r="E112" s="217" t="s">
        <v>1113</v>
      </c>
      <c r="F112" s="218" t="s">
        <v>1114</v>
      </c>
      <c r="G112" s="219" t="s">
        <v>239</v>
      </c>
      <c r="H112" s="220">
        <v>93</v>
      </c>
      <c r="I112" s="221"/>
      <c r="J112" s="222">
        <f>ROUND(I112*H112,2)</f>
        <v>0</v>
      </c>
      <c r="K112" s="218" t="s">
        <v>1060</v>
      </c>
      <c r="L112" s="45"/>
      <c r="M112" s="223" t="s">
        <v>32</v>
      </c>
      <c r="N112" s="224" t="s">
        <v>47</v>
      </c>
      <c r="O112" s="85"/>
      <c r="P112" s="208">
        <f>O112*H112</f>
        <v>0</v>
      </c>
      <c r="Q112" s="208">
        <v>0.0044000000000000003</v>
      </c>
      <c r="R112" s="208">
        <f>Q112*H112</f>
        <v>0.40920000000000001</v>
      </c>
      <c r="S112" s="208">
        <v>0</v>
      </c>
      <c r="T112" s="20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0" t="s">
        <v>220</v>
      </c>
      <c r="AT112" s="210" t="s">
        <v>627</v>
      </c>
      <c r="AU112" s="210" t="s">
        <v>76</v>
      </c>
      <c r="AY112" s="17" t="s">
        <v>206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7" t="s">
        <v>83</v>
      </c>
      <c r="BK112" s="211">
        <f>ROUND(I112*H112,2)</f>
        <v>0</v>
      </c>
      <c r="BL112" s="17" t="s">
        <v>220</v>
      </c>
      <c r="BM112" s="210" t="s">
        <v>1115</v>
      </c>
    </row>
    <row r="113" s="2" customFormat="1">
      <c r="A113" s="39"/>
      <c r="B113" s="40"/>
      <c r="C113" s="41"/>
      <c r="D113" s="212" t="s">
        <v>931</v>
      </c>
      <c r="E113" s="41"/>
      <c r="F113" s="213" t="s">
        <v>1116</v>
      </c>
      <c r="G113" s="41"/>
      <c r="H113" s="41"/>
      <c r="I113" s="147"/>
      <c r="J113" s="41"/>
      <c r="K113" s="41"/>
      <c r="L113" s="45"/>
      <c r="M113" s="214"/>
      <c r="N113" s="215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7" t="s">
        <v>931</v>
      </c>
      <c r="AU113" s="17" t="s">
        <v>76</v>
      </c>
    </row>
    <row r="114" s="2" customFormat="1" ht="48" customHeight="1">
      <c r="A114" s="39"/>
      <c r="B114" s="40"/>
      <c r="C114" s="216" t="s">
        <v>268</v>
      </c>
      <c r="D114" s="216" t="s">
        <v>627</v>
      </c>
      <c r="E114" s="217" t="s">
        <v>1117</v>
      </c>
      <c r="F114" s="218" t="s">
        <v>1118</v>
      </c>
      <c r="G114" s="219" t="s">
        <v>204</v>
      </c>
      <c r="H114" s="220">
        <v>6</v>
      </c>
      <c r="I114" s="221"/>
      <c r="J114" s="222">
        <f>ROUND(I114*H114,2)</f>
        <v>0</v>
      </c>
      <c r="K114" s="218" t="s">
        <v>1060</v>
      </c>
      <c r="L114" s="45"/>
      <c r="M114" s="223" t="s">
        <v>32</v>
      </c>
      <c r="N114" s="224" t="s">
        <v>47</v>
      </c>
      <c r="O114" s="85"/>
      <c r="P114" s="208">
        <f>O114*H114</f>
        <v>0</v>
      </c>
      <c r="Q114" s="208">
        <v>0</v>
      </c>
      <c r="R114" s="208">
        <f>Q114*H114</f>
        <v>0</v>
      </c>
      <c r="S114" s="208">
        <v>0</v>
      </c>
      <c r="T114" s="20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0" t="s">
        <v>220</v>
      </c>
      <c r="AT114" s="210" t="s">
        <v>627</v>
      </c>
      <c r="AU114" s="210" t="s">
        <v>76</v>
      </c>
      <c r="AY114" s="17" t="s">
        <v>206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7" t="s">
        <v>83</v>
      </c>
      <c r="BK114" s="211">
        <f>ROUND(I114*H114,2)</f>
        <v>0</v>
      </c>
      <c r="BL114" s="17" t="s">
        <v>220</v>
      </c>
      <c r="BM114" s="210" t="s">
        <v>1119</v>
      </c>
    </row>
    <row r="115" s="2" customFormat="1">
      <c r="A115" s="39"/>
      <c r="B115" s="40"/>
      <c r="C115" s="41"/>
      <c r="D115" s="212" t="s">
        <v>931</v>
      </c>
      <c r="E115" s="41"/>
      <c r="F115" s="213" t="s">
        <v>1120</v>
      </c>
      <c r="G115" s="41"/>
      <c r="H115" s="41"/>
      <c r="I115" s="147"/>
      <c r="J115" s="41"/>
      <c r="K115" s="41"/>
      <c r="L115" s="45"/>
      <c r="M115" s="214"/>
      <c r="N115" s="215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7" t="s">
        <v>931</v>
      </c>
      <c r="AU115" s="17" t="s">
        <v>76</v>
      </c>
    </row>
    <row r="116" s="2" customFormat="1" ht="24" customHeight="1">
      <c r="A116" s="39"/>
      <c r="B116" s="40"/>
      <c r="C116" s="216" t="s">
        <v>272</v>
      </c>
      <c r="D116" s="216" t="s">
        <v>627</v>
      </c>
      <c r="E116" s="217" t="s">
        <v>1121</v>
      </c>
      <c r="F116" s="218" t="s">
        <v>1122</v>
      </c>
      <c r="G116" s="219" t="s">
        <v>344</v>
      </c>
      <c r="H116" s="220">
        <v>5000</v>
      </c>
      <c r="I116" s="221"/>
      <c r="J116" s="222">
        <f>ROUND(I116*H116,2)</f>
        <v>0</v>
      </c>
      <c r="K116" s="218" t="s">
        <v>1060</v>
      </c>
      <c r="L116" s="45"/>
      <c r="M116" s="223" t="s">
        <v>32</v>
      </c>
      <c r="N116" s="224" t="s">
        <v>47</v>
      </c>
      <c r="O116" s="85"/>
      <c r="P116" s="208">
        <f>O116*H116</f>
        <v>0</v>
      </c>
      <c r="Q116" s="208">
        <v>0</v>
      </c>
      <c r="R116" s="208">
        <f>Q116*H116</f>
        <v>0</v>
      </c>
      <c r="S116" s="208">
        <v>0</v>
      </c>
      <c r="T116" s="20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0" t="s">
        <v>220</v>
      </c>
      <c r="AT116" s="210" t="s">
        <v>627</v>
      </c>
      <c r="AU116" s="210" t="s">
        <v>76</v>
      </c>
      <c r="AY116" s="17" t="s">
        <v>206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7" t="s">
        <v>83</v>
      </c>
      <c r="BK116" s="211">
        <f>ROUND(I116*H116,2)</f>
        <v>0</v>
      </c>
      <c r="BL116" s="17" t="s">
        <v>220</v>
      </c>
      <c r="BM116" s="210" t="s">
        <v>1123</v>
      </c>
    </row>
    <row r="117" s="2" customFormat="1">
      <c r="A117" s="39"/>
      <c r="B117" s="40"/>
      <c r="C117" s="41"/>
      <c r="D117" s="212" t="s">
        <v>931</v>
      </c>
      <c r="E117" s="41"/>
      <c r="F117" s="213" t="s">
        <v>1124</v>
      </c>
      <c r="G117" s="41"/>
      <c r="H117" s="41"/>
      <c r="I117" s="147"/>
      <c r="J117" s="41"/>
      <c r="K117" s="41"/>
      <c r="L117" s="45"/>
      <c r="M117" s="214"/>
      <c r="N117" s="215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7" t="s">
        <v>931</v>
      </c>
      <c r="AU117" s="17" t="s">
        <v>76</v>
      </c>
    </row>
    <row r="118" s="2" customFormat="1" ht="24" customHeight="1">
      <c r="A118" s="39"/>
      <c r="B118" s="40"/>
      <c r="C118" s="216" t="s">
        <v>276</v>
      </c>
      <c r="D118" s="216" t="s">
        <v>627</v>
      </c>
      <c r="E118" s="217" t="s">
        <v>1125</v>
      </c>
      <c r="F118" s="218" t="s">
        <v>1126</v>
      </c>
      <c r="G118" s="219" t="s">
        <v>204</v>
      </c>
      <c r="H118" s="220">
        <v>1</v>
      </c>
      <c r="I118" s="221"/>
      <c r="J118" s="222">
        <f>ROUND(I118*H118,2)</f>
        <v>0</v>
      </c>
      <c r="K118" s="218" t="s">
        <v>1060</v>
      </c>
      <c r="L118" s="45"/>
      <c r="M118" s="223" t="s">
        <v>32</v>
      </c>
      <c r="N118" s="224" t="s">
        <v>47</v>
      </c>
      <c r="O118" s="85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0" t="s">
        <v>220</v>
      </c>
      <c r="AT118" s="210" t="s">
        <v>627</v>
      </c>
      <c r="AU118" s="210" t="s">
        <v>76</v>
      </c>
      <c r="AY118" s="17" t="s">
        <v>206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7" t="s">
        <v>83</v>
      </c>
      <c r="BK118" s="211">
        <f>ROUND(I118*H118,2)</f>
        <v>0</v>
      </c>
      <c r="BL118" s="17" t="s">
        <v>220</v>
      </c>
      <c r="BM118" s="210" t="s">
        <v>1127</v>
      </c>
    </row>
    <row r="119" s="2" customFormat="1">
      <c r="A119" s="39"/>
      <c r="B119" s="40"/>
      <c r="C119" s="41"/>
      <c r="D119" s="212" t="s">
        <v>931</v>
      </c>
      <c r="E119" s="41"/>
      <c r="F119" s="213" t="s">
        <v>1128</v>
      </c>
      <c r="G119" s="41"/>
      <c r="H119" s="41"/>
      <c r="I119" s="147"/>
      <c r="J119" s="41"/>
      <c r="K119" s="41"/>
      <c r="L119" s="45"/>
      <c r="M119" s="214"/>
      <c r="N119" s="215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7" t="s">
        <v>931</v>
      </c>
      <c r="AU119" s="17" t="s">
        <v>76</v>
      </c>
    </row>
    <row r="120" s="13" customFormat="1" ht="25.92" customHeight="1">
      <c r="A120" s="13"/>
      <c r="B120" s="259"/>
      <c r="C120" s="260"/>
      <c r="D120" s="261" t="s">
        <v>75</v>
      </c>
      <c r="E120" s="262" t="s">
        <v>1129</v>
      </c>
      <c r="F120" s="262" t="s">
        <v>1130</v>
      </c>
      <c r="G120" s="260"/>
      <c r="H120" s="260"/>
      <c r="I120" s="263"/>
      <c r="J120" s="264">
        <f>BK120</f>
        <v>0</v>
      </c>
      <c r="K120" s="260"/>
      <c r="L120" s="265"/>
      <c r="M120" s="266"/>
      <c r="N120" s="267"/>
      <c r="O120" s="267"/>
      <c r="P120" s="268">
        <f>SUM(P121:P125)</f>
        <v>0</v>
      </c>
      <c r="Q120" s="267"/>
      <c r="R120" s="268">
        <f>SUM(R121:R125)</f>
        <v>0</v>
      </c>
      <c r="S120" s="267"/>
      <c r="T120" s="269">
        <f>SUM(T121:T125)</f>
        <v>0</v>
      </c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R120" s="270" t="s">
        <v>220</v>
      </c>
      <c r="AT120" s="271" t="s">
        <v>75</v>
      </c>
      <c r="AU120" s="271" t="s">
        <v>76</v>
      </c>
      <c r="AY120" s="270" t="s">
        <v>206</v>
      </c>
      <c r="BK120" s="272">
        <f>SUM(BK121:BK125)</f>
        <v>0</v>
      </c>
    </row>
    <row r="121" s="2" customFormat="1" ht="16.5" customHeight="1">
      <c r="A121" s="39"/>
      <c r="B121" s="40"/>
      <c r="C121" s="216" t="s">
        <v>280</v>
      </c>
      <c r="D121" s="216" t="s">
        <v>627</v>
      </c>
      <c r="E121" s="217" t="s">
        <v>1131</v>
      </c>
      <c r="F121" s="218" t="s">
        <v>1132</v>
      </c>
      <c r="G121" s="219" t="s">
        <v>1133</v>
      </c>
      <c r="H121" s="220">
        <v>15</v>
      </c>
      <c r="I121" s="221"/>
      <c r="J121" s="222">
        <f>ROUND(I121*H121,2)</f>
        <v>0</v>
      </c>
      <c r="K121" s="218" t="s">
        <v>1060</v>
      </c>
      <c r="L121" s="45"/>
      <c r="M121" s="223" t="s">
        <v>32</v>
      </c>
      <c r="N121" s="224" t="s">
        <v>47</v>
      </c>
      <c r="O121" s="85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0" t="s">
        <v>682</v>
      </c>
      <c r="AT121" s="210" t="s">
        <v>627</v>
      </c>
      <c r="AU121" s="210" t="s">
        <v>83</v>
      </c>
      <c r="AY121" s="17" t="s">
        <v>206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7" t="s">
        <v>83</v>
      </c>
      <c r="BK121" s="211">
        <f>ROUND(I121*H121,2)</f>
        <v>0</v>
      </c>
      <c r="BL121" s="17" t="s">
        <v>682</v>
      </c>
      <c r="BM121" s="210" t="s">
        <v>1134</v>
      </c>
    </row>
    <row r="122" s="2" customFormat="1" ht="16.5" customHeight="1">
      <c r="A122" s="39"/>
      <c r="B122" s="40"/>
      <c r="C122" s="216" t="s">
        <v>284</v>
      </c>
      <c r="D122" s="216" t="s">
        <v>627</v>
      </c>
      <c r="E122" s="217" t="s">
        <v>1135</v>
      </c>
      <c r="F122" s="218" t="s">
        <v>1136</v>
      </c>
      <c r="G122" s="219" t="s">
        <v>1133</v>
      </c>
      <c r="H122" s="220">
        <v>16</v>
      </c>
      <c r="I122" s="221"/>
      <c r="J122" s="222">
        <f>ROUND(I122*H122,2)</f>
        <v>0</v>
      </c>
      <c r="K122" s="218" t="s">
        <v>1060</v>
      </c>
      <c r="L122" s="45"/>
      <c r="M122" s="223" t="s">
        <v>32</v>
      </c>
      <c r="N122" s="224" t="s">
        <v>47</v>
      </c>
      <c r="O122" s="85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0" t="s">
        <v>682</v>
      </c>
      <c r="AT122" s="210" t="s">
        <v>627</v>
      </c>
      <c r="AU122" s="210" t="s">
        <v>83</v>
      </c>
      <c r="AY122" s="17" t="s">
        <v>206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7" t="s">
        <v>83</v>
      </c>
      <c r="BK122" s="211">
        <f>ROUND(I122*H122,2)</f>
        <v>0</v>
      </c>
      <c r="BL122" s="17" t="s">
        <v>682</v>
      </c>
      <c r="BM122" s="210" t="s">
        <v>1137</v>
      </c>
    </row>
    <row r="123" s="2" customFormat="1" ht="24" customHeight="1">
      <c r="A123" s="39"/>
      <c r="B123" s="40"/>
      <c r="C123" s="216" t="s">
        <v>7</v>
      </c>
      <c r="D123" s="216" t="s">
        <v>627</v>
      </c>
      <c r="E123" s="217" t="s">
        <v>1138</v>
      </c>
      <c r="F123" s="218" t="s">
        <v>1139</v>
      </c>
      <c r="G123" s="219" t="s">
        <v>1133</v>
      </c>
      <c r="H123" s="220">
        <v>32</v>
      </c>
      <c r="I123" s="221"/>
      <c r="J123" s="222">
        <f>ROUND(I123*H123,2)</f>
        <v>0</v>
      </c>
      <c r="K123" s="218" t="s">
        <v>1060</v>
      </c>
      <c r="L123" s="45"/>
      <c r="M123" s="223" t="s">
        <v>32</v>
      </c>
      <c r="N123" s="224" t="s">
        <v>47</v>
      </c>
      <c r="O123" s="85"/>
      <c r="P123" s="208">
        <f>O123*H123</f>
        <v>0</v>
      </c>
      <c r="Q123" s="208">
        <v>0</v>
      </c>
      <c r="R123" s="208">
        <f>Q123*H123</f>
        <v>0</v>
      </c>
      <c r="S123" s="208">
        <v>0</v>
      </c>
      <c r="T123" s="20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0" t="s">
        <v>682</v>
      </c>
      <c r="AT123" s="210" t="s">
        <v>627</v>
      </c>
      <c r="AU123" s="210" t="s">
        <v>83</v>
      </c>
      <c r="AY123" s="17" t="s">
        <v>206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7" t="s">
        <v>83</v>
      </c>
      <c r="BK123" s="211">
        <f>ROUND(I123*H123,2)</f>
        <v>0</v>
      </c>
      <c r="BL123" s="17" t="s">
        <v>682</v>
      </c>
      <c r="BM123" s="210" t="s">
        <v>1140</v>
      </c>
    </row>
    <row r="124" s="2" customFormat="1" ht="16.5" customHeight="1">
      <c r="A124" s="39"/>
      <c r="B124" s="40"/>
      <c r="C124" s="216" t="s">
        <v>291</v>
      </c>
      <c r="D124" s="216" t="s">
        <v>627</v>
      </c>
      <c r="E124" s="217" t="s">
        <v>1141</v>
      </c>
      <c r="F124" s="218" t="s">
        <v>1142</v>
      </c>
      <c r="G124" s="219" t="s">
        <v>1133</v>
      </c>
      <c r="H124" s="220">
        <v>4</v>
      </c>
      <c r="I124" s="221"/>
      <c r="J124" s="222">
        <f>ROUND(I124*H124,2)</f>
        <v>0</v>
      </c>
      <c r="K124" s="218" t="s">
        <v>1060</v>
      </c>
      <c r="L124" s="45"/>
      <c r="M124" s="223" t="s">
        <v>32</v>
      </c>
      <c r="N124" s="224" t="s">
        <v>47</v>
      </c>
      <c r="O124" s="85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0" t="s">
        <v>682</v>
      </c>
      <c r="AT124" s="210" t="s">
        <v>627</v>
      </c>
      <c r="AU124" s="210" t="s">
        <v>83</v>
      </c>
      <c r="AY124" s="17" t="s">
        <v>206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7" t="s">
        <v>83</v>
      </c>
      <c r="BK124" s="211">
        <f>ROUND(I124*H124,2)</f>
        <v>0</v>
      </c>
      <c r="BL124" s="17" t="s">
        <v>682</v>
      </c>
      <c r="BM124" s="210" t="s">
        <v>1143</v>
      </c>
    </row>
    <row r="125" s="2" customFormat="1" ht="16.5" customHeight="1">
      <c r="A125" s="39"/>
      <c r="B125" s="40"/>
      <c r="C125" s="216" t="s">
        <v>295</v>
      </c>
      <c r="D125" s="216" t="s">
        <v>627</v>
      </c>
      <c r="E125" s="217" t="s">
        <v>1144</v>
      </c>
      <c r="F125" s="218" t="s">
        <v>1145</v>
      </c>
      <c r="G125" s="219" t="s">
        <v>1133</v>
      </c>
      <c r="H125" s="220">
        <v>4</v>
      </c>
      <c r="I125" s="221"/>
      <c r="J125" s="222">
        <f>ROUND(I125*H125,2)</f>
        <v>0</v>
      </c>
      <c r="K125" s="218" t="s">
        <v>1060</v>
      </c>
      <c r="L125" s="45"/>
      <c r="M125" s="225" t="s">
        <v>32</v>
      </c>
      <c r="N125" s="226" t="s">
        <v>47</v>
      </c>
      <c r="O125" s="227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0" t="s">
        <v>682</v>
      </c>
      <c r="AT125" s="210" t="s">
        <v>627</v>
      </c>
      <c r="AU125" s="210" t="s">
        <v>83</v>
      </c>
      <c r="AY125" s="17" t="s">
        <v>206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7" t="s">
        <v>83</v>
      </c>
      <c r="BK125" s="211">
        <f>ROUND(I125*H125,2)</f>
        <v>0</v>
      </c>
      <c r="BL125" s="17" t="s">
        <v>682</v>
      </c>
      <c r="BM125" s="210" t="s">
        <v>1146</v>
      </c>
    </row>
    <row r="126" s="2" customFormat="1" ht="6.96" customHeight="1">
      <c r="A126" s="39"/>
      <c r="B126" s="60"/>
      <c r="C126" s="61"/>
      <c r="D126" s="61"/>
      <c r="E126" s="61"/>
      <c r="F126" s="61"/>
      <c r="G126" s="61"/>
      <c r="H126" s="61"/>
      <c r="I126" s="176"/>
      <c r="J126" s="61"/>
      <c r="K126" s="61"/>
      <c r="L126" s="45"/>
      <c r="M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</sheetData>
  <sheetProtection sheet="1" autoFilter="0" formatColumns="0" formatRows="0" objects="1" scenarios="1" spinCount="100000" saltValue="OkeooiRM41C6MVMiqfyQDiEjPi8mPAm5Z6CaRnG/mFCRaxzhLXMnXgRVMUcTpFnoK2oNK76QvDyQoi0bjCDNJQ==" hashValue="vwjtY9LpbThoQH4b4SFs0amMHg5iahhrr8ED7Fhih/TICFCAddEzJtnRTH5+OIfkS3k8H3PBEkfxoPYQRU0PWA==" algorithmName="SHA-512" password="CC35"/>
  <autoFilter ref="C85:K12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85</v>
      </c>
    </row>
    <row r="4" s="1" customFormat="1" ht="24.96" customHeight="1">
      <c r="B4" s="20"/>
      <c r="D4" s="143" t="s">
        <v>179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Oprava PZS v úseku Hněvčeves – Butoves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180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1147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182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1148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23</v>
      </c>
      <c r="G14" s="39"/>
      <c r="H14" s="39"/>
      <c r="I14" s="150" t="s">
        <v>24</v>
      </c>
      <c r="J14" s="151" t="str">
        <f>'Rekapitulace stavby'!AN8</f>
        <v>7. 10. 2019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tr">
        <f>IF('Rekapitulace stavby'!AN10="","",'Rekapitulace stavby'!AN10)</f>
        <v/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50" t="s">
        <v>34</v>
      </c>
      <c r="J17" s="134" t="str">
        <f>IF('Rekapitulace stavby'!AN11="","",'Rekapitulace stavby'!AN11)</f>
        <v/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35</v>
      </c>
      <c r="E19" s="39"/>
      <c r="F19" s="39"/>
      <c r="G19" s="39"/>
      <c r="H19" s="39"/>
      <c r="I19" s="150" t="s">
        <v>31</v>
      </c>
      <c r="J19" s="33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stavby'!E14</f>
        <v>Vyplň údaj</v>
      </c>
      <c r="F20" s="134"/>
      <c r="G20" s="134"/>
      <c r="H20" s="134"/>
      <c r="I20" s="150" t="s">
        <v>34</v>
      </c>
      <c r="J20" s="33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37</v>
      </c>
      <c r="E22" s="39"/>
      <c r="F22" s="39"/>
      <c r="G22" s="39"/>
      <c r="H22" s="39"/>
      <c r="I22" s="150" t="s">
        <v>31</v>
      </c>
      <c r="J22" s="134" t="str">
        <f>IF('Rekapitulace stavby'!AN16="","",'Rekapitulace stavby'!AN16)</f>
        <v/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50" t="s">
        <v>34</v>
      </c>
      <c r="J23" s="134" t="str">
        <f>IF('Rekapitulace stavby'!AN17="","",'Rekapitulace stavby'!AN17)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39</v>
      </c>
      <c r="E25" s="39"/>
      <c r="F25" s="39"/>
      <c r="G25" s="39"/>
      <c r="H25" s="39"/>
      <c r="I25" s="150" t="s">
        <v>31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50" t="s">
        <v>34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40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6.5" customHeight="1">
      <c r="A29" s="152"/>
      <c r="B29" s="153"/>
      <c r="C29" s="152"/>
      <c r="D29" s="152"/>
      <c r="E29" s="154" t="s">
        <v>41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42</v>
      </c>
      <c r="E32" s="39"/>
      <c r="F32" s="39"/>
      <c r="G32" s="39"/>
      <c r="H32" s="39"/>
      <c r="I32" s="147"/>
      <c r="J32" s="160">
        <f>ROUND(J85,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44</v>
      </c>
      <c r="G34" s="39"/>
      <c r="H34" s="39"/>
      <c r="I34" s="162" t="s">
        <v>43</v>
      </c>
      <c r="J34" s="161" t="s">
        <v>45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46</v>
      </c>
      <c r="E35" s="145" t="s">
        <v>47</v>
      </c>
      <c r="F35" s="164">
        <f>ROUND((SUM(BE85:BE259)),  2)</f>
        <v>0</v>
      </c>
      <c r="G35" s="39"/>
      <c r="H35" s="39"/>
      <c r="I35" s="165">
        <v>0.20999999999999999</v>
      </c>
      <c r="J35" s="164">
        <f>ROUND(((SUM(BE85:BE259))*I35),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48</v>
      </c>
      <c r="F36" s="164">
        <f>ROUND((SUM(BF85:BF259)),  2)</f>
        <v>0</v>
      </c>
      <c r="G36" s="39"/>
      <c r="H36" s="39"/>
      <c r="I36" s="165">
        <v>0.14999999999999999</v>
      </c>
      <c r="J36" s="164">
        <f>ROUND(((SUM(BF85:BF259))*I36),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49</v>
      </c>
      <c r="F37" s="164">
        <f>ROUND((SUM(BG85:BG259)),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50</v>
      </c>
      <c r="F38" s="164">
        <f>ROUND((SUM(BH85:BH259)),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51</v>
      </c>
      <c r="F39" s="164">
        <f>ROUND((SUM(BI85:BI259)),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184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Oprava PZS v úseku Hněvčeves – Butoves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180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1147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182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02-1 - zabezpečovací zařízení PZS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PZS 18,810; 20,026; 0,741; 2,226; 4,018 a 7,814</v>
      </c>
      <c r="G56" s="41"/>
      <c r="H56" s="41"/>
      <c r="I56" s="150" t="s">
        <v>24</v>
      </c>
      <c r="J56" s="73" t="str">
        <f>IF(J14="","",J14)</f>
        <v>7. 10. 2019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37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35</v>
      </c>
      <c r="D59" s="41"/>
      <c r="E59" s="41"/>
      <c r="F59" s="27" t="str">
        <f>IF(E20="","",E20)</f>
        <v>Vyplň údaj</v>
      </c>
      <c r="G59" s="41"/>
      <c r="H59" s="41"/>
      <c r="I59" s="150" t="s">
        <v>39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185</v>
      </c>
      <c r="D61" s="182"/>
      <c r="E61" s="182"/>
      <c r="F61" s="182"/>
      <c r="G61" s="182"/>
      <c r="H61" s="182"/>
      <c r="I61" s="183"/>
      <c r="J61" s="184" t="s">
        <v>186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74</v>
      </c>
      <c r="D63" s="41"/>
      <c r="E63" s="41"/>
      <c r="F63" s="41"/>
      <c r="G63" s="41"/>
      <c r="H63" s="41"/>
      <c r="I63" s="147"/>
      <c r="J63" s="103">
        <f>J85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187</v>
      </c>
    </row>
    <row r="64" hidden="1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147"/>
      <c r="J64" s="41"/>
      <c r="K64" s="41"/>
      <c r="L64" s="14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176"/>
      <c r="J65" s="61"/>
      <c r="K65" s="61"/>
      <c r="L65" s="14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/>
    <row r="67" hidden="1"/>
    <row r="68" hidden="1"/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179"/>
      <c r="J69" s="63"/>
      <c r="K69" s="63"/>
      <c r="L69" s="14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3" t="s">
        <v>188</v>
      </c>
      <c r="D70" s="41"/>
      <c r="E70" s="41"/>
      <c r="F70" s="41"/>
      <c r="G70" s="41"/>
      <c r="H70" s="41"/>
      <c r="I70" s="147"/>
      <c r="J70" s="41"/>
      <c r="K70" s="41"/>
      <c r="L70" s="14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147"/>
      <c r="J71" s="41"/>
      <c r="K71" s="41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2" t="s">
        <v>16</v>
      </c>
      <c r="D72" s="41"/>
      <c r="E72" s="41"/>
      <c r="F72" s="41"/>
      <c r="G72" s="41"/>
      <c r="H72" s="41"/>
      <c r="I72" s="147"/>
      <c r="J72" s="41"/>
      <c r="K72" s="4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80" t="str">
        <f>E7</f>
        <v>Oprava PZS v úseku Hněvčeves – Butoves</v>
      </c>
      <c r="F73" s="32"/>
      <c r="G73" s="32"/>
      <c r="H73" s="32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1"/>
      <c r="C74" s="32" t="s">
        <v>180</v>
      </c>
      <c r="D74" s="22"/>
      <c r="E74" s="22"/>
      <c r="F74" s="22"/>
      <c r="G74" s="22"/>
      <c r="H74" s="22"/>
      <c r="I74" s="139"/>
      <c r="J74" s="22"/>
      <c r="K74" s="22"/>
      <c r="L74" s="20"/>
    </row>
    <row r="75" s="2" customFormat="1" ht="16.5" customHeight="1">
      <c r="A75" s="39"/>
      <c r="B75" s="40"/>
      <c r="C75" s="41"/>
      <c r="D75" s="41"/>
      <c r="E75" s="180" t="s">
        <v>1147</v>
      </c>
      <c r="F75" s="41"/>
      <c r="G75" s="41"/>
      <c r="H75" s="41"/>
      <c r="I75" s="147"/>
      <c r="J75" s="41"/>
      <c r="K75" s="41"/>
      <c r="L75" s="14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2" t="s">
        <v>182</v>
      </c>
      <c r="D76" s="41"/>
      <c r="E76" s="41"/>
      <c r="F76" s="41"/>
      <c r="G76" s="41"/>
      <c r="H76" s="41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02-1 - zabezpečovací zařízení PZS</v>
      </c>
      <c r="F77" s="41"/>
      <c r="G77" s="41"/>
      <c r="H77" s="41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2" t="s">
        <v>22</v>
      </c>
      <c r="D79" s="41"/>
      <c r="E79" s="41"/>
      <c r="F79" s="27" t="str">
        <f>F14</f>
        <v>PZS 18,810; 20,026; 0,741; 2,226; 4,018 a 7,814</v>
      </c>
      <c r="G79" s="41"/>
      <c r="H79" s="41"/>
      <c r="I79" s="150" t="s">
        <v>24</v>
      </c>
      <c r="J79" s="73" t="str">
        <f>IF(J14="","",J14)</f>
        <v>7. 10. 2019</v>
      </c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47"/>
      <c r="J80" s="41"/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2" t="s">
        <v>30</v>
      </c>
      <c r="D81" s="41"/>
      <c r="E81" s="41"/>
      <c r="F81" s="27" t="str">
        <f>E17</f>
        <v xml:space="preserve"> </v>
      </c>
      <c r="G81" s="41"/>
      <c r="H81" s="41"/>
      <c r="I81" s="150" t="s">
        <v>37</v>
      </c>
      <c r="J81" s="37" t="str">
        <f>E23</f>
        <v xml:space="preserve"> </v>
      </c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2" t="s">
        <v>35</v>
      </c>
      <c r="D82" s="41"/>
      <c r="E82" s="41"/>
      <c r="F82" s="27" t="str">
        <f>IF(E20="","",E20)</f>
        <v>Vyplň údaj</v>
      </c>
      <c r="G82" s="41"/>
      <c r="H82" s="41"/>
      <c r="I82" s="150" t="s">
        <v>39</v>
      </c>
      <c r="J82" s="37" t="str">
        <f>E26</f>
        <v xml:space="preserve"> </v>
      </c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47"/>
      <c r="J83" s="41"/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9" customFormat="1" ht="29.28" customHeight="1">
      <c r="A84" s="186"/>
      <c r="B84" s="187"/>
      <c r="C84" s="188" t="s">
        <v>189</v>
      </c>
      <c r="D84" s="189" t="s">
        <v>61</v>
      </c>
      <c r="E84" s="189" t="s">
        <v>57</v>
      </c>
      <c r="F84" s="189" t="s">
        <v>58</v>
      </c>
      <c r="G84" s="189" t="s">
        <v>190</v>
      </c>
      <c r="H84" s="189" t="s">
        <v>191</v>
      </c>
      <c r="I84" s="190" t="s">
        <v>192</v>
      </c>
      <c r="J84" s="189" t="s">
        <v>186</v>
      </c>
      <c r="K84" s="191" t="s">
        <v>193</v>
      </c>
      <c r="L84" s="192"/>
      <c r="M84" s="93" t="s">
        <v>32</v>
      </c>
      <c r="N84" s="94" t="s">
        <v>46</v>
      </c>
      <c r="O84" s="94" t="s">
        <v>194</v>
      </c>
      <c r="P84" s="94" t="s">
        <v>195</v>
      </c>
      <c r="Q84" s="94" t="s">
        <v>196</v>
      </c>
      <c r="R84" s="94" t="s">
        <v>197</v>
      </c>
      <c r="S84" s="94" t="s">
        <v>198</v>
      </c>
      <c r="T84" s="95" t="s">
        <v>199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200</v>
      </c>
      <c r="D85" s="41"/>
      <c r="E85" s="41"/>
      <c r="F85" s="41"/>
      <c r="G85" s="41"/>
      <c r="H85" s="41"/>
      <c r="I85" s="147"/>
      <c r="J85" s="193">
        <f>BK85</f>
        <v>0</v>
      </c>
      <c r="K85" s="41"/>
      <c r="L85" s="45"/>
      <c r="M85" s="96"/>
      <c r="N85" s="194"/>
      <c r="O85" s="97"/>
      <c r="P85" s="195">
        <f>SUM(P86:P259)</f>
        <v>0</v>
      </c>
      <c r="Q85" s="97"/>
      <c r="R85" s="195">
        <f>SUM(R86:R259)</f>
        <v>3</v>
      </c>
      <c r="S85" s="97"/>
      <c r="T85" s="196">
        <f>SUM(T86:T259)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7" t="s">
        <v>75</v>
      </c>
      <c r="AU85" s="17" t="s">
        <v>187</v>
      </c>
      <c r="BK85" s="197">
        <f>SUM(BK86:BK259)</f>
        <v>0</v>
      </c>
    </row>
    <row r="86" s="2" customFormat="1" ht="24" customHeight="1">
      <c r="A86" s="39"/>
      <c r="B86" s="40"/>
      <c r="C86" s="198" t="s">
        <v>83</v>
      </c>
      <c r="D86" s="198" t="s">
        <v>201</v>
      </c>
      <c r="E86" s="199" t="s">
        <v>300</v>
      </c>
      <c r="F86" s="200" t="s">
        <v>301</v>
      </c>
      <c r="G86" s="201" t="s">
        <v>239</v>
      </c>
      <c r="H86" s="202">
        <v>15</v>
      </c>
      <c r="I86" s="203"/>
      <c r="J86" s="204">
        <f>ROUND(I86*H86,2)</f>
        <v>0</v>
      </c>
      <c r="K86" s="200" t="s">
        <v>212</v>
      </c>
      <c r="L86" s="205"/>
      <c r="M86" s="206" t="s">
        <v>32</v>
      </c>
      <c r="N86" s="207" t="s">
        <v>47</v>
      </c>
      <c r="O86" s="85"/>
      <c r="P86" s="208">
        <f>O86*H86</f>
        <v>0</v>
      </c>
      <c r="Q86" s="208">
        <v>0</v>
      </c>
      <c r="R86" s="208">
        <f>Q86*H86</f>
        <v>0</v>
      </c>
      <c r="S86" s="208">
        <v>0</v>
      </c>
      <c r="T86" s="209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0" t="s">
        <v>213</v>
      </c>
      <c r="AT86" s="210" t="s">
        <v>201</v>
      </c>
      <c r="AU86" s="210" t="s">
        <v>76</v>
      </c>
      <c r="AY86" s="17" t="s">
        <v>206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17" t="s">
        <v>83</v>
      </c>
      <c r="BK86" s="211">
        <f>ROUND(I86*H86,2)</f>
        <v>0</v>
      </c>
      <c r="BL86" s="17" t="s">
        <v>214</v>
      </c>
      <c r="BM86" s="210" t="s">
        <v>1149</v>
      </c>
    </row>
    <row r="87" s="2" customFormat="1" ht="24" customHeight="1">
      <c r="A87" s="39"/>
      <c r="B87" s="40"/>
      <c r="C87" s="198" t="s">
        <v>85</v>
      </c>
      <c r="D87" s="198" t="s">
        <v>201</v>
      </c>
      <c r="E87" s="199" t="s">
        <v>296</v>
      </c>
      <c r="F87" s="200" t="s">
        <v>297</v>
      </c>
      <c r="G87" s="201" t="s">
        <v>239</v>
      </c>
      <c r="H87" s="202">
        <v>15</v>
      </c>
      <c r="I87" s="203"/>
      <c r="J87" s="204">
        <f>ROUND(I87*H87,2)</f>
        <v>0</v>
      </c>
      <c r="K87" s="200" t="s">
        <v>212</v>
      </c>
      <c r="L87" s="205"/>
      <c r="M87" s="206" t="s">
        <v>32</v>
      </c>
      <c r="N87" s="207" t="s">
        <v>47</v>
      </c>
      <c r="O87" s="85"/>
      <c r="P87" s="208">
        <f>O87*H87</f>
        <v>0</v>
      </c>
      <c r="Q87" s="208">
        <v>0</v>
      </c>
      <c r="R87" s="208">
        <f>Q87*H87</f>
        <v>0</v>
      </c>
      <c r="S87" s="208">
        <v>0</v>
      </c>
      <c r="T87" s="209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0" t="s">
        <v>213</v>
      </c>
      <c r="AT87" s="210" t="s">
        <v>201</v>
      </c>
      <c r="AU87" s="210" t="s">
        <v>76</v>
      </c>
      <c r="AY87" s="17" t="s">
        <v>206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17" t="s">
        <v>83</v>
      </c>
      <c r="BK87" s="211">
        <f>ROUND(I87*H87,2)</f>
        <v>0</v>
      </c>
      <c r="BL87" s="17" t="s">
        <v>214</v>
      </c>
      <c r="BM87" s="210" t="s">
        <v>1150</v>
      </c>
    </row>
    <row r="88" s="2" customFormat="1" ht="24" customHeight="1">
      <c r="A88" s="39"/>
      <c r="B88" s="40"/>
      <c r="C88" s="198" t="s">
        <v>216</v>
      </c>
      <c r="D88" s="198" t="s">
        <v>201</v>
      </c>
      <c r="E88" s="199" t="s">
        <v>292</v>
      </c>
      <c r="F88" s="200" t="s">
        <v>293</v>
      </c>
      <c r="G88" s="201" t="s">
        <v>239</v>
      </c>
      <c r="H88" s="202">
        <v>15</v>
      </c>
      <c r="I88" s="203"/>
      <c r="J88" s="204">
        <f>ROUND(I88*H88,2)</f>
        <v>0</v>
      </c>
      <c r="K88" s="200" t="s">
        <v>212</v>
      </c>
      <c r="L88" s="205"/>
      <c r="M88" s="206" t="s">
        <v>32</v>
      </c>
      <c r="N88" s="207" t="s">
        <v>47</v>
      </c>
      <c r="O88" s="85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0" t="s">
        <v>213</v>
      </c>
      <c r="AT88" s="210" t="s">
        <v>201</v>
      </c>
      <c r="AU88" s="210" t="s">
        <v>76</v>
      </c>
      <c r="AY88" s="17" t="s">
        <v>206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7" t="s">
        <v>83</v>
      </c>
      <c r="BK88" s="211">
        <f>ROUND(I88*H88,2)</f>
        <v>0</v>
      </c>
      <c r="BL88" s="17" t="s">
        <v>214</v>
      </c>
      <c r="BM88" s="210" t="s">
        <v>1151</v>
      </c>
    </row>
    <row r="89" s="2" customFormat="1" ht="24" customHeight="1">
      <c r="A89" s="39"/>
      <c r="B89" s="40"/>
      <c r="C89" s="198" t="s">
        <v>220</v>
      </c>
      <c r="D89" s="198" t="s">
        <v>201</v>
      </c>
      <c r="E89" s="199" t="s">
        <v>1152</v>
      </c>
      <c r="F89" s="200" t="s">
        <v>1153</v>
      </c>
      <c r="G89" s="201" t="s">
        <v>239</v>
      </c>
      <c r="H89" s="202">
        <v>70</v>
      </c>
      <c r="I89" s="203"/>
      <c r="J89" s="204">
        <f>ROUND(I89*H89,2)</f>
        <v>0</v>
      </c>
      <c r="K89" s="200" t="s">
        <v>212</v>
      </c>
      <c r="L89" s="205"/>
      <c r="M89" s="206" t="s">
        <v>32</v>
      </c>
      <c r="N89" s="207" t="s">
        <v>47</v>
      </c>
      <c r="O89" s="85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9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0" t="s">
        <v>213</v>
      </c>
      <c r="AT89" s="210" t="s">
        <v>201</v>
      </c>
      <c r="AU89" s="210" t="s">
        <v>76</v>
      </c>
      <c r="AY89" s="17" t="s">
        <v>206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7" t="s">
        <v>83</v>
      </c>
      <c r="BK89" s="211">
        <f>ROUND(I89*H89,2)</f>
        <v>0</v>
      </c>
      <c r="BL89" s="17" t="s">
        <v>214</v>
      </c>
      <c r="BM89" s="210" t="s">
        <v>1154</v>
      </c>
    </row>
    <row r="90" s="2" customFormat="1" ht="24" customHeight="1">
      <c r="A90" s="39"/>
      <c r="B90" s="40"/>
      <c r="C90" s="198" t="s">
        <v>224</v>
      </c>
      <c r="D90" s="198" t="s">
        <v>201</v>
      </c>
      <c r="E90" s="199" t="s">
        <v>277</v>
      </c>
      <c r="F90" s="200" t="s">
        <v>278</v>
      </c>
      <c r="G90" s="201" t="s">
        <v>239</v>
      </c>
      <c r="H90" s="202">
        <v>15</v>
      </c>
      <c r="I90" s="203"/>
      <c r="J90" s="204">
        <f>ROUND(I90*H90,2)</f>
        <v>0</v>
      </c>
      <c r="K90" s="200" t="s">
        <v>212</v>
      </c>
      <c r="L90" s="205"/>
      <c r="M90" s="206" t="s">
        <v>32</v>
      </c>
      <c r="N90" s="207" t="s">
        <v>47</v>
      </c>
      <c r="O90" s="85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0" t="s">
        <v>213</v>
      </c>
      <c r="AT90" s="210" t="s">
        <v>201</v>
      </c>
      <c r="AU90" s="210" t="s">
        <v>76</v>
      </c>
      <c r="AY90" s="17" t="s">
        <v>206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7" t="s">
        <v>83</v>
      </c>
      <c r="BK90" s="211">
        <f>ROUND(I90*H90,2)</f>
        <v>0</v>
      </c>
      <c r="BL90" s="17" t="s">
        <v>214</v>
      </c>
      <c r="BM90" s="210" t="s">
        <v>1155</v>
      </c>
    </row>
    <row r="91" s="2" customFormat="1" ht="24" customHeight="1">
      <c r="A91" s="39"/>
      <c r="B91" s="40"/>
      <c r="C91" s="198" t="s">
        <v>228</v>
      </c>
      <c r="D91" s="198" t="s">
        <v>201</v>
      </c>
      <c r="E91" s="199" t="s">
        <v>281</v>
      </c>
      <c r="F91" s="200" t="s">
        <v>282</v>
      </c>
      <c r="G91" s="201" t="s">
        <v>239</v>
      </c>
      <c r="H91" s="202">
        <v>990</v>
      </c>
      <c r="I91" s="203"/>
      <c r="J91" s="204">
        <f>ROUND(I91*H91,2)</f>
        <v>0</v>
      </c>
      <c r="K91" s="200" t="s">
        <v>212</v>
      </c>
      <c r="L91" s="205"/>
      <c r="M91" s="206" t="s">
        <v>32</v>
      </c>
      <c r="N91" s="207" t="s">
        <v>47</v>
      </c>
      <c r="O91" s="85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0" t="s">
        <v>213</v>
      </c>
      <c r="AT91" s="210" t="s">
        <v>201</v>
      </c>
      <c r="AU91" s="210" t="s">
        <v>76</v>
      </c>
      <c r="AY91" s="17" t="s">
        <v>206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7" t="s">
        <v>83</v>
      </c>
      <c r="BK91" s="211">
        <f>ROUND(I91*H91,2)</f>
        <v>0</v>
      </c>
      <c r="BL91" s="17" t="s">
        <v>214</v>
      </c>
      <c r="BM91" s="210" t="s">
        <v>1156</v>
      </c>
    </row>
    <row r="92" s="2" customFormat="1" ht="24" customHeight="1">
      <c r="A92" s="39"/>
      <c r="B92" s="40"/>
      <c r="C92" s="198" t="s">
        <v>232</v>
      </c>
      <c r="D92" s="198" t="s">
        <v>201</v>
      </c>
      <c r="E92" s="199" t="s">
        <v>285</v>
      </c>
      <c r="F92" s="200" t="s">
        <v>286</v>
      </c>
      <c r="G92" s="201" t="s">
        <v>239</v>
      </c>
      <c r="H92" s="202">
        <v>35</v>
      </c>
      <c r="I92" s="203"/>
      <c r="J92" s="204">
        <f>ROUND(I92*H92,2)</f>
        <v>0</v>
      </c>
      <c r="K92" s="200" t="s">
        <v>212</v>
      </c>
      <c r="L92" s="205"/>
      <c r="M92" s="206" t="s">
        <v>32</v>
      </c>
      <c r="N92" s="207" t="s">
        <v>47</v>
      </c>
      <c r="O92" s="85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0" t="s">
        <v>213</v>
      </c>
      <c r="AT92" s="210" t="s">
        <v>201</v>
      </c>
      <c r="AU92" s="210" t="s">
        <v>76</v>
      </c>
      <c r="AY92" s="17" t="s">
        <v>206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7" t="s">
        <v>83</v>
      </c>
      <c r="BK92" s="211">
        <f>ROUND(I92*H92,2)</f>
        <v>0</v>
      </c>
      <c r="BL92" s="17" t="s">
        <v>214</v>
      </c>
      <c r="BM92" s="210" t="s">
        <v>1157</v>
      </c>
    </row>
    <row r="93" s="2" customFormat="1" ht="24" customHeight="1">
      <c r="A93" s="39"/>
      <c r="B93" s="40"/>
      <c r="C93" s="198" t="s">
        <v>236</v>
      </c>
      <c r="D93" s="198" t="s">
        <v>201</v>
      </c>
      <c r="E93" s="199" t="s">
        <v>288</v>
      </c>
      <c r="F93" s="200" t="s">
        <v>289</v>
      </c>
      <c r="G93" s="201" t="s">
        <v>239</v>
      </c>
      <c r="H93" s="202">
        <v>15</v>
      </c>
      <c r="I93" s="203"/>
      <c r="J93" s="204">
        <f>ROUND(I93*H93,2)</f>
        <v>0</v>
      </c>
      <c r="K93" s="200" t="s">
        <v>212</v>
      </c>
      <c r="L93" s="205"/>
      <c r="M93" s="206" t="s">
        <v>32</v>
      </c>
      <c r="N93" s="207" t="s">
        <v>47</v>
      </c>
      <c r="O93" s="85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0" t="s">
        <v>213</v>
      </c>
      <c r="AT93" s="210" t="s">
        <v>201</v>
      </c>
      <c r="AU93" s="210" t="s">
        <v>76</v>
      </c>
      <c r="AY93" s="17" t="s">
        <v>206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7" t="s">
        <v>83</v>
      </c>
      <c r="BK93" s="211">
        <f>ROUND(I93*H93,2)</f>
        <v>0</v>
      </c>
      <c r="BL93" s="17" t="s">
        <v>214</v>
      </c>
      <c r="BM93" s="210" t="s">
        <v>1158</v>
      </c>
    </row>
    <row r="94" s="2" customFormat="1" ht="24" customHeight="1">
      <c r="A94" s="39"/>
      <c r="B94" s="40"/>
      <c r="C94" s="198" t="s">
        <v>241</v>
      </c>
      <c r="D94" s="198" t="s">
        <v>201</v>
      </c>
      <c r="E94" s="199" t="s">
        <v>521</v>
      </c>
      <c r="F94" s="200" t="s">
        <v>522</v>
      </c>
      <c r="G94" s="201" t="s">
        <v>239</v>
      </c>
      <c r="H94" s="202">
        <v>50</v>
      </c>
      <c r="I94" s="203"/>
      <c r="J94" s="204">
        <f>ROUND(I94*H94,2)</f>
        <v>0</v>
      </c>
      <c r="K94" s="200" t="s">
        <v>212</v>
      </c>
      <c r="L94" s="205"/>
      <c r="M94" s="206" t="s">
        <v>32</v>
      </c>
      <c r="N94" s="207" t="s">
        <v>47</v>
      </c>
      <c r="O94" s="85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0" t="s">
        <v>213</v>
      </c>
      <c r="AT94" s="210" t="s">
        <v>201</v>
      </c>
      <c r="AU94" s="210" t="s">
        <v>76</v>
      </c>
      <c r="AY94" s="17" t="s">
        <v>206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7" t="s">
        <v>83</v>
      </c>
      <c r="BK94" s="211">
        <f>ROUND(I94*H94,2)</f>
        <v>0</v>
      </c>
      <c r="BL94" s="17" t="s">
        <v>214</v>
      </c>
      <c r="BM94" s="210" t="s">
        <v>1159</v>
      </c>
    </row>
    <row r="95" s="2" customFormat="1" ht="24" customHeight="1">
      <c r="A95" s="39"/>
      <c r="B95" s="40"/>
      <c r="C95" s="198" t="s">
        <v>245</v>
      </c>
      <c r="D95" s="198" t="s">
        <v>201</v>
      </c>
      <c r="E95" s="199" t="s">
        <v>525</v>
      </c>
      <c r="F95" s="200" t="s">
        <v>526</v>
      </c>
      <c r="G95" s="201" t="s">
        <v>239</v>
      </c>
      <c r="H95" s="202">
        <v>30</v>
      </c>
      <c r="I95" s="203"/>
      <c r="J95" s="204">
        <f>ROUND(I95*H95,2)</f>
        <v>0</v>
      </c>
      <c r="K95" s="200" t="s">
        <v>212</v>
      </c>
      <c r="L95" s="205"/>
      <c r="M95" s="206" t="s">
        <v>32</v>
      </c>
      <c r="N95" s="207" t="s">
        <v>47</v>
      </c>
      <c r="O95" s="85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0" t="s">
        <v>213</v>
      </c>
      <c r="AT95" s="210" t="s">
        <v>201</v>
      </c>
      <c r="AU95" s="210" t="s">
        <v>76</v>
      </c>
      <c r="AY95" s="17" t="s">
        <v>206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7" t="s">
        <v>83</v>
      </c>
      <c r="BK95" s="211">
        <f>ROUND(I95*H95,2)</f>
        <v>0</v>
      </c>
      <c r="BL95" s="17" t="s">
        <v>214</v>
      </c>
      <c r="BM95" s="210" t="s">
        <v>1160</v>
      </c>
    </row>
    <row r="96" s="2" customFormat="1" ht="24" customHeight="1">
      <c r="A96" s="39"/>
      <c r="B96" s="40"/>
      <c r="C96" s="198" t="s">
        <v>249</v>
      </c>
      <c r="D96" s="198" t="s">
        <v>201</v>
      </c>
      <c r="E96" s="199" t="s">
        <v>529</v>
      </c>
      <c r="F96" s="200" t="s">
        <v>530</v>
      </c>
      <c r="G96" s="201" t="s">
        <v>531</v>
      </c>
      <c r="H96" s="202">
        <v>1</v>
      </c>
      <c r="I96" s="203"/>
      <c r="J96" s="204">
        <f>ROUND(I96*H96,2)</f>
        <v>0</v>
      </c>
      <c r="K96" s="200" t="s">
        <v>212</v>
      </c>
      <c r="L96" s="205"/>
      <c r="M96" s="206" t="s">
        <v>32</v>
      </c>
      <c r="N96" s="207" t="s">
        <v>47</v>
      </c>
      <c r="O96" s="85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0" t="s">
        <v>213</v>
      </c>
      <c r="AT96" s="210" t="s">
        <v>201</v>
      </c>
      <c r="AU96" s="210" t="s">
        <v>76</v>
      </c>
      <c r="AY96" s="17" t="s">
        <v>206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7" t="s">
        <v>83</v>
      </c>
      <c r="BK96" s="211">
        <f>ROUND(I96*H96,2)</f>
        <v>0</v>
      </c>
      <c r="BL96" s="17" t="s">
        <v>214</v>
      </c>
      <c r="BM96" s="210" t="s">
        <v>1161</v>
      </c>
    </row>
    <row r="97" s="2" customFormat="1" ht="24" customHeight="1">
      <c r="A97" s="39"/>
      <c r="B97" s="40"/>
      <c r="C97" s="198" t="s">
        <v>253</v>
      </c>
      <c r="D97" s="198" t="s">
        <v>201</v>
      </c>
      <c r="E97" s="199" t="s">
        <v>304</v>
      </c>
      <c r="F97" s="200" t="s">
        <v>305</v>
      </c>
      <c r="G97" s="201" t="s">
        <v>204</v>
      </c>
      <c r="H97" s="202">
        <v>1</v>
      </c>
      <c r="I97" s="203"/>
      <c r="J97" s="204">
        <f>ROUND(I97*H97,2)</f>
        <v>0</v>
      </c>
      <c r="K97" s="200" t="s">
        <v>212</v>
      </c>
      <c r="L97" s="205"/>
      <c r="M97" s="206" t="s">
        <v>32</v>
      </c>
      <c r="N97" s="207" t="s">
        <v>47</v>
      </c>
      <c r="O97" s="85"/>
      <c r="P97" s="208">
        <f>O97*H97</f>
        <v>0</v>
      </c>
      <c r="Q97" s="208">
        <v>0</v>
      </c>
      <c r="R97" s="208">
        <f>Q97*H97</f>
        <v>0</v>
      </c>
      <c r="S97" s="208">
        <v>0</v>
      </c>
      <c r="T97" s="20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0" t="s">
        <v>213</v>
      </c>
      <c r="AT97" s="210" t="s">
        <v>201</v>
      </c>
      <c r="AU97" s="210" t="s">
        <v>76</v>
      </c>
      <c r="AY97" s="17" t="s">
        <v>206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7" t="s">
        <v>83</v>
      </c>
      <c r="BK97" s="211">
        <f>ROUND(I97*H97,2)</f>
        <v>0</v>
      </c>
      <c r="BL97" s="17" t="s">
        <v>214</v>
      </c>
      <c r="BM97" s="210" t="s">
        <v>1162</v>
      </c>
    </row>
    <row r="98" s="2" customFormat="1" ht="24" customHeight="1">
      <c r="A98" s="39"/>
      <c r="B98" s="40"/>
      <c r="C98" s="198" t="s">
        <v>257</v>
      </c>
      <c r="D98" s="198" t="s">
        <v>201</v>
      </c>
      <c r="E98" s="199" t="s">
        <v>308</v>
      </c>
      <c r="F98" s="200" t="s">
        <v>309</v>
      </c>
      <c r="G98" s="201" t="s">
        <v>239</v>
      </c>
      <c r="H98" s="202">
        <v>2000</v>
      </c>
      <c r="I98" s="203"/>
      <c r="J98" s="204">
        <f>ROUND(I98*H98,2)</f>
        <v>0</v>
      </c>
      <c r="K98" s="200" t="s">
        <v>212</v>
      </c>
      <c r="L98" s="205"/>
      <c r="M98" s="206" t="s">
        <v>32</v>
      </c>
      <c r="N98" s="207" t="s">
        <v>47</v>
      </c>
      <c r="O98" s="85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0" t="s">
        <v>213</v>
      </c>
      <c r="AT98" s="210" t="s">
        <v>201</v>
      </c>
      <c r="AU98" s="210" t="s">
        <v>76</v>
      </c>
      <c r="AY98" s="17" t="s">
        <v>206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7" t="s">
        <v>83</v>
      </c>
      <c r="BK98" s="211">
        <f>ROUND(I98*H98,2)</f>
        <v>0</v>
      </c>
      <c r="BL98" s="17" t="s">
        <v>214</v>
      </c>
      <c r="BM98" s="210" t="s">
        <v>1163</v>
      </c>
    </row>
    <row r="99" s="2" customFormat="1" ht="24" customHeight="1">
      <c r="A99" s="39"/>
      <c r="B99" s="40"/>
      <c r="C99" s="198" t="s">
        <v>261</v>
      </c>
      <c r="D99" s="198" t="s">
        <v>201</v>
      </c>
      <c r="E99" s="199" t="s">
        <v>312</v>
      </c>
      <c r="F99" s="200" t="s">
        <v>313</v>
      </c>
      <c r="G99" s="201" t="s">
        <v>204</v>
      </c>
      <c r="H99" s="202">
        <v>20</v>
      </c>
      <c r="I99" s="203"/>
      <c r="J99" s="204">
        <f>ROUND(I99*H99,2)</f>
        <v>0</v>
      </c>
      <c r="K99" s="200" t="s">
        <v>212</v>
      </c>
      <c r="L99" s="205"/>
      <c r="M99" s="206" t="s">
        <v>32</v>
      </c>
      <c r="N99" s="207" t="s">
        <v>47</v>
      </c>
      <c r="O99" s="85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0" t="s">
        <v>213</v>
      </c>
      <c r="AT99" s="210" t="s">
        <v>201</v>
      </c>
      <c r="AU99" s="210" t="s">
        <v>76</v>
      </c>
      <c r="AY99" s="17" t="s">
        <v>206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7" t="s">
        <v>83</v>
      </c>
      <c r="BK99" s="211">
        <f>ROUND(I99*H99,2)</f>
        <v>0</v>
      </c>
      <c r="BL99" s="17" t="s">
        <v>214</v>
      </c>
      <c r="BM99" s="210" t="s">
        <v>1164</v>
      </c>
    </row>
    <row r="100" s="2" customFormat="1" ht="36" customHeight="1">
      <c r="A100" s="39"/>
      <c r="B100" s="40"/>
      <c r="C100" s="198" t="s">
        <v>8</v>
      </c>
      <c r="D100" s="198" t="s">
        <v>201</v>
      </c>
      <c r="E100" s="199" t="s">
        <v>316</v>
      </c>
      <c r="F100" s="200" t="s">
        <v>317</v>
      </c>
      <c r="G100" s="201" t="s">
        <v>204</v>
      </c>
      <c r="H100" s="202">
        <v>1</v>
      </c>
      <c r="I100" s="203"/>
      <c r="J100" s="204">
        <f>ROUND(I100*H100,2)</f>
        <v>0</v>
      </c>
      <c r="K100" s="200" t="s">
        <v>212</v>
      </c>
      <c r="L100" s="205"/>
      <c r="M100" s="206" t="s">
        <v>32</v>
      </c>
      <c r="N100" s="207" t="s">
        <v>47</v>
      </c>
      <c r="O100" s="85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0" t="s">
        <v>205</v>
      </c>
      <c r="AT100" s="210" t="s">
        <v>201</v>
      </c>
      <c r="AU100" s="210" t="s">
        <v>76</v>
      </c>
      <c r="AY100" s="17" t="s">
        <v>206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7" t="s">
        <v>83</v>
      </c>
      <c r="BK100" s="211">
        <f>ROUND(I100*H100,2)</f>
        <v>0</v>
      </c>
      <c r="BL100" s="17" t="s">
        <v>205</v>
      </c>
      <c r="BM100" s="210" t="s">
        <v>1165</v>
      </c>
    </row>
    <row r="101" s="2" customFormat="1" ht="24" customHeight="1">
      <c r="A101" s="39"/>
      <c r="B101" s="40"/>
      <c r="C101" s="198" t="s">
        <v>268</v>
      </c>
      <c r="D101" s="198" t="s">
        <v>201</v>
      </c>
      <c r="E101" s="199" t="s">
        <v>320</v>
      </c>
      <c r="F101" s="200" t="s">
        <v>321</v>
      </c>
      <c r="G101" s="201" t="s">
        <v>322</v>
      </c>
      <c r="H101" s="202">
        <v>1</v>
      </c>
      <c r="I101" s="203"/>
      <c r="J101" s="204">
        <f>ROUND(I101*H101,2)</f>
        <v>0</v>
      </c>
      <c r="K101" s="200" t="s">
        <v>212</v>
      </c>
      <c r="L101" s="205"/>
      <c r="M101" s="206" t="s">
        <v>32</v>
      </c>
      <c r="N101" s="207" t="s">
        <v>47</v>
      </c>
      <c r="O101" s="85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0" t="s">
        <v>205</v>
      </c>
      <c r="AT101" s="210" t="s">
        <v>201</v>
      </c>
      <c r="AU101" s="210" t="s">
        <v>76</v>
      </c>
      <c r="AY101" s="17" t="s">
        <v>206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7" t="s">
        <v>83</v>
      </c>
      <c r="BK101" s="211">
        <f>ROUND(I101*H101,2)</f>
        <v>0</v>
      </c>
      <c r="BL101" s="17" t="s">
        <v>205</v>
      </c>
      <c r="BM101" s="210" t="s">
        <v>1166</v>
      </c>
    </row>
    <row r="102" s="2" customFormat="1" ht="24" customHeight="1">
      <c r="A102" s="39"/>
      <c r="B102" s="40"/>
      <c r="C102" s="198" t="s">
        <v>272</v>
      </c>
      <c r="D102" s="198" t="s">
        <v>201</v>
      </c>
      <c r="E102" s="199" t="s">
        <v>325</v>
      </c>
      <c r="F102" s="200" t="s">
        <v>326</v>
      </c>
      <c r="G102" s="201" t="s">
        <v>204</v>
      </c>
      <c r="H102" s="202">
        <v>2</v>
      </c>
      <c r="I102" s="203"/>
      <c r="J102" s="204">
        <f>ROUND(I102*H102,2)</f>
        <v>0</v>
      </c>
      <c r="K102" s="200" t="s">
        <v>212</v>
      </c>
      <c r="L102" s="205"/>
      <c r="M102" s="206" t="s">
        <v>32</v>
      </c>
      <c r="N102" s="207" t="s">
        <v>47</v>
      </c>
      <c r="O102" s="85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0" t="s">
        <v>213</v>
      </c>
      <c r="AT102" s="210" t="s">
        <v>201</v>
      </c>
      <c r="AU102" s="210" t="s">
        <v>76</v>
      </c>
      <c r="AY102" s="17" t="s">
        <v>206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7" t="s">
        <v>83</v>
      </c>
      <c r="BK102" s="211">
        <f>ROUND(I102*H102,2)</f>
        <v>0</v>
      </c>
      <c r="BL102" s="17" t="s">
        <v>214</v>
      </c>
      <c r="BM102" s="210" t="s">
        <v>1167</v>
      </c>
    </row>
    <row r="103" s="2" customFormat="1" ht="24" customHeight="1">
      <c r="A103" s="39"/>
      <c r="B103" s="40"/>
      <c r="C103" s="198" t="s">
        <v>276</v>
      </c>
      <c r="D103" s="198" t="s">
        <v>201</v>
      </c>
      <c r="E103" s="199" t="s">
        <v>329</v>
      </c>
      <c r="F103" s="200" t="s">
        <v>330</v>
      </c>
      <c r="G103" s="201" t="s">
        <v>331</v>
      </c>
      <c r="H103" s="202">
        <v>3</v>
      </c>
      <c r="I103" s="203"/>
      <c r="J103" s="204">
        <f>ROUND(I103*H103,2)</f>
        <v>0</v>
      </c>
      <c r="K103" s="200" t="s">
        <v>212</v>
      </c>
      <c r="L103" s="205"/>
      <c r="M103" s="206" t="s">
        <v>32</v>
      </c>
      <c r="N103" s="207" t="s">
        <v>47</v>
      </c>
      <c r="O103" s="85"/>
      <c r="P103" s="208">
        <f>O103*H103</f>
        <v>0</v>
      </c>
      <c r="Q103" s="208">
        <v>1</v>
      </c>
      <c r="R103" s="208">
        <f>Q103*H103</f>
        <v>3</v>
      </c>
      <c r="S103" s="208">
        <v>0</v>
      </c>
      <c r="T103" s="20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0" t="s">
        <v>213</v>
      </c>
      <c r="AT103" s="210" t="s">
        <v>201</v>
      </c>
      <c r="AU103" s="210" t="s">
        <v>76</v>
      </c>
      <c r="AY103" s="17" t="s">
        <v>206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7" t="s">
        <v>83</v>
      </c>
      <c r="BK103" s="211">
        <f>ROUND(I103*H103,2)</f>
        <v>0</v>
      </c>
      <c r="BL103" s="17" t="s">
        <v>214</v>
      </c>
      <c r="BM103" s="210" t="s">
        <v>1168</v>
      </c>
    </row>
    <row r="104" s="2" customFormat="1" ht="24" customHeight="1">
      <c r="A104" s="39"/>
      <c r="B104" s="40"/>
      <c r="C104" s="198" t="s">
        <v>280</v>
      </c>
      <c r="D104" s="198" t="s">
        <v>201</v>
      </c>
      <c r="E104" s="199" t="s">
        <v>334</v>
      </c>
      <c r="F104" s="200" t="s">
        <v>335</v>
      </c>
      <c r="G104" s="201" t="s">
        <v>204</v>
      </c>
      <c r="H104" s="202">
        <v>1</v>
      </c>
      <c r="I104" s="203"/>
      <c r="J104" s="204">
        <f>ROUND(I104*H104,2)</f>
        <v>0</v>
      </c>
      <c r="K104" s="200" t="s">
        <v>212</v>
      </c>
      <c r="L104" s="205"/>
      <c r="M104" s="206" t="s">
        <v>32</v>
      </c>
      <c r="N104" s="207" t="s">
        <v>47</v>
      </c>
      <c r="O104" s="85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0" t="s">
        <v>213</v>
      </c>
      <c r="AT104" s="210" t="s">
        <v>201</v>
      </c>
      <c r="AU104" s="210" t="s">
        <v>76</v>
      </c>
      <c r="AY104" s="17" t="s">
        <v>206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7" t="s">
        <v>83</v>
      </c>
      <c r="BK104" s="211">
        <f>ROUND(I104*H104,2)</f>
        <v>0</v>
      </c>
      <c r="BL104" s="17" t="s">
        <v>214</v>
      </c>
      <c r="BM104" s="210" t="s">
        <v>1169</v>
      </c>
    </row>
    <row r="105" s="2" customFormat="1" ht="24" customHeight="1">
      <c r="A105" s="39"/>
      <c r="B105" s="40"/>
      <c r="C105" s="198" t="s">
        <v>284</v>
      </c>
      <c r="D105" s="198" t="s">
        <v>201</v>
      </c>
      <c r="E105" s="199" t="s">
        <v>338</v>
      </c>
      <c r="F105" s="200" t="s">
        <v>339</v>
      </c>
      <c r="G105" s="201" t="s">
        <v>204</v>
      </c>
      <c r="H105" s="202">
        <v>1</v>
      </c>
      <c r="I105" s="203"/>
      <c r="J105" s="204">
        <f>ROUND(I105*H105,2)</f>
        <v>0</v>
      </c>
      <c r="K105" s="200" t="s">
        <v>212</v>
      </c>
      <c r="L105" s="205"/>
      <c r="M105" s="206" t="s">
        <v>32</v>
      </c>
      <c r="N105" s="207" t="s">
        <v>47</v>
      </c>
      <c r="O105" s="85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0" t="s">
        <v>213</v>
      </c>
      <c r="AT105" s="210" t="s">
        <v>201</v>
      </c>
      <c r="AU105" s="210" t="s">
        <v>76</v>
      </c>
      <c r="AY105" s="17" t="s">
        <v>206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7" t="s">
        <v>83</v>
      </c>
      <c r="BK105" s="211">
        <f>ROUND(I105*H105,2)</f>
        <v>0</v>
      </c>
      <c r="BL105" s="17" t="s">
        <v>214</v>
      </c>
      <c r="BM105" s="210" t="s">
        <v>1170</v>
      </c>
    </row>
    <row r="106" s="2" customFormat="1" ht="24" customHeight="1">
      <c r="A106" s="39"/>
      <c r="B106" s="40"/>
      <c r="C106" s="198" t="s">
        <v>7</v>
      </c>
      <c r="D106" s="198" t="s">
        <v>201</v>
      </c>
      <c r="E106" s="199" t="s">
        <v>342</v>
      </c>
      <c r="F106" s="200" t="s">
        <v>343</v>
      </c>
      <c r="G106" s="201" t="s">
        <v>344</v>
      </c>
      <c r="H106" s="202">
        <v>100</v>
      </c>
      <c r="I106" s="203"/>
      <c r="J106" s="204">
        <f>ROUND(I106*H106,2)</f>
        <v>0</v>
      </c>
      <c r="K106" s="200" t="s">
        <v>212</v>
      </c>
      <c r="L106" s="205"/>
      <c r="M106" s="206" t="s">
        <v>32</v>
      </c>
      <c r="N106" s="207" t="s">
        <v>47</v>
      </c>
      <c r="O106" s="85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0" t="s">
        <v>213</v>
      </c>
      <c r="AT106" s="210" t="s">
        <v>201</v>
      </c>
      <c r="AU106" s="210" t="s">
        <v>76</v>
      </c>
      <c r="AY106" s="17" t="s">
        <v>206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7" t="s">
        <v>83</v>
      </c>
      <c r="BK106" s="211">
        <f>ROUND(I106*H106,2)</f>
        <v>0</v>
      </c>
      <c r="BL106" s="17" t="s">
        <v>214</v>
      </c>
      <c r="BM106" s="210" t="s">
        <v>1171</v>
      </c>
    </row>
    <row r="107" s="2" customFormat="1" ht="24" customHeight="1">
      <c r="A107" s="39"/>
      <c r="B107" s="40"/>
      <c r="C107" s="198" t="s">
        <v>291</v>
      </c>
      <c r="D107" s="198" t="s">
        <v>201</v>
      </c>
      <c r="E107" s="199" t="s">
        <v>347</v>
      </c>
      <c r="F107" s="200" t="s">
        <v>348</v>
      </c>
      <c r="G107" s="201" t="s">
        <v>204</v>
      </c>
      <c r="H107" s="202">
        <v>3</v>
      </c>
      <c r="I107" s="203"/>
      <c r="J107" s="204">
        <f>ROUND(I107*H107,2)</f>
        <v>0</v>
      </c>
      <c r="K107" s="200" t="s">
        <v>212</v>
      </c>
      <c r="L107" s="205"/>
      <c r="M107" s="206" t="s">
        <v>32</v>
      </c>
      <c r="N107" s="207" t="s">
        <v>47</v>
      </c>
      <c r="O107" s="85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0" t="s">
        <v>213</v>
      </c>
      <c r="AT107" s="210" t="s">
        <v>201</v>
      </c>
      <c r="AU107" s="210" t="s">
        <v>76</v>
      </c>
      <c r="AY107" s="17" t="s">
        <v>206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7" t="s">
        <v>83</v>
      </c>
      <c r="BK107" s="211">
        <f>ROUND(I107*H107,2)</f>
        <v>0</v>
      </c>
      <c r="BL107" s="17" t="s">
        <v>214</v>
      </c>
      <c r="BM107" s="210" t="s">
        <v>1172</v>
      </c>
    </row>
    <row r="108" s="2" customFormat="1" ht="24" customHeight="1">
      <c r="A108" s="39"/>
      <c r="B108" s="40"/>
      <c r="C108" s="198" t="s">
        <v>295</v>
      </c>
      <c r="D108" s="198" t="s">
        <v>201</v>
      </c>
      <c r="E108" s="199" t="s">
        <v>351</v>
      </c>
      <c r="F108" s="200" t="s">
        <v>352</v>
      </c>
      <c r="G108" s="201" t="s">
        <v>204</v>
      </c>
      <c r="H108" s="202">
        <v>1</v>
      </c>
      <c r="I108" s="203"/>
      <c r="J108" s="204">
        <f>ROUND(I108*H108,2)</f>
        <v>0</v>
      </c>
      <c r="K108" s="200" t="s">
        <v>212</v>
      </c>
      <c r="L108" s="205"/>
      <c r="M108" s="206" t="s">
        <v>32</v>
      </c>
      <c r="N108" s="207" t="s">
        <v>47</v>
      </c>
      <c r="O108" s="85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0" t="s">
        <v>205</v>
      </c>
      <c r="AT108" s="210" t="s">
        <v>201</v>
      </c>
      <c r="AU108" s="210" t="s">
        <v>76</v>
      </c>
      <c r="AY108" s="17" t="s">
        <v>206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7" t="s">
        <v>83</v>
      </c>
      <c r="BK108" s="211">
        <f>ROUND(I108*H108,2)</f>
        <v>0</v>
      </c>
      <c r="BL108" s="17" t="s">
        <v>205</v>
      </c>
      <c r="BM108" s="210" t="s">
        <v>1173</v>
      </c>
    </row>
    <row r="109" s="2" customFormat="1" ht="24" customHeight="1">
      <c r="A109" s="39"/>
      <c r="B109" s="40"/>
      <c r="C109" s="198" t="s">
        <v>299</v>
      </c>
      <c r="D109" s="198" t="s">
        <v>201</v>
      </c>
      <c r="E109" s="199" t="s">
        <v>355</v>
      </c>
      <c r="F109" s="200" t="s">
        <v>356</v>
      </c>
      <c r="G109" s="201" t="s">
        <v>204</v>
      </c>
      <c r="H109" s="202">
        <v>11</v>
      </c>
      <c r="I109" s="203"/>
      <c r="J109" s="204">
        <f>ROUND(I109*H109,2)</f>
        <v>0</v>
      </c>
      <c r="K109" s="200" t="s">
        <v>212</v>
      </c>
      <c r="L109" s="205"/>
      <c r="M109" s="206" t="s">
        <v>32</v>
      </c>
      <c r="N109" s="207" t="s">
        <v>47</v>
      </c>
      <c r="O109" s="85"/>
      <c r="P109" s="208">
        <f>O109*H109</f>
        <v>0</v>
      </c>
      <c r="Q109" s="208">
        <v>0</v>
      </c>
      <c r="R109" s="208">
        <f>Q109*H109</f>
        <v>0</v>
      </c>
      <c r="S109" s="208">
        <v>0</v>
      </c>
      <c r="T109" s="20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0" t="s">
        <v>213</v>
      </c>
      <c r="AT109" s="210" t="s">
        <v>201</v>
      </c>
      <c r="AU109" s="210" t="s">
        <v>76</v>
      </c>
      <c r="AY109" s="17" t="s">
        <v>206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7" t="s">
        <v>83</v>
      </c>
      <c r="BK109" s="211">
        <f>ROUND(I109*H109,2)</f>
        <v>0</v>
      </c>
      <c r="BL109" s="17" t="s">
        <v>214</v>
      </c>
      <c r="BM109" s="210" t="s">
        <v>1174</v>
      </c>
    </row>
    <row r="110" s="2" customFormat="1">
      <c r="A110" s="39"/>
      <c r="B110" s="40"/>
      <c r="C110" s="41"/>
      <c r="D110" s="212" t="s">
        <v>208</v>
      </c>
      <c r="E110" s="41"/>
      <c r="F110" s="213" t="s">
        <v>358</v>
      </c>
      <c r="G110" s="41"/>
      <c r="H110" s="41"/>
      <c r="I110" s="147"/>
      <c r="J110" s="41"/>
      <c r="K110" s="41"/>
      <c r="L110" s="45"/>
      <c r="M110" s="214"/>
      <c r="N110" s="215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7" t="s">
        <v>208</v>
      </c>
      <c r="AU110" s="17" t="s">
        <v>76</v>
      </c>
    </row>
    <row r="111" s="2" customFormat="1" ht="24" customHeight="1">
      <c r="A111" s="39"/>
      <c r="B111" s="40"/>
      <c r="C111" s="198" t="s">
        <v>303</v>
      </c>
      <c r="D111" s="198" t="s">
        <v>201</v>
      </c>
      <c r="E111" s="199" t="s">
        <v>607</v>
      </c>
      <c r="F111" s="200" t="s">
        <v>608</v>
      </c>
      <c r="G111" s="201" t="s">
        <v>204</v>
      </c>
      <c r="H111" s="202">
        <v>1</v>
      </c>
      <c r="I111" s="203"/>
      <c r="J111" s="204">
        <f>ROUND(I111*H111,2)</f>
        <v>0</v>
      </c>
      <c r="K111" s="200" t="s">
        <v>212</v>
      </c>
      <c r="L111" s="205"/>
      <c r="M111" s="206" t="s">
        <v>32</v>
      </c>
      <c r="N111" s="207" t="s">
        <v>47</v>
      </c>
      <c r="O111" s="85"/>
      <c r="P111" s="208">
        <f>O111*H111</f>
        <v>0</v>
      </c>
      <c r="Q111" s="208">
        <v>0</v>
      </c>
      <c r="R111" s="208">
        <f>Q111*H111</f>
        <v>0</v>
      </c>
      <c r="S111" s="208">
        <v>0</v>
      </c>
      <c r="T111" s="20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0" t="s">
        <v>213</v>
      </c>
      <c r="AT111" s="210" t="s">
        <v>201</v>
      </c>
      <c r="AU111" s="210" t="s">
        <v>76</v>
      </c>
      <c r="AY111" s="17" t="s">
        <v>206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7" t="s">
        <v>83</v>
      </c>
      <c r="BK111" s="211">
        <f>ROUND(I111*H111,2)</f>
        <v>0</v>
      </c>
      <c r="BL111" s="17" t="s">
        <v>214</v>
      </c>
      <c r="BM111" s="210" t="s">
        <v>1175</v>
      </c>
    </row>
    <row r="112" s="2" customFormat="1" ht="24" customHeight="1">
      <c r="A112" s="39"/>
      <c r="B112" s="40"/>
      <c r="C112" s="198" t="s">
        <v>307</v>
      </c>
      <c r="D112" s="198" t="s">
        <v>201</v>
      </c>
      <c r="E112" s="199" t="s">
        <v>360</v>
      </c>
      <c r="F112" s="200" t="s">
        <v>361</v>
      </c>
      <c r="G112" s="201" t="s">
        <v>239</v>
      </c>
      <c r="H112" s="202">
        <v>4</v>
      </c>
      <c r="I112" s="203"/>
      <c r="J112" s="204">
        <f>ROUND(I112*H112,2)</f>
        <v>0</v>
      </c>
      <c r="K112" s="200" t="s">
        <v>212</v>
      </c>
      <c r="L112" s="205"/>
      <c r="M112" s="206" t="s">
        <v>32</v>
      </c>
      <c r="N112" s="207" t="s">
        <v>47</v>
      </c>
      <c r="O112" s="85"/>
      <c r="P112" s="208">
        <f>O112*H112</f>
        <v>0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0" t="s">
        <v>213</v>
      </c>
      <c r="AT112" s="210" t="s">
        <v>201</v>
      </c>
      <c r="AU112" s="210" t="s">
        <v>76</v>
      </c>
      <c r="AY112" s="17" t="s">
        <v>206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7" t="s">
        <v>83</v>
      </c>
      <c r="BK112" s="211">
        <f>ROUND(I112*H112,2)</f>
        <v>0</v>
      </c>
      <c r="BL112" s="17" t="s">
        <v>214</v>
      </c>
      <c r="BM112" s="210" t="s">
        <v>1176</v>
      </c>
    </row>
    <row r="113" s="2" customFormat="1" ht="24" customHeight="1">
      <c r="A113" s="39"/>
      <c r="B113" s="40"/>
      <c r="C113" s="198" t="s">
        <v>311</v>
      </c>
      <c r="D113" s="198" t="s">
        <v>201</v>
      </c>
      <c r="E113" s="199" t="s">
        <v>364</v>
      </c>
      <c r="F113" s="200" t="s">
        <v>365</v>
      </c>
      <c r="G113" s="201" t="s">
        <v>204</v>
      </c>
      <c r="H113" s="202">
        <v>4</v>
      </c>
      <c r="I113" s="203"/>
      <c r="J113" s="204">
        <f>ROUND(I113*H113,2)</f>
        <v>0</v>
      </c>
      <c r="K113" s="200" t="s">
        <v>212</v>
      </c>
      <c r="L113" s="205"/>
      <c r="M113" s="206" t="s">
        <v>32</v>
      </c>
      <c r="N113" s="207" t="s">
        <v>47</v>
      </c>
      <c r="O113" s="85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0" t="s">
        <v>213</v>
      </c>
      <c r="AT113" s="210" t="s">
        <v>201</v>
      </c>
      <c r="AU113" s="210" t="s">
        <v>76</v>
      </c>
      <c r="AY113" s="17" t="s">
        <v>206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7" t="s">
        <v>83</v>
      </c>
      <c r="BK113" s="211">
        <f>ROUND(I113*H113,2)</f>
        <v>0</v>
      </c>
      <c r="BL113" s="17" t="s">
        <v>214</v>
      </c>
      <c r="BM113" s="210" t="s">
        <v>1177</v>
      </c>
    </row>
    <row r="114" s="2" customFormat="1" ht="24" customHeight="1">
      <c r="A114" s="39"/>
      <c r="B114" s="40"/>
      <c r="C114" s="198" t="s">
        <v>315</v>
      </c>
      <c r="D114" s="198" t="s">
        <v>201</v>
      </c>
      <c r="E114" s="199" t="s">
        <v>368</v>
      </c>
      <c r="F114" s="200" t="s">
        <v>369</v>
      </c>
      <c r="G114" s="201" t="s">
        <v>204</v>
      </c>
      <c r="H114" s="202">
        <v>8</v>
      </c>
      <c r="I114" s="203"/>
      <c r="J114" s="204">
        <f>ROUND(I114*H114,2)</f>
        <v>0</v>
      </c>
      <c r="K114" s="200" t="s">
        <v>212</v>
      </c>
      <c r="L114" s="205"/>
      <c r="M114" s="206" t="s">
        <v>32</v>
      </c>
      <c r="N114" s="207" t="s">
        <v>47</v>
      </c>
      <c r="O114" s="85"/>
      <c r="P114" s="208">
        <f>O114*H114</f>
        <v>0</v>
      </c>
      <c r="Q114" s="208">
        <v>0</v>
      </c>
      <c r="R114" s="208">
        <f>Q114*H114</f>
        <v>0</v>
      </c>
      <c r="S114" s="208">
        <v>0</v>
      </c>
      <c r="T114" s="20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0" t="s">
        <v>213</v>
      </c>
      <c r="AT114" s="210" t="s">
        <v>201</v>
      </c>
      <c r="AU114" s="210" t="s">
        <v>76</v>
      </c>
      <c r="AY114" s="17" t="s">
        <v>206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7" t="s">
        <v>83</v>
      </c>
      <c r="BK114" s="211">
        <f>ROUND(I114*H114,2)</f>
        <v>0</v>
      </c>
      <c r="BL114" s="17" t="s">
        <v>214</v>
      </c>
      <c r="BM114" s="210" t="s">
        <v>1178</v>
      </c>
    </row>
    <row r="115" s="2" customFormat="1" ht="24" customHeight="1">
      <c r="A115" s="39"/>
      <c r="B115" s="40"/>
      <c r="C115" s="198" t="s">
        <v>319</v>
      </c>
      <c r="D115" s="198" t="s">
        <v>201</v>
      </c>
      <c r="E115" s="199" t="s">
        <v>372</v>
      </c>
      <c r="F115" s="200" t="s">
        <v>373</v>
      </c>
      <c r="G115" s="201" t="s">
        <v>204</v>
      </c>
      <c r="H115" s="202">
        <v>1</v>
      </c>
      <c r="I115" s="203"/>
      <c r="J115" s="204">
        <f>ROUND(I115*H115,2)</f>
        <v>0</v>
      </c>
      <c r="K115" s="200" t="s">
        <v>212</v>
      </c>
      <c r="L115" s="205"/>
      <c r="M115" s="206" t="s">
        <v>32</v>
      </c>
      <c r="N115" s="207" t="s">
        <v>47</v>
      </c>
      <c r="O115" s="85"/>
      <c r="P115" s="208">
        <f>O115*H115</f>
        <v>0</v>
      </c>
      <c r="Q115" s="208">
        <v>0</v>
      </c>
      <c r="R115" s="208">
        <f>Q115*H115</f>
        <v>0</v>
      </c>
      <c r="S115" s="208">
        <v>0</v>
      </c>
      <c r="T115" s="20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0" t="s">
        <v>213</v>
      </c>
      <c r="AT115" s="210" t="s">
        <v>201</v>
      </c>
      <c r="AU115" s="210" t="s">
        <v>76</v>
      </c>
      <c r="AY115" s="17" t="s">
        <v>206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7" t="s">
        <v>83</v>
      </c>
      <c r="BK115" s="211">
        <f>ROUND(I115*H115,2)</f>
        <v>0</v>
      </c>
      <c r="BL115" s="17" t="s">
        <v>214</v>
      </c>
      <c r="BM115" s="210" t="s">
        <v>1179</v>
      </c>
    </row>
    <row r="116" s="2" customFormat="1" ht="24" customHeight="1">
      <c r="A116" s="39"/>
      <c r="B116" s="40"/>
      <c r="C116" s="198" t="s">
        <v>324</v>
      </c>
      <c r="D116" s="198" t="s">
        <v>201</v>
      </c>
      <c r="E116" s="199" t="s">
        <v>376</v>
      </c>
      <c r="F116" s="200" t="s">
        <v>377</v>
      </c>
      <c r="G116" s="201" t="s">
        <v>204</v>
      </c>
      <c r="H116" s="202">
        <v>1</v>
      </c>
      <c r="I116" s="203"/>
      <c r="J116" s="204">
        <f>ROUND(I116*H116,2)</f>
        <v>0</v>
      </c>
      <c r="K116" s="200" t="s">
        <v>212</v>
      </c>
      <c r="L116" s="205"/>
      <c r="M116" s="206" t="s">
        <v>32</v>
      </c>
      <c r="N116" s="207" t="s">
        <v>47</v>
      </c>
      <c r="O116" s="85"/>
      <c r="P116" s="208">
        <f>O116*H116</f>
        <v>0</v>
      </c>
      <c r="Q116" s="208">
        <v>0</v>
      </c>
      <c r="R116" s="208">
        <f>Q116*H116</f>
        <v>0</v>
      </c>
      <c r="S116" s="208">
        <v>0</v>
      </c>
      <c r="T116" s="20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0" t="s">
        <v>213</v>
      </c>
      <c r="AT116" s="210" t="s">
        <v>201</v>
      </c>
      <c r="AU116" s="210" t="s">
        <v>76</v>
      </c>
      <c r="AY116" s="17" t="s">
        <v>206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7" t="s">
        <v>83</v>
      </c>
      <c r="BK116" s="211">
        <f>ROUND(I116*H116,2)</f>
        <v>0</v>
      </c>
      <c r="BL116" s="17" t="s">
        <v>214</v>
      </c>
      <c r="BM116" s="210" t="s">
        <v>1180</v>
      </c>
    </row>
    <row r="117" s="2" customFormat="1" ht="24" customHeight="1">
      <c r="A117" s="39"/>
      <c r="B117" s="40"/>
      <c r="C117" s="198" t="s">
        <v>328</v>
      </c>
      <c r="D117" s="198" t="s">
        <v>201</v>
      </c>
      <c r="E117" s="199" t="s">
        <v>380</v>
      </c>
      <c r="F117" s="200" t="s">
        <v>381</v>
      </c>
      <c r="G117" s="201" t="s">
        <v>204</v>
      </c>
      <c r="H117" s="202">
        <v>1</v>
      </c>
      <c r="I117" s="203"/>
      <c r="J117" s="204">
        <f>ROUND(I117*H117,2)</f>
        <v>0</v>
      </c>
      <c r="K117" s="200" t="s">
        <v>212</v>
      </c>
      <c r="L117" s="205"/>
      <c r="M117" s="206" t="s">
        <v>32</v>
      </c>
      <c r="N117" s="207" t="s">
        <v>47</v>
      </c>
      <c r="O117" s="85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0" t="s">
        <v>205</v>
      </c>
      <c r="AT117" s="210" t="s">
        <v>201</v>
      </c>
      <c r="AU117" s="210" t="s">
        <v>76</v>
      </c>
      <c r="AY117" s="17" t="s">
        <v>206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7" t="s">
        <v>83</v>
      </c>
      <c r="BK117" s="211">
        <f>ROUND(I117*H117,2)</f>
        <v>0</v>
      </c>
      <c r="BL117" s="17" t="s">
        <v>205</v>
      </c>
      <c r="BM117" s="210" t="s">
        <v>1181</v>
      </c>
    </row>
    <row r="118" s="2" customFormat="1" ht="24" customHeight="1">
      <c r="A118" s="39"/>
      <c r="B118" s="40"/>
      <c r="C118" s="198" t="s">
        <v>333</v>
      </c>
      <c r="D118" s="198" t="s">
        <v>201</v>
      </c>
      <c r="E118" s="199" t="s">
        <v>384</v>
      </c>
      <c r="F118" s="200" t="s">
        <v>385</v>
      </c>
      <c r="G118" s="201" t="s">
        <v>239</v>
      </c>
      <c r="H118" s="202">
        <v>60</v>
      </c>
      <c r="I118" s="203"/>
      <c r="J118" s="204">
        <f>ROUND(I118*H118,2)</f>
        <v>0</v>
      </c>
      <c r="K118" s="200" t="s">
        <v>212</v>
      </c>
      <c r="L118" s="205"/>
      <c r="M118" s="206" t="s">
        <v>32</v>
      </c>
      <c r="N118" s="207" t="s">
        <v>47</v>
      </c>
      <c r="O118" s="85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0" t="s">
        <v>213</v>
      </c>
      <c r="AT118" s="210" t="s">
        <v>201</v>
      </c>
      <c r="AU118" s="210" t="s">
        <v>76</v>
      </c>
      <c r="AY118" s="17" t="s">
        <v>206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7" t="s">
        <v>83</v>
      </c>
      <c r="BK118" s="211">
        <f>ROUND(I118*H118,2)</f>
        <v>0</v>
      </c>
      <c r="BL118" s="17" t="s">
        <v>214</v>
      </c>
      <c r="BM118" s="210" t="s">
        <v>1182</v>
      </c>
    </row>
    <row r="119" s="2" customFormat="1" ht="24" customHeight="1">
      <c r="A119" s="39"/>
      <c r="B119" s="40"/>
      <c r="C119" s="198" t="s">
        <v>337</v>
      </c>
      <c r="D119" s="198" t="s">
        <v>201</v>
      </c>
      <c r="E119" s="199" t="s">
        <v>388</v>
      </c>
      <c r="F119" s="200" t="s">
        <v>389</v>
      </c>
      <c r="G119" s="201" t="s">
        <v>239</v>
      </c>
      <c r="H119" s="202">
        <v>30</v>
      </c>
      <c r="I119" s="203"/>
      <c r="J119" s="204">
        <f>ROUND(I119*H119,2)</f>
        <v>0</v>
      </c>
      <c r="K119" s="200" t="s">
        <v>212</v>
      </c>
      <c r="L119" s="205"/>
      <c r="M119" s="206" t="s">
        <v>32</v>
      </c>
      <c r="N119" s="207" t="s">
        <v>47</v>
      </c>
      <c r="O119" s="85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0" t="s">
        <v>213</v>
      </c>
      <c r="AT119" s="210" t="s">
        <v>201</v>
      </c>
      <c r="AU119" s="210" t="s">
        <v>76</v>
      </c>
      <c r="AY119" s="17" t="s">
        <v>206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7" t="s">
        <v>83</v>
      </c>
      <c r="BK119" s="211">
        <f>ROUND(I119*H119,2)</f>
        <v>0</v>
      </c>
      <c r="BL119" s="17" t="s">
        <v>214</v>
      </c>
      <c r="BM119" s="210" t="s">
        <v>1183</v>
      </c>
    </row>
    <row r="120" s="2" customFormat="1" ht="24" customHeight="1">
      <c r="A120" s="39"/>
      <c r="B120" s="40"/>
      <c r="C120" s="198" t="s">
        <v>341</v>
      </c>
      <c r="D120" s="198" t="s">
        <v>201</v>
      </c>
      <c r="E120" s="199" t="s">
        <v>392</v>
      </c>
      <c r="F120" s="200" t="s">
        <v>393</v>
      </c>
      <c r="G120" s="201" t="s">
        <v>239</v>
      </c>
      <c r="H120" s="202">
        <v>18</v>
      </c>
      <c r="I120" s="203"/>
      <c r="J120" s="204">
        <f>ROUND(I120*H120,2)</f>
        <v>0</v>
      </c>
      <c r="K120" s="200" t="s">
        <v>212</v>
      </c>
      <c r="L120" s="205"/>
      <c r="M120" s="206" t="s">
        <v>32</v>
      </c>
      <c r="N120" s="207" t="s">
        <v>47</v>
      </c>
      <c r="O120" s="85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0" t="s">
        <v>213</v>
      </c>
      <c r="AT120" s="210" t="s">
        <v>201</v>
      </c>
      <c r="AU120" s="210" t="s">
        <v>76</v>
      </c>
      <c r="AY120" s="17" t="s">
        <v>206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7" t="s">
        <v>83</v>
      </c>
      <c r="BK120" s="211">
        <f>ROUND(I120*H120,2)</f>
        <v>0</v>
      </c>
      <c r="BL120" s="17" t="s">
        <v>214</v>
      </c>
      <c r="BM120" s="210" t="s">
        <v>1184</v>
      </c>
    </row>
    <row r="121" s="2" customFormat="1" ht="36" customHeight="1">
      <c r="A121" s="39"/>
      <c r="B121" s="40"/>
      <c r="C121" s="198" t="s">
        <v>346</v>
      </c>
      <c r="D121" s="198" t="s">
        <v>201</v>
      </c>
      <c r="E121" s="199" t="s">
        <v>396</v>
      </c>
      <c r="F121" s="200" t="s">
        <v>397</v>
      </c>
      <c r="G121" s="201" t="s">
        <v>204</v>
      </c>
      <c r="H121" s="202">
        <v>1</v>
      </c>
      <c r="I121" s="203"/>
      <c r="J121" s="204">
        <f>ROUND(I121*H121,2)</f>
        <v>0</v>
      </c>
      <c r="K121" s="200" t="s">
        <v>212</v>
      </c>
      <c r="L121" s="205"/>
      <c r="M121" s="206" t="s">
        <v>32</v>
      </c>
      <c r="N121" s="207" t="s">
        <v>47</v>
      </c>
      <c r="O121" s="85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0" t="s">
        <v>213</v>
      </c>
      <c r="AT121" s="210" t="s">
        <v>201</v>
      </c>
      <c r="AU121" s="210" t="s">
        <v>76</v>
      </c>
      <c r="AY121" s="17" t="s">
        <v>206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7" t="s">
        <v>83</v>
      </c>
      <c r="BK121" s="211">
        <f>ROUND(I121*H121,2)</f>
        <v>0</v>
      </c>
      <c r="BL121" s="17" t="s">
        <v>214</v>
      </c>
      <c r="BM121" s="210" t="s">
        <v>1185</v>
      </c>
    </row>
    <row r="122" s="2" customFormat="1" ht="24" customHeight="1">
      <c r="A122" s="39"/>
      <c r="B122" s="40"/>
      <c r="C122" s="198" t="s">
        <v>350</v>
      </c>
      <c r="D122" s="198" t="s">
        <v>201</v>
      </c>
      <c r="E122" s="199" t="s">
        <v>400</v>
      </c>
      <c r="F122" s="200" t="s">
        <v>401</v>
      </c>
      <c r="G122" s="201" t="s">
        <v>204</v>
      </c>
      <c r="H122" s="202">
        <v>1</v>
      </c>
      <c r="I122" s="203"/>
      <c r="J122" s="204">
        <f>ROUND(I122*H122,2)</f>
        <v>0</v>
      </c>
      <c r="K122" s="200" t="s">
        <v>212</v>
      </c>
      <c r="L122" s="205"/>
      <c r="M122" s="206" t="s">
        <v>32</v>
      </c>
      <c r="N122" s="207" t="s">
        <v>47</v>
      </c>
      <c r="O122" s="85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0" t="s">
        <v>213</v>
      </c>
      <c r="AT122" s="210" t="s">
        <v>201</v>
      </c>
      <c r="AU122" s="210" t="s">
        <v>76</v>
      </c>
      <c r="AY122" s="17" t="s">
        <v>206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7" t="s">
        <v>83</v>
      </c>
      <c r="BK122" s="211">
        <f>ROUND(I122*H122,2)</f>
        <v>0</v>
      </c>
      <c r="BL122" s="17" t="s">
        <v>214</v>
      </c>
      <c r="BM122" s="210" t="s">
        <v>1186</v>
      </c>
    </row>
    <row r="123" s="2" customFormat="1" ht="24" customHeight="1">
      <c r="A123" s="39"/>
      <c r="B123" s="40"/>
      <c r="C123" s="198" t="s">
        <v>354</v>
      </c>
      <c r="D123" s="198" t="s">
        <v>201</v>
      </c>
      <c r="E123" s="199" t="s">
        <v>404</v>
      </c>
      <c r="F123" s="200" t="s">
        <v>405</v>
      </c>
      <c r="G123" s="201" t="s">
        <v>204</v>
      </c>
      <c r="H123" s="202">
        <v>3</v>
      </c>
      <c r="I123" s="203"/>
      <c r="J123" s="204">
        <f>ROUND(I123*H123,2)</f>
        <v>0</v>
      </c>
      <c r="K123" s="200" t="s">
        <v>212</v>
      </c>
      <c r="L123" s="205"/>
      <c r="M123" s="206" t="s">
        <v>32</v>
      </c>
      <c r="N123" s="207" t="s">
        <v>47</v>
      </c>
      <c r="O123" s="85"/>
      <c r="P123" s="208">
        <f>O123*H123</f>
        <v>0</v>
      </c>
      <c r="Q123" s="208">
        <v>0</v>
      </c>
      <c r="R123" s="208">
        <f>Q123*H123</f>
        <v>0</v>
      </c>
      <c r="S123" s="208">
        <v>0</v>
      </c>
      <c r="T123" s="20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0" t="s">
        <v>213</v>
      </c>
      <c r="AT123" s="210" t="s">
        <v>201</v>
      </c>
      <c r="AU123" s="210" t="s">
        <v>76</v>
      </c>
      <c r="AY123" s="17" t="s">
        <v>206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7" t="s">
        <v>83</v>
      </c>
      <c r="BK123" s="211">
        <f>ROUND(I123*H123,2)</f>
        <v>0</v>
      </c>
      <c r="BL123" s="17" t="s">
        <v>214</v>
      </c>
      <c r="BM123" s="210" t="s">
        <v>1187</v>
      </c>
    </row>
    <row r="124" s="2" customFormat="1" ht="24" customHeight="1">
      <c r="A124" s="39"/>
      <c r="B124" s="40"/>
      <c r="C124" s="198" t="s">
        <v>359</v>
      </c>
      <c r="D124" s="198" t="s">
        <v>201</v>
      </c>
      <c r="E124" s="199" t="s">
        <v>408</v>
      </c>
      <c r="F124" s="200" t="s">
        <v>409</v>
      </c>
      <c r="G124" s="201" t="s">
        <v>204</v>
      </c>
      <c r="H124" s="202">
        <v>1</v>
      </c>
      <c r="I124" s="203"/>
      <c r="J124" s="204">
        <f>ROUND(I124*H124,2)</f>
        <v>0</v>
      </c>
      <c r="K124" s="200" t="s">
        <v>212</v>
      </c>
      <c r="L124" s="205"/>
      <c r="M124" s="206" t="s">
        <v>32</v>
      </c>
      <c r="N124" s="207" t="s">
        <v>47</v>
      </c>
      <c r="O124" s="85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0" t="s">
        <v>213</v>
      </c>
      <c r="AT124" s="210" t="s">
        <v>201</v>
      </c>
      <c r="AU124" s="210" t="s">
        <v>76</v>
      </c>
      <c r="AY124" s="17" t="s">
        <v>206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7" t="s">
        <v>83</v>
      </c>
      <c r="BK124" s="211">
        <f>ROUND(I124*H124,2)</f>
        <v>0</v>
      </c>
      <c r="BL124" s="17" t="s">
        <v>214</v>
      </c>
      <c r="BM124" s="210" t="s">
        <v>1188</v>
      </c>
    </row>
    <row r="125" s="2" customFormat="1" ht="24" customHeight="1">
      <c r="A125" s="39"/>
      <c r="B125" s="40"/>
      <c r="C125" s="198" t="s">
        <v>363</v>
      </c>
      <c r="D125" s="198" t="s">
        <v>201</v>
      </c>
      <c r="E125" s="199" t="s">
        <v>412</v>
      </c>
      <c r="F125" s="200" t="s">
        <v>413</v>
      </c>
      <c r="G125" s="201" t="s">
        <v>204</v>
      </c>
      <c r="H125" s="202">
        <v>1</v>
      </c>
      <c r="I125" s="203"/>
      <c r="J125" s="204">
        <f>ROUND(I125*H125,2)</f>
        <v>0</v>
      </c>
      <c r="K125" s="200" t="s">
        <v>212</v>
      </c>
      <c r="L125" s="205"/>
      <c r="M125" s="206" t="s">
        <v>32</v>
      </c>
      <c r="N125" s="207" t="s">
        <v>47</v>
      </c>
      <c r="O125" s="85"/>
      <c r="P125" s="208">
        <f>O125*H125</f>
        <v>0</v>
      </c>
      <c r="Q125" s="208">
        <v>0</v>
      </c>
      <c r="R125" s="208">
        <f>Q125*H125</f>
        <v>0</v>
      </c>
      <c r="S125" s="208">
        <v>0</v>
      </c>
      <c r="T125" s="20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0" t="s">
        <v>213</v>
      </c>
      <c r="AT125" s="210" t="s">
        <v>201</v>
      </c>
      <c r="AU125" s="210" t="s">
        <v>76</v>
      </c>
      <c r="AY125" s="17" t="s">
        <v>206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7" t="s">
        <v>83</v>
      </c>
      <c r="BK125" s="211">
        <f>ROUND(I125*H125,2)</f>
        <v>0</v>
      </c>
      <c r="BL125" s="17" t="s">
        <v>214</v>
      </c>
      <c r="BM125" s="210" t="s">
        <v>1189</v>
      </c>
    </row>
    <row r="126" s="2" customFormat="1" ht="24" customHeight="1">
      <c r="A126" s="39"/>
      <c r="B126" s="40"/>
      <c r="C126" s="198" t="s">
        <v>367</v>
      </c>
      <c r="D126" s="198" t="s">
        <v>201</v>
      </c>
      <c r="E126" s="199" t="s">
        <v>416</v>
      </c>
      <c r="F126" s="200" t="s">
        <v>417</v>
      </c>
      <c r="G126" s="201" t="s">
        <v>204</v>
      </c>
      <c r="H126" s="202">
        <v>2</v>
      </c>
      <c r="I126" s="203"/>
      <c r="J126" s="204">
        <f>ROUND(I126*H126,2)</f>
        <v>0</v>
      </c>
      <c r="K126" s="200" t="s">
        <v>212</v>
      </c>
      <c r="L126" s="205"/>
      <c r="M126" s="206" t="s">
        <v>32</v>
      </c>
      <c r="N126" s="207" t="s">
        <v>47</v>
      </c>
      <c r="O126" s="85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0" t="s">
        <v>213</v>
      </c>
      <c r="AT126" s="210" t="s">
        <v>201</v>
      </c>
      <c r="AU126" s="210" t="s">
        <v>76</v>
      </c>
      <c r="AY126" s="17" t="s">
        <v>206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7" t="s">
        <v>83</v>
      </c>
      <c r="BK126" s="211">
        <f>ROUND(I126*H126,2)</f>
        <v>0</v>
      </c>
      <c r="BL126" s="17" t="s">
        <v>214</v>
      </c>
      <c r="BM126" s="210" t="s">
        <v>1190</v>
      </c>
    </row>
    <row r="127" s="2" customFormat="1" ht="24" customHeight="1">
      <c r="A127" s="39"/>
      <c r="B127" s="40"/>
      <c r="C127" s="198" t="s">
        <v>371</v>
      </c>
      <c r="D127" s="198" t="s">
        <v>201</v>
      </c>
      <c r="E127" s="199" t="s">
        <v>420</v>
      </c>
      <c r="F127" s="200" t="s">
        <v>421</v>
      </c>
      <c r="G127" s="201" t="s">
        <v>204</v>
      </c>
      <c r="H127" s="202">
        <v>1</v>
      </c>
      <c r="I127" s="203"/>
      <c r="J127" s="204">
        <f>ROUND(I127*H127,2)</f>
        <v>0</v>
      </c>
      <c r="K127" s="200" t="s">
        <v>212</v>
      </c>
      <c r="L127" s="205"/>
      <c r="M127" s="206" t="s">
        <v>32</v>
      </c>
      <c r="N127" s="207" t="s">
        <v>47</v>
      </c>
      <c r="O127" s="85"/>
      <c r="P127" s="208">
        <f>O127*H127</f>
        <v>0</v>
      </c>
      <c r="Q127" s="208">
        <v>0</v>
      </c>
      <c r="R127" s="208">
        <f>Q127*H127</f>
        <v>0</v>
      </c>
      <c r="S127" s="208">
        <v>0</v>
      </c>
      <c r="T127" s="20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0" t="s">
        <v>213</v>
      </c>
      <c r="AT127" s="210" t="s">
        <v>201</v>
      </c>
      <c r="AU127" s="210" t="s">
        <v>76</v>
      </c>
      <c r="AY127" s="17" t="s">
        <v>206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7" t="s">
        <v>83</v>
      </c>
      <c r="BK127" s="211">
        <f>ROUND(I127*H127,2)</f>
        <v>0</v>
      </c>
      <c r="BL127" s="17" t="s">
        <v>214</v>
      </c>
      <c r="BM127" s="210" t="s">
        <v>1191</v>
      </c>
    </row>
    <row r="128" s="2" customFormat="1" ht="24" customHeight="1">
      <c r="A128" s="39"/>
      <c r="B128" s="40"/>
      <c r="C128" s="198" t="s">
        <v>375</v>
      </c>
      <c r="D128" s="198" t="s">
        <v>201</v>
      </c>
      <c r="E128" s="199" t="s">
        <v>424</v>
      </c>
      <c r="F128" s="200" t="s">
        <v>425</v>
      </c>
      <c r="G128" s="201" t="s">
        <v>204</v>
      </c>
      <c r="H128" s="202">
        <v>2</v>
      </c>
      <c r="I128" s="203"/>
      <c r="J128" s="204">
        <f>ROUND(I128*H128,2)</f>
        <v>0</v>
      </c>
      <c r="K128" s="200" t="s">
        <v>212</v>
      </c>
      <c r="L128" s="205"/>
      <c r="M128" s="206" t="s">
        <v>32</v>
      </c>
      <c r="N128" s="207" t="s">
        <v>47</v>
      </c>
      <c r="O128" s="85"/>
      <c r="P128" s="208">
        <f>O128*H128</f>
        <v>0</v>
      </c>
      <c r="Q128" s="208">
        <v>0</v>
      </c>
      <c r="R128" s="208">
        <f>Q128*H128</f>
        <v>0</v>
      </c>
      <c r="S128" s="208">
        <v>0</v>
      </c>
      <c r="T128" s="20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0" t="s">
        <v>213</v>
      </c>
      <c r="AT128" s="210" t="s">
        <v>201</v>
      </c>
      <c r="AU128" s="210" t="s">
        <v>76</v>
      </c>
      <c r="AY128" s="17" t="s">
        <v>206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7" t="s">
        <v>83</v>
      </c>
      <c r="BK128" s="211">
        <f>ROUND(I128*H128,2)</f>
        <v>0</v>
      </c>
      <c r="BL128" s="17" t="s">
        <v>214</v>
      </c>
      <c r="BM128" s="210" t="s">
        <v>1192</v>
      </c>
    </row>
    <row r="129" s="2" customFormat="1" ht="24" customHeight="1">
      <c r="A129" s="39"/>
      <c r="B129" s="40"/>
      <c r="C129" s="198" t="s">
        <v>379</v>
      </c>
      <c r="D129" s="198" t="s">
        <v>201</v>
      </c>
      <c r="E129" s="199" t="s">
        <v>428</v>
      </c>
      <c r="F129" s="200" t="s">
        <v>429</v>
      </c>
      <c r="G129" s="201" t="s">
        <v>239</v>
      </c>
      <c r="H129" s="202">
        <v>112</v>
      </c>
      <c r="I129" s="203"/>
      <c r="J129" s="204">
        <f>ROUND(I129*H129,2)</f>
        <v>0</v>
      </c>
      <c r="K129" s="200" t="s">
        <v>212</v>
      </c>
      <c r="L129" s="205"/>
      <c r="M129" s="206" t="s">
        <v>32</v>
      </c>
      <c r="N129" s="207" t="s">
        <v>47</v>
      </c>
      <c r="O129" s="85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0" t="s">
        <v>213</v>
      </c>
      <c r="AT129" s="210" t="s">
        <v>201</v>
      </c>
      <c r="AU129" s="210" t="s">
        <v>76</v>
      </c>
      <c r="AY129" s="17" t="s">
        <v>206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7" t="s">
        <v>83</v>
      </c>
      <c r="BK129" s="211">
        <f>ROUND(I129*H129,2)</f>
        <v>0</v>
      </c>
      <c r="BL129" s="17" t="s">
        <v>214</v>
      </c>
      <c r="BM129" s="210" t="s">
        <v>1193</v>
      </c>
    </row>
    <row r="130" s="2" customFormat="1" ht="24" customHeight="1">
      <c r="A130" s="39"/>
      <c r="B130" s="40"/>
      <c r="C130" s="198" t="s">
        <v>383</v>
      </c>
      <c r="D130" s="198" t="s">
        <v>201</v>
      </c>
      <c r="E130" s="199" t="s">
        <v>432</v>
      </c>
      <c r="F130" s="200" t="s">
        <v>433</v>
      </c>
      <c r="G130" s="201" t="s">
        <v>239</v>
      </c>
      <c r="H130" s="202">
        <v>39</v>
      </c>
      <c r="I130" s="203"/>
      <c r="J130" s="204">
        <f>ROUND(I130*H130,2)</f>
        <v>0</v>
      </c>
      <c r="K130" s="200" t="s">
        <v>212</v>
      </c>
      <c r="L130" s="205"/>
      <c r="M130" s="206" t="s">
        <v>32</v>
      </c>
      <c r="N130" s="207" t="s">
        <v>47</v>
      </c>
      <c r="O130" s="85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0" t="s">
        <v>213</v>
      </c>
      <c r="AT130" s="210" t="s">
        <v>201</v>
      </c>
      <c r="AU130" s="210" t="s">
        <v>76</v>
      </c>
      <c r="AY130" s="17" t="s">
        <v>206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7" t="s">
        <v>83</v>
      </c>
      <c r="BK130" s="211">
        <f>ROUND(I130*H130,2)</f>
        <v>0</v>
      </c>
      <c r="BL130" s="17" t="s">
        <v>214</v>
      </c>
      <c r="BM130" s="210" t="s">
        <v>1194</v>
      </c>
    </row>
    <row r="131" s="2" customFormat="1" ht="24" customHeight="1">
      <c r="A131" s="39"/>
      <c r="B131" s="40"/>
      <c r="C131" s="198" t="s">
        <v>387</v>
      </c>
      <c r="D131" s="198" t="s">
        <v>201</v>
      </c>
      <c r="E131" s="199" t="s">
        <v>436</v>
      </c>
      <c r="F131" s="200" t="s">
        <v>437</v>
      </c>
      <c r="G131" s="201" t="s">
        <v>204</v>
      </c>
      <c r="H131" s="202">
        <v>4</v>
      </c>
      <c r="I131" s="203"/>
      <c r="J131" s="204">
        <f>ROUND(I131*H131,2)</f>
        <v>0</v>
      </c>
      <c r="K131" s="200" t="s">
        <v>212</v>
      </c>
      <c r="L131" s="205"/>
      <c r="M131" s="206" t="s">
        <v>32</v>
      </c>
      <c r="N131" s="207" t="s">
        <v>47</v>
      </c>
      <c r="O131" s="85"/>
      <c r="P131" s="208">
        <f>O131*H131</f>
        <v>0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0" t="s">
        <v>213</v>
      </c>
      <c r="AT131" s="210" t="s">
        <v>201</v>
      </c>
      <c r="AU131" s="210" t="s">
        <v>76</v>
      </c>
      <c r="AY131" s="17" t="s">
        <v>206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7" t="s">
        <v>83</v>
      </c>
      <c r="BK131" s="211">
        <f>ROUND(I131*H131,2)</f>
        <v>0</v>
      </c>
      <c r="BL131" s="17" t="s">
        <v>214</v>
      </c>
      <c r="BM131" s="210" t="s">
        <v>1195</v>
      </c>
    </row>
    <row r="132" s="2" customFormat="1" ht="24" customHeight="1">
      <c r="A132" s="39"/>
      <c r="B132" s="40"/>
      <c r="C132" s="198" t="s">
        <v>391</v>
      </c>
      <c r="D132" s="198" t="s">
        <v>201</v>
      </c>
      <c r="E132" s="199" t="s">
        <v>440</v>
      </c>
      <c r="F132" s="200" t="s">
        <v>441</v>
      </c>
      <c r="G132" s="201" t="s">
        <v>204</v>
      </c>
      <c r="H132" s="202">
        <v>2</v>
      </c>
      <c r="I132" s="203"/>
      <c r="J132" s="204">
        <f>ROUND(I132*H132,2)</f>
        <v>0</v>
      </c>
      <c r="K132" s="200" t="s">
        <v>212</v>
      </c>
      <c r="L132" s="205"/>
      <c r="M132" s="206" t="s">
        <v>32</v>
      </c>
      <c r="N132" s="207" t="s">
        <v>47</v>
      </c>
      <c r="O132" s="85"/>
      <c r="P132" s="208">
        <f>O132*H132</f>
        <v>0</v>
      </c>
      <c r="Q132" s="208">
        <v>0</v>
      </c>
      <c r="R132" s="208">
        <f>Q132*H132</f>
        <v>0</v>
      </c>
      <c r="S132" s="208">
        <v>0</v>
      </c>
      <c r="T132" s="20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0" t="s">
        <v>213</v>
      </c>
      <c r="AT132" s="210" t="s">
        <v>201</v>
      </c>
      <c r="AU132" s="210" t="s">
        <v>76</v>
      </c>
      <c r="AY132" s="17" t="s">
        <v>206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7" t="s">
        <v>83</v>
      </c>
      <c r="BK132" s="211">
        <f>ROUND(I132*H132,2)</f>
        <v>0</v>
      </c>
      <c r="BL132" s="17" t="s">
        <v>214</v>
      </c>
      <c r="BM132" s="210" t="s">
        <v>1196</v>
      </c>
    </row>
    <row r="133" s="2" customFormat="1" ht="24" customHeight="1">
      <c r="A133" s="39"/>
      <c r="B133" s="40"/>
      <c r="C133" s="198" t="s">
        <v>395</v>
      </c>
      <c r="D133" s="198" t="s">
        <v>201</v>
      </c>
      <c r="E133" s="199" t="s">
        <v>444</v>
      </c>
      <c r="F133" s="200" t="s">
        <v>445</v>
      </c>
      <c r="G133" s="201" t="s">
        <v>204</v>
      </c>
      <c r="H133" s="202">
        <v>2</v>
      </c>
      <c r="I133" s="203"/>
      <c r="J133" s="204">
        <f>ROUND(I133*H133,2)</f>
        <v>0</v>
      </c>
      <c r="K133" s="200" t="s">
        <v>212</v>
      </c>
      <c r="L133" s="205"/>
      <c r="M133" s="206" t="s">
        <v>32</v>
      </c>
      <c r="N133" s="207" t="s">
        <v>47</v>
      </c>
      <c r="O133" s="85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0" t="s">
        <v>213</v>
      </c>
      <c r="AT133" s="210" t="s">
        <v>201</v>
      </c>
      <c r="AU133" s="210" t="s">
        <v>76</v>
      </c>
      <c r="AY133" s="17" t="s">
        <v>206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7" t="s">
        <v>83</v>
      </c>
      <c r="BK133" s="211">
        <f>ROUND(I133*H133,2)</f>
        <v>0</v>
      </c>
      <c r="BL133" s="17" t="s">
        <v>214</v>
      </c>
      <c r="BM133" s="210" t="s">
        <v>1197</v>
      </c>
    </row>
    <row r="134" s="2" customFormat="1" ht="24" customHeight="1">
      <c r="A134" s="39"/>
      <c r="B134" s="40"/>
      <c r="C134" s="198" t="s">
        <v>399</v>
      </c>
      <c r="D134" s="198" t="s">
        <v>201</v>
      </c>
      <c r="E134" s="199" t="s">
        <v>448</v>
      </c>
      <c r="F134" s="200" t="s">
        <v>449</v>
      </c>
      <c r="G134" s="201" t="s">
        <v>204</v>
      </c>
      <c r="H134" s="202">
        <v>2</v>
      </c>
      <c r="I134" s="203"/>
      <c r="J134" s="204">
        <f>ROUND(I134*H134,2)</f>
        <v>0</v>
      </c>
      <c r="K134" s="200" t="s">
        <v>212</v>
      </c>
      <c r="L134" s="205"/>
      <c r="M134" s="206" t="s">
        <v>32</v>
      </c>
      <c r="N134" s="207" t="s">
        <v>47</v>
      </c>
      <c r="O134" s="85"/>
      <c r="P134" s="208">
        <f>O134*H134</f>
        <v>0</v>
      </c>
      <c r="Q134" s="208">
        <v>0</v>
      </c>
      <c r="R134" s="208">
        <f>Q134*H134</f>
        <v>0</v>
      </c>
      <c r="S134" s="208">
        <v>0</v>
      </c>
      <c r="T134" s="20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0" t="s">
        <v>213</v>
      </c>
      <c r="AT134" s="210" t="s">
        <v>201</v>
      </c>
      <c r="AU134" s="210" t="s">
        <v>76</v>
      </c>
      <c r="AY134" s="17" t="s">
        <v>206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17" t="s">
        <v>83</v>
      </c>
      <c r="BK134" s="211">
        <f>ROUND(I134*H134,2)</f>
        <v>0</v>
      </c>
      <c r="BL134" s="17" t="s">
        <v>214</v>
      </c>
      <c r="BM134" s="210" t="s">
        <v>1198</v>
      </c>
    </row>
    <row r="135" s="2" customFormat="1" ht="24" customHeight="1">
      <c r="A135" s="39"/>
      <c r="B135" s="40"/>
      <c r="C135" s="198" t="s">
        <v>403</v>
      </c>
      <c r="D135" s="198" t="s">
        <v>201</v>
      </c>
      <c r="E135" s="199" t="s">
        <v>452</v>
      </c>
      <c r="F135" s="200" t="s">
        <v>453</v>
      </c>
      <c r="G135" s="201" t="s">
        <v>204</v>
      </c>
      <c r="H135" s="202">
        <v>4</v>
      </c>
      <c r="I135" s="203"/>
      <c r="J135" s="204">
        <f>ROUND(I135*H135,2)</f>
        <v>0</v>
      </c>
      <c r="K135" s="200" t="s">
        <v>212</v>
      </c>
      <c r="L135" s="205"/>
      <c r="M135" s="206" t="s">
        <v>32</v>
      </c>
      <c r="N135" s="207" t="s">
        <v>47</v>
      </c>
      <c r="O135" s="85"/>
      <c r="P135" s="208">
        <f>O135*H135</f>
        <v>0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0" t="s">
        <v>213</v>
      </c>
      <c r="AT135" s="210" t="s">
        <v>201</v>
      </c>
      <c r="AU135" s="210" t="s">
        <v>76</v>
      </c>
      <c r="AY135" s="17" t="s">
        <v>206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7" t="s">
        <v>83</v>
      </c>
      <c r="BK135" s="211">
        <f>ROUND(I135*H135,2)</f>
        <v>0</v>
      </c>
      <c r="BL135" s="17" t="s">
        <v>214</v>
      </c>
      <c r="BM135" s="210" t="s">
        <v>1199</v>
      </c>
    </row>
    <row r="136" s="2" customFormat="1" ht="24" customHeight="1">
      <c r="A136" s="39"/>
      <c r="B136" s="40"/>
      <c r="C136" s="198" t="s">
        <v>407</v>
      </c>
      <c r="D136" s="198" t="s">
        <v>201</v>
      </c>
      <c r="E136" s="199" t="s">
        <v>456</v>
      </c>
      <c r="F136" s="200" t="s">
        <v>457</v>
      </c>
      <c r="G136" s="201" t="s">
        <v>204</v>
      </c>
      <c r="H136" s="202">
        <v>1</v>
      </c>
      <c r="I136" s="203"/>
      <c r="J136" s="204">
        <f>ROUND(I136*H136,2)</f>
        <v>0</v>
      </c>
      <c r="K136" s="200" t="s">
        <v>212</v>
      </c>
      <c r="L136" s="205"/>
      <c r="M136" s="206" t="s">
        <v>32</v>
      </c>
      <c r="N136" s="207" t="s">
        <v>47</v>
      </c>
      <c r="O136" s="85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0" t="s">
        <v>213</v>
      </c>
      <c r="AT136" s="210" t="s">
        <v>201</v>
      </c>
      <c r="AU136" s="210" t="s">
        <v>76</v>
      </c>
      <c r="AY136" s="17" t="s">
        <v>206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7" t="s">
        <v>83</v>
      </c>
      <c r="BK136" s="211">
        <f>ROUND(I136*H136,2)</f>
        <v>0</v>
      </c>
      <c r="BL136" s="17" t="s">
        <v>214</v>
      </c>
      <c r="BM136" s="210" t="s">
        <v>1200</v>
      </c>
    </row>
    <row r="137" s="2" customFormat="1" ht="24" customHeight="1">
      <c r="A137" s="39"/>
      <c r="B137" s="40"/>
      <c r="C137" s="198" t="s">
        <v>411</v>
      </c>
      <c r="D137" s="198" t="s">
        <v>201</v>
      </c>
      <c r="E137" s="199" t="s">
        <v>460</v>
      </c>
      <c r="F137" s="200" t="s">
        <v>461</v>
      </c>
      <c r="G137" s="201" t="s">
        <v>204</v>
      </c>
      <c r="H137" s="202">
        <v>4</v>
      </c>
      <c r="I137" s="203"/>
      <c r="J137" s="204">
        <f>ROUND(I137*H137,2)</f>
        <v>0</v>
      </c>
      <c r="K137" s="200" t="s">
        <v>212</v>
      </c>
      <c r="L137" s="205"/>
      <c r="M137" s="206" t="s">
        <v>32</v>
      </c>
      <c r="N137" s="207" t="s">
        <v>47</v>
      </c>
      <c r="O137" s="85"/>
      <c r="P137" s="208">
        <f>O137*H137</f>
        <v>0</v>
      </c>
      <c r="Q137" s="208">
        <v>0</v>
      </c>
      <c r="R137" s="208">
        <f>Q137*H137</f>
        <v>0</v>
      </c>
      <c r="S137" s="208">
        <v>0</v>
      </c>
      <c r="T137" s="20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0" t="s">
        <v>213</v>
      </c>
      <c r="AT137" s="210" t="s">
        <v>201</v>
      </c>
      <c r="AU137" s="210" t="s">
        <v>76</v>
      </c>
      <c r="AY137" s="17" t="s">
        <v>206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7" t="s">
        <v>83</v>
      </c>
      <c r="BK137" s="211">
        <f>ROUND(I137*H137,2)</f>
        <v>0</v>
      </c>
      <c r="BL137" s="17" t="s">
        <v>214</v>
      </c>
      <c r="BM137" s="210" t="s">
        <v>1201</v>
      </c>
    </row>
    <row r="138" s="2" customFormat="1" ht="16.5" customHeight="1">
      <c r="A138" s="39"/>
      <c r="B138" s="40"/>
      <c r="C138" s="198" t="s">
        <v>415</v>
      </c>
      <c r="D138" s="198" t="s">
        <v>201</v>
      </c>
      <c r="E138" s="199" t="s">
        <v>463</v>
      </c>
      <c r="F138" s="200" t="s">
        <v>464</v>
      </c>
      <c r="G138" s="201" t="s">
        <v>465</v>
      </c>
      <c r="H138" s="202">
        <v>18</v>
      </c>
      <c r="I138" s="203"/>
      <c r="J138" s="204">
        <f>ROUND(I138*H138,2)</f>
        <v>0</v>
      </c>
      <c r="K138" s="200" t="s">
        <v>32</v>
      </c>
      <c r="L138" s="205"/>
      <c r="M138" s="206" t="s">
        <v>32</v>
      </c>
      <c r="N138" s="207" t="s">
        <v>47</v>
      </c>
      <c r="O138" s="85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0" t="s">
        <v>213</v>
      </c>
      <c r="AT138" s="210" t="s">
        <v>201</v>
      </c>
      <c r="AU138" s="210" t="s">
        <v>76</v>
      </c>
      <c r="AY138" s="17" t="s">
        <v>206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7" t="s">
        <v>83</v>
      </c>
      <c r="BK138" s="211">
        <f>ROUND(I138*H138,2)</f>
        <v>0</v>
      </c>
      <c r="BL138" s="17" t="s">
        <v>214</v>
      </c>
      <c r="BM138" s="210" t="s">
        <v>1202</v>
      </c>
    </row>
    <row r="139" s="2" customFormat="1" ht="16.5" customHeight="1">
      <c r="A139" s="39"/>
      <c r="B139" s="40"/>
      <c r="C139" s="198" t="s">
        <v>419</v>
      </c>
      <c r="D139" s="198" t="s">
        <v>201</v>
      </c>
      <c r="E139" s="199" t="s">
        <v>468</v>
      </c>
      <c r="F139" s="200" t="s">
        <v>469</v>
      </c>
      <c r="G139" s="201" t="s">
        <v>465</v>
      </c>
      <c r="H139" s="202">
        <v>18</v>
      </c>
      <c r="I139" s="203"/>
      <c r="J139" s="204">
        <f>ROUND(I139*H139,2)</f>
        <v>0</v>
      </c>
      <c r="K139" s="200" t="s">
        <v>32</v>
      </c>
      <c r="L139" s="205"/>
      <c r="M139" s="206" t="s">
        <v>32</v>
      </c>
      <c r="N139" s="207" t="s">
        <v>47</v>
      </c>
      <c r="O139" s="85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0" t="s">
        <v>213</v>
      </c>
      <c r="AT139" s="210" t="s">
        <v>201</v>
      </c>
      <c r="AU139" s="210" t="s">
        <v>76</v>
      </c>
      <c r="AY139" s="17" t="s">
        <v>206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7" t="s">
        <v>83</v>
      </c>
      <c r="BK139" s="211">
        <f>ROUND(I139*H139,2)</f>
        <v>0</v>
      </c>
      <c r="BL139" s="17" t="s">
        <v>214</v>
      </c>
      <c r="BM139" s="210" t="s">
        <v>1203</v>
      </c>
    </row>
    <row r="140" s="2" customFormat="1" ht="24" customHeight="1">
      <c r="A140" s="39"/>
      <c r="B140" s="40"/>
      <c r="C140" s="198" t="s">
        <v>423</v>
      </c>
      <c r="D140" s="198" t="s">
        <v>201</v>
      </c>
      <c r="E140" s="199" t="s">
        <v>476</v>
      </c>
      <c r="F140" s="200" t="s">
        <v>477</v>
      </c>
      <c r="G140" s="201" t="s">
        <v>478</v>
      </c>
      <c r="H140" s="202">
        <v>10</v>
      </c>
      <c r="I140" s="203"/>
      <c r="J140" s="204">
        <f>ROUND(I140*H140,2)</f>
        <v>0</v>
      </c>
      <c r="K140" s="200" t="s">
        <v>212</v>
      </c>
      <c r="L140" s="205"/>
      <c r="M140" s="206" t="s">
        <v>32</v>
      </c>
      <c r="N140" s="207" t="s">
        <v>47</v>
      </c>
      <c r="O140" s="85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0" t="s">
        <v>213</v>
      </c>
      <c r="AT140" s="210" t="s">
        <v>201</v>
      </c>
      <c r="AU140" s="210" t="s">
        <v>76</v>
      </c>
      <c r="AY140" s="17" t="s">
        <v>206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17" t="s">
        <v>83</v>
      </c>
      <c r="BK140" s="211">
        <f>ROUND(I140*H140,2)</f>
        <v>0</v>
      </c>
      <c r="BL140" s="17" t="s">
        <v>214</v>
      </c>
      <c r="BM140" s="210" t="s">
        <v>1204</v>
      </c>
    </row>
    <row r="141" s="2" customFormat="1" ht="24" customHeight="1">
      <c r="A141" s="39"/>
      <c r="B141" s="40"/>
      <c r="C141" s="198" t="s">
        <v>427</v>
      </c>
      <c r="D141" s="198" t="s">
        <v>201</v>
      </c>
      <c r="E141" s="199" t="s">
        <v>481</v>
      </c>
      <c r="F141" s="200" t="s">
        <v>482</v>
      </c>
      <c r="G141" s="201" t="s">
        <v>204</v>
      </c>
      <c r="H141" s="202">
        <v>2</v>
      </c>
      <c r="I141" s="203"/>
      <c r="J141" s="204">
        <f>ROUND(I141*H141,2)</f>
        <v>0</v>
      </c>
      <c r="K141" s="200" t="s">
        <v>212</v>
      </c>
      <c r="L141" s="205"/>
      <c r="M141" s="206" t="s">
        <v>32</v>
      </c>
      <c r="N141" s="207" t="s">
        <v>47</v>
      </c>
      <c r="O141" s="85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0" t="s">
        <v>213</v>
      </c>
      <c r="AT141" s="210" t="s">
        <v>201</v>
      </c>
      <c r="AU141" s="210" t="s">
        <v>76</v>
      </c>
      <c r="AY141" s="17" t="s">
        <v>206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7" t="s">
        <v>83</v>
      </c>
      <c r="BK141" s="211">
        <f>ROUND(I141*H141,2)</f>
        <v>0</v>
      </c>
      <c r="BL141" s="17" t="s">
        <v>214</v>
      </c>
      <c r="BM141" s="210" t="s">
        <v>1205</v>
      </c>
    </row>
    <row r="142" s="2" customFormat="1" ht="24" customHeight="1">
      <c r="A142" s="39"/>
      <c r="B142" s="40"/>
      <c r="C142" s="198" t="s">
        <v>431</v>
      </c>
      <c r="D142" s="198" t="s">
        <v>201</v>
      </c>
      <c r="E142" s="199" t="s">
        <v>485</v>
      </c>
      <c r="F142" s="200" t="s">
        <v>486</v>
      </c>
      <c r="G142" s="201" t="s">
        <v>204</v>
      </c>
      <c r="H142" s="202">
        <v>2</v>
      </c>
      <c r="I142" s="203"/>
      <c r="J142" s="204">
        <f>ROUND(I142*H142,2)</f>
        <v>0</v>
      </c>
      <c r="K142" s="200" t="s">
        <v>212</v>
      </c>
      <c r="L142" s="205"/>
      <c r="M142" s="206" t="s">
        <v>32</v>
      </c>
      <c r="N142" s="207" t="s">
        <v>47</v>
      </c>
      <c r="O142" s="85"/>
      <c r="P142" s="208">
        <f>O142*H142</f>
        <v>0</v>
      </c>
      <c r="Q142" s="208">
        <v>0</v>
      </c>
      <c r="R142" s="208">
        <f>Q142*H142</f>
        <v>0</v>
      </c>
      <c r="S142" s="208">
        <v>0</v>
      </c>
      <c r="T142" s="20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0" t="s">
        <v>213</v>
      </c>
      <c r="AT142" s="210" t="s">
        <v>201</v>
      </c>
      <c r="AU142" s="210" t="s">
        <v>76</v>
      </c>
      <c r="AY142" s="17" t="s">
        <v>206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7" t="s">
        <v>83</v>
      </c>
      <c r="BK142" s="211">
        <f>ROUND(I142*H142,2)</f>
        <v>0</v>
      </c>
      <c r="BL142" s="17" t="s">
        <v>214</v>
      </c>
      <c r="BM142" s="210" t="s">
        <v>1206</v>
      </c>
    </row>
    <row r="143" s="2" customFormat="1" ht="24" customHeight="1">
      <c r="A143" s="39"/>
      <c r="B143" s="40"/>
      <c r="C143" s="198" t="s">
        <v>435</v>
      </c>
      <c r="D143" s="198" t="s">
        <v>201</v>
      </c>
      <c r="E143" s="199" t="s">
        <v>489</v>
      </c>
      <c r="F143" s="200" t="s">
        <v>490</v>
      </c>
      <c r="G143" s="201" t="s">
        <v>204</v>
      </c>
      <c r="H143" s="202">
        <v>2</v>
      </c>
      <c r="I143" s="203"/>
      <c r="J143" s="204">
        <f>ROUND(I143*H143,2)</f>
        <v>0</v>
      </c>
      <c r="K143" s="200" t="s">
        <v>212</v>
      </c>
      <c r="L143" s="205"/>
      <c r="M143" s="206" t="s">
        <v>32</v>
      </c>
      <c r="N143" s="207" t="s">
        <v>47</v>
      </c>
      <c r="O143" s="85"/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0" t="s">
        <v>213</v>
      </c>
      <c r="AT143" s="210" t="s">
        <v>201</v>
      </c>
      <c r="AU143" s="210" t="s">
        <v>76</v>
      </c>
      <c r="AY143" s="17" t="s">
        <v>206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7" t="s">
        <v>83</v>
      </c>
      <c r="BK143" s="211">
        <f>ROUND(I143*H143,2)</f>
        <v>0</v>
      </c>
      <c r="BL143" s="17" t="s">
        <v>214</v>
      </c>
      <c r="BM143" s="210" t="s">
        <v>1207</v>
      </c>
    </row>
    <row r="144" s="2" customFormat="1" ht="24" customHeight="1">
      <c r="A144" s="39"/>
      <c r="B144" s="40"/>
      <c r="C144" s="198" t="s">
        <v>439</v>
      </c>
      <c r="D144" s="198" t="s">
        <v>201</v>
      </c>
      <c r="E144" s="199" t="s">
        <v>497</v>
      </c>
      <c r="F144" s="200" t="s">
        <v>498</v>
      </c>
      <c r="G144" s="201" t="s">
        <v>204</v>
      </c>
      <c r="H144" s="202">
        <v>4</v>
      </c>
      <c r="I144" s="203"/>
      <c r="J144" s="204">
        <f>ROUND(I144*H144,2)</f>
        <v>0</v>
      </c>
      <c r="K144" s="200" t="s">
        <v>212</v>
      </c>
      <c r="L144" s="205"/>
      <c r="M144" s="206" t="s">
        <v>32</v>
      </c>
      <c r="N144" s="207" t="s">
        <v>47</v>
      </c>
      <c r="O144" s="85"/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0" t="s">
        <v>213</v>
      </c>
      <c r="AT144" s="210" t="s">
        <v>201</v>
      </c>
      <c r="AU144" s="210" t="s">
        <v>76</v>
      </c>
      <c r="AY144" s="17" t="s">
        <v>206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17" t="s">
        <v>83</v>
      </c>
      <c r="BK144" s="211">
        <f>ROUND(I144*H144,2)</f>
        <v>0</v>
      </c>
      <c r="BL144" s="17" t="s">
        <v>214</v>
      </c>
      <c r="BM144" s="210" t="s">
        <v>1208</v>
      </c>
    </row>
    <row r="145" s="2" customFormat="1" ht="24" customHeight="1">
      <c r="A145" s="39"/>
      <c r="B145" s="40"/>
      <c r="C145" s="198" t="s">
        <v>443</v>
      </c>
      <c r="D145" s="198" t="s">
        <v>201</v>
      </c>
      <c r="E145" s="199" t="s">
        <v>493</v>
      </c>
      <c r="F145" s="200" t="s">
        <v>494</v>
      </c>
      <c r="G145" s="201" t="s">
        <v>204</v>
      </c>
      <c r="H145" s="202">
        <v>4</v>
      </c>
      <c r="I145" s="203"/>
      <c r="J145" s="204">
        <f>ROUND(I145*H145,2)</f>
        <v>0</v>
      </c>
      <c r="K145" s="200" t="s">
        <v>212</v>
      </c>
      <c r="L145" s="205"/>
      <c r="M145" s="206" t="s">
        <v>32</v>
      </c>
      <c r="N145" s="207" t="s">
        <v>47</v>
      </c>
      <c r="O145" s="85"/>
      <c r="P145" s="208">
        <f>O145*H145</f>
        <v>0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0" t="s">
        <v>213</v>
      </c>
      <c r="AT145" s="210" t="s">
        <v>201</v>
      </c>
      <c r="AU145" s="210" t="s">
        <v>76</v>
      </c>
      <c r="AY145" s="17" t="s">
        <v>206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7" t="s">
        <v>83</v>
      </c>
      <c r="BK145" s="211">
        <f>ROUND(I145*H145,2)</f>
        <v>0</v>
      </c>
      <c r="BL145" s="17" t="s">
        <v>214</v>
      </c>
      <c r="BM145" s="210" t="s">
        <v>1209</v>
      </c>
    </row>
    <row r="146" s="2" customFormat="1" ht="24" customHeight="1">
      <c r="A146" s="39"/>
      <c r="B146" s="40"/>
      <c r="C146" s="198" t="s">
        <v>447</v>
      </c>
      <c r="D146" s="198" t="s">
        <v>201</v>
      </c>
      <c r="E146" s="199" t="s">
        <v>501</v>
      </c>
      <c r="F146" s="200" t="s">
        <v>502</v>
      </c>
      <c r="G146" s="201" t="s">
        <v>204</v>
      </c>
      <c r="H146" s="202">
        <v>1</v>
      </c>
      <c r="I146" s="203"/>
      <c r="J146" s="204">
        <f>ROUND(I146*H146,2)</f>
        <v>0</v>
      </c>
      <c r="K146" s="200" t="s">
        <v>212</v>
      </c>
      <c r="L146" s="205"/>
      <c r="M146" s="206" t="s">
        <v>32</v>
      </c>
      <c r="N146" s="207" t="s">
        <v>47</v>
      </c>
      <c r="O146" s="85"/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0" t="s">
        <v>205</v>
      </c>
      <c r="AT146" s="210" t="s">
        <v>201</v>
      </c>
      <c r="AU146" s="210" t="s">
        <v>76</v>
      </c>
      <c r="AY146" s="17" t="s">
        <v>206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17" t="s">
        <v>83</v>
      </c>
      <c r="BK146" s="211">
        <f>ROUND(I146*H146,2)</f>
        <v>0</v>
      </c>
      <c r="BL146" s="17" t="s">
        <v>205</v>
      </c>
      <c r="BM146" s="210" t="s">
        <v>1210</v>
      </c>
    </row>
    <row r="147" s="2" customFormat="1" ht="24" customHeight="1">
      <c r="A147" s="39"/>
      <c r="B147" s="40"/>
      <c r="C147" s="198" t="s">
        <v>451</v>
      </c>
      <c r="D147" s="198" t="s">
        <v>201</v>
      </c>
      <c r="E147" s="199" t="s">
        <v>505</v>
      </c>
      <c r="F147" s="200" t="s">
        <v>506</v>
      </c>
      <c r="G147" s="201" t="s">
        <v>204</v>
      </c>
      <c r="H147" s="202">
        <v>1</v>
      </c>
      <c r="I147" s="203"/>
      <c r="J147" s="204">
        <f>ROUND(I147*H147,2)</f>
        <v>0</v>
      </c>
      <c r="K147" s="200" t="s">
        <v>212</v>
      </c>
      <c r="L147" s="205"/>
      <c r="M147" s="206" t="s">
        <v>32</v>
      </c>
      <c r="N147" s="207" t="s">
        <v>47</v>
      </c>
      <c r="O147" s="85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0" t="s">
        <v>205</v>
      </c>
      <c r="AT147" s="210" t="s">
        <v>201</v>
      </c>
      <c r="AU147" s="210" t="s">
        <v>76</v>
      </c>
      <c r="AY147" s="17" t="s">
        <v>206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7" t="s">
        <v>83</v>
      </c>
      <c r="BK147" s="211">
        <f>ROUND(I147*H147,2)</f>
        <v>0</v>
      </c>
      <c r="BL147" s="17" t="s">
        <v>205</v>
      </c>
      <c r="BM147" s="210" t="s">
        <v>1211</v>
      </c>
    </row>
    <row r="148" s="2" customFormat="1" ht="24" customHeight="1">
      <c r="A148" s="39"/>
      <c r="B148" s="40"/>
      <c r="C148" s="198" t="s">
        <v>455</v>
      </c>
      <c r="D148" s="198" t="s">
        <v>201</v>
      </c>
      <c r="E148" s="199" t="s">
        <v>509</v>
      </c>
      <c r="F148" s="200" t="s">
        <v>510</v>
      </c>
      <c r="G148" s="201" t="s">
        <v>204</v>
      </c>
      <c r="H148" s="202">
        <v>1</v>
      </c>
      <c r="I148" s="203"/>
      <c r="J148" s="204">
        <f>ROUND(I148*H148,2)</f>
        <v>0</v>
      </c>
      <c r="K148" s="200" t="s">
        <v>212</v>
      </c>
      <c r="L148" s="205"/>
      <c r="M148" s="206" t="s">
        <v>32</v>
      </c>
      <c r="N148" s="207" t="s">
        <v>47</v>
      </c>
      <c r="O148" s="85"/>
      <c r="P148" s="208">
        <f>O148*H148</f>
        <v>0</v>
      </c>
      <c r="Q148" s="208">
        <v>0</v>
      </c>
      <c r="R148" s="208">
        <f>Q148*H148</f>
        <v>0</v>
      </c>
      <c r="S148" s="208">
        <v>0</v>
      </c>
      <c r="T148" s="20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0" t="s">
        <v>213</v>
      </c>
      <c r="AT148" s="210" t="s">
        <v>201</v>
      </c>
      <c r="AU148" s="210" t="s">
        <v>76</v>
      </c>
      <c r="AY148" s="17" t="s">
        <v>206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17" t="s">
        <v>83</v>
      </c>
      <c r="BK148" s="211">
        <f>ROUND(I148*H148,2)</f>
        <v>0</v>
      </c>
      <c r="BL148" s="17" t="s">
        <v>214</v>
      </c>
      <c r="BM148" s="210" t="s">
        <v>1212</v>
      </c>
    </row>
    <row r="149" s="2" customFormat="1" ht="16.5" customHeight="1">
      <c r="A149" s="39"/>
      <c r="B149" s="40"/>
      <c r="C149" s="198" t="s">
        <v>459</v>
      </c>
      <c r="D149" s="198" t="s">
        <v>201</v>
      </c>
      <c r="E149" s="199" t="s">
        <v>538</v>
      </c>
      <c r="F149" s="200" t="s">
        <v>539</v>
      </c>
      <c r="G149" s="201" t="s">
        <v>204</v>
      </c>
      <c r="H149" s="202">
        <v>4</v>
      </c>
      <c r="I149" s="203"/>
      <c r="J149" s="204">
        <f>ROUND(I149*H149,2)</f>
        <v>0</v>
      </c>
      <c r="K149" s="200" t="s">
        <v>32</v>
      </c>
      <c r="L149" s="205"/>
      <c r="M149" s="206" t="s">
        <v>32</v>
      </c>
      <c r="N149" s="207" t="s">
        <v>47</v>
      </c>
      <c r="O149" s="85"/>
      <c r="P149" s="208">
        <f>O149*H149</f>
        <v>0</v>
      </c>
      <c r="Q149" s="208">
        <v>0</v>
      </c>
      <c r="R149" s="208">
        <f>Q149*H149</f>
        <v>0</v>
      </c>
      <c r="S149" s="208">
        <v>0</v>
      </c>
      <c r="T149" s="20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0" t="s">
        <v>205</v>
      </c>
      <c r="AT149" s="210" t="s">
        <v>201</v>
      </c>
      <c r="AU149" s="210" t="s">
        <v>76</v>
      </c>
      <c r="AY149" s="17" t="s">
        <v>206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7" t="s">
        <v>83</v>
      </c>
      <c r="BK149" s="211">
        <f>ROUND(I149*H149,2)</f>
        <v>0</v>
      </c>
      <c r="BL149" s="17" t="s">
        <v>205</v>
      </c>
      <c r="BM149" s="210" t="s">
        <v>1213</v>
      </c>
    </row>
    <row r="150" s="2" customFormat="1" ht="16.5" customHeight="1">
      <c r="A150" s="39"/>
      <c r="B150" s="40"/>
      <c r="C150" s="198" t="s">
        <v>214</v>
      </c>
      <c r="D150" s="198" t="s">
        <v>201</v>
      </c>
      <c r="E150" s="199" t="s">
        <v>513</v>
      </c>
      <c r="F150" s="200" t="s">
        <v>514</v>
      </c>
      <c r="G150" s="201" t="s">
        <v>204</v>
      </c>
      <c r="H150" s="202">
        <v>4</v>
      </c>
      <c r="I150" s="203"/>
      <c r="J150" s="204">
        <f>ROUND(I150*H150,2)</f>
        <v>0</v>
      </c>
      <c r="K150" s="200" t="s">
        <v>32</v>
      </c>
      <c r="L150" s="205"/>
      <c r="M150" s="206" t="s">
        <v>32</v>
      </c>
      <c r="N150" s="207" t="s">
        <v>47</v>
      </c>
      <c r="O150" s="85"/>
      <c r="P150" s="208">
        <f>O150*H150</f>
        <v>0</v>
      </c>
      <c r="Q150" s="208">
        <v>0</v>
      </c>
      <c r="R150" s="208">
        <f>Q150*H150</f>
        <v>0</v>
      </c>
      <c r="S150" s="208">
        <v>0</v>
      </c>
      <c r="T150" s="20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0" t="s">
        <v>213</v>
      </c>
      <c r="AT150" s="210" t="s">
        <v>201</v>
      </c>
      <c r="AU150" s="210" t="s">
        <v>76</v>
      </c>
      <c r="AY150" s="17" t="s">
        <v>206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17" t="s">
        <v>83</v>
      </c>
      <c r="BK150" s="211">
        <f>ROUND(I150*H150,2)</f>
        <v>0</v>
      </c>
      <c r="BL150" s="17" t="s">
        <v>214</v>
      </c>
      <c r="BM150" s="210" t="s">
        <v>1214</v>
      </c>
    </row>
    <row r="151" s="2" customFormat="1" ht="24" customHeight="1">
      <c r="A151" s="39"/>
      <c r="B151" s="40"/>
      <c r="C151" s="198" t="s">
        <v>467</v>
      </c>
      <c r="D151" s="198" t="s">
        <v>201</v>
      </c>
      <c r="E151" s="199" t="s">
        <v>517</v>
      </c>
      <c r="F151" s="200" t="s">
        <v>518</v>
      </c>
      <c r="G151" s="201" t="s">
        <v>204</v>
      </c>
      <c r="H151" s="202">
        <v>3</v>
      </c>
      <c r="I151" s="203"/>
      <c r="J151" s="204">
        <f>ROUND(I151*H151,2)</f>
        <v>0</v>
      </c>
      <c r="K151" s="200" t="s">
        <v>212</v>
      </c>
      <c r="L151" s="205"/>
      <c r="M151" s="206" t="s">
        <v>32</v>
      </c>
      <c r="N151" s="207" t="s">
        <v>47</v>
      </c>
      <c r="O151" s="85"/>
      <c r="P151" s="208">
        <f>O151*H151</f>
        <v>0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0" t="s">
        <v>213</v>
      </c>
      <c r="AT151" s="210" t="s">
        <v>201</v>
      </c>
      <c r="AU151" s="210" t="s">
        <v>76</v>
      </c>
      <c r="AY151" s="17" t="s">
        <v>206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17" t="s">
        <v>83</v>
      </c>
      <c r="BK151" s="211">
        <f>ROUND(I151*H151,2)</f>
        <v>0</v>
      </c>
      <c r="BL151" s="17" t="s">
        <v>214</v>
      </c>
      <c r="BM151" s="210" t="s">
        <v>1215</v>
      </c>
    </row>
    <row r="152" s="2" customFormat="1" ht="24" customHeight="1">
      <c r="A152" s="39"/>
      <c r="B152" s="40"/>
      <c r="C152" s="198" t="s">
        <v>471</v>
      </c>
      <c r="D152" s="198" t="s">
        <v>201</v>
      </c>
      <c r="E152" s="199" t="s">
        <v>1216</v>
      </c>
      <c r="F152" s="200" t="s">
        <v>1217</v>
      </c>
      <c r="G152" s="201" t="s">
        <v>204</v>
      </c>
      <c r="H152" s="202">
        <v>2</v>
      </c>
      <c r="I152" s="203"/>
      <c r="J152" s="204">
        <f>ROUND(I152*H152,2)</f>
        <v>0</v>
      </c>
      <c r="K152" s="200" t="s">
        <v>212</v>
      </c>
      <c r="L152" s="205"/>
      <c r="M152" s="206" t="s">
        <v>32</v>
      </c>
      <c r="N152" s="207" t="s">
        <v>47</v>
      </c>
      <c r="O152" s="85"/>
      <c r="P152" s="208">
        <f>O152*H152</f>
        <v>0</v>
      </c>
      <c r="Q152" s="208">
        <v>0</v>
      </c>
      <c r="R152" s="208">
        <f>Q152*H152</f>
        <v>0</v>
      </c>
      <c r="S152" s="208">
        <v>0</v>
      </c>
      <c r="T152" s="20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0" t="s">
        <v>205</v>
      </c>
      <c r="AT152" s="210" t="s">
        <v>201</v>
      </c>
      <c r="AU152" s="210" t="s">
        <v>76</v>
      </c>
      <c r="AY152" s="17" t="s">
        <v>206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7" t="s">
        <v>83</v>
      </c>
      <c r="BK152" s="211">
        <f>ROUND(I152*H152,2)</f>
        <v>0</v>
      </c>
      <c r="BL152" s="17" t="s">
        <v>205</v>
      </c>
      <c r="BM152" s="210" t="s">
        <v>1218</v>
      </c>
    </row>
    <row r="153" s="2" customFormat="1" ht="24" customHeight="1">
      <c r="A153" s="39"/>
      <c r="B153" s="40"/>
      <c r="C153" s="198" t="s">
        <v>475</v>
      </c>
      <c r="D153" s="198" t="s">
        <v>201</v>
      </c>
      <c r="E153" s="199" t="s">
        <v>615</v>
      </c>
      <c r="F153" s="200" t="s">
        <v>616</v>
      </c>
      <c r="G153" s="201" t="s">
        <v>204</v>
      </c>
      <c r="H153" s="202">
        <v>9</v>
      </c>
      <c r="I153" s="203"/>
      <c r="J153" s="204">
        <f>ROUND(I153*H153,2)</f>
        <v>0</v>
      </c>
      <c r="K153" s="200" t="s">
        <v>212</v>
      </c>
      <c r="L153" s="205"/>
      <c r="M153" s="206" t="s">
        <v>32</v>
      </c>
      <c r="N153" s="207" t="s">
        <v>47</v>
      </c>
      <c r="O153" s="85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0" t="s">
        <v>213</v>
      </c>
      <c r="AT153" s="210" t="s">
        <v>201</v>
      </c>
      <c r="AU153" s="210" t="s">
        <v>76</v>
      </c>
      <c r="AY153" s="17" t="s">
        <v>206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7" t="s">
        <v>83</v>
      </c>
      <c r="BK153" s="211">
        <f>ROUND(I153*H153,2)</f>
        <v>0</v>
      </c>
      <c r="BL153" s="17" t="s">
        <v>214</v>
      </c>
      <c r="BM153" s="210" t="s">
        <v>1219</v>
      </c>
    </row>
    <row r="154" s="2" customFormat="1" ht="24" customHeight="1">
      <c r="A154" s="39"/>
      <c r="B154" s="40"/>
      <c r="C154" s="198" t="s">
        <v>480</v>
      </c>
      <c r="D154" s="198" t="s">
        <v>201</v>
      </c>
      <c r="E154" s="199" t="s">
        <v>574</v>
      </c>
      <c r="F154" s="200" t="s">
        <v>575</v>
      </c>
      <c r="G154" s="201" t="s">
        <v>204</v>
      </c>
      <c r="H154" s="202">
        <v>3</v>
      </c>
      <c r="I154" s="203"/>
      <c r="J154" s="204">
        <f>ROUND(I154*H154,2)</f>
        <v>0</v>
      </c>
      <c r="K154" s="200" t="s">
        <v>212</v>
      </c>
      <c r="L154" s="205"/>
      <c r="M154" s="206" t="s">
        <v>32</v>
      </c>
      <c r="N154" s="207" t="s">
        <v>47</v>
      </c>
      <c r="O154" s="85"/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0" t="s">
        <v>205</v>
      </c>
      <c r="AT154" s="210" t="s">
        <v>201</v>
      </c>
      <c r="AU154" s="210" t="s">
        <v>76</v>
      </c>
      <c r="AY154" s="17" t="s">
        <v>206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7" t="s">
        <v>83</v>
      </c>
      <c r="BK154" s="211">
        <f>ROUND(I154*H154,2)</f>
        <v>0</v>
      </c>
      <c r="BL154" s="17" t="s">
        <v>205</v>
      </c>
      <c r="BM154" s="210" t="s">
        <v>1220</v>
      </c>
    </row>
    <row r="155" s="2" customFormat="1" ht="24" customHeight="1">
      <c r="A155" s="39"/>
      <c r="B155" s="40"/>
      <c r="C155" s="198" t="s">
        <v>484</v>
      </c>
      <c r="D155" s="198" t="s">
        <v>201</v>
      </c>
      <c r="E155" s="199" t="s">
        <v>578</v>
      </c>
      <c r="F155" s="200" t="s">
        <v>579</v>
      </c>
      <c r="G155" s="201" t="s">
        <v>204</v>
      </c>
      <c r="H155" s="202">
        <v>3</v>
      </c>
      <c r="I155" s="203"/>
      <c r="J155" s="204">
        <f>ROUND(I155*H155,2)</f>
        <v>0</v>
      </c>
      <c r="K155" s="200" t="s">
        <v>212</v>
      </c>
      <c r="L155" s="205"/>
      <c r="M155" s="206" t="s">
        <v>32</v>
      </c>
      <c r="N155" s="207" t="s">
        <v>47</v>
      </c>
      <c r="O155" s="85"/>
      <c r="P155" s="208">
        <f>O155*H155</f>
        <v>0</v>
      </c>
      <c r="Q155" s="208">
        <v>0</v>
      </c>
      <c r="R155" s="208">
        <f>Q155*H155</f>
        <v>0</v>
      </c>
      <c r="S155" s="208">
        <v>0</v>
      </c>
      <c r="T155" s="20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0" t="s">
        <v>213</v>
      </c>
      <c r="AT155" s="210" t="s">
        <v>201</v>
      </c>
      <c r="AU155" s="210" t="s">
        <v>76</v>
      </c>
      <c r="AY155" s="17" t="s">
        <v>206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17" t="s">
        <v>83</v>
      </c>
      <c r="BK155" s="211">
        <f>ROUND(I155*H155,2)</f>
        <v>0</v>
      </c>
      <c r="BL155" s="17" t="s">
        <v>214</v>
      </c>
      <c r="BM155" s="210" t="s">
        <v>1221</v>
      </c>
    </row>
    <row r="156" s="2" customFormat="1" ht="24" customHeight="1">
      <c r="A156" s="39"/>
      <c r="B156" s="40"/>
      <c r="C156" s="198" t="s">
        <v>488</v>
      </c>
      <c r="D156" s="198" t="s">
        <v>201</v>
      </c>
      <c r="E156" s="199" t="s">
        <v>582</v>
      </c>
      <c r="F156" s="200" t="s">
        <v>583</v>
      </c>
      <c r="G156" s="201" t="s">
        <v>204</v>
      </c>
      <c r="H156" s="202">
        <v>3</v>
      </c>
      <c r="I156" s="203"/>
      <c r="J156" s="204">
        <f>ROUND(I156*H156,2)</f>
        <v>0</v>
      </c>
      <c r="K156" s="200" t="s">
        <v>212</v>
      </c>
      <c r="L156" s="205"/>
      <c r="M156" s="206" t="s">
        <v>32</v>
      </c>
      <c r="N156" s="207" t="s">
        <v>47</v>
      </c>
      <c r="O156" s="85"/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0" t="s">
        <v>213</v>
      </c>
      <c r="AT156" s="210" t="s">
        <v>201</v>
      </c>
      <c r="AU156" s="210" t="s">
        <v>76</v>
      </c>
      <c r="AY156" s="17" t="s">
        <v>206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7" t="s">
        <v>83</v>
      </c>
      <c r="BK156" s="211">
        <f>ROUND(I156*H156,2)</f>
        <v>0</v>
      </c>
      <c r="BL156" s="17" t="s">
        <v>214</v>
      </c>
      <c r="BM156" s="210" t="s">
        <v>1222</v>
      </c>
    </row>
    <row r="157" s="2" customFormat="1" ht="24" customHeight="1">
      <c r="A157" s="39"/>
      <c r="B157" s="40"/>
      <c r="C157" s="198" t="s">
        <v>492</v>
      </c>
      <c r="D157" s="198" t="s">
        <v>201</v>
      </c>
      <c r="E157" s="199" t="s">
        <v>586</v>
      </c>
      <c r="F157" s="200" t="s">
        <v>587</v>
      </c>
      <c r="G157" s="201" t="s">
        <v>204</v>
      </c>
      <c r="H157" s="202">
        <v>3</v>
      </c>
      <c r="I157" s="203"/>
      <c r="J157" s="204">
        <f>ROUND(I157*H157,2)</f>
        <v>0</v>
      </c>
      <c r="K157" s="200" t="s">
        <v>212</v>
      </c>
      <c r="L157" s="205"/>
      <c r="M157" s="206" t="s">
        <v>32</v>
      </c>
      <c r="N157" s="207" t="s">
        <v>47</v>
      </c>
      <c r="O157" s="85"/>
      <c r="P157" s="208">
        <f>O157*H157</f>
        <v>0</v>
      </c>
      <c r="Q157" s="208">
        <v>0</v>
      </c>
      <c r="R157" s="208">
        <f>Q157*H157</f>
        <v>0</v>
      </c>
      <c r="S157" s="208">
        <v>0</v>
      </c>
      <c r="T157" s="20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0" t="s">
        <v>205</v>
      </c>
      <c r="AT157" s="210" t="s">
        <v>201</v>
      </c>
      <c r="AU157" s="210" t="s">
        <v>76</v>
      </c>
      <c r="AY157" s="17" t="s">
        <v>206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7" t="s">
        <v>83</v>
      </c>
      <c r="BK157" s="211">
        <f>ROUND(I157*H157,2)</f>
        <v>0</v>
      </c>
      <c r="BL157" s="17" t="s">
        <v>205</v>
      </c>
      <c r="BM157" s="210" t="s">
        <v>1223</v>
      </c>
    </row>
    <row r="158" s="2" customFormat="1" ht="24" customHeight="1">
      <c r="A158" s="39"/>
      <c r="B158" s="40"/>
      <c r="C158" s="198" t="s">
        <v>496</v>
      </c>
      <c r="D158" s="198" t="s">
        <v>201</v>
      </c>
      <c r="E158" s="199" t="s">
        <v>590</v>
      </c>
      <c r="F158" s="200" t="s">
        <v>591</v>
      </c>
      <c r="G158" s="201" t="s">
        <v>592</v>
      </c>
      <c r="H158" s="202">
        <v>3</v>
      </c>
      <c r="I158" s="203"/>
      <c r="J158" s="204">
        <f>ROUND(I158*H158,2)</f>
        <v>0</v>
      </c>
      <c r="K158" s="200" t="s">
        <v>212</v>
      </c>
      <c r="L158" s="205"/>
      <c r="M158" s="206" t="s">
        <v>32</v>
      </c>
      <c r="N158" s="207" t="s">
        <v>47</v>
      </c>
      <c r="O158" s="85"/>
      <c r="P158" s="208">
        <f>O158*H158</f>
        <v>0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0" t="s">
        <v>213</v>
      </c>
      <c r="AT158" s="210" t="s">
        <v>201</v>
      </c>
      <c r="AU158" s="210" t="s">
        <v>76</v>
      </c>
      <c r="AY158" s="17" t="s">
        <v>206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17" t="s">
        <v>83</v>
      </c>
      <c r="BK158" s="211">
        <f>ROUND(I158*H158,2)</f>
        <v>0</v>
      </c>
      <c r="BL158" s="17" t="s">
        <v>214</v>
      </c>
      <c r="BM158" s="210" t="s">
        <v>1224</v>
      </c>
    </row>
    <row r="159" s="2" customFormat="1" ht="24" customHeight="1">
      <c r="A159" s="39"/>
      <c r="B159" s="40"/>
      <c r="C159" s="198" t="s">
        <v>500</v>
      </c>
      <c r="D159" s="198" t="s">
        <v>201</v>
      </c>
      <c r="E159" s="199" t="s">
        <v>595</v>
      </c>
      <c r="F159" s="200" t="s">
        <v>596</v>
      </c>
      <c r="G159" s="201" t="s">
        <v>204</v>
      </c>
      <c r="H159" s="202">
        <v>6</v>
      </c>
      <c r="I159" s="203"/>
      <c r="J159" s="204">
        <f>ROUND(I159*H159,2)</f>
        <v>0</v>
      </c>
      <c r="K159" s="200" t="s">
        <v>212</v>
      </c>
      <c r="L159" s="205"/>
      <c r="M159" s="206" t="s">
        <v>32</v>
      </c>
      <c r="N159" s="207" t="s">
        <v>47</v>
      </c>
      <c r="O159" s="85"/>
      <c r="P159" s="208">
        <f>O159*H159</f>
        <v>0</v>
      </c>
      <c r="Q159" s="208">
        <v>0</v>
      </c>
      <c r="R159" s="208">
        <f>Q159*H159</f>
        <v>0</v>
      </c>
      <c r="S159" s="208">
        <v>0</v>
      </c>
      <c r="T159" s="20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0" t="s">
        <v>213</v>
      </c>
      <c r="AT159" s="210" t="s">
        <v>201</v>
      </c>
      <c r="AU159" s="210" t="s">
        <v>76</v>
      </c>
      <c r="AY159" s="17" t="s">
        <v>206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17" t="s">
        <v>83</v>
      </c>
      <c r="BK159" s="211">
        <f>ROUND(I159*H159,2)</f>
        <v>0</v>
      </c>
      <c r="BL159" s="17" t="s">
        <v>214</v>
      </c>
      <c r="BM159" s="210" t="s">
        <v>1225</v>
      </c>
    </row>
    <row r="160" s="2" customFormat="1" ht="24" customHeight="1">
      <c r="A160" s="39"/>
      <c r="B160" s="40"/>
      <c r="C160" s="198" t="s">
        <v>504</v>
      </c>
      <c r="D160" s="198" t="s">
        <v>201</v>
      </c>
      <c r="E160" s="199" t="s">
        <v>599</v>
      </c>
      <c r="F160" s="200" t="s">
        <v>600</v>
      </c>
      <c r="G160" s="201" t="s">
        <v>204</v>
      </c>
      <c r="H160" s="202">
        <v>6</v>
      </c>
      <c r="I160" s="203"/>
      <c r="J160" s="204">
        <f>ROUND(I160*H160,2)</f>
        <v>0</v>
      </c>
      <c r="K160" s="200" t="s">
        <v>212</v>
      </c>
      <c r="L160" s="205"/>
      <c r="M160" s="206" t="s">
        <v>32</v>
      </c>
      <c r="N160" s="207" t="s">
        <v>47</v>
      </c>
      <c r="O160" s="85"/>
      <c r="P160" s="208">
        <f>O160*H160</f>
        <v>0</v>
      </c>
      <c r="Q160" s="208">
        <v>0</v>
      </c>
      <c r="R160" s="208">
        <f>Q160*H160</f>
        <v>0</v>
      </c>
      <c r="S160" s="208">
        <v>0</v>
      </c>
      <c r="T160" s="20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0" t="s">
        <v>213</v>
      </c>
      <c r="AT160" s="210" t="s">
        <v>201</v>
      </c>
      <c r="AU160" s="210" t="s">
        <v>76</v>
      </c>
      <c r="AY160" s="17" t="s">
        <v>206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17" t="s">
        <v>83</v>
      </c>
      <c r="BK160" s="211">
        <f>ROUND(I160*H160,2)</f>
        <v>0</v>
      </c>
      <c r="BL160" s="17" t="s">
        <v>214</v>
      </c>
      <c r="BM160" s="210" t="s">
        <v>1226</v>
      </c>
    </row>
    <row r="161" s="2" customFormat="1" ht="24" customHeight="1">
      <c r="A161" s="39"/>
      <c r="B161" s="40"/>
      <c r="C161" s="198" t="s">
        <v>508</v>
      </c>
      <c r="D161" s="198" t="s">
        <v>201</v>
      </c>
      <c r="E161" s="199" t="s">
        <v>603</v>
      </c>
      <c r="F161" s="200" t="s">
        <v>604</v>
      </c>
      <c r="G161" s="201" t="s">
        <v>204</v>
      </c>
      <c r="H161" s="202">
        <v>3</v>
      </c>
      <c r="I161" s="203"/>
      <c r="J161" s="204">
        <f>ROUND(I161*H161,2)</f>
        <v>0</v>
      </c>
      <c r="K161" s="200" t="s">
        <v>212</v>
      </c>
      <c r="L161" s="205"/>
      <c r="M161" s="206" t="s">
        <v>32</v>
      </c>
      <c r="N161" s="207" t="s">
        <v>47</v>
      </c>
      <c r="O161" s="85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0" t="s">
        <v>213</v>
      </c>
      <c r="AT161" s="210" t="s">
        <v>201</v>
      </c>
      <c r="AU161" s="210" t="s">
        <v>76</v>
      </c>
      <c r="AY161" s="17" t="s">
        <v>206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17" t="s">
        <v>83</v>
      </c>
      <c r="BK161" s="211">
        <f>ROUND(I161*H161,2)</f>
        <v>0</v>
      </c>
      <c r="BL161" s="17" t="s">
        <v>214</v>
      </c>
      <c r="BM161" s="210" t="s">
        <v>1227</v>
      </c>
    </row>
    <row r="162" s="2" customFormat="1" ht="24" customHeight="1">
      <c r="A162" s="39"/>
      <c r="B162" s="40"/>
      <c r="C162" s="198" t="s">
        <v>512</v>
      </c>
      <c r="D162" s="198" t="s">
        <v>201</v>
      </c>
      <c r="E162" s="199" t="s">
        <v>611</v>
      </c>
      <c r="F162" s="200" t="s">
        <v>612</v>
      </c>
      <c r="G162" s="201" t="s">
        <v>204</v>
      </c>
      <c r="H162" s="202">
        <v>3</v>
      </c>
      <c r="I162" s="203"/>
      <c r="J162" s="204">
        <f>ROUND(I162*H162,2)</f>
        <v>0</v>
      </c>
      <c r="K162" s="200" t="s">
        <v>212</v>
      </c>
      <c r="L162" s="205"/>
      <c r="M162" s="206" t="s">
        <v>32</v>
      </c>
      <c r="N162" s="207" t="s">
        <v>47</v>
      </c>
      <c r="O162" s="85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0" t="s">
        <v>213</v>
      </c>
      <c r="AT162" s="210" t="s">
        <v>201</v>
      </c>
      <c r="AU162" s="210" t="s">
        <v>76</v>
      </c>
      <c r="AY162" s="17" t="s">
        <v>206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7" t="s">
        <v>83</v>
      </c>
      <c r="BK162" s="211">
        <f>ROUND(I162*H162,2)</f>
        <v>0</v>
      </c>
      <c r="BL162" s="17" t="s">
        <v>214</v>
      </c>
      <c r="BM162" s="210" t="s">
        <v>1228</v>
      </c>
    </row>
    <row r="163" s="2" customFormat="1" ht="24" customHeight="1">
      <c r="A163" s="39"/>
      <c r="B163" s="40"/>
      <c r="C163" s="198" t="s">
        <v>516</v>
      </c>
      <c r="D163" s="198" t="s">
        <v>201</v>
      </c>
      <c r="E163" s="199" t="s">
        <v>619</v>
      </c>
      <c r="F163" s="200" t="s">
        <v>620</v>
      </c>
      <c r="G163" s="201" t="s">
        <v>204</v>
      </c>
      <c r="H163" s="202">
        <v>1</v>
      </c>
      <c r="I163" s="203"/>
      <c r="J163" s="204">
        <f>ROUND(I163*H163,2)</f>
        <v>0</v>
      </c>
      <c r="K163" s="200" t="s">
        <v>212</v>
      </c>
      <c r="L163" s="205"/>
      <c r="M163" s="206" t="s">
        <v>32</v>
      </c>
      <c r="N163" s="207" t="s">
        <v>47</v>
      </c>
      <c r="O163" s="85"/>
      <c r="P163" s="208">
        <f>O163*H163</f>
        <v>0</v>
      </c>
      <c r="Q163" s="208">
        <v>0</v>
      </c>
      <c r="R163" s="208">
        <f>Q163*H163</f>
        <v>0</v>
      </c>
      <c r="S163" s="208">
        <v>0</v>
      </c>
      <c r="T163" s="20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0" t="s">
        <v>213</v>
      </c>
      <c r="AT163" s="210" t="s">
        <v>201</v>
      </c>
      <c r="AU163" s="210" t="s">
        <v>76</v>
      </c>
      <c r="AY163" s="17" t="s">
        <v>206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17" t="s">
        <v>83</v>
      </c>
      <c r="BK163" s="211">
        <f>ROUND(I163*H163,2)</f>
        <v>0</v>
      </c>
      <c r="BL163" s="17" t="s">
        <v>214</v>
      </c>
      <c r="BM163" s="210" t="s">
        <v>1229</v>
      </c>
    </row>
    <row r="164" s="2" customFormat="1" ht="24" customHeight="1">
      <c r="A164" s="39"/>
      <c r="B164" s="40"/>
      <c r="C164" s="216" t="s">
        <v>520</v>
      </c>
      <c r="D164" s="216" t="s">
        <v>627</v>
      </c>
      <c r="E164" s="217" t="s">
        <v>628</v>
      </c>
      <c r="F164" s="218" t="s">
        <v>629</v>
      </c>
      <c r="G164" s="219" t="s">
        <v>239</v>
      </c>
      <c r="H164" s="220">
        <v>21</v>
      </c>
      <c r="I164" s="221"/>
      <c r="J164" s="222">
        <f>ROUND(I164*H164,2)</f>
        <v>0</v>
      </c>
      <c r="K164" s="218" t="s">
        <v>212</v>
      </c>
      <c r="L164" s="45"/>
      <c r="M164" s="223" t="s">
        <v>32</v>
      </c>
      <c r="N164" s="224" t="s">
        <v>47</v>
      </c>
      <c r="O164" s="85"/>
      <c r="P164" s="208">
        <f>O164*H164</f>
        <v>0</v>
      </c>
      <c r="Q164" s="208">
        <v>0</v>
      </c>
      <c r="R164" s="208">
        <f>Q164*H164</f>
        <v>0</v>
      </c>
      <c r="S164" s="208">
        <v>0</v>
      </c>
      <c r="T164" s="20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0" t="s">
        <v>220</v>
      </c>
      <c r="AT164" s="210" t="s">
        <v>627</v>
      </c>
      <c r="AU164" s="210" t="s">
        <v>76</v>
      </c>
      <c r="AY164" s="17" t="s">
        <v>206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7" t="s">
        <v>83</v>
      </c>
      <c r="BK164" s="211">
        <f>ROUND(I164*H164,2)</f>
        <v>0</v>
      </c>
      <c r="BL164" s="17" t="s">
        <v>220</v>
      </c>
      <c r="BM164" s="210" t="s">
        <v>1230</v>
      </c>
    </row>
    <row r="165" s="2" customFormat="1" ht="24" customHeight="1">
      <c r="A165" s="39"/>
      <c r="B165" s="40"/>
      <c r="C165" s="216" t="s">
        <v>524</v>
      </c>
      <c r="D165" s="216" t="s">
        <v>627</v>
      </c>
      <c r="E165" s="217" t="s">
        <v>632</v>
      </c>
      <c r="F165" s="218" t="s">
        <v>633</v>
      </c>
      <c r="G165" s="219" t="s">
        <v>204</v>
      </c>
      <c r="H165" s="220">
        <v>4</v>
      </c>
      <c r="I165" s="221"/>
      <c r="J165" s="222">
        <f>ROUND(I165*H165,2)</f>
        <v>0</v>
      </c>
      <c r="K165" s="218" t="s">
        <v>212</v>
      </c>
      <c r="L165" s="45"/>
      <c r="M165" s="223" t="s">
        <v>32</v>
      </c>
      <c r="N165" s="224" t="s">
        <v>47</v>
      </c>
      <c r="O165" s="85"/>
      <c r="P165" s="208">
        <f>O165*H165</f>
        <v>0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0" t="s">
        <v>220</v>
      </c>
      <c r="AT165" s="210" t="s">
        <v>627</v>
      </c>
      <c r="AU165" s="210" t="s">
        <v>76</v>
      </c>
      <c r="AY165" s="17" t="s">
        <v>206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17" t="s">
        <v>83</v>
      </c>
      <c r="BK165" s="211">
        <f>ROUND(I165*H165,2)</f>
        <v>0</v>
      </c>
      <c r="BL165" s="17" t="s">
        <v>220</v>
      </c>
      <c r="BM165" s="210" t="s">
        <v>1231</v>
      </c>
    </row>
    <row r="166" s="2" customFormat="1" ht="24" customHeight="1">
      <c r="A166" s="39"/>
      <c r="B166" s="40"/>
      <c r="C166" s="216" t="s">
        <v>528</v>
      </c>
      <c r="D166" s="216" t="s">
        <v>627</v>
      </c>
      <c r="E166" s="217" t="s">
        <v>636</v>
      </c>
      <c r="F166" s="218" t="s">
        <v>637</v>
      </c>
      <c r="G166" s="219" t="s">
        <v>204</v>
      </c>
      <c r="H166" s="220">
        <v>1</v>
      </c>
      <c r="I166" s="221"/>
      <c r="J166" s="222">
        <f>ROUND(I166*H166,2)</f>
        <v>0</v>
      </c>
      <c r="K166" s="218" t="s">
        <v>212</v>
      </c>
      <c r="L166" s="45"/>
      <c r="M166" s="223" t="s">
        <v>32</v>
      </c>
      <c r="N166" s="224" t="s">
        <v>47</v>
      </c>
      <c r="O166" s="85"/>
      <c r="P166" s="208">
        <f>O166*H166</f>
        <v>0</v>
      </c>
      <c r="Q166" s="208">
        <v>0</v>
      </c>
      <c r="R166" s="208">
        <f>Q166*H166</f>
        <v>0</v>
      </c>
      <c r="S166" s="208">
        <v>0</v>
      </c>
      <c r="T166" s="20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0" t="s">
        <v>220</v>
      </c>
      <c r="AT166" s="210" t="s">
        <v>627</v>
      </c>
      <c r="AU166" s="210" t="s">
        <v>76</v>
      </c>
      <c r="AY166" s="17" t="s">
        <v>206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17" t="s">
        <v>83</v>
      </c>
      <c r="BK166" s="211">
        <f>ROUND(I166*H166,2)</f>
        <v>0</v>
      </c>
      <c r="BL166" s="17" t="s">
        <v>220</v>
      </c>
      <c r="BM166" s="210" t="s">
        <v>1232</v>
      </c>
    </row>
    <row r="167" s="2" customFormat="1" ht="24" customHeight="1">
      <c r="A167" s="39"/>
      <c r="B167" s="40"/>
      <c r="C167" s="216" t="s">
        <v>533</v>
      </c>
      <c r="D167" s="216" t="s">
        <v>627</v>
      </c>
      <c r="E167" s="217" t="s">
        <v>640</v>
      </c>
      <c r="F167" s="218" t="s">
        <v>641</v>
      </c>
      <c r="G167" s="219" t="s">
        <v>204</v>
      </c>
      <c r="H167" s="220">
        <v>2</v>
      </c>
      <c r="I167" s="221"/>
      <c r="J167" s="222">
        <f>ROUND(I167*H167,2)</f>
        <v>0</v>
      </c>
      <c r="K167" s="218" t="s">
        <v>212</v>
      </c>
      <c r="L167" s="45"/>
      <c r="M167" s="223" t="s">
        <v>32</v>
      </c>
      <c r="N167" s="224" t="s">
        <v>47</v>
      </c>
      <c r="O167" s="85"/>
      <c r="P167" s="208">
        <f>O167*H167</f>
        <v>0</v>
      </c>
      <c r="Q167" s="208">
        <v>0</v>
      </c>
      <c r="R167" s="208">
        <f>Q167*H167</f>
        <v>0</v>
      </c>
      <c r="S167" s="208">
        <v>0</v>
      </c>
      <c r="T167" s="20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0" t="s">
        <v>220</v>
      </c>
      <c r="AT167" s="210" t="s">
        <v>627</v>
      </c>
      <c r="AU167" s="210" t="s">
        <v>76</v>
      </c>
      <c r="AY167" s="17" t="s">
        <v>206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7" t="s">
        <v>83</v>
      </c>
      <c r="BK167" s="211">
        <f>ROUND(I167*H167,2)</f>
        <v>0</v>
      </c>
      <c r="BL167" s="17" t="s">
        <v>220</v>
      </c>
      <c r="BM167" s="210" t="s">
        <v>1233</v>
      </c>
    </row>
    <row r="168" s="2" customFormat="1" ht="24" customHeight="1">
      <c r="A168" s="39"/>
      <c r="B168" s="40"/>
      <c r="C168" s="216" t="s">
        <v>537</v>
      </c>
      <c r="D168" s="216" t="s">
        <v>627</v>
      </c>
      <c r="E168" s="217" t="s">
        <v>644</v>
      </c>
      <c r="F168" s="218" t="s">
        <v>645</v>
      </c>
      <c r="G168" s="219" t="s">
        <v>204</v>
      </c>
      <c r="H168" s="220">
        <v>1</v>
      </c>
      <c r="I168" s="221"/>
      <c r="J168" s="222">
        <f>ROUND(I168*H168,2)</f>
        <v>0</v>
      </c>
      <c r="K168" s="218" t="s">
        <v>212</v>
      </c>
      <c r="L168" s="45"/>
      <c r="M168" s="223" t="s">
        <v>32</v>
      </c>
      <c r="N168" s="224" t="s">
        <v>47</v>
      </c>
      <c r="O168" s="85"/>
      <c r="P168" s="208">
        <f>O168*H168</f>
        <v>0</v>
      </c>
      <c r="Q168" s="208">
        <v>0</v>
      </c>
      <c r="R168" s="208">
        <f>Q168*H168</f>
        <v>0</v>
      </c>
      <c r="S168" s="208">
        <v>0</v>
      </c>
      <c r="T168" s="20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0" t="s">
        <v>220</v>
      </c>
      <c r="AT168" s="210" t="s">
        <v>627</v>
      </c>
      <c r="AU168" s="210" t="s">
        <v>76</v>
      </c>
      <c r="AY168" s="17" t="s">
        <v>206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7" t="s">
        <v>83</v>
      </c>
      <c r="BK168" s="211">
        <f>ROUND(I168*H168,2)</f>
        <v>0</v>
      </c>
      <c r="BL168" s="17" t="s">
        <v>220</v>
      </c>
      <c r="BM168" s="210" t="s">
        <v>1234</v>
      </c>
    </row>
    <row r="169" s="2" customFormat="1" ht="24" customHeight="1">
      <c r="A169" s="39"/>
      <c r="B169" s="40"/>
      <c r="C169" s="216" t="s">
        <v>541</v>
      </c>
      <c r="D169" s="216" t="s">
        <v>627</v>
      </c>
      <c r="E169" s="217" t="s">
        <v>648</v>
      </c>
      <c r="F169" s="218" t="s">
        <v>649</v>
      </c>
      <c r="G169" s="219" t="s">
        <v>204</v>
      </c>
      <c r="H169" s="220">
        <v>1</v>
      </c>
      <c r="I169" s="221"/>
      <c r="J169" s="222">
        <f>ROUND(I169*H169,2)</f>
        <v>0</v>
      </c>
      <c r="K169" s="218" t="s">
        <v>212</v>
      </c>
      <c r="L169" s="45"/>
      <c r="M169" s="223" t="s">
        <v>32</v>
      </c>
      <c r="N169" s="224" t="s">
        <v>47</v>
      </c>
      <c r="O169" s="85"/>
      <c r="P169" s="208">
        <f>O169*H169</f>
        <v>0</v>
      </c>
      <c r="Q169" s="208">
        <v>0</v>
      </c>
      <c r="R169" s="208">
        <f>Q169*H169</f>
        <v>0</v>
      </c>
      <c r="S169" s="208">
        <v>0</v>
      </c>
      <c r="T169" s="20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0" t="s">
        <v>220</v>
      </c>
      <c r="AT169" s="210" t="s">
        <v>627</v>
      </c>
      <c r="AU169" s="210" t="s">
        <v>76</v>
      </c>
      <c r="AY169" s="17" t="s">
        <v>206</v>
      </c>
      <c r="BE169" s="211">
        <f>IF(N169="základní",J169,0)</f>
        <v>0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17" t="s">
        <v>83</v>
      </c>
      <c r="BK169" s="211">
        <f>ROUND(I169*H169,2)</f>
        <v>0</v>
      </c>
      <c r="BL169" s="17" t="s">
        <v>220</v>
      </c>
      <c r="BM169" s="210" t="s">
        <v>1235</v>
      </c>
    </row>
    <row r="170" s="2" customFormat="1" ht="24" customHeight="1">
      <c r="A170" s="39"/>
      <c r="B170" s="40"/>
      <c r="C170" s="216" t="s">
        <v>545</v>
      </c>
      <c r="D170" s="216" t="s">
        <v>627</v>
      </c>
      <c r="E170" s="217" t="s">
        <v>652</v>
      </c>
      <c r="F170" s="218" t="s">
        <v>653</v>
      </c>
      <c r="G170" s="219" t="s">
        <v>204</v>
      </c>
      <c r="H170" s="220">
        <v>2</v>
      </c>
      <c r="I170" s="221"/>
      <c r="J170" s="222">
        <f>ROUND(I170*H170,2)</f>
        <v>0</v>
      </c>
      <c r="K170" s="218" t="s">
        <v>212</v>
      </c>
      <c r="L170" s="45"/>
      <c r="M170" s="223" t="s">
        <v>32</v>
      </c>
      <c r="N170" s="224" t="s">
        <v>47</v>
      </c>
      <c r="O170" s="85"/>
      <c r="P170" s="208">
        <f>O170*H170</f>
        <v>0</v>
      </c>
      <c r="Q170" s="208">
        <v>0</v>
      </c>
      <c r="R170" s="208">
        <f>Q170*H170</f>
        <v>0</v>
      </c>
      <c r="S170" s="208">
        <v>0</v>
      </c>
      <c r="T170" s="20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0" t="s">
        <v>220</v>
      </c>
      <c r="AT170" s="210" t="s">
        <v>627</v>
      </c>
      <c r="AU170" s="210" t="s">
        <v>76</v>
      </c>
      <c r="AY170" s="17" t="s">
        <v>206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17" t="s">
        <v>83</v>
      </c>
      <c r="BK170" s="211">
        <f>ROUND(I170*H170,2)</f>
        <v>0</v>
      </c>
      <c r="BL170" s="17" t="s">
        <v>220</v>
      </c>
      <c r="BM170" s="210" t="s">
        <v>1236</v>
      </c>
    </row>
    <row r="171" s="2" customFormat="1" ht="24" customHeight="1">
      <c r="A171" s="39"/>
      <c r="B171" s="40"/>
      <c r="C171" s="216" t="s">
        <v>549</v>
      </c>
      <c r="D171" s="216" t="s">
        <v>627</v>
      </c>
      <c r="E171" s="217" t="s">
        <v>693</v>
      </c>
      <c r="F171" s="218" t="s">
        <v>694</v>
      </c>
      <c r="G171" s="219" t="s">
        <v>239</v>
      </c>
      <c r="H171" s="220">
        <v>20</v>
      </c>
      <c r="I171" s="221"/>
      <c r="J171" s="222">
        <f>ROUND(I171*H171,2)</f>
        <v>0</v>
      </c>
      <c r="K171" s="218" t="s">
        <v>212</v>
      </c>
      <c r="L171" s="45"/>
      <c r="M171" s="223" t="s">
        <v>32</v>
      </c>
      <c r="N171" s="224" t="s">
        <v>47</v>
      </c>
      <c r="O171" s="85"/>
      <c r="P171" s="208">
        <f>O171*H171</f>
        <v>0</v>
      </c>
      <c r="Q171" s="208">
        <v>0</v>
      </c>
      <c r="R171" s="208">
        <f>Q171*H171</f>
        <v>0</v>
      </c>
      <c r="S171" s="208">
        <v>0</v>
      </c>
      <c r="T171" s="20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0" t="s">
        <v>220</v>
      </c>
      <c r="AT171" s="210" t="s">
        <v>627</v>
      </c>
      <c r="AU171" s="210" t="s">
        <v>76</v>
      </c>
      <c r="AY171" s="17" t="s">
        <v>206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17" t="s">
        <v>83</v>
      </c>
      <c r="BK171" s="211">
        <f>ROUND(I171*H171,2)</f>
        <v>0</v>
      </c>
      <c r="BL171" s="17" t="s">
        <v>220</v>
      </c>
      <c r="BM171" s="210" t="s">
        <v>1237</v>
      </c>
    </row>
    <row r="172" s="2" customFormat="1" ht="24" customHeight="1">
      <c r="A172" s="39"/>
      <c r="B172" s="40"/>
      <c r="C172" s="216" t="s">
        <v>553</v>
      </c>
      <c r="D172" s="216" t="s">
        <v>627</v>
      </c>
      <c r="E172" s="217" t="s">
        <v>740</v>
      </c>
      <c r="F172" s="218" t="s">
        <v>741</v>
      </c>
      <c r="G172" s="219" t="s">
        <v>204</v>
      </c>
      <c r="H172" s="220">
        <v>2</v>
      </c>
      <c r="I172" s="221"/>
      <c r="J172" s="222">
        <f>ROUND(I172*H172,2)</f>
        <v>0</v>
      </c>
      <c r="K172" s="218" t="s">
        <v>212</v>
      </c>
      <c r="L172" s="45"/>
      <c r="M172" s="223" t="s">
        <v>32</v>
      </c>
      <c r="N172" s="224" t="s">
        <v>47</v>
      </c>
      <c r="O172" s="85"/>
      <c r="P172" s="208">
        <f>O172*H172</f>
        <v>0</v>
      </c>
      <c r="Q172" s="208">
        <v>0</v>
      </c>
      <c r="R172" s="208">
        <f>Q172*H172</f>
        <v>0</v>
      </c>
      <c r="S172" s="208">
        <v>0</v>
      </c>
      <c r="T172" s="20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0" t="s">
        <v>220</v>
      </c>
      <c r="AT172" s="210" t="s">
        <v>627</v>
      </c>
      <c r="AU172" s="210" t="s">
        <v>76</v>
      </c>
      <c r="AY172" s="17" t="s">
        <v>206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17" t="s">
        <v>83</v>
      </c>
      <c r="BK172" s="211">
        <f>ROUND(I172*H172,2)</f>
        <v>0</v>
      </c>
      <c r="BL172" s="17" t="s">
        <v>220</v>
      </c>
      <c r="BM172" s="210" t="s">
        <v>1238</v>
      </c>
    </row>
    <row r="173" s="2" customFormat="1" ht="24" customHeight="1">
      <c r="A173" s="39"/>
      <c r="B173" s="40"/>
      <c r="C173" s="216" t="s">
        <v>557</v>
      </c>
      <c r="D173" s="216" t="s">
        <v>627</v>
      </c>
      <c r="E173" s="217" t="s">
        <v>744</v>
      </c>
      <c r="F173" s="218" t="s">
        <v>745</v>
      </c>
      <c r="G173" s="219" t="s">
        <v>204</v>
      </c>
      <c r="H173" s="220">
        <v>9</v>
      </c>
      <c r="I173" s="221"/>
      <c r="J173" s="222">
        <f>ROUND(I173*H173,2)</f>
        <v>0</v>
      </c>
      <c r="K173" s="218" t="s">
        <v>212</v>
      </c>
      <c r="L173" s="45"/>
      <c r="M173" s="223" t="s">
        <v>32</v>
      </c>
      <c r="N173" s="224" t="s">
        <v>47</v>
      </c>
      <c r="O173" s="85"/>
      <c r="P173" s="208">
        <f>O173*H173</f>
        <v>0</v>
      </c>
      <c r="Q173" s="208">
        <v>0</v>
      </c>
      <c r="R173" s="208">
        <f>Q173*H173</f>
        <v>0</v>
      </c>
      <c r="S173" s="208">
        <v>0</v>
      </c>
      <c r="T173" s="20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0" t="s">
        <v>220</v>
      </c>
      <c r="AT173" s="210" t="s">
        <v>627</v>
      </c>
      <c r="AU173" s="210" t="s">
        <v>76</v>
      </c>
      <c r="AY173" s="17" t="s">
        <v>206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17" t="s">
        <v>83</v>
      </c>
      <c r="BK173" s="211">
        <f>ROUND(I173*H173,2)</f>
        <v>0</v>
      </c>
      <c r="BL173" s="17" t="s">
        <v>220</v>
      </c>
      <c r="BM173" s="210" t="s">
        <v>1239</v>
      </c>
    </row>
    <row r="174" s="2" customFormat="1" ht="24" customHeight="1">
      <c r="A174" s="39"/>
      <c r="B174" s="40"/>
      <c r="C174" s="216" t="s">
        <v>561</v>
      </c>
      <c r="D174" s="216" t="s">
        <v>627</v>
      </c>
      <c r="E174" s="217" t="s">
        <v>656</v>
      </c>
      <c r="F174" s="218" t="s">
        <v>657</v>
      </c>
      <c r="G174" s="219" t="s">
        <v>239</v>
      </c>
      <c r="H174" s="220">
        <v>130</v>
      </c>
      <c r="I174" s="221"/>
      <c r="J174" s="222">
        <f>ROUND(I174*H174,2)</f>
        <v>0</v>
      </c>
      <c r="K174" s="218" t="s">
        <v>212</v>
      </c>
      <c r="L174" s="45"/>
      <c r="M174" s="223" t="s">
        <v>32</v>
      </c>
      <c r="N174" s="224" t="s">
        <v>47</v>
      </c>
      <c r="O174" s="85"/>
      <c r="P174" s="208">
        <f>O174*H174</f>
        <v>0</v>
      </c>
      <c r="Q174" s="208">
        <v>0</v>
      </c>
      <c r="R174" s="208">
        <f>Q174*H174</f>
        <v>0</v>
      </c>
      <c r="S174" s="208">
        <v>0</v>
      </c>
      <c r="T174" s="20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0" t="s">
        <v>268</v>
      </c>
      <c r="AT174" s="210" t="s">
        <v>627</v>
      </c>
      <c r="AU174" s="210" t="s">
        <v>76</v>
      </c>
      <c r="AY174" s="17" t="s">
        <v>206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17" t="s">
        <v>83</v>
      </c>
      <c r="BK174" s="211">
        <f>ROUND(I174*H174,2)</f>
        <v>0</v>
      </c>
      <c r="BL174" s="17" t="s">
        <v>268</v>
      </c>
      <c r="BM174" s="210" t="s">
        <v>1240</v>
      </c>
    </row>
    <row r="175" s="2" customFormat="1" ht="24" customHeight="1">
      <c r="A175" s="39"/>
      <c r="B175" s="40"/>
      <c r="C175" s="216" t="s">
        <v>565</v>
      </c>
      <c r="D175" s="216" t="s">
        <v>627</v>
      </c>
      <c r="E175" s="217" t="s">
        <v>660</v>
      </c>
      <c r="F175" s="218" t="s">
        <v>661</v>
      </c>
      <c r="G175" s="219" t="s">
        <v>239</v>
      </c>
      <c r="H175" s="220">
        <v>18</v>
      </c>
      <c r="I175" s="221"/>
      <c r="J175" s="222">
        <f>ROUND(I175*H175,2)</f>
        <v>0</v>
      </c>
      <c r="K175" s="218" t="s">
        <v>212</v>
      </c>
      <c r="L175" s="45"/>
      <c r="M175" s="223" t="s">
        <v>32</v>
      </c>
      <c r="N175" s="224" t="s">
        <v>47</v>
      </c>
      <c r="O175" s="85"/>
      <c r="P175" s="208">
        <f>O175*H175</f>
        <v>0</v>
      </c>
      <c r="Q175" s="208">
        <v>0</v>
      </c>
      <c r="R175" s="208">
        <f>Q175*H175</f>
        <v>0</v>
      </c>
      <c r="S175" s="208">
        <v>0</v>
      </c>
      <c r="T175" s="20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0" t="s">
        <v>268</v>
      </c>
      <c r="AT175" s="210" t="s">
        <v>627</v>
      </c>
      <c r="AU175" s="210" t="s">
        <v>76</v>
      </c>
      <c r="AY175" s="17" t="s">
        <v>206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17" t="s">
        <v>83</v>
      </c>
      <c r="BK175" s="211">
        <f>ROUND(I175*H175,2)</f>
        <v>0</v>
      </c>
      <c r="BL175" s="17" t="s">
        <v>268</v>
      </c>
      <c r="BM175" s="210" t="s">
        <v>1241</v>
      </c>
    </row>
    <row r="176" s="2" customFormat="1" ht="24" customHeight="1">
      <c r="A176" s="39"/>
      <c r="B176" s="40"/>
      <c r="C176" s="216" t="s">
        <v>569</v>
      </c>
      <c r="D176" s="216" t="s">
        <v>627</v>
      </c>
      <c r="E176" s="217" t="s">
        <v>769</v>
      </c>
      <c r="F176" s="218" t="s">
        <v>770</v>
      </c>
      <c r="G176" s="219" t="s">
        <v>204</v>
      </c>
      <c r="H176" s="220">
        <v>46</v>
      </c>
      <c r="I176" s="221"/>
      <c r="J176" s="222">
        <f>ROUND(I176*H176,2)</f>
        <v>0</v>
      </c>
      <c r="K176" s="218" t="s">
        <v>212</v>
      </c>
      <c r="L176" s="45"/>
      <c r="M176" s="223" t="s">
        <v>32</v>
      </c>
      <c r="N176" s="224" t="s">
        <v>47</v>
      </c>
      <c r="O176" s="85"/>
      <c r="P176" s="208">
        <f>O176*H176</f>
        <v>0</v>
      </c>
      <c r="Q176" s="208">
        <v>0</v>
      </c>
      <c r="R176" s="208">
        <f>Q176*H176</f>
        <v>0</v>
      </c>
      <c r="S176" s="208">
        <v>0</v>
      </c>
      <c r="T176" s="20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0" t="s">
        <v>682</v>
      </c>
      <c r="AT176" s="210" t="s">
        <v>627</v>
      </c>
      <c r="AU176" s="210" t="s">
        <v>76</v>
      </c>
      <c r="AY176" s="17" t="s">
        <v>206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17" t="s">
        <v>83</v>
      </c>
      <c r="BK176" s="211">
        <f>ROUND(I176*H176,2)</f>
        <v>0</v>
      </c>
      <c r="BL176" s="17" t="s">
        <v>682</v>
      </c>
      <c r="BM176" s="210" t="s">
        <v>1242</v>
      </c>
    </row>
    <row r="177" s="2" customFormat="1" ht="36" customHeight="1">
      <c r="A177" s="39"/>
      <c r="B177" s="40"/>
      <c r="C177" s="216" t="s">
        <v>573</v>
      </c>
      <c r="D177" s="216" t="s">
        <v>627</v>
      </c>
      <c r="E177" s="217" t="s">
        <v>664</v>
      </c>
      <c r="F177" s="218" t="s">
        <v>665</v>
      </c>
      <c r="G177" s="219" t="s">
        <v>204</v>
      </c>
      <c r="H177" s="220">
        <v>1</v>
      </c>
      <c r="I177" s="221"/>
      <c r="J177" s="222">
        <f>ROUND(I177*H177,2)</f>
        <v>0</v>
      </c>
      <c r="K177" s="218" t="s">
        <v>212</v>
      </c>
      <c r="L177" s="45"/>
      <c r="M177" s="223" t="s">
        <v>32</v>
      </c>
      <c r="N177" s="224" t="s">
        <v>47</v>
      </c>
      <c r="O177" s="85"/>
      <c r="P177" s="208">
        <f>O177*H177</f>
        <v>0</v>
      </c>
      <c r="Q177" s="208">
        <v>0</v>
      </c>
      <c r="R177" s="208">
        <f>Q177*H177</f>
        <v>0</v>
      </c>
      <c r="S177" s="208">
        <v>0</v>
      </c>
      <c r="T177" s="20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0" t="s">
        <v>220</v>
      </c>
      <c r="AT177" s="210" t="s">
        <v>627</v>
      </c>
      <c r="AU177" s="210" t="s">
        <v>76</v>
      </c>
      <c r="AY177" s="17" t="s">
        <v>206</v>
      </c>
      <c r="BE177" s="211">
        <f>IF(N177="základní",J177,0)</f>
        <v>0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17" t="s">
        <v>83</v>
      </c>
      <c r="BK177" s="211">
        <f>ROUND(I177*H177,2)</f>
        <v>0</v>
      </c>
      <c r="BL177" s="17" t="s">
        <v>220</v>
      </c>
      <c r="BM177" s="210" t="s">
        <v>1243</v>
      </c>
    </row>
    <row r="178" s="2" customFormat="1" ht="24" customHeight="1">
      <c r="A178" s="39"/>
      <c r="B178" s="40"/>
      <c r="C178" s="216" t="s">
        <v>577</v>
      </c>
      <c r="D178" s="216" t="s">
        <v>627</v>
      </c>
      <c r="E178" s="217" t="s">
        <v>668</v>
      </c>
      <c r="F178" s="218" t="s">
        <v>669</v>
      </c>
      <c r="G178" s="219" t="s">
        <v>204</v>
      </c>
      <c r="H178" s="220">
        <v>1</v>
      </c>
      <c r="I178" s="221"/>
      <c r="J178" s="222">
        <f>ROUND(I178*H178,2)</f>
        <v>0</v>
      </c>
      <c r="K178" s="218" t="s">
        <v>212</v>
      </c>
      <c r="L178" s="45"/>
      <c r="M178" s="223" t="s">
        <v>32</v>
      </c>
      <c r="N178" s="224" t="s">
        <v>47</v>
      </c>
      <c r="O178" s="85"/>
      <c r="P178" s="208">
        <f>O178*H178</f>
        <v>0</v>
      </c>
      <c r="Q178" s="208">
        <v>0</v>
      </c>
      <c r="R178" s="208">
        <f>Q178*H178</f>
        <v>0</v>
      </c>
      <c r="S178" s="208">
        <v>0</v>
      </c>
      <c r="T178" s="20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0" t="s">
        <v>220</v>
      </c>
      <c r="AT178" s="210" t="s">
        <v>627</v>
      </c>
      <c r="AU178" s="210" t="s">
        <v>76</v>
      </c>
      <c r="AY178" s="17" t="s">
        <v>206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17" t="s">
        <v>83</v>
      </c>
      <c r="BK178" s="211">
        <f>ROUND(I178*H178,2)</f>
        <v>0</v>
      </c>
      <c r="BL178" s="17" t="s">
        <v>220</v>
      </c>
      <c r="BM178" s="210" t="s">
        <v>1244</v>
      </c>
    </row>
    <row r="179" s="2" customFormat="1" ht="24" customHeight="1">
      <c r="A179" s="39"/>
      <c r="B179" s="40"/>
      <c r="C179" s="216" t="s">
        <v>581</v>
      </c>
      <c r="D179" s="216" t="s">
        <v>627</v>
      </c>
      <c r="E179" s="217" t="s">
        <v>672</v>
      </c>
      <c r="F179" s="218" t="s">
        <v>673</v>
      </c>
      <c r="G179" s="219" t="s">
        <v>204</v>
      </c>
      <c r="H179" s="220">
        <v>1</v>
      </c>
      <c r="I179" s="221"/>
      <c r="J179" s="222">
        <f>ROUND(I179*H179,2)</f>
        <v>0</v>
      </c>
      <c r="K179" s="218" t="s">
        <v>212</v>
      </c>
      <c r="L179" s="45"/>
      <c r="M179" s="223" t="s">
        <v>32</v>
      </c>
      <c r="N179" s="224" t="s">
        <v>47</v>
      </c>
      <c r="O179" s="85"/>
      <c r="P179" s="208">
        <f>O179*H179</f>
        <v>0</v>
      </c>
      <c r="Q179" s="208">
        <v>0</v>
      </c>
      <c r="R179" s="208">
        <f>Q179*H179</f>
        <v>0</v>
      </c>
      <c r="S179" s="208">
        <v>0</v>
      </c>
      <c r="T179" s="20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0" t="s">
        <v>220</v>
      </c>
      <c r="AT179" s="210" t="s">
        <v>627</v>
      </c>
      <c r="AU179" s="210" t="s">
        <v>76</v>
      </c>
      <c r="AY179" s="17" t="s">
        <v>206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17" t="s">
        <v>83</v>
      </c>
      <c r="BK179" s="211">
        <f>ROUND(I179*H179,2)</f>
        <v>0</v>
      </c>
      <c r="BL179" s="17" t="s">
        <v>220</v>
      </c>
      <c r="BM179" s="210" t="s">
        <v>1245</v>
      </c>
    </row>
    <row r="180" s="2" customFormat="1" ht="24" customHeight="1">
      <c r="A180" s="39"/>
      <c r="B180" s="40"/>
      <c r="C180" s="216" t="s">
        <v>585</v>
      </c>
      <c r="D180" s="216" t="s">
        <v>627</v>
      </c>
      <c r="E180" s="217" t="s">
        <v>676</v>
      </c>
      <c r="F180" s="218" t="s">
        <v>677</v>
      </c>
      <c r="G180" s="219" t="s">
        <v>204</v>
      </c>
      <c r="H180" s="220">
        <v>1</v>
      </c>
      <c r="I180" s="221"/>
      <c r="J180" s="222">
        <f>ROUND(I180*H180,2)</f>
        <v>0</v>
      </c>
      <c r="K180" s="218" t="s">
        <v>212</v>
      </c>
      <c r="L180" s="45"/>
      <c r="M180" s="223" t="s">
        <v>32</v>
      </c>
      <c r="N180" s="224" t="s">
        <v>47</v>
      </c>
      <c r="O180" s="85"/>
      <c r="P180" s="208">
        <f>O180*H180</f>
        <v>0</v>
      </c>
      <c r="Q180" s="208">
        <v>0</v>
      </c>
      <c r="R180" s="208">
        <f>Q180*H180</f>
        <v>0</v>
      </c>
      <c r="S180" s="208">
        <v>0</v>
      </c>
      <c r="T180" s="20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0" t="s">
        <v>220</v>
      </c>
      <c r="AT180" s="210" t="s">
        <v>627</v>
      </c>
      <c r="AU180" s="210" t="s">
        <v>76</v>
      </c>
      <c r="AY180" s="17" t="s">
        <v>206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7" t="s">
        <v>83</v>
      </c>
      <c r="BK180" s="211">
        <f>ROUND(I180*H180,2)</f>
        <v>0</v>
      </c>
      <c r="BL180" s="17" t="s">
        <v>220</v>
      </c>
      <c r="BM180" s="210" t="s">
        <v>1246</v>
      </c>
    </row>
    <row r="181" s="2" customFormat="1" ht="24" customHeight="1">
      <c r="A181" s="39"/>
      <c r="B181" s="40"/>
      <c r="C181" s="216" t="s">
        <v>589</v>
      </c>
      <c r="D181" s="216" t="s">
        <v>627</v>
      </c>
      <c r="E181" s="217" t="s">
        <v>697</v>
      </c>
      <c r="F181" s="218" t="s">
        <v>698</v>
      </c>
      <c r="G181" s="219" t="s">
        <v>204</v>
      </c>
      <c r="H181" s="220">
        <v>1</v>
      </c>
      <c r="I181" s="221"/>
      <c r="J181" s="222">
        <f>ROUND(I181*H181,2)</f>
        <v>0</v>
      </c>
      <c r="K181" s="218" t="s">
        <v>212</v>
      </c>
      <c r="L181" s="45"/>
      <c r="M181" s="223" t="s">
        <v>32</v>
      </c>
      <c r="N181" s="224" t="s">
        <v>47</v>
      </c>
      <c r="O181" s="85"/>
      <c r="P181" s="208">
        <f>O181*H181</f>
        <v>0</v>
      </c>
      <c r="Q181" s="208">
        <v>0</v>
      </c>
      <c r="R181" s="208">
        <f>Q181*H181</f>
        <v>0</v>
      </c>
      <c r="S181" s="208">
        <v>0</v>
      </c>
      <c r="T181" s="20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0" t="s">
        <v>220</v>
      </c>
      <c r="AT181" s="210" t="s">
        <v>627</v>
      </c>
      <c r="AU181" s="210" t="s">
        <v>76</v>
      </c>
      <c r="AY181" s="17" t="s">
        <v>206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17" t="s">
        <v>83</v>
      </c>
      <c r="BK181" s="211">
        <f>ROUND(I181*H181,2)</f>
        <v>0</v>
      </c>
      <c r="BL181" s="17" t="s">
        <v>220</v>
      </c>
      <c r="BM181" s="210" t="s">
        <v>1247</v>
      </c>
    </row>
    <row r="182" s="2" customFormat="1" ht="24" customHeight="1">
      <c r="A182" s="39"/>
      <c r="B182" s="40"/>
      <c r="C182" s="216" t="s">
        <v>594</v>
      </c>
      <c r="D182" s="216" t="s">
        <v>627</v>
      </c>
      <c r="E182" s="217" t="s">
        <v>680</v>
      </c>
      <c r="F182" s="218" t="s">
        <v>681</v>
      </c>
      <c r="G182" s="219" t="s">
        <v>204</v>
      </c>
      <c r="H182" s="220">
        <v>9</v>
      </c>
      <c r="I182" s="221"/>
      <c r="J182" s="222">
        <f>ROUND(I182*H182,2)</f>
        <v>0</v>
      </c>
      <c r="K182" s="218" t="s">
        <v>212</v>
      </c>
      <c r="L182" s="45"/>
      <c r="M182" s="223" t="s">
        <v>32</v>
      </c>
      <c r="N182" s="224" t="s">
        <v>47</v>
      </c>
      <c r="O182" s="85"/>
      <c r="P182" s="208">
        <f>O182*H182</f>
        <v>0</v>
      </c>
      <c r="Q182" s="208">
        <v>0</v>
      </c>
      <c r="R182" s="208">
        <f>Q182*H182</f>
        <v>0</v>
      </c>
      <c r="S182" s="208">
        <v>0</v>
      </c>
      <c r="T182" s="20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0" t="s">
        <v>682</v>
      </c>
      <c r="AT182" s="210" t="s">
        <v>627</v>
      </c>
      <c r="AU182" s="210" t="s">
        <v>76</v>
      </c>
      <c r="AY182" s="17" t="s">
        <v>206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17" t="s">
        <v>83</v>
      </c>
      <c r="BK182" s="211">
        <f>ROUND(I182*H182,2)</f>
        <v>0</v>
      </c>
      <c r="BL182" s="17" t="s">
        <v>682</v>
      </c>
      <c r="BM182" s="210" t="s">
        <v>1248</v>
      </c>
    </row>
    <row r="183" s="2" customFormat="1" ht="24" customHeight="1">
      <c r="A183" s="39"/>
      <c r="B183" s="40"/>
      <c r="C183" s="216" t="s">
        <v>598</v>
      </c>
      <c r="D183" s="216" t="s">
        <v>627</v>
      </c>
      <c r="E183" s="217" t="s">
        <v>774</v>
      </c>
      <c r="F183" s="218" t="s">
        <v>775</v>
      </c>
      <c r="G183" s="219" t="s">
        <v>204</v>
      </c>
      <c r="H183" s="220">
        <v>1</v>
      </c>
      <c r="I183" s="221"/>
      <c r="J183" s="222">
        <f>ROUND(I183*H183,2)</f>
        <v>0</v>
      </c>
      <c r="K183" s="218" t="s">
        <v>212</v>
      </c>
      <c r="L183" s="45"/>
      <c r="M183" s="223" t="s">
        <v>32</v>
      </c>
      <c r="N183" s="224" t="s">
        <v>47</v>
      </c>
      <c r="O183" s="85"/>
      <c r="P183" s="208">
        <f>O183*H183</f>
        <v>0</v>
      </c>
      <c r="Q183" s="208">
        <v>0</v>
      </c>
      <c r="R183" s="208">
        <f>Q183*H183</f>
        <v>0</v>
      </c>
      <c r="S183" s="208">
        <v>0</v>
      </c>
      <c r="T183" s="20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0" t="s">
        <v>682</v>
      </c>
      <c r="AT183" s="210" t="s">
        <v>627</v>
      </c>
      <c r="AU183" s="210" t="s">
        <v>76</v>
      </c>
      <c r="AY183" s="17" t="s">
        <v>206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7" t="s">
        <v>83</v>
      </c>
      <c r="BK183" s="211">
        <f>ROUND(I183*H183,2)</f>
        <v>0</v>
      </c>
      <c r="BL183" s="17" t="s">
        <v>682</v>
      </c>
      <c r="BM183" s="210" t="s">
        <v>1249</v>
      </c>
    </row>
    <row r="184" s="2" customFormat="1" ht="24" customHeight="1">
      <c r="A184" s="39"/>
      <c r="B184" s="40"/>
      <c r="C184" s="216" t="s">
        <v>602</v>
      </c>
      <c r="D184" s="216" t="s">
        <v>627</v>
      </c>
      <c r="E184" s="217" t="s">
        <v>685</v>
      </c>
      <c r="F184" s="218" t="s">
        <v>686</v>
      </c>
      <c r="G184" s="219" t="s">
        <v>204</v>
      </c>
      <c r="H184" s="220">
        <v>1</v>
      </c>
      <c r="I184" s="221"/>
      <c r="J184" s="222">
        <f>ROUND(I184*H184,2)</f>
        <v>0</v>
      </c>
      <c r="K184" s="218" t="s">
        <v>212</v>
      </c>
      <c r="L184" s="45"/>
      <c r="M184" s="223" t="s">
        <v>32</v>
      </c>
      <c r="N184" s="224" t="s">
        <v>47</v>
      </c>
      <c r="O184" s="85"/>
      <c r="P184" s="208">
        <f>O184*H184</f>
        <v>0</v>
      </c>
      <c r="Q184" s="208">
        <v>0</v>
      </c>
      <c r="R184" s="208">
        <f>Q184*H184</f>
        <v>0</v>
      </c>
      <c r="S184" s="208">
        <v>0</v>
      </c>
      <c r="T184" s="20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0" t="s">
        <v>83</v>
      </c>
      <c r="AT184" s="210" t="s">
        <v>627</v>
      </c>
      <c r="AU184" s="210" t="s">
        <v>76</v>
      </c>
      <c r="AY184" s="17" t="s">
        <v>206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17" t="s">
        <v>83</v>
      </c>
      <c r="BK184" s="211">
        <f>ROUND(I184*H184,2)</f>
        <v>0</v>
      </c>
      <c r="BL184" s="17" t="s">
        <v>83</v>
      </c>
      <c r="BM184" s="210" t="s">
        <v>1250</v>
      </c>
    </row>
    <row r="185" s="2" customFormat="1" ht="24" customHeight="1">
      <c r="A185" s="39"/>
      <c r="B185" s="40"/>
      <c r="C185" s="216" t="s">
        <v>606</v>
      </c>
      <c r="D185" s="216" t="s">
        <v>627</v>
      </c>
      <c r="E185" s="217" t="s">
        <v>778</v>
      </c>
      <c r="F185" s="218" t="s">
        <v>779</v>
      </c>
      <c r="G185" s="219" t="s">
        <v>204</v>
      </c>
      <c r="H185" s="220">
        <v>1</v>
      </c>
      <c r="I185" s="221"/>
      <c r="J185" s="222">
        <f>ROUND(I185*H185,2)</f>
        <v>0</v>
      </c>
      <c r="K185" s="218" t="s">
        <v>212</v>
      </c>
      <c r="L185" s="45"/>
      <c r="M185" s="223" t="s">
        <v>32</v>
      </c>
      <c r="N185" s="224" t="s">
        <v>47</v>
      </c>
      <c r="O185" s="85"/>
      <c r="P185" s="208">
        <f>O185*H185</f>
        <v>0</v>
      </c>
      <c r="Q185" s="208">
        <v>0</v>
      </c>
      <c r="R185" s="208">
        <f>Q185*H185</f>
        <v>0</v>
      </c>
      <c r="S185" s="208">
        <v>0</v>
      </c>
      <c r="T185" s="20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0" t="s">
        <v>220</v>
      </c>
      <c r="AT185" s="210" t="s">
        <v>627</v>
      </c>
      <c r="AU185" s="210" t="s">
        <v>76</v>
      </c>
      <c r="AY185" s="17" t="s">
        <v>206</v>
      </c>
      <c r="BE185" s="211">
        <f>IF(N185="základní",J185,0)</f>
        <v>0</v>
      </c>
      <c r="BF185" s="211">
        <f>IF(N185="snížená",J185,0)</f>
        <v>0</v>
      </c>
      <c r="BG185" s="211">
        <f>IF(N185="zákl. přenesená",J185,0)</f>
        <v>0</v>
      </c>
      <c r="BH185" s="211">
        <f>IF(N185="sníž. přenesená",J185,0)</f>
        <v>0</v>
      </c>
      <c r="BI185" s="211">
        <f>IF(N185="nulová",J185,0)</f>
        <v>0</v>
      </c>
      <c r="BJ185" s="17" t="s">
        <v>83</v>
      </c>
      <c r="BK185" s="211">
        <f>ROUND(I185*H185,2)</f>
        <v>0</v>
      </c>
      <c r="BL185" s="17" t="s">
        <v>220</v>
      </c>
      <c r="BM185" s="210" t="s">
        <v>1251</v>
      </c>
    </row>
    <row r="186" s="2" customFormat="1" ht="36" customHeight="1">
      <c r="A186" s="39"/>
      <c r="B186" s="40"/>
      <c r="C186" s="216" t="s">
        <v>610</v>
      </c>
      <c r="D186" s="216" t="s">
        <v>627</v>
      </c>
      <c r="E186" s="217" t="s">
        <v>748</v>
      </c>
      <c r="F186" s="218" t="s">
        <v>749</v>
      </c>
      <c r="G186" s="219" t="s">
        <v>204</v>
      </c>
      <c r="H186" s="220">
        <v>3</v>
      </c>
      <c r="I186" s="221"/>
      <c r="J186" s="222">
        <f>ROUND(I186*H186,2)</f>
        <v>0</v>
      </c>
      <c r="K186" s="218" t="s">
        <v>212</v>
      </c>
      <c r="L186" s="45"/>
      <c r="M186" s="223" t="s">
        <v>32</v>
      </c>
      <c r="N186" s="224" t="s">
        <v>47</v>
      </c>
      <c r="O186" s="85"/>
      <c r="P186" s="208">
        <f>O186*H186</f>
        <v>0</v>
      </c>
      <c r="Q186" s="208">
        <v>0</v>
      </c>
      <c r="R186" s="208">
        <f>Q186*H186</f>
        <v>0</v>
      </c>
      <c r="S186" s="208">
        <v>0</v>
      </c>
      <c r="T186" s="20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0" t="s">
        <v>220</v>
      </c>
      <c r="AT186" s="210" t="s">
        <v>627</v>
      </c>
      <c r="AU186" s="210" t="s">
        <v>76</v>
      </c>
      <c r="AY186" s="17" t="s">
        <v>206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17" t="s">
        <v>83</v>
      </c>
      <c r="BK186" s="211">
        <f>ROUND(I186*H186,2)</f>
        <v>0</v>
      </c>
      <c r="BL186" s="17" t="s">
        <v>220</v>
      </c>
      <c r="BM186" s="210" t="s">
        <v>1252</v>
      </c>
    </row>
    <row r="187" s="2" customFormat="1" ht="24" customHeight="1">
      <c r="A187" s="39"/>
      <c r="B187" s="40"/>
      <c r="C187" s="216" t="s">
        <v>614</v>
      </c>
      <c r="D187" s="216" t="s">
        <v>627</v>
      </c>
      <c r="E187" s="217" t="s">
        <v>752</v>
      </c>
      <c r="F187" s="218" t="s">
        <v>753</v>
      </c>
      <c r="G187" s="219" t="s">
        <v>204</v>
      </c>
      <c r="H187" s="220">
        <v>3</v>
      </c>
      <c r="I187" s="221"/>
      <c r="J187" s="222">
        <f>ROUND(I187*H187,2)</f>
        <v>0</v>
      </c>
      <c r="K187" s="218" t="s">
        <v>212</v>
      </c>
      <c r="L187" s="45"/>
      <c r="M187" s="223" t="s">
        <v>32</v>
      </c>
      <c r="N187" s="224" t="s">
        <v>47</v>
      </c>
      <c r="O187" s="85"/>
      <c r="P187" s="208">
        <f>O187*H187</f>
        <v>0</v>
      </c>
      <c r="Q187" s="208">
        <v>0</v>
      </c>
      <c r="R187" s="208">
        <f>Q187*H187</f>
        <v>0</v>
      </c>
      <c r="S187" s="208">
        <v>0</v>
      </c>
      <c r="T187" s="20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0" t="s">
        <v>220</v>
      </c>
      <c r="AT187" s="210" t="s">
        <v>627</v>
      </c>
      <c r="AU187" s="210" t="s">
        <v>76</v>
      </c>
      <c r="AY187" s="17" t="s">
        <v>206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17" t="s">
        <v>83</v>
      </c>
      <c r="BK187" s="211">
        <f>ROUND(I187*H187,2)</f>
        <v>0</v>
      </c>
      <c r="BL187" s="17" t="s">
        <v>220</v>
      </c>
      <c r="BM187" s="210" t="s">
        <v>1253</v>
      </c>
    </row>
    <row r="188" s="2" customFormat="1" ht="36" customHeight="1">
      <c r="A188" s="39"/>
      <c r="B188" s="40"/>
      <c r="C188" s="216" t="s">
        <v>618</v>
      </c>
      <c r="D188" s="216" t="s">
        <v>627</v>
      </c>
      <c r="E188" s="217" t="s">
        <v>782</v>
      </c>
      <c r="F188" s="218" t="s">
        <v>783</v>
      </c>
      <c r="G188" s="219" t="s">
        <v>204</v>
      </c>
      <c r="H188" s="220">
        <v>1</v>
      </c>
      <c r="I188" s="221"/>
      <c r="J188" s="222">
        <f>ROUND(I188*H188,2)</f>
        <v>0</v>
      </c>
      <c r="K188" s="218" t="s">
        <v>212</v>
      </c>
      <c r="L188" s="45"/>
      <c r="M188" s="223" t="s">
        <v>32</v>
      </c>
      <c r="N188" s="224" t="s">
        <v>47</v>
      </c>
      <c r="O188" s="85"/>
      <c r="P188" s="208">
        <f>O188*H188</f>
        <v>0</v>
      </c>
      <c r="Q188" s="208">
        <v>0</v>
      </c>
      <c r="R188" s="208">
        <f>Q188*H188</f>
        <v>0</v>
      </c>
      <c r="S188" s="208">
        <v>0</v>
      </c>
      <c r="T188" s="20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0" t="s">
        <v>220</v>
      </c>
      <c r="AT188" s="210" t="s">
        <v>627</v>
      </c>
      <c r="AU188" s="210" t="s">
        <v>76</v>
      </c>
      <c r="AY188" s="17" t="s">
        <v>206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17" t="s">
        <v>83</v>
      </c>
      <c r="BK188" s="211">
        <f>ROUND(I188*H188,2)</f>
        <v>0</v>
      </c>
      <c r="BL188" s="17" t="s">
        <v>220</v>
      </c>
      <c r="BM188" s="210" t="s">
        <v>1254</v>
      </c>
    </row>
    <row r="189" s="2" customFormat="1" ht="48" customHeight="1">
      <c r="A189" s="39"/>
      <c r="B189" s="40"/>
      <c r="C189" s="216" t="s">
        <v>622</v>
      </c>
      <c r="D189" s="216" t="s">
        <v>627</v>
      </c>
      <c r="E189" s="217" t="s">
        <v>786</v>
      </c>
      <c r="F189" s="218" t="s">
        <v>787</v>
      </c>
      <c r="G189" s="219" t="s">
        <v>239</v>
      </c>
      <c r="H189" s="220">
        <v>1010</v>
      </c>
      <c r="I189" s="221"/>
      <c r="J189" s="222">
        <f>ROUND(I189*H189,2)</f>
        <v>0</v>
      </c>
      <c r="K189" s="218" t="s">
        <v>212</v>
      </c>
      <c r="L189" s="45"/>
      <c r="M189" s="223" t="s">
        <v>32</v>
      </c>
      <c r="N189" s="224" t="s">
        <v>47</v>
      </c>
      <c r="O189" s="85"/>
      <c r="P189" s="208">
        <f>O189*H189</f>
        <v>0</v>
      </c>
      <c r="Q189" s="208">
        <v>0</v>
      </c>
      <c r="R189" s="208">
        <f>Q189*H189</f>
        <v>0</v>
      </c>
      <c r="S189" s="208">
        <v>0</v>
      </c>
      <c r="T189" s="20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0" t="s">
        <v>220</v>
      </c>
      <c r="AT189" s="210" t="s">
        <v>627</v>
      </c>
      <c r="AU189" s="210" t="s">
        <v>76</v>
      </c>
      <c r="AY189" s="17" t="s">
        <v>206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7" t="s">
        <v>83</v>
      </c>
      <c r="BK189" s="211">
        <f>ROUND(I189*H189,2)</f>
        <v>0</v>
      </c>
      <c r="BL189" s="17" t="s">
        <v>220</v>
      </c>
      <c r="BM189" s="210" t="s">
        <v>1255</v>
      </c>
    </row>
    <row r="190" s="2" customFormat="1" ht="36" customHeight="1">
      <c r="A190" s="39"/>
      <c r="B190" s="40"/>
      <c r="C190" s="216" t="s">
        <v>626</v>
      </c>
      <c r="D190" s="216" t="s">
        <v>627</v>
      </c>
      <c r="E190" s="217" t="s">
        <v>798</v>
      </c>
      <c r="F190" s="218" t="s">
        <v>799</v>
      </c>
      <c r="G190" s="219" t="s">
        <v>204</v>
      </c>
      <c r="H190" s="220">
        <v>4</v>
      </c>
      <c r="I190" s="221"/>
      <c r="J190" s="222">
        <f>ROUND(I190*H190,2)</f>
        <v>0</v>
      </c>
      <c r="K190" s="218" t="s">
        <v>212</v>
      </c>
      <c r="L190" s="45"/>
      <c r="M190" s="223" t="s">
        <v>32</v>
      </c>
      <c r="N190" s="224" t="s">
        <v>47</v>
      </c>
      <c r="O190" s="85"/>
      <c r="P190" s="208">
        <f>O190*H190</f>
        <v>0</v>
      </c>
      <c r="Q190" s="208">
        <v>0</v>
      </c>
      <c r="R190" s="208">
        <f>Q190*H190</f>
        <v>0</v>
      </c>
      <c r="S190" s="208">
        <v>0</v>
      </c>
      <c r="T190" s="20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0" t="s">
        <v>220</v>
      </c>
      <c r="AT190" s="210" t="s">
        <v>627</v>
      </c>
      <c r="AU190" s="210" t="s">
        <v>76</v>
      </c>
      <c r="AY190" s="17" t="s">
        <v>206</v>
      </c>
      <c r="BE190" s="211">
        <f>IF(N190="základní",J190,0)</f>
        <v>0</v>
      </c>
      <c r="BF190" s="211">
        <f>IF(N190="snížená",J190,0)</f>
        <v>0</v>
      </c>
      <c r="BG190" s="211">
        <f>IF(N190="zákl. přenesená",J190,0)</f>
        <v>0</v>
      </c>
      <c r="BH190" s="211">
        <f>IF(N190="sníž. přenesená",J190,0)</f>
        <v>0</v>
      </c>
      <c r="BI190" s="211">
        <f>IF(N190="nulová",J190,0)</f>
        <v>0</v>
      </c>
      <c r="BJ190" s="17" t="s">
        <v>83</v>
      </c>
      <c r="BK190" s="211">
        <f>ROUND(I190*H190,2)</f>
        <v>0</v>
      </c>
      <c r="BL190" s="17" t="s">
        <v>220</v>
      </c>
      <c r="BM190" s="210" t="s">
        <v>1256</v>
      </c>
    </row>
    <row r="191" s="2" customFormat="1" ht="36" customHeight="1">
      <c r="A191" s="39"/>
      <c r="B191" s="40"/>
      <c r="C191" s="216" t="s">
        <v>631</v>
      </c>
      <c r="D191" s="216" t="s">
        <v>627</v>
      </c>
      <c r="E191" s="217" t="s">
        <v>802</v>
      </c>
      <c r="F191" s="218" t="s">
        <v>803</v>
      </c>
      <c r="G191" s="219" t="s">
        <v>204</v>
      </c>
      <c r="H191" s="220">
        <v>1</v>
      </c>
      <c r="I191" s="221"/>
      <c r="J191" s="222">
        <f>ROUND(I191*H191,2)</f>
        <v>0</v>
      </c>
      <c r="K191" s="218" t="s">
        <v>212</v>
      </c>
      <c r="L191" s="45"/>
      <c r="M191" s="223" t="s">
        <v>32</v>
      </c>
      <c r="N191" s="224" t="s">
        <v>47</v>
      </c>
      <c r="O191" s="85"/>
      <c r="P191" s="208">
        <f>O191*H191</f>
        <v>0</v>
      </c>
      <c r="Q191" s="208">
        <v>0</v>
      </c>
      <c r="R191" s="208">
        <f>Q191*H191</f>
        <v>0</v>
      </c>
      <c r="S191" s="208">
        <v>0</v>
      </c>
      <c r="T191" s="20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0" t="s">
        <v>220</v>
      </c>
      <c r="AT191" s="210" t="s">
        <v>627</v>
      </c>
      <c r="AU191" s="210" t="s">
        <v>76</v>
      </c>
      <c r="AY191" s="17" t="s">
        <v>206</v>
      </c>
      <c r="BE191" s="211">
        <f>IF(N191="základní",J191,0)</f>
        <v>0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17" t="s">
        <v>83</v>
      </c>
      <c r="BK191" s="211">
        <f>ROUND(I191*H191,2)</f>
        <v>0</v>
      </c>
      <c r="BL191" s="17" t="s">
        <v>220</v>
      </c>
      <c r="BM191" s="210" t="s">
        <v>1257</v>
      </c>
    </row>
    <row r="192" s="2" customFormat="1" ht="36" customHeight="1">
      <c r="A192" s="39"/>
      <c r="B192" s="40"/>
      <c r="C192" s="216" t="s">
        <v>635</v>
      </c>
      <c r="D192" s="216" t="s">
        <v>627</v>
      </c>
      <c r="E192" s="217" t="s">
        <v>806</v>
      </c>
      <c r="F192" s="218" t="s">
        <v>807</v>
      </c>
      <c r="G192" s="219" t="s">
        <v>204</v>
      </c>
      <c r="H192" s="220">
        <v>4</v>
      </c>
      <c r="I192" s="221"/>
      <c r="J192" s="222">
        <f>ROUND(I192*H192,2)</f>
        <v>0</v>
      </c>
      <c r="K192" s="218" t="s">
        <v>212</v>
      </c>
      <c r="L192" s="45"/>
      <c r="M192" s="223" t="s">
        <v>32</v>
      </c>
      <c r="N192" s="224" t="s">
        <v>47</v>
      </c>
      <c r="O192" s="85"/>
      <c r="P192" s="208">
        <f>O192*H192</f>
        <v>0</v>
      </c>
      <c r="Q192" s="208">
        <v>0</v>
      </c>
      <c r="R192" s="208">
        <f>Q192*H192</f>
        <v>0</v>
      </c>
      <c r="S192" s="208">
        <v>0</v>
      </c>
      <c r="T192" s="20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0" t="s">
        <v>220</v>
      </c>
      <c r="AT192" s="210" t="s">
        <v>627</v>
      </c>
      <c r="AU192" s="210" t="s">
        <v>76</v>
      </c>
      <c r="AY192" s="17" t="s">
        <v>206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7" t="s">
        <v>83</v>
      </c>
      <c r="BK192" s="211">
        <f>ROUND(I192*H192,2)</f>
        <v>0</v>
      </c>
      <c r="BL192" s="17" t="s">
        <v>220</v>
      </c>
      <c r="BM192" s="210" t="s">
        <v>1258</v>
      </c>
    </row>
    <row r="193" s="2" customFormat="1" ht="24" customHeight="1">
      <c r="A193" s="39"/>
      <c r="B193" s="40"/>
      <c r="C193" s="216" t="s">
        <v>639</v>
      </c>
      <c r="D193" s="216" t="s">
        <v>627</v>
      </c>
      <c r="E193" s="217" t="s">
        <v>756</v>
      </c>
      <c r="F193" s="218" t="s">
        <v>757</v>
      </c>
      <c r="G193" s="219" t="s">
        <v>758</v>
      </c>
      <c r="H193" s="220">
        <v>8</v>
      </c>
      <c r="I193" s="221"/>
      <c r="J193" s="222">
        <f>ROUND(I193*H193,2)</f>
        <v>0</v>
      </c>
      <c r="K193" s="218" t="s">
        <v>212</v>
      </c>
      <c r="L193" s="45"/>
      <c r="M193" s="223" t="s">
        <v>32</v>
      </c>
      <c r="N193" s="224" t="s">
        <v>47</v>
      </c>
      <c r="O193" s="85"/>
      <c r="P193" s="208">
        <f>O193*H193</f>
        <v>0</v>
      </c>
      <c r="Q193" s="208">
        <v>0</v>
      </c>
      <c r="R193" s="208">
        <f>Q193*H193</f>
        <v>0</v>
      </c>
      <c r="S193" s="208">
        <v>0</v>
      </c>
      <c r="T193" s="20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0" t="s">
        <v>220</v>
      </c>
      <c r="AT193" s="210" t="s">
        <v>627</v>
      </c>
      <c r="AU193" s="210" t="s">
        <v>76</v>
      </c>
      <c r="AY193" s="17" t="s">
        <v>206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17" t="s">
        <v>83</v>
      </c>
      <c r="BK193" s="211">
        <f>ROUND(I193*H193,2)</f>
        <v>0</v>
      </c>
      <c r="BL193" s="17" t="s">
        <v>220</v>
      </c>
      <c r="BM193" s="210" t="s">
        <v>1259</v>
      </c>
    </row>
    <row r="194" s="2" customFormat="1" ht="24" customHeight="1">
      <c r="A194" s="39"/>
      <c r="B194" s="40"/>
      <c r="C194" s="216" t="s">
        <v>643</v>
      </c>
      <c r="D194" s="216" t="s">
        <v>627</v>
      </c>
      <c r="E194" s="217" t="s">
        <v>761</v>
      </c>
      <c r="F194" s="218" t="s">
        <v>762</v>
      </c>
      <c r="G194" s="219" t="s">
        <v>758</v>
      </c>
      <c r="H194" s="220">
        <v>4</v>
      </c>
      <c r="I194" s="221"/>
      <c r="J194" s="222">
        <f>ROUND(I194*H194,2)</f>
        <v>0</v>
      </c>
      <c r="K194" s="218" t="s">
        <v>212</v>
      </c>
      <c r="L194" s="45"/>
      <c r="M194" s="223" t="s">
        <v>32</v>
      </c>
      <c r="N194" s="224" t="s">
        <v>47</v>
      </c>
      <c r="O194" s="85"/>
      <c r="P194" s="208">
        <f>O194*H194</f>
        <v>0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0" t="s">
        <v>220</v>
      </c>
      <c r="AT194" s="210" t="s">
        <v>627</v>
      </c>
      <c r="AU194" s="210" t="s">
        <v>76</v>
      </c>
      <c r="AY194" s="17" t="s">
        <v>206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17" t="s">
        <v>83</v>
      </c>
      <c r="BK194" s="211">
        <f>ROUND(I194*H194,2)</f>
        <v>0</v>
      </c>
      <c r="BL194" s="17" t="s">
        <v>220</v>
      </c>
      <c r="BM194" s="210" t="s">
        <v>1260</v>
      </c>
    </row>
    <row r="195" s="2" customFormat="1" ht="36" customHeight="1">
      <c r="A195" s="39"/>
      <c r="B195" s="40"/>
      <c r="C195" s="216" t="s">
        <v>647</v>
      </c>
      <c r="D195" s="216" t="s">
        <v>627</v>
      </c>
      <c r="E195" s="217" t="s">
        <v>1261</v>
      </c>
      <c r="F195" s="218" t="s">
        <v>1262</v>
      </c>
      <c r="G195" s="219" t="s">
        <v>204</v>
      </c>
      <c r="H195" s="220">
        <v>5</v>
      </c>
      <c r="I195" s="221"/>
      <c r="J195" s="222">
        <f>ROUND(I195*H195,2)</f>
        <v>0</v>
      </c>
      <c r="K195" s="218" t="s">
        <v>212</v>
      </c>
      <c r="L195" s="45"/>
      <c r="M195" s="223" t="s">
        <v>32</v>
      </c>
      <c r="N195" s="224" t="s">
        <v>47</v>
      </c>
      <c r="O195" s="85"/>
      <c r="P195" s="208">
        <f>O195*H195</f>
        <v>0</v>
      </c>
      <c r="Q195" s="208">
        <v>0</v>
      </c>
      <c r="R195" s="208">
        <f>Q195*H195</f>
        <v>0</v>
      </c>
      <c r="S195" s="208">
        <v>0</v>
      </c>
      <c r="T195" s="20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0" t="s">
        <v>682</v>
      </c>
      <c r="AT195" s="210" t="s">
        <v>627</v>
      </c>
      <c r="AU195" s="210" t="s">
        <v>76</v>
      </c>
      <c r="AY195" s="17" t="s">
        <v>206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17" t="s">
        <v>83</v>
      </c>
      <c r="BK195" s="211">
        <f>ROUND(I195*H195,2)</f>
        <v>0</v>
      </c>
      <c r="BL195" s="17" t="s">
        <v>682</v>
      </c>
      <c r="BM195" s="210" t="s">
        <v>1263</v>
      </c>
    </row>
    <row r="196" s="2" customFormat="1" ht="36" customHeight="1">
      <c r="A196" s="39"/>
      <c r="B196" s="40"/>
      <c r="C196" s="216" t="s">
        <v>651</v>
      </c>
      <c r="D196" s="216" t="s">
        <v>627</v>
      </c>
      <c r="E196" s="217" t="s">
        <v>689</v>
      </c>
      <c r="F196" s="218" t="s">
        <v>690</v>
      </c>
      <c r="G196" s="219" t="s">
        <v>204</v>
      </c>
      <c r="H196" s="220">
        <v>3</v>
      </c>
      <c r="I196" s="221"/>
      <c r="J196" s="222">
        <f>ROUND(I196*H196,2)</f>
        <v>0</v>
      </c>
      <c r="K196" s="218" t="s">
        <v>212</v>
      </c>
      <c r="L196" s="45"/>
      <c r="M196" s="223" t="s">
        <v>32</v>
      </c>
      <c r="N196" s="224" t="s">
        <v>47</v>
      </c>
      <c r="O196" s="85"/>
      <c r="P196" s="208">
        <f>O196*H196</f>
        <v>0</v>
      </c>
      <c r="Q196" s="208">
        <v>0</v>
      </c>
      <c r="R196" s="208">
        <f>Q196*H196</f>
        <v>0</v>
      </c>
      <c r="S196" s="208">
        <v>0</v>
      </c>
      <c r="T196" s="20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0" t="s">
        <v>682</v>
      </c>
      <c r="AT196" s="210" t="s">
        <v>627</v>
      </c>
      <c r="AU196" s="210" t="s">
        <v>76</v>
      </c>
      <c r="AY196" s="17" t="s">
        <v>206</v>
      </c>
      <c r="BE196" s="211">
        <f>IF(N196="základní",J196,0)</f>
        <v>0</v>
      </c>
      <c r="BF196" s="211">
        <f>IF(N196="snížená",J196,0)</f>
        <v>0</v>
      </c>
      <c r="BG196" s="211">
        <f>IF(N196="zákl. přenesená",J196,0)</f>
        <v>0</v>
      </c>
      <c r="BH196" s="211">
        <f>IF(N196="sníž. přenesená",J196,0)</f>
        <v>0</v>
      </c>
      <c r="BI196" s="211">
        <f>IF(N196="nulová",J196,0)</f>
        <v>0</v>
      </c>
      <c r="BJ196" s="17" t="s">
        <v>83</v>
      </c>
      <c r="BK196" s="211">
        <f>ROUND(I196*H196,2)</f>
        <v>0</v>
      </c>
      <c r="BL196" s="17" t="s">
        <v>682</v>
      </c>
      <c r="BM196" s="210" t="s">
        <v>1264</v>
      </c>
    </row>
    <row r="197" s="2" customFormat="1" ht="48" customHeight="1">
      <c r="A197" s="39"/>
      <c r="B197" s="40"/>
      <c r="C197" s="216" t="s">
        <v>655</v>
      </c>
      <c r="D197" s="216" t="s">
        <v>627</v>
      </c>
      <c r="E197" s="217" t="s">
        <v>814</v>
      </c>
      <c r="F197" s="218" t="s">
        <v>815</v>
      </c>
      <c r="G197" s="219" t="s">
        <v>204</v>
      </c>
      <c r="H197" s="220">
        <v>6</v>
      </c>
      <c r="I197" s="221"/>
      <c r="J197" s="222">
        <f>ROUND(I197*H197,2)</f>
        <v>0</v>
      </c>
      <c r="K197" s="218" t="s">
        <v>212</v>
      </c>
      <c r="L197" s="45"/>
      <c r="M197" s="223" t="s">
        <v>32</v>
      </c>
      <c r="N197" s="224" t="s">
        <v>47</v>
      </c>
      <c r="O197" s="85"/>
      <c r="P197" s="208">
        <f>O197*H197</f>
        <v>0</v>
      </c>
      <c r="Q197" s="208">
        <v>0</v>
      </c>
      <c r="R197" s="208">
        <f>Q197*H197</f>
        <v>0</v>
      </c>
      <c r="S197" s="208">
        <v>0</v>
      </c>
      <c r="T197" s="20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0" t="s">
        <v>682</v>
      </c>
      <c r="AT197" s="210" t="s">
        <v>627</v>
      </c>
      <c r="AU197" s="210" t="s">
        <v>76</v>
      </c>
      <c r="AY197" s="17" t="s">
        <v>206</v>
      </c>
      <c r="BE197" s="211">
        <f>IF(N197="základní",J197,0)</f>
        <v>0</v>
      </c>
      <c r="BF197" s="211">
        <f>IF(N197="snížená",J197,0)</f>
        <v>0</v>
      </c>
      <c r="BG197" s="211">
        <f>IF(N197="zákl. přenesená",J197,0)</f>
        <v>0</v>
      </c>
      <c r="BH197" s="211">
        <f>IF(N197="sníž. přenesená",J197,0)</f>
        <v>0</v>
      </c>
      <c r="BI197" s="211">
        <f>IF(N197="nulová",J197,0)</f>
        <v>0</v>
      </c>
      <c r="BJ197" s="17" t="s">
        <v>83</v>
      </c>
      <c r="BK197" s="211">
        <f>ROUND(I197*H197,2)</f>
        <v>0</v>
      </c>
      <c r="BL197" s="17" t="s">
        <v>682</v>
      </c>
      <c r="BM197" s="210" t="s">
        <v>1265</v>
      </c>
    </row>
    <row r="198" s="2" customFormat="1" ht="48" customHeight="1">
      <c r="A198" s="39"/>
      <c r="B198" s="40"/>
      <c r="C198" s="216" t="s">
        <v>659</v>
      </c>
      <c r="D198" s="216" t="s">
        <v>627</v>
      </c>
      <c r="E198" s="217" t="s">
        <v>818</v>
      </c>
      <c r="F198" s="218" t="s">
        <v>819</v>
      </c>
      <c r="G198" s="219" t="s">
        <v>204</v>
      </c>
      <c r="H198" s="220">
        <v>6</v>
      </c>
      <c r="I198" s="221"/>
      <c r="J198" s="222">
        <f>ROUND(I198*H198,2)</f>
        <v>0</v>
      </c>
      <c r="K198" s="218" t="s">
        <v>212</v>
      </c>
      <c r="L198" s="45"/>
      <c r="M198" s="223" t="s">
        <v>32</v>
      </c>
      <c r="N198" s="224" t="s">
        <v>47</v>
      </c>
      <c r="O198" s="85"/>
      <c r="P198" s="208">
        <f>O198*H198</f>
        <v>0</v>
      </c>
      <c r="Q198" s="208">
        <v>0</v>
      </c>
      <c r="R198" s="208">
        <f>Q198*H198</f>
        <v>0</v>
      </c>
      <c r="S198" s="208">
        <v>0</v>
      </c>
      <c r="T198" s="20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0" t="s">
        <v>682</v>
      </c>
      <c r="AT198" s="210" t="s">
        <v>627</v>
      </c>
      <c r="AU198" s="210" t="s">
        <v>76</v>
      </c>
      <c r="AY198" s="17" t="s">
        <v>206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17" t="s">
        <v>83</v>
      </c>
      <c r="BK198" s="211">
        <f>ROUND(I198*H198,2)</f>
        <v>0</v>
      </c>
      <c r="BL198" s="17" t="s">
        <v>682</v>
      </c>
      <c r="BM198" s="210" t="s">
        <v>1266</v>
      </c>
    </row>
    <row r="199" s="2" customFormat="1" ht="24" customHeight="1">
      <c r="A199" s="39"/>
      <c r="B199" s="40"/>
      <c r="C199" s="216" t="s">
        <v>663</v>
      </c>
      <c r="D199" s="216" t="s">
        <v>627</v>
      </c>
      <c r="E199" s="217" t="s">
        <v>834</v>
      </c>
      <c r="F199" s="218" t="s">
        <v>835</v>
      </c>
      <c r="G199" s="219" t="s">
        <v>204</v>
      </c>
      <c r="H199" s="220">
        <v>2</v>
      </c>
      <c r="I199" s="221"/>
      <c r="J199" s="222">
        <f>ROUND(I199*H199,2)</f>
        <v>0</v>
      </c>
      <c r="K199" s="218" t="s">
        <v>212</v>
      </c>
      <c r="L199" s="45"/>
      <c r="M199" s="223" t="s">
        <v>32</v>
      </c>
      <c r="N199" s="224" t="s">
        <v>47</v>
      </c>
      <c r="O199" s="85"/>
      <c r="P199" s="208">
        <f>O199*H199</f>
        <v>0</v>
      </c>
      <c r="Q199" s="208">
        <v>0</v>
      </c>
      <c r="R199" s="208">
        <f>Q199*H199</f>
        <v>0</v>
      </c>
      <c r="S199" s="208">
        <v>0</v>
      </c>
      <c r="T199" s="20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0" t="s">
        <v>83</v>
      </c>
      <c r="AT199" s="210" t="s">
        <v>627</v>
      </c>
      <c r="AU199" s="210" t="s">
        <v>76</v>
      </c>
      <c r="AY199" s="17" t="s">
        <v>206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17" t="s">
        <v>83</v>
      </c>
      <c r="BK199" s="211">
        <f>ROUND(I199*H199,2)</f>
        <v>0</v>
      </c>
      <c r="BL199" s="17" t="s">
        <v>83</v>
      </c>
      <c r="BM199" s="210" t="s">
        <v>1267</v>
      </c>
    </row>
    <row r="200" s="2" customFormat="1" ht="24" customHeight="1">
      <c r="A200" s="39"/>
      <c r="B200" s="40"/>
      <c r="C200" s="216" t="s">
        <v>667</v>
      </c>
      <c r="D200" s="216" t="s">
        <v>627</v>
      </c>
      <c r="E200" s="217" t="s">
        <v>765</v>
      </c>
      <c r="F200" s="218" t="s">
        <v>766</v>
      </c>
      <c r="G200" s="219" t="s">
        <v>204</v>
      </c>
      <c r="H200" s="220">
        <v>2</v>
      </c>
      <c r="I200" s="221"/>
      <c r="J200" s="222">
        <f>ROUND(I200*H200,2)</f>
        <v>0</v>
      </c>
      <c r="K200" s="218" t="s">
        <v>212</v>
      </c>
      <c r="L200" s="45"/>
      <c r="M200" s="223" t="s">
        <v>32</v>
      </c>
      <c r="N200" s="224" t="s">
        <v>47</v>
      </c>
      <c r="O200" s="85"/>
      <c r="P200" s="208">
        <f>O200*H200</f>
        <v>0</v>
      </c>
      <c r="Q200" s="208">
        <v>0</v>
      </c>
      <c r="R200" s="208">
        <f>Q200*H200</f>
        <v>0</v>
      </c>
      <c r="S200" s="208">
        <v>0</v>
      </c>
      <c r="T200" s="20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0" t="s">
        <v>682</v>
      </c>
      <c r="AT200" s="210" t="s">
        <v>627</v>
      </c>
      <c r="AU200" s="210" t="s">
        <v>76</v>
      </c>
      <c r="AY200" s="17" t="s">
        <v>206</v>
      </c>
      <c r="BE200" s="211">
        <f>IF(N200="základní",J200,0)</f>
        <v>0</v>
      </c>
      <c r="BF200" s="211">
        <f>IF(N200="snížená",J200,0)</f>
        <v>0</v>
      </c>
      <c r="BG200" s="211">
        <f>IF(N200="zákl. přenesená",J200,0)</f>
        <v>0</v>
      </c>
      <c r="BH200" s="211">
        <f>IF(N200="sníž. přenesená",J200,0)</f>
        <v>0</v>
      </c>
      <c r="BI200" s="211">
        <f>IF(N200="nulová",J200,0)</f>
        <v>0</v>
      </c>
      <c r="BJ200" s="17" t="s">
        <v>83</v>
      </c>
      <c r="BK200" s="211">
        <f>ROUND(I200*H200,2)</f>
        <v>0</v>
      </c>
      <c r="BL200" s="17" t="s">
        <v>682</v>
      </c>
      <c r="BM200" s="210" t="s">
        <v>1268</v>
      </c>
    </row>
    <row r="201" s="2" customFormat="1" ht="36" customHeight="1">
      <c r="A201" s="39"/>
      <c r="B201" s="40"/>
      <c r="C201" s="216" t="s">
        <v>671</v>
      </c>
      <c r="D201" s="216" t="s">
        <v>627</v>
      </c>
      <c r="E201" s="217" t="s">
        <v>838</v>
      </c>
      <c r="F201" s="218" t="s">
        <v>839</v>
      </c>
      <c r="G201" s="219" t="s">
        <v>204</v>
      </c>
      <c r="H201" s="220">
        <v>1</v>
      </c>
      <c r="I201" s="221"/>
      <c r="J201" s="222">
        <f>ROUND(I201*H201,2)</f>
        <v>0</v>
      </c>
      <c r="K201" s="218" t="s">
        <v>212</v>
      </c>
      <c r="L201" s="45"/>
      <c r="M201" s="223" t="s">
        <v>32</v>
      </c>
      <c r="N201" s="224" t="s">
        <v>47</v>
      </c>
      <c r="O201" s="85"/>
      <c r="P201" s="208">
        <f>O201*H201</f>
        <v>0</v>
      </c>
      <c r="Q201" s="208">
        <v>0</v>
      </c>
      <c r="R201" s="208">
        <f>Q201*H201</f>
        <v>0</v>
      </c>
      <c r="S201" s="208">
        <v>0</v>
      </c>
      <c r="T201" s="20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0" t="s">
        <v>840</v>
      </c>
      <c r="AT201" s="210" t="s">
        <v>627</v>
      </c>
      <c r="AU201" s="210" t="s">
        <v>76</v>
      </c>
      <c r="AY201" s="17" t="s">
        <v>206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17" t="s">
        <v>83</v>
      </c>
      <c r="BK201" s="211">
        <f>ROUND(I201*H201,2)</f>
        <v>0</v>
      </c>
      <c r="BL201" s="17" t="s">
        <v>840</v>
      </c>
      <c r="BM201" s="210" t="s">
        <v>1269</v>
      </c>
    </row>
    <row r="202" s="2" customFormat="1" ht="24" customHeight="1">
      <c r="A202" s="39"/>
      <c r="B202" s="40"/>
      <c r="C202" s="216" t="s">
        <v>675</v>
      </c>
      <c r="D202" s="216" t="s">
        <v>627</v>
      </c>
      <c r="E202" s="217" t="s">
        <v>843</v>
      </c>
      <c r="F202" s="218" t="s">
        <v>844</v>
      </c>
      <c r="G202" s="219" t="s">
        <v>204</v>
      </c>
      <c r="H202" s="220">
        <v>1</v>
      </c>
      <c r="I202" s="221"/>
      <c r="J202" s="222">
        <f>ROUND(I202*H202,2)</f>
        <v>0</v>
      </c>
      <c r="K202" s="218" t="s">
        <v>212</v>
      </c>
      <c r="L202" s="45"/>
      <c r="M202" s="223" t="s">
        <v>32</v>
      </c>
      <c r="N202" s="224" t="s">
        <v>47</v>
      </c>
      <c r="O202" s="85"/>
      <c r="P202" s="208">
        <f>O202*H202</f>
        <v>0</v>
      </c>
      <c r="Q202" s="208">
        <v>0</v>
      </c>
      <c r="R202" s="208">
        <f>Q202*H202</f>
        <v>0</v>
      </c>
      <c r="S202" s="208">
        <v>0</v>
      </c>
      <c r="T202" s="20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0" t="s">
        <v>840</v>
      </c>
      <c r="AT202" s="210" t="s">
        <v>627</v>
      </c>
      <c r="AU202" s="210" t="s">
        <v>76</v>
      </c>
      <c r="AY202" s="17" t="s">
        <v>206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17" t="s">
        <v>83</v>
      </c>
      <c r="BK202" s="211">
        <f>ROUND(I202*H202,2)</f>
        <v>0</v>
      </c>
      <c r="BL202" s="17" t="s">
        <v>840</v>
      </c>
      <c r="BM202" s="210" t="s">
        <v>1270</v>
      </c>
    </row>
    <row r="203" s="2" customFormat="1" ht="24" customHeight="1">
      <c r="A203" s="39"/>
      <c r="B203" s="40"/>
      <c r="C203" s="216" t="s">
        <v>679</v>
      </c>
      <c r="D203" s="216" t="s">
        <v>627</v>
      </c>
      <c r="E203" s="217" t="s">
        <v>847</v>
      </c>
      <c r="F203" s="218" t="s">
        <v>848</v>
      </c>
      <c r="G203" s="219" t="s">
        <v>204</v>
      </c>
      <c r="H203" s="220">
        <v>1</v>
      </c>
      <c r="I203" s="221"/>
      <c r="J203" s="222">
        <f>ROUND(I203*H203,2)</f>
        <v>0</v>
      </c>
      <c r="K203" s="218" t="s">
        <v>212</v>
      </c>
      <c r="L203" s="45"/>
      <c r="M203" s="223" t="s">
        <v>32</v>
      </c>
      <c r="N203" s="224" t="s">
        <v>47</v>
      </c>
      <c r="O203" s="85"/>
      <c r="P203" s="208">
        <f>O203*H203</f>
        <v>0</v>
      </c>
      <c r="Q203" s="208">
        <v>0</v>
      </c>
      <c r="R203" s="208">
        <f>Q203*H203</f>
        <v>0</v>
      </c>
      <c r="S203" s="208">
        <v>0</v>
      </c>
      <c r="T203" s="20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0" t="s">
        <v>840</v>
      </c>
      <c r="AT203" s="210" t="s">
        <v>627</v>
      </c>
      <c r="AU203" s="210" t="s">
        <v>76</v>
      </c>
      <c r="AY203" s="17" t="s">
        <v>206</v>
      </c>
      <c r="BE203" s="211">
        <f>IF(N203="základní",J203,0)</f>
        <v>0</v>
      </c>
      <c r="BF203" s="211">
        <f>IF(N203="snížená",J203,0)</f>
        <v>0</v>
      </c>
      <c r="BG203" s="211">
        <f>IF(N203="zákl. přenesená",J203,0)</f>
        <v>0</v>
      </c>
      <c r="BH203" s="211">
        <f>IF(N203="sníž. přenesená",J203,0)</f>
        <v>0</v>
      </c>
      <c r="BI203" s="211">
        <f>IF(N203="nulová",J203,0)</f>
        <v>0</v>
      </c>
      <c r="BJ203" s="17" t="s">
        <v>83</v>
      </c>
      <c r="BK203" s="211">
        <f>ROUND(I203*H203,2)</f>
        <v>0</v>
      </c>
      <c r="BL203" s="17" t="s">
        <v>840</v>
      </c>
      <c r="BM203" s="210" t="s">
        <v>1271</v>
      </c>
    </row>
    <row r="204" s="2" customFormat="1" ht="16.5" customHeight="1">
      <c r="A204" s="39"/>
      <c r="B204" s="40"/>
      <c r="C204" s="216" t="s">
        <v>684</v>
      </c>
      <c r="D204" s="216" t="s">
        <v>627</v>
      </c>
      <c r="E204" s="217" t="s">
        <v>1272</v>
      </c>
      <c r="F204" s="218" t="s">
        <v>1273</v>
      </c>
      <c r="G204" s="219" t="s">
        <v>204</v>
      </c>
      <c r="H204" s="220">
        <v>1</v>
      </c>
      <c r="I204" s="221"/>
      <c r="J204" s="222">
        <f>ROUND(I204*H204,2)</f>
        <v>0</v>
      </c>
      <c r="K204" s="218" t="s">
        <v>32</v>
      </c>
      <c r="L204" s="45"/>
      <c r="M204" s="223" t="s">
        <v>32</v>
      </c>
      <c r="N204" s="224" t="s">
        <v>47</v>
      </c>
      <c r="O204" s="85"/>
      <c r="P204" s="208">
        <f>O204*H204</f>
        <v>0</v>
      </c>
      <c r="Q204" s="208">
        <v>0</v>
      </c>
      <c r="R204" s="208">
        <f>Q204*H204</f>
        <v>0</v>
      </c>
      <c r="S204" s="208">
        <v>0</v>
      </c>
      <c r="T204" s="20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0" t="s">
        <v>682</v>
      </c>
      <c r="AT204" s="210" t="s">
        <v>627</v>
      </c>
      <c r="AU204" s="210" t="s">
        <v>76</v>
      </c>
      <c r="AY204" s="17" t="s">
        <v>206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17" t="s">
        <v>83</v>
      </c>
      <c r="BK204" s="211">
        <f>ROUND(I204*H204,2)</f>
        <v>0</v>
      </c>
      <c r="BL204" s="17" t="s">
        <v>682</v>
      </c>
      <c r="BM204" s="210" t="s">
        <v>1274</v>
      </c>
    </row>
    <row r="205" s="2" customFormat="1">
      <c r="A205" s="39"/>
      <c r="B205" s="40"/>
      <c r="C205" s="41"/>
      <c r="D205" s="212" t="s">
        <v>208</v>
      </c>
      <c r="E205" s="41"/>
      <c r="F205" s="213" t="s">
        <v>1275</v>
      </c>
      <c r="G205" s="41"/>
      <c r="H205" s="41"/>
      <c r="I205" s="147"/>
      <c r="J205" s="41"/>
      <c r="K205" s="41"/>
      <c r="L205" s="45"/>
      <c r="M205" s="214"/>
      <c r="N205" s="215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7" t="s">
        <v>208</v>
      </c>
      <c r="AU205" s="17" t="s">
        <v>76</v>
      </c>
    </row>
    <row r="206" s="2" customFormat="1" ht="48" customHeight="1">
      <c r="A206" s="39"/>
      <c r="B206" s="40"/>
      <c r="C206" s="216" t="s">
        <v>688</v>
      </c>
      <c r="D206" s="216" t="s">
        <v>627</v>
      </c>
      <c r="E206" s="217" t="s">
        <v>851</v>
      </c>
      <c r="F206" s="218" t="s">
        <v>852</v>
      </c>
      <c r="G206" s="219" t="s">
        <v>204</v>
      </c>
      <c r="H206" s="220">
        <v>4</v>
      </c>
      <c r="I206" s="221"/>
      <c r="J206" s="222">
        <f>ROUND(I206*H206,2)</f>
        <v>0</v>
      </c>
      <c r="K206" s="218" t="s">
        <v>212</v>
      </c>
      <c r="L206" s="45"/>
      <c r="M206" s="223" t="s">
        <v>32</v>
      </c>
      <c r="N206" s="224" t="s">
        <v>47</v>
      </c>
      <c r="O206" s="85"/>
      <c r="P206" s="208">
        <f>O206*H206</f>
        <v>0</v>
      </c>
      <c r="Q206" s="208">
        <v>0</v>
      </c>
      <c r="R206" s="208">
        <f>Q206*H206</f>
        <v>0</v>
      </c>
      <c r="S206" s="208">
        <v>0</v>
      </c>
      <c r="T206" s="20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0" t="s">
        <v>220</v>
      </c>
      <c r="AT206" s="210" t="s">
        <v>627</v>
      </c>
      <c r="AU206" s="210" t="s">
        <v>76</v>
      </c>
      <c r="AY206" s="17" t="s">
        <v>206</v>
      </c>
      <c r="BE206" s="211">
        <f>IF(N206="základní",J206,0)</f>
        <v>0</v>
      </c>
      <c r="BF206" s="211">
        <f>IF(N206="snížená",J206,0)</f>
        <v>0</v>
      </c>
      <c r="BG206" s="211">
        <f>IF(N206="zákl. přenesená",J206,0)</f>
        <v>0</v>
      </c>
      <c r="BH206" s="211">
        <f>IF(N206="sníž. přenesená",J206,0)</f>
        <v>0</v>
      </c>
      <c r="BI206" s="211">
        <f>IF(N206="nulová",J206,0)</f>
        <v>0</v>
      </c>
      <c r="BJ206" s="17" t="s">
        <v>83</v>
      </c>
      <c r="BK206" s="211">
        <f>ROUND(I206*H206,2)</f>
        <v>0</v>
      </c>
      <c r="BL206" s="17" t="s">
        <v>220</v>
      </c>
      <c r="BM206" s="210" t="s">
        <v>1276</v>
      </c>
    </row>
    <row r="207" s="2" customFormat="1" ht="24" customHeight="1">
      <c r="A207" s="39"/>
      <c r="B207" s="40"/>
      <c r="C207" s="216" t="s">
        <v>692</v>
      </c>
      <c r="D207" s="216" t="s">
        <v>627</v>
      </c>
      <c r="E207" s="217" t="s">
        <v>855</v>
      </c>
      <c r="F207" s="218" t="s">
        <v>856</v>
      </c>
      <c r="G207" s="219" t="s">
        <v>204</v>
      </c>
      <c r="H207" s="220">
        <v>4</v>
      </c>
      <c r="I207" s="221"/>
      <c r="J207" s="222">
        <f>ROUND(I207*H207,2)</f>
        <v>0</v>
      </c>
      <c r="K207" s="218" t="s">
        <v>212</v>
      </c>
      <c r="L207" s="45"/>
      <c r="M207" s="223" t="s">
        <v>32</v>
      </c>
      <c r="N207" s="224" t="s">
        <v>47</v>
      </c>
      <c r="O207" s="85"/>
      <c r="P207" s="208">
        <f>O207*H207</f>
        <v>0</v>
      </c>
      <c r="Q207" s="208">
        <v>0</v>
      </c>
      <c r="R207" s="208">
        <f>Q207*H207</f>
        <v>0</v>
      </c>
      <c r="S207" s="208">
        <v>0</v>
      </c>
      <c r="T207" s="20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0" t="s">
        <v>220</v>
      </c>
      <c r="AT207" s="210" t="s">
        <v>627</v>
      </c>
      <c r="AU207" s="210" t="s">
        <v>76</v>
      </c>
      <c r="AY207" s="17" t="s">
        <v>206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17" t="s">
        <v>83</v>
      </c>
      <c r="BK207" s="211">
        <f>ROUND(I207*H207,2)</f>
        <v>0</v>
      </c>
      <c r="BL207" s="17" t="s">
        <v>220</v>
      </c>
      <c r="BM207" s="210" t="s">
        <v>1277</v>
      </c>
    </row>
    <row r="208" s="2" customFormat="1" ht="24" customHeight="1">
      <c r="A208" s="39"/>
      <c r="B208" s="40"/>
      <c r="C208" s="216" t="s">
        <v>696</v>
      </c>
      <c r="D208" s="216" t="s">
        <v>627</v>
      </c>
      <c r="E208" s="217" t="s">
        <v>859</v>
      </c>
      <c r="F208" s="218" t="s">
        <v>860</v>
      </c>
      <c r="G208" s="219" t="s">
        <v>204</v>
      </c>
      <c r="H208" s="220">
        <v>20</v>
      </c>
      <c r="I208" s="221"/>
      <c r="J208" s="222">
        <f>ROUND(I208*H208,2)</f>
        <v>0</v>
      </c>
      <c r="K208" s="218" t="s">
        <v>212</v>
      </c>
      <c r="L208" s="45"/>
      <c r="M208" s="223" t="s">
        <v>32</v>
      </c>
      <c r="N208" s="224" t="s">
        <v>47</v>
      </c>
      <c r="O208" s="85"/>
      <c r="P208" s="208">
        <f>O208*H208</f>
        <v>0</v>
      </c>
      <c r="Q208" s="208">
        <v>0</v>
      </c>
      <c r="R208" s="208">
        <f>Q208*H208</f>
        <v>0</v>
      </c>
      <c r="S208" s="208">
        <v>0</v>
      </c>
      <c r="T208" s="20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0" t="s">
        <v>220</v>
      </c>
      <c r="AT208" s="210" t="s">
        <v>627</v>
      </c>
      <c r="AU208" s="210" t="s">
        <v>76</v>
      </c>
      <c r="AY208" s="17" t="s">
        <v>206</v>
      </c>
      <c r="BE208" s="211">
        <f>IF(N208="základní",J208,0)</f>
        <v>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17" t="s">
        <v>83</v>
      </c>
      <c r="BK208" s="211">
        <f>ROUND(I208*H208,2)</f>
        <v>0</v>
      </c>
      <c r="BL208" s="17" t="s">
        <v>220</v>
      </c>
      <c r="BM208" s="210" t="s">
        <v>1278</v>
      </c>
    </row>
    <row r="209" s="2" customFormat="1" ht="24" customHeight="1">
      <c r="A209" s="39"/>
      <c r="B209" s="40"/>
      <c r="C209" s="216" t="s">
        <v>700</v>
      </c>
      <c r="D209" s="216" t="s">
        <v>627</v>
      </c>
      <c r="E209" s="217" t="s">
        <v>863</v>
      </c>
      <c r="F209" s="218" t="s">
        <v>864</v>
      </c>
      <c r="G209" s="219" t="s">
        <v>204</v>
      </c>
      <c r="H209" s="220">
        <v>1</v>
      </c>
      <c r="I209" s="221"/>
      <c r="J209" s="222">
        <f>ROUND(I209*H209,2)</f>
        <v>0</v>
      </c>
      <c r="K209" s="218" t="s">
        <v>212</v>
      </c>
      <c r="L209" s="45"/>
      <c r="M209" s="223" t="s">
        <v>32</v>
      </c>
      <c r="N209" s="224" t="s">
        <v>47</v>
      </c>
      <c r="O209" s="85"/>
      <c r="P209" s="208">
        <f>O209*H209</f>
        <v>0</v>
      </c>
      <c r="Q209" s="208">
        <v>0</v>
      </c>
      <c r="R209" s="208">
        <f>Q209*H209</f>
        <v>0</v>
      </c>
      <c r="S209" s="208">
        <v>0</v>
      </c>
      <c r="T209" s="20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0" t="s">
        <v>220</v>
      </c>
      <c r="AT209" s="210" t="s">
        <v>627</v>
      </c>
      <c r="AU209" s="210" t="s">
        <v>76</v>
      </c>
      <c r="AY209" s="17" t="s">
        <v>206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17" t="s">
        <v>83</v>
      </c>
      <c r="BK209" s="211">
        <f>ROUND(I209*H209,2)</f>
        <v>0</v>
      </c>
      <c r="BL209" s="17" t="s">
        <v>220</v>
      </c>
      <c r="BM209" s="210" t="s">
        <v>1279</v>
      </c>
    </row>
    <row r="210" s="2" customFormat="1" ht="48" customHeight="1">
      <c r="A210" s="39"/>
      <c r="B210" s="40"/>
      <c r="C210" s="216" t="s">
        <v>704</v>
      </c>
      <c r="D210" s="216" t="s">
        <v>627</v>
      </c>
      <c r="E210" s="217" t="s">
        <v>705</v>
      </c>
      <c r="F210" s="218" t="s">
        <v>706</v>
      </c>
      <c r="G210" s="219" t="s">
        <v>204</v>
      </c>
      <c r="H210" s="220">
        <v>1</v>
      </c>
      <c r="I210" s="221"/>
      <c r="J210" s="222">
        <f>ROUND(I210*H210,2)</f>
        <v>0</v>
      </c>
      <c r="K210" s="218" t="s">
        <v>212</v>
      </c>
      <c r="L210" s="45"/>
      <c r="M210" s="223" t="s">
        <v>32</v>
      </c>
      <c r="N210" s="224" t="s">
        <v>47</v>
      </c>
      <c r="O210" s="85"/>
      <c r="P210" s="208">
        <f>O210*H210</f>
        <v>0</v>
      </c>
      <c r="Q210" s="208">
        <v>0</v>
      </c>
      <c r="R210" s="208">
        <f>Q210*H210</f>
        <v>0</v>
      </c>
      <c r="S210" s="208">
        <v>0</v>
      </c>
      <c r="T210" s="20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0" t="s">
        <v>220</v>
      </c>
      <c r="AT210" s="210" t="s">
        <v>627</v>
      </c>
      <c r="AU210" s="210" t="s">
        <v>76</v>
      </c>
      <c r="AY210" s="17" t="s">
        <v>206</v>
      </c>
      <c r="BE210" s="211">
        <f>IF(N210="základní",J210,0)</f>
        <v>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17" t="s">
        <v>83</v>
      </c>
      <c r="BK210" s="211">
        <f>ROUND(I210*H210,2)</f>
        <v>0</v>
      </c>
      <c r="BL210" s="17" t="s">
        <v>220</v>
      </c>
      <c r="BM210" s="210" t="s">
        <v>1280</v>
      </c>
    </row>
    <row r="211" s="2" customFormat="1" ht="24" customHeight="1">
      <c r="A211" s="39"/>
      <c r="B211" s="40"/>
      <c r="C211" s="216" t="s">
        <v>708</v>
      </c>
      <c r="D211" s="216" t="s">
        <v>627</v>
      </c>
      <c r="E211" s="217" t="s">
        <v>867</v>
      </c>
      <c r="F211" s="218" t="s">
        <v>868</v>
      </c>
      <c r="G211" s="219" t="s">
        <v>204</v>
      </c>
      <c r="H211" s="220">
        <v>1</v>
      </c>
      <c r="I211" s="221"/>
      <c r="J211" s="222">
        <f>ROUND(I211*H211,2)</f>
        <v>0</v>
      </c>
      <c r="K211" s="218" t="s">
        <v>212</v>
      </c>
      <c r="L211" s="45"/>
      <c r="M211" s="223" t="s">
        <v>32</v>
      </c>
      <c r="N211" s="224" t="s">
        <v>47</v>
      </c>
      <c r="O211" s="85"/>
      <c r="P211" s="208">
        <f>O211*H211</f>
        <v>0</v>
      </c>
      <c r="Q211" s="208">
        <v>0</v>
      </c>
      <c r="R211" s="208">
        <f>Q211*H211</f>
        <v>0</v>
      </c>
      <c r="S211" s="208">
        <v>0</v>
      </c>
      <c r="T211" s="20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0" t="s">
        <v>220</v>
      </c>
      <c r="AT211" s="210" t="s">
        <v>627</v>
      </c>
      <c r="AU211" s="210" t="s">
        <v>76</v>
      </c>
      <c r="AY211" s="17" t="s">
        <v>206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17" t="s">
        <v>83</v>
      </c>
      <c r="BK211" s="211">
        <f>ROUND(I211*H211,2)</f>
        <v>0</v>
      </c>
      <c r="BL211" s="17" t="s">
        <v>220</v>
      </c>
      <c r="BM211" s="210" t="s">
        <v>1281</v>
      </c>
    </row>
    <row r="212" s="2" customFormat="1" ht="24" customHeight="1">
      <c r="A212" s="39"/>
      <c r="B212" s="40"/>
      <c r="C212" s="216" t="s">
        <v>712</v>
      </c>
      <c r="D212" s="216" t="s">
        <v>627</v>
      </c>
      <c r="E212" s="217" t="s">
        <v>709</v>
      </c>
      <c r="F212" s="218" t="s">
        <v>710</v>
      </c>
      <c r="G212" s="219" t="s">
        <v>204</v>
      </c>
      <c r="H212" s="220">
        <v>1</v>
      </c>
      <c r="I212" s="221"/>
      <c r="J212" s="222">
        <f>ROUND(I212*H212,2)</f>
        <v>0</v>
      </c>
      <c r="K212" s="218" t="s">
        <v>212</v>
      </c>
      <c r="L212" s="45"/>
      <c r="M212" s="223" t="s">
        <v>32</v>
      </c>
      <c r="N212" s="224" t="s">
        <v>47</v>
      </c>
      <c r="O212" s="85"/>
      <c r="P212" s="208">
        <f>O212*H212</f>
        <v>0</v>
      </c>
      <c r="Q212" s="208">
        <v>0</v>
      </c>
      <c r="R212" s="208">
        <f>Q212*H212</f>
        <v>0</v>
      </c>
      <c r="S212" s="208">
        <v>0</v>
      </c>
      <c r="T212" s="20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0" t="s">
        <v>220</v>
      </c>
      <c r="AT212" s="210" t="s">
        <v>627</v>
      </c>
      <c r="AU212" s="210" t="s">
        <v>76</v>
      </c>
      <c r="AY212" s="17" t="s">
        <v>206</v>
      </c>
      <c r="BE212" s="211">
        <f>IF(N212="základní",J212,0)</f>
        <v>0</v>
      </c>
      <c r="BF212" s="211">
        <f>IF(N212="snížená",J212,0)</f>
        <v>0</v>
      </c>
      <c r="BG212" s="211">
        <f>IF(N212="zákl. přenesená",J212,0)</f>
        <v>0</v>
      </c>
      <c r="BH212" s="211">
        <f>IF(N212="sníž. přenesená",J212,0)</f>
        <v>0</v>
      </c>
      <c r="BI212" s="211">
        <f>IF(N212="nulová",J212,0)</f>
        <v>0</v>
      </c>
      <c r="BJ212" s="17" t="s">
        <v>83</v>
      </c>
      <c r="BK212" s="211">
        <f>ROUND(I212*H212,2)</f>
        <v>0</v>
      </c>
      <c r="BL212" s="17" t="s">
        <v>220</v>
      </c>
      <c r="BM212" s="210" t="s">
        <v>1282</v>
      </c>
    </row>
    <row r="213" s="2" customFormat="1" ht="24" customHeight="1">
      <c r="A213" s="39"/>
      <c r="B213" s="40"/>
      <c r="C213" s="216" t="s">
        <v>716</v>
      </c>
      <c r="D213" s="216" t="s">
        <v>627</v>
      </c>
      <c r="E213" s="217" t="s">
        <v>713</v>
      </c>
      <c r="F213" s="218" t="s">
        <v>714</v>
      </c>
      <c r="G213" s="219" t="s">
        <v>204</v>
      </c>
      <c r="H213" s="220">
        <v>1</v>
      </c>
      <c r="I213" s="221"/>
      <c r="J213" s="222">
        <f>ROUND(I213*H213,2)</f>
        <v>0</v>
      </c>
      <c r="K213" s="218" t="s">
        <v>212</v>
      </c>
      <c r="L213" s="45"/>
      <c r="M213" s="223" t="s">
        <v>32</v>
      </c>
      <c r="N213" s="224" t="s">
        <v>47</v>
      </c>
      <c r="O213" s="85"/>
      <c r="P213" s="208">
        <f>O213*H213</f>
        <v>0</v>
      </c>
      <c r="Q213" s="208">
        <v>0</v>
      </c>
      <c r="R213" s="208">
        <f>Q213*H213</f>
        <v>0</v>
      </c>
      <c r="S213" s="208">
        <v>0</v>
      </c>
      <c r="T213" s="20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0" t="s">
        <v>83</v>
      </c>
      <c r="AT213" s="210" t="s">
        <v>627</v>
      </c>
      <c r="AU213" s="210" t="s">
        <v>76</v>
      </c>
      <c r="AY213" s="17" t="s">
        <v>206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17" t="s">
        <v>83</v>
      </c>
      <c r="BK213" s="211">
        <f>ROUND(I213*H213,2)</f>
        <v>0</v>
      </c>
      <c r="BL213" s="17" t="s">
        <v>83</v>
      </c>
      <c r="BM213" s="210" t="s">
        <v>1283</v>
      </c>
    </row>
    <row r="214" s="2" customFormat="1" ht="24" customHeight="1">
      <c r="A214" s="39"/>
      <c r="B214" s="40"/>
      <c r="C214" s="216" t="s">
        <v>720</v>
      </c>
      <c r="D214" s="216" t="s">
        <v>627</v>
      </c>
      <c r="E214" s="217" t="s">
        <v>717</v>
      </c>
      <c r="F214" s="218" t="s">
        <v>718</v>
      </c>
      <c r="G214" s="219" t="s">
        <v>204</v>
      </c>
      <c r="H214" s="220">
        <v>1</v>
      </c>
      <c r="I214" s="221"/>
      <c r="J214" s="222">
        <f>ROUND(I214*H214,2)</f>
        <v>0</v>
      </c>
      <c r="K214" s="218" t="s">
        <v>212</v>
      </c>
      <c r="L214" s="45"/>
      <c r="M214" s="223" t="s">
        <v>32</v>
      </c>
      <c r="N214" s="224" t="s">
        <v>47</v>
      </c>
      <c r="O214" s="85"/>
      <c r="P214" s="208">
        <f>O214*H214</f>
        <v>0</v>
      </c>
      <c r="Q214" s="208">
        <v>0</v>
      </c>
      <c r="R214" s="208">
        <f>Q214*H214</f>
        <v>0</v>
      </c>
      <c r="S214" s="208">
        <v>0</v>
      </c>
      <c r="T214" s="20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0" t="s">
        <v>220</v>
      </c>
      <c r="AT214" s="210" t="s">
        <v>627</v>
      </c>
      <c r="AU214" s="210" t="s">
        <v>76</v>
      </c>
      <c r="AY214" s="17" t="s">
        <v>206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17" t="s">
        <v>83</v>
      </c>
      <c r="BK214" s="211">
        <f>ROUND(I214*H214,2)</f>
        <v>0</v>
      </c>
      <c r="BL214" s="17" t="s">
        <v>220</v>
      </c>
      <c r="BM214" s="210" t="s">
        <v>1284</v>
      </c>
    </row>
    <row r="215" s="2" customFormat="1" ht="24" customHeight="1">
      <c r="A215" s="39"/>
      <c r="B215" s="40"/>
      <c r="C215" s="216" t="s">
        <v>205</v>
      </c>
      <c r="D215" s="216" t="s">
        <v>627</v>
      </c>
      <c r="E215" s="217" t="s">
        <v>985</v>
      </c>
      <c r="F215" s="218" t="s">
        <v>986</v>
      </c>
      <c r="G215" s="219" t="s">
        <v>204</v>
      </c>
      <c r="H215" s="220">
        <v>50</v>
      </c>
      <c r="I215" s="221"/>
      <c r="J215" s="222">
        <f>ROUND(I215*H215,2)</f>
        <v>0</v>
      </c>
      <c r="K215" s="218" t="s">
        <v>212</v>
      </c>
      <c r="L215" s="45"/>
      <c r="M215" s="223" t="s">
        <v>32</v>
      </c>
      <c r="N215" s="224" t="s">
        <v>47</v>
      </c>
      <c r="O215" s="85"/>
      <c r="P215" s="208">
        <f>O215*H215</f>
        <v>0</v>
      </c>
      <c r="Q215" s="208">
        <v>0</v>
      </c>
      <c r="R215" s="208">
        <f>Q215*H215</f>
        <v>0</v>
      </c>
      <c r="S215" s="208">
        <v>0</v>
      </c>
      <c r="T215" s="20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0" t="s">
        <v>83</v>
      </c>
      <c r="AT215" s="210" t="s">
        <v>627</v>
      </c>
      <c r="AU215" s="210" t="s">
        <v>76</v>
      </c>
      <c r="AY215" s="17" t="s">
        <v>206</v>
      </c>
      <c r="BE215" s="211">
        <f>IF(N215="základní",J215,0)</f>
        <v>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17" t="s">
        <v>83</v>
      </c>
      <c r="BK215" s="211">
        <f>ROUND(I215*H215,2)</f>
        <v>0</v>
      </c>
      <c r="BL215" s="17" t="s">
        <v>83</v>
      </c>
      <c r="BM215" s="210" t="s">
        <v>1285</v>
      </c>
    </row>
    <row r="216" s="2" customFormat="1" ht="24" customHeight="1">
      <c r="A216" s="39"/>
      <c r="B216" s="40"/>
      <c r="C216" s="216" t="s">
        <v>727</v>
      </c>
      <c r="D216" s="216" t="s">
        <v>627</v>
      </c>
      <c r="E216" s="217" t="s">
        <v>724</v>
      </c>
      <c r="F216" s="218" t="s">
        <v>725</v>
      </c>
      <c r="G216" s="219" t="s">
        <v>204</v>
      </c>
      <c r="H216" s="220">
        <v>38</v>
      </c>
      <c r="I216" s="221"/>
      <c r="J216" s="222">
        <f>ROUND(I216*H216,2)</f>
        <v>0</v>
      </c>
      <c r="K216" s="218" t="s">
        <v>212</v>
      </c>
      <c r="L216" s="45"/>
      <c r="M216" s="223" t="s">
        <v>32</v>
      </c>
      <c r="N216" s="224" t="s">
        <v>47</v>
      </c>
      <c r="O216" s="85"/>
      <c r="P216" s="208">
        <f>O216*H216</f>
        <v>0</v>
      </c>
      <c r="Q216" s="208">
        <v>0</v>
      </c>
      <c r="R216" s="208">
        <f>Q216*H216</f>
        <v>0</v>
      </c>
      <c r="S216" s="208">
        <v>0</v>
      </c>
      <c r="T216" s="20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0" t="s">
        <v>220</v>
      </c>
      <c r="AT216" s="210" t="s">
        <v>627</v>
      </c>
      <c r="AU216" s="210" t="s">
        <v>76</v>
      </c>
      <c r="AY216" s="17" t="s">
        <v>206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17" t="s">
        <v>83</v>
      </c>
      <c r="BK216" s="211">
        <f>ROUND(I216*H216,2)</f>
        <v>0</v>
      </c>
      <c r="BL216" s="17" t="s">
        <v>220</v>
      </c>
      <c r="BM216" s="210" t="s">
        <v>1286</v>
      </c>
    </row>
    <row r="217" s="2" customFormat="1" ht="24" customHeight="1">
      <c r="A217" s="39"/>
      <c r="B217" s="40"/>
      <c r="C217" s="216" t="s">
        <v>731</v>
      </c>
      <c r="D217" s="216" t="s">
        <v>627</v>
      </c>
      <c r="E217" s="217" t="s">
        <v>871</v>
      </c>
      <c r="F217" s="218" t="s">
        <v>872</v>
      </c>
      <c r="G217" s="219" t="s">
        <v>239</v>
      </c>
      <c r="H217" s="220">
        <v>2000</v>
      </c>
      <c r="I217" s="221"/>
      <c r="J217" s="222">
        <f>ROUND(I217*H217,2)</f>
        <v>0</v>
      </c>
      <c r="K217" s="218" t="s">
        <v>212</v>
      </c>
      <c r="L217" s="45"/>
      <c r="M217" s="223" t="s">
        <v>32</v>
      </c>
      <c r="N217" s="224" t="s">
        <v>47</v>
      </c>
      <c r="O217" s="85"/>
      <c r="P217" s="208">
        <f>O217*H217</f>
        <v>0</v>
      </c>
      <c r="Q217" s="208">
        <v>0</v>
      </c>
      <c r="R217" s="208">
        <f>Q217*H217</f>
        <v>0</v>
      </c>
      <c r="S217" s="208">
        <v>0</v>
      </c>
      <c r="T217" s="20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0" t="s">
        <v>83</v>
      </c>
      <c r="AT217" s="210" t="s">
        <v>627</v>
      </c>
      <c r="AU217" s="210" t="s">
        <v>76</v>
      </c>
      <c r="AY217" s="17" t="s">
        <v>206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17" t="s">
        <v>83</v>
      </c>
      <c r="BK217" s="211">
        <f>ROUND(I217*H217,2)</f>
        <v>0</v>
      </c>
      <c r="BL217" s="17" t="s">
        <v>83</v>
      </c>
      <c r="BM217" s="210" t="s">
        <v>1287</v>
      </c>
    </row>
    <row r="218" s="2" customFormat="1" ht="24" customHeight="1">
      <c r="A218" s="39"/>
      <c r="B218" s="40"/>
      <c r="C218" s="216" t="s">
        <v>735</v>
      </c>
      <c r="D218" s="216" t="s">
        <v>627</v>
      </c>
      <c r="E218" s="217" t="s">
        <v>875</v>
      </c>
      <c r="F218" s="218" t="s">
        <v>876</v>
      </c>
      <c r="G218" s="219" t="s">
        <v>204</v>
      </c>
      <c r="H218" s="220">
        <v>18</v>
      </c>
      <c r="I218" s="221"/>
      <c r="J218" s="222">
        <f>ROUND(I218*H218,2)</f>
        <v>0</v>
      </c>
      <c r="K218" s="218" t="s">
        <v>212</v>
      </c>
      <c r="L218" s="45"/>
      <c r="M218" s="223" t="s">
        <v>32</v>
      </c>
      <c r="N218" s="224" t="s">
        <v>47</v>
      </c>
      <c r="O218" s="85"/>
      <c r="P218" s="208">
        <f>O218*H218</f>
        <v>0</v>
      </c>
      <c r="Q218" s="208">
        <v>0</v>
      </c>
      <c r="R218" s="208">
        <f>Q218*H218</f>
        <v>0</v>
      </c>
      <c r="S218" s="208">
        <v>0</v>
      </c>
      <c r="T218" s="20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0" t="s">
        <v>268</v>
      </c>
      <c r="AT218" s="210" t="s">
        <v>627</v>
      </c>
      <c r="AU218" s="210" t="s">
        <v>76</v>
      </c>
      <c r="AY218" s="17" t="s">
        <v>206</v>
      </c>
      <c r="BE218" s="211">
        <f>IF(N218="základní",J218,0)</f>
        <v>0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17" t="s">
        <v>83</v>
      </c>
      <c r="BK218" s="211">
        <f>ROUND(I218*H218,2)</f>
        <v>0</v>
      </c>
      <c r="BL218" s="17" t="s">
        <v>268</v>
      </c>
      <c r="BM218" s="210" t="s">
        <v>1288</v>
      </c>
    </row>
    <row r="219" s="2" customFormat="1" ht="24" customHeight="1">
      <c r="A219" s="39"/>
      <c r="B219" s="40"/>
      <c r="C219" s="216" t="s">
        <v>739</v>
      </c>
      <c r="D219" s="216" t="s">
        <v>627</v>
      </c>
      <c r="E219" s="217" t="s">
        <v>879</v>
      </c>
      <c r="F219" s="218" t="s">
        <v>880</v>
      </c>
      <c r="G219" s="219" t="s">
        <v>204</v>
      </c>
      <c r="H219" s="220">
        <v>3</v>
      </c>
      <c r="I219" s="221"/>
      <c r="J219" s="222">
        <f>ROUND(I219*H219,2)</f>
        <v>0</v>
      </c>
      <c r="K219" s="218" t="s">
        <v>212</v>
      </c>
      <c r="L219" s="45"/>
      <c r="M219" s="223" t="s">
        <v>32</v>
      </c>
      <c r="N219" s="224" t="s">
        <v>47</v>
      </c>
      <c r="O219" s="85"/>
      <c r="P219" s="208">
        <f>O219*H219</f>
        <v>0</v>
      </c>
      <c r="Q219" s="208">
        <v>0</v>
      </c>
      <c r="R219" s="208">
        <f>Q219*H219</f>
        <v>0</v>
      </c>
      <c r="S219" s="208">
        <v>0</v>
      </c>
      <c r="T219" s="20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0" t="s">
        <v>220</v>
      </c>
      <c r="AT219" s="210" t="s">
        <v>627</v>
      </c>
      <c r="AU219" s="210" t="s">
        <v>76</v>
      </c>
      <c r="AY219" s="17" t="s">
        <v>206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17" t="s">
        <v>83</v>
      </c>
      <c r="BK219" s="211">
        <f>ROUND(I219*H219,2)</f>
        <v>0</v>
      </c>
      <c r="BL219" s="17" t="s">
        <v>220</v>
      </c>
      <c r="BM219" s="210" t="s">
        <v>1289</v>
      </c>
    </row>
    <row r="220" s="2" customFormat="1" ht="24" customHeight="1">
      <c r="A220" s="39"/>
      <c r="B220" s="40"/>
      <c r="C220" s="216" t="s">
        <v>743</v>
      </c>
      <c r="D220" s="216" t="s">
        <v>627</v>
      </c>
      <c r="E220" s="217" t="s">
        <v>883</v>
      </c>
      <c r="F220" s="218" t="s">
        <v>884</v>
      </c>
      <c r="G220" s="219" t="s">
        <v>204</v>
      </c>
      <c r="H220" s="220">
        <v>3</v>
      </c>
      <c r="I220" s="221"/>
      <c r="J220" s="222">
        <f>ROUND(I220*H220,2)</f>
        <v>0</v>
      </c>
      <c r="K220" s="218" t="s">
        <v>212</v>
      </c>
      <c r="L220" s="45"/>
      <c r="M220" s="223" t="s">
        <v>32</v>
      </c>
      <c r="N220" s="224" t="s">
        <v>47</v>
      </c>
      <c r="O220" s="85"/>
      <c r="P220" s="208">
        <f>O220*H220</f>
        <v>0</v>
      </c>
      <c r="Q220" s="208">
        <v>0</v>
      </c>
      <c r="R220" s="208">
        <f>Q220*H220</f>
        <v>0</v>
      </c>
      <c r="S220" s="208">
        <v>0</v>
      </c>
      <c r="T220" s="20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0" t="s">
        <v>220</v>
      </c>
      <c r="AT220" s="210" t="s">
        <v>627</v>
      </c>
      <c r="AU220" s="210" t="s">
        <v>76</v>
      </c>
      <c r="AY220" s="17" t="s">
        <v>206</v>
      </c>
      <c r="BE220" s="211">
        <f>IF(N220="základní",J220,0)</f>
        <v>0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17" t="s">
        <v>83</v>
      </c>
      <c r="BK220" s="211">
        <f>ROUND(I220*H220,2)</f>
        <v>0</v>
      </c>
      <c r="BL220" s="17" t="s">
        <v>220</v>
      </c>
      <c r="BM220" s="210" t="s">
        <v>1290</v>
      </c>
    </row>
    <row r="221" s="2" customFormat="1" ht="36" customHeight="1">
      <c r="A221" s="39"/>
      <c r="B221" s="40"/>
      <c r="C221" s="216" t="s">
        <v>747</v>
      </c>
      <c r="D221" s="216" t="s">
        <v>627</v>
      </c>
      <c r="E221" s="217" t="s">
        <v>736</v>
      </c>
      <c r="F221" s="218" t="s">
        <v>737</v>
      </c>
      <c r="G221" s="219" t="s">
        <v>204</v>
      </c>
      <c r="H221" s="220">
        <v>1</v>
      </c>
      <c r="I221" s="221"/>
      <c r="J221" s="222">
        <f>ROUND(I221*H221,2)</f>
        <v>0</v>
      </c>
      <c r="K221" s="218" t="s">
        <v>212</v>
      </c>
      <c r="L221" s="45"/>
      <c r="M221" s="223" t="s">
        <v>32</v>
      </c>
      <c r="N221" s="224" t="s">
        <v>47</v>
      </c>
      <c r="O221" s="85"/>
      <c r="P221" s="208">
        <f>O221*H221</f>
        <v>0</v>
      </c>
      <c r="Q221" s="208">
        <v>0</v>
      </c>
      <c r="R221" s="208">
        <f>Q221*H221</f>
        <v>0</v>
      </c>
      <c r="S221" s="208">
        <v>0</v>
      </c>
      <c r="T221" s="20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0" t="s">
        <v>682</v>
      </c>
      <c r="AT221" s="210" t="s">
        <v>627</v>
      </c>
      <c r="AU221" s="210" t="s">
        <v>76</v>
      </c>
      <c r="AY221" s="17" t="s">
        <v>206</v>
      </c>
      <c r="BE221" s="211">
        <f>IF(N221="základní",J221,0)</f>
        <v>0</v>
      </c>
      <c r="BF221" s="211">
        <f>IF(N221="snížená",J221,0)</f>
        <v>0</v>
      </c>
      <c r="BG221" s="211">
        <f>IF(N221="zákl. přenesená",J221,0)</f>
        <v>0</v>
      </c>
      <c r="BH221" s="211">
        <f>IF(N221="sníž. přenesená",J221,0)</f>
        <v>0</v>
      </c>
      <c r="BI221" s="211">
        <f>IF(N221="nulová",J221,0)</f>
        <v>0</v>
      </c>
      <c r="BJ221" s="17" t="s">
        <v>83</v>
      </c>
      <c r="BK221" s="211">
        <f>ROUND(I221*H221,2)</f>
        <v>0</v>
      </c>
      <c r="BL221" s="17" t="s">
        <v>682</v>
      </c>
      <c r="BM221" s="210" t="s">
        <v>1291</v>
      </c>
    </row>
    <row r="222" s="2" customFormat="1" ht="48" customHeight="1">
      <c r="A222" s="39"/>
      <c r="B222" s="40"/>
      <c r="C222" s="216" t="s">
        <v>751</v>
      </c>
      <c r="D222" s="216" t="s">
        <v>627</v>
      </c>
      <c r="E222" s="217" t="s">
        <v>794</v>
      </c>
      <c r="F222" s="218" t="s">
        <v>795</v>
      </c>
      <c r="G222" s="219" t="s">
        <v>239</v>
      </c>
      <c r="H222" s="220">
        <v>70</v>
      </c>
      <c r="I222" s="221"/>
      <c r="J222" s="222">
        <f>ROUND(I222*H222,2)</f>
        <v>0</v>
      </c>
      <c r="K222" s="218" t="s">
        <v>212</v>
      </c>
      <c r="L222" s="45"/>
      <c r="M222" s="223" t="s">
        <v>32</v>
      </c>
      <c r="N222" s="224" t="s">
        <v>47</v>
      </c>
      <c r="O222" s="85"/>
      <c r="P222" s="208">
        <f>O222*H222</f>
        <v>0</v>
      </c>
      <c r="Q222" s="208">
        <v>0</v>
      </c>
      <c r="R222" s="208">
        <f>Q222*H222</f>
        <v>0</v>
      </c>
      <c r="S222" s="208">
        <v>0</v>
      </c>
      <c r="T222" s="20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0" t="s">
        <v>220</v>
      </c>
      <c r="AT222" s="210" t="s">
        <v>627</v>
      </c>
      <c r="AU222" s="210" t="s">
        <v>76</v>
      </c>
      <c r="AY222" s="17" t="s">
        <v>206</v>
      </c>
      <c r="BE222" s="211">
        <f>IF(N222="základní",J222,0)</f>
        <v>0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17" t="s">
        <v>83</v>
      </c>
      <c r="BK222" s="211">
        <f>ROUND(I222*H222,2)</f>
        <v>0</v>
      </c>
      <c r="BL222" s="17" t="s">
        <v>220</v>
      </c>
      <c r="BM222" s="210" t="s">
        <v>1292</v>
      </c>
    </row>
    <row r="223" s="2" customFormat="1" ht="36" customHeight="1">
      <c r="A223" s="39"/>
      <c r="B223" s="40"/>
      <c r="C223" s="216" t="s">
        <v>755</v>
      </c>
      <c r="D223" s="216" t="s">
        <v>627</v>
      </c>
      <c r="E223" s="217" t="s">
        <v>952</v>
      </c>
      <c r="F223" s="218" t="s">
        <v>953</v>
      </c>
      <c r="G223" s="219" t="s">
        <v>239</v>
      </c>
      <c r="H223" s="220">
        <v>50</v>
      </c>
      <c r="I223" s="221"/>
      <c r="J223" s="222">
        <f>ROUND(I223*H223,2)</f>
        <v>0</v>
      </c>
      <c r="K223" s="218" t="s">
        <v>212</v>
      </c>
      <c r="L223" s="45"/>
      <c r="M223" s="223" t="s">
        <v>32</v>
      </c>
      <c r="N223" s="224" t="s">
        <v>47</v>
      </c>
      <c r="O223" s="85"/>
      <c r="P223" s="208">
        <f>O223*H223</f>
        <v>0</v>
      </c>
      <c r="Q223" s="208">
        <v>0</v>
      </c>
      <c r="R223" s="208">
        <f>Q223*H223</f>
        <v>0</v>
      </c>
      <c r="S223" s="208">
        <v>0</v>
      </c>
      <c r="T223" s="20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0" t="s">
        <v>268</v>
      </c>
      <c r="AT223" s="210" t="s">
        <v>627</v>
      </c>
      <c r="AU223" s="210" t="s">
        <v>76</v>
      </c>
      <c r="AY223" s="17" t="s">
        <v>206</v>
      </c>
      <c r="BE223" s="211">
        <f>IF(N223="základní",J223,0)</f>
        <v>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17" t="s">
        <v>83</v>
      </c>
      <c r="BK223" s="211">
        <f>ROUND(I223*H223,2)</f>
        <v>0</v>
      </c>
      <c r="BL223" s="17" t="s">
        <v>268</v>
      </c>
      <c r="BM223" s="210" t="s">
        <v>1293</v>
      </c>
    </row>
    <row r="224" s="2" customFormat="1" ht="48" customHeight="1">
      <c r="A224" s="39"/>
      <c r="B224" s="40"/>
      <c r="C224" s="216" t="s">
        <v>760</v>
      </c>
      <c r="D224" s="216" t="s">
        <v>627</v>
      </c>
      <c r="E224" s="217" t="s">
        <v>826</v>
      </c>
      <c r="F224" s="218" t="s">
        <v>827</v>
      </c>
      <c r="G224" s="219" t="s">
        <v>204</v>
      </c>
      <c r="H224" s="220">
        <v>1</v>
      </c>
      <c r="I224" s="221"/>
      <c r="J224" s="222">
        <f>ROUND(I224*H224,2)</f>
        <v>0</v>
      </c>
      <c r="K224" s="218" t="s">
        <v>212</v>
      </c>
      <c r="L224" s="45"/>
      <c r="M224" s="223" t="s">
        <v>32</v>
      </c>
      <c r="N224" s="224" t="s">
        <v>47</v>
      </c>
      <c r="O224" s="85"/>
      <c r="P224" s="208">
        <f>O224*H224</f>
        <v>0</v>
      </c>
      <c r="Q224" s="208">
        <v>0</v>
      </c>
      <c r="R224" s="208">
        <f>Q224*H224</f>
        <v>0</v>
      </c>
      <c r="S224" s="208">
        <v>0</v>
      </c>
      <c r="T224" s="20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0" t="s">
        <v>682</v>
      </c>
      <c r="AT224" s="210" t="s">
        <v>627</v>
      </c>
      <c r="AU224" s="210" t="s">
        <v>76</v>
      </c>
      <c r="AY224" s="17" t="s">
        <v>206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17" t="s">
        <v>83</v>
      </c>
      <c r="BK224" s="211">
        <f>ROUND(I224*H224,2)</f>
        <v>0</v>
      </c>
      <c r="BL224" s="17" t="s">
        <v>682</v>
      </c>
      <c r="BM224" s="210" t="s">
        <v>1294</v>
      </c>
    </row>
    <row r="225" s="2" customFormat="1" ht="48" customHeight="1">
      <c r="A225" s="39"/>
      <c r="B225" s="40"/>
      <c r="C225" s="216" t="s">
        <v>764</v>
      </c>
      <c r="D225" s="216" t="s">
        <v>627</v>
      </c>
      <c r="E225" s="217" t="s">
        <v>1295</v>
      </c>
      <c r="F225" s="218" t="s">
        <v>1296</v>
      </c>
      <c r="G225" s="219" t="s">
        <v>204</v>
      </c>
      <c r="H225" s="220">
        <v>4</v>
      </c>
      <c r="I225" s="221"/>
      <c r="J225" s="222">
        <f>ROUND(I225*H225,2)</f>
        <v>0</v>
      </c>
      <c r="K225" s="218" t="s">
        <v>212</v>
      </c>
      <c r="L225" s="45"/>
      <c r="M225" s="223" t="s">
        <v>32</v>
      </c>
      <c r="N225" s="224" t="s">
        <v>47</v>
      </c>
      <c r="O225" s="85"/>
      <c r="P225" s="208">
        <f>O225*H225</f>
        <v>0</v>
      </c>
      <c r="Q225" s="208">
        <v>0</v>
      </c>
      <c r="R225" s="208">
        <f>Q225*H225</f>
        <v>0</v>
      </c>
      <c r="S225" s="208">
        <v>0</v>
      </c>
      <c r="T225" s="20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0" t="s">
        <v>682</v>
      </c>
      <c r="AT225" s="210" t="s">
        <v>627</v>
      </c>
      <c r="AU225" s="210" t="s">
        <v>76</v>
      </c>
      <c r="AY225" s="17" t="s">
        <v>206</v>
      </c>
      <c r="BE225" s="211">
        <f>IF(N225="základní",J225,0)</f>
        <v>0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17" t="s">
        <v>83</v>
      </c>
      <c r="BK225" s="211">
        <f>ROUND(I225*H225,2)</f>
        <v>0</v>
      </c>
      <c r="BL225" s="17" t="s">
        <v>682</v>
      </c>
      <c r="BM225" s="210" t="s">
        <v>1297</v>
      </c>
    </row>
    <row r="226" s="2" customFormat="1" ht="48" customHeight="1">
      <c r="A226" s="39"/>
      <c r="B226" s="40"/>
      <c r="C226" s="216" t="s">
        <v>768</v>
      </c>
      <c r="D226" s="216" t="s">
        <v>627</v>
      </c>
      <c r="E226" s="217" t="s">
        <v>895</v>
      </c>
      <c r="F226" s="218" t="s">
        <v>896</v>
      </c>
      <c r="G226" s="219" t="s">
        <v>204</v>
      </c>
      <c r="H226" s="220">
        <v>1</v>
      </c>
      <c r="I226" s="221"/>
      <c r="J226" s="222">
        <f>ROUND(I226*H226,2)</f>
        <v>0</v>
      </c>
      <c r="K226" s="218" t="s">
        <v>212</v>
      </c>
      <c r="L226" s="45"/>
      <c r="M226" s="223" t="s">
        <v>32</v>
      </c>
      <c r="N226" s="224" t="s">
        <v>47</v>
      </c>
      <c r="O226" s="85"/>
      <c r="P226" s="208">
        <f>O226*H226</f>
        <v>0</v>
      </c>
      <c r="Q226" s="208">
        <v>0</v>
      </c>
      <c r="R226" s="208">
        <f>Q226*H226</f>
        <v>0</v>
      </c>
      <c r="S226" s="208">
        <v>0</v>
      </c>
      <c r="T226" s="20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0" t="s">
        <v>220</v>
      </c>
      <c r="AT226" s="210" t="s">
        <v>627</v>
      </c>
      <c r="AU226" s="210" t="s">
        <v>76</v>
      </c>
      <c r="AY226" s="17" t="s">
        <v>206</v>
      </c>
      <c r="BE226" s="211">
        <f>IF(N226="základní",J226,0)</f>
        <v>0</v>
      </c>
      <c r="BF226" s="211">
        <f>IF(N226="snížená",J226,0)</f>
        <v>0</v>
      </c>
      <c r="BG226" s="211">
        <f>IF(N226="zákl. přenesená",J226,0)</f>
        <v>0</v>
      </c>
      <c r="BH226" s="211">
        <f>IF(N226="sníž. přenesená",J226,0)</f>
        <v>0</v>
      </c>
      <c r="BI226" s="211">
        <f>IF(N226="nulová",J226,0)</f>
        <v>0</v>
      </c>
      <c r="BJ226" s="17" t="s">
        <v>83</v>
      </c>
      <c r="BK226" s="211">
        <f>ROUND(I226*H226,2)</f>
        <v>0</v>
      </c>
      <c r="BL226" s="17" t="s">
        <v>220</v>
      </c>
      <c r="BM226" s="210" t="s">
        <v>1298</v>
      </c>
    </row>
    <row r="227" s="2" customFormat="1" ht="24" customHeight="1">
      <c r="A227" s="39"/>
      <c r="B227" s="40"/>
      <c r="C227" s="216" t="s">
        <v>773</v>
      </c>
      <c r="D227" s="216" t="s">
        <v>627</v>
      </c>
      <c r="E227" s="217" t="s">
        <v>899</v>
      </c>
      <c r="F227" s="218" t="s">
        <v>900</v>
      </c>
      <c r="G227" s="219" t="s">
        <v>204</v>
      </c>
      <c r="H227" s="220">
        <v>1</v>
      </c>
      <c r="I227" s="221"/>
      <c r="J227" s="222">
        <f>ROUND(I227*H227,2)</f>
        <v>0</v>
      </c>
      <c r="K227" s="218" t="s">
        <v>212</v>
      </c>
      <c r="L227" s="45"/>
      <c r="M227" s="223" t="s">
        <v>32</v>
      </c>
      <c r="N227" s="224" t="s">
        <v>47</v>
      </c>
      <c r="O227" s="85"/>
      <c r="P227" s="208">
        <f>O227*H227</f>
        <v>0</v>
      </c>
      <c r="Q227" s="208">
        <v>0</v>
      </c>
      <c r="R227" s="208">
        <f>Q227*H227</f>
        <v>0</v>
      </c>
      <c r="S227" s="208">
        <v>0</v>
      </c>
      <c r="T227" s="20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0" t="s">
        <v>682</v>
      </c>
      <c r="AT227" s="210" t="s">
        <v>627</v>
      </c>
      <c r="AU227" s="210" t="s">
        <v>76</v>
      </c>
      <c r="AY227" s="17" t="s">
        <v>206</v>
      </c>
      <c r="BE227" s="211">
        <f>IF(N227="základní",J227,0)</f>
        <v>0</v>
      </c>
      <c r="BF227" s="211">
        <f>IF(N227="snížená",J227,0)</f>
        <v>0</v>
      </c>
      <c r="BG227" s="211">
        <f>IF(N227="zákl. přenesená",J227,0)</f>
        <v>0</v>
      </c>
      <c r="BH227" s="211">
        <f>IF(N227="sníž. přenesená",J227,0)</f>
        <v>0</v>
      </c>
      <c r="BI227" s="211">
        <f>IF(N227="nulová",J227,0)</f>
        <v>0</v>
      </c>
      <c r="BJ227" s="17" t="s">
        <v>83</v>
      </c>
      <c r="BK227" s="211">
        <f>ROUND(I227*H227,2)</f>
        <v>0</v>
      </c>
      <c r="BL227" s="17" t="s">
        <v>682</v>
      </c>
      <c r="BM227" s="210" t="s">
        <v>1299</v>
      </c>
    </row>
    <row r="228" s="2" customFormat="1" ht="24" customHeight="1">
      <c r="A228" s="39"/>
      <c r="B228" s="40"/>
      <c r="C228" s="216" t="s">
        <v>777</v>
      </c>
      <c r="D228" s="216" t="s">
        <v>627</v>
      </c>
      <c r="E228" s="217" t="s">
        <v>903</v>
      </c>
      <c r="F228" s="218" t="s">
        <v>904</v>
      </c>
      <c r="G228" s="219" t="s">
        <v>204</v>
      </c>
      <c r="H228" s="220">
        <v>3</v>
      </c>
      <c r="I228" s="221"/>
      <c r="J228" s="222">
        <f>ROUND(I228*H228,2)</f>
        <v>0</v>
      </c>
      <c r="K228" s="218" t="s">
        <v>212</v>
      </c>
      <c r="L228" s="45"/>
      <c r="M228" s="223" t="s">
        <v>32</v>
      </c>
      <c r="N228" s="224" t="s">
        <v>47</v>
      </c>
      <c r="O228" s="85"/>
      <c r="P228" s="208">
        <f>O228*H228</f>
        <v>0</v>
      </c>
      <c r="Q228" s="208">
        <v>0</v>
      </c>
      <c r="R228" s="208">
        <f>Q228*H228</f>
        <v>0</v>
      </c>
      <c r="S228" s="208">
        <v>0</v>
      </c>
      <c r="T228" s="20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0" t="s">
        <v>682</v>
      </c>
      <c r="AT228" s="210" t="s">
        <v>627</v>
      </c>
      <c r="AU228" s="210" t="s">
        <v>76</v>
      </c>
      <c r="AY228" s="17" t="s">
        <v>206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17" t="s">
        <v>83</v>
      </c>
      <c r="BK228" s="211">
        <f>ROUND(I228*H228,2)</f>
        <v>0</v>
      </c>
      <c r="BL228" s="17" t="s">
        <v>682</v>
      </c>
      <c r="BM228" s="210" t="s">
        <v>1300</v>
      </c>
    </row>
    <row r="229" s="2" customFormat="1" ht="24" customHeight="1">
      <c r="A229" s="39"/>
      <c r="B229" s="40"/>
      <c r="C229" s="216" t="s">
        <v>781</v>
      </c>
      <c r="D229" s="216" t="s">
        <v>627</v>
      </c>
      <c r="E229" s="217" t="s">
        <v>911</v>
      </c>
      <c r="F229" s="218" t="s">
        <v>912</v>
      </c>
      <c r="G229" s="219" t="s">
        <v>204</v>
      </c>
      <c r="H229" s="220">
        <v>1</v>
      </c>
      <c r="I229" s="221"/>
      <c r="J229" s="222">
        <f>ROUND(I229*H229,2)</f>
        <v>0</v>
      </c>
      <c r="K229" s="218" t="s">
        <v>212</v>
      </c>
      <c r="L229" s="45"/>
      <c r="M229" s="223" t="s">
        <v>32</v>
      </c>
      <c r="N229" s="224" t="s">
        <v>47</v>
      </c>
      <c r="O229" s="85"/>
      <c r="P229" s="208">
        <f>O229*H229</f>
        <v>0</v>
      </c>
      <c r="Q229" s="208">
        <v>0</v>
      </c>
      <c r="R229" s="208">
        <f>Q229*H229</f>
        <v>0</v>
      </c>
      <c r="S229" s="208">
        <v>0</v>
      </c>
      <c r="T229" s="20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0" t="s">
        <v>682</v>
      </c>
      <c r="AT229" s="210" t="s">
        <v>627</v>
      </c>
      <c r="AU229" s="210" t="s">
        <v>76</v>
      </c>
      <c r="AY229" s="17" t="s">
        <v>206</v>
      </c>
      <c r="BE229" s="211">
        <f>IF(N229="základní",J229,0)</f>
        <v>0</v>
      </c>
      <c r="BF229" s="211">
        <f>IF(N229="snížená",J229,0)</f>
        <v>0</v>
      </c>
      <c r="BG229" s="211">
        <f>IF(N229="zákl. přenesená",J229,0)</f>
        <v>0</v>
      </c>
      <c r="BH229" s="211">
        <f>IF(N229="sníž. přenesená",J229,0)</f>
        <v>0</v>
      </c>
      <c r="BI229" s="211">
        <f>IF(N229="nulová",J229,0)</f>
        <v>0</v>
      </c>
      <c r="BJ229" s="17" t="s">
        <v>83</v>
      </c>
      <c r="BK229" s="211">
        <f>ROUND(I229*H229,2)</f>
        <v>0</v>
      </c>
      <c r="BL229" s="17" t="s">
        <v>682</v>
      </c>
      <c r="BM229" s="210" t="s">
        <v>1301</v>
      </c>
    </row>
    <row r="230" s="2" customFormat="1" ht="60" customHeight="1">
      <c r="A230" s="39"/>
      <c r="B230" s="40"/>
      <c r="C230" s="216" t="s">
        <v>785</v>
      </c>
      <c r="D230" s="216" t="s">
        <v>627</v>
      </c>
      <c r="E230" s="217" t="s">
        <v>915</v>
      </c>
      <c r="F230" s="218" t="s">
        <v>916</v>
      </c>
      <c r="G230" s="219" t="s">
        <v>204</v>
      </c>
      <c r="H230" s="220">
        <v>1</v>
      </c>
      <c r="I230" s="221"/>
      <c r="J230" s="222">
        <f>ROUND(I230*H230,2)</f>
        <v>0</v>
      </c>
      <c r="K230" s="218" t="s">
        <v>212</v>
      </c>
      <c r="L230" s="45"/>
      <c r="M230" s="223" t="s">
        <v>32</v>
      </c>
      <c r="N230" s="224" t="s">
        <v>47</v>
      </c>
      <c r="O230" s="85"/>
      <c r="P230" s="208">
        <f>O230*H230</f>
        <v>0</v>
      </c>
      <c r="Q230" s="208">
        <v>0</v>
      </c>
      <c r="R230" s="208">
        <f>Q230*H230</f>
        <v>0</v>
      </c>
      <c r="S230" s="208">
        <v>0</v>
      </c>
      <c r="T230" s="20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0" t="s">
        <v>682</v>
      </c>
      <c r="AT230" s="210" t="s">
        <v>627</v>
      </c>
      <c r="AU230" s="210" t="s">
        <v>76</v>
      </c>
      <c r="AY230" s="17" t="s">
        <v>206</v>
      </c>
      <c r="BE230" s="211">
        <f>IF(N230="základní",J230,0)</f>
        <v>0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17" t="s">
        <v>83</v>
      </c>
      <c r="BK230" s="211">
        <f>ROUND(I230*H230,2)</f>
        <v>0</v>
      </c>
      <c r="BL230" s="17" t="s">
        <v>682</v>
      </c>
      <c r="BM230" s="210" t="s">
        <v>1302</v>
      </c>
    </row>
    <row r="231" s="2" customFormat="1" ht="24" customHeight="1">
      <c r="A231" s="39"/>
      <c r="B231" s="40"/>
      <c r="C231" s="216" t="s">
        <v>789</v>
      </c>
      <c r="D231" s="216" t="s">
        <v>627</v>
      </c>
      <c r="E231" s="217" t="s">
        <v>919</v>
      </c>
      <c r="F231" s="218" t="s">
        <v>920</v>
      </c>
      <c r="G231" s="219" t="s">
        <v>204</v>
      </c>
      <c r="H231" s="220">
        <v>1</v>
      </c>
      <c r="I231" s="221"/>
      <c r="J231" s="222">
        <f>ROUND(I231*H231,2)</f>
        <v>0</v>
      </c>
      <c r="K231" s="218" t="s">
        <v>212</v>
      </c>
      <c r="L231" s="45"/>
      <c r="M231" s="223" t="s">
        <v>32</v>
      </c>
      <c r="N231" s="224" t="s">
        <v>47</v>
      </c>
      <c r="O231" s="85"/>
      <c r="P231" s="208">
        <f>O231*H231</f>
        <v>0</v>
      </c>
      <c r="Q231" s="208">
        <v>0</v>
      </c>
      <c r="R231" s="208">
        <f>Q231*H231</f>
        <v>0</v>
      </c>
      <c r="S231" s="208">
        <v>0</v>
      </c>
      <c r="T231" s="20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0" t="s">
        <v>682</v>
      </c>
      <c r="AT231" s="210" t="s">
        <v>627</v>
      </c>
      <c r="AU231" s="210" t="s">
        <v>76</v>
      </c>
      <c r="AY231" s="17" t="s">
        <v>206</v>
      </c>
      <c r="BE231" s="211">
        <f>IF(N231="základní",J231,0)</f>
        <v>0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17" t="s">
        <v>83</v>
      </c>
      <c r="BK231" s="211">
        <f>ROUND(I231*H231,2)</f>
        <v>0</v>
      </c>
      <c r="BL231" s="17" t="s">
        <v>682</v>
      </c>
      <c r="BM231" s="210" t="s">
        <v>1303</v>
      </c>
    </row>
    <row r="232" s="2" customFormat="1" ht="24" customHeight="1">
      <c r="A232" s="39"/>
      <c r="B232" s="40"/>
      <c r="C232" s="216" t="s">
        <v>793</v>
      </c>
      <c r="D232" s="216" t="s">
        <v>627</v>
      </c>
      <c r="E232" s="217" t="s">
        <v>923</v>
      </c>
      <c r="F232" s="218" t="s">
        <v>924</v>
      </c>
      <c r="G232" s="219" t="s">
        <v>204</v>
      </c>
      <c r="H232" s="220">
        <v>1</v>
      </c>
      <c r="I232" s="221"/>
      <c r="J232" s="222">
        <f>ROUND(I232*H232,2)</f>
        <v>0</v>
      </c>
      <c r="K232" s="218" t="s">
        <v>212</v>
      </c>
      <c r="L232" s="45"/>
      <c r="M232" s="223" t="s">
        <v>32</v>
      </c>
      <c r="N232" s="224" t="s">
        <v>47</v>
      </c>
      <c r="O232" s="85"/>
      <c r="P232" s="208">
        <f>O232*H232</f>
        <v>0</v>
      </c>
      <c r="Q232" s="208">
        <v>0</v>
      </c>
      <c r="R232" s="208">
        <f>Q232*H232</f>
        <v>0</v>
      </c>
      <c r="S232" s="208">
        <v>0</v>
      </c>
      <c r="T232" s="20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0" t="s">
        <v>682</v>
      </c>
      <c r="AT232" s="210" t="s">
        <v>627</v>
      </c>
      <c r="AU232" s="210" t="s">
        <v>76</v>
      </c>
      <c r="AY232" s="17" t="s">
        <v>206</v>
      </c>
      <c r="BE232" s="211">
        <f>IF(N232="základní",J232,0)</f>
        <v>0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17" t="s">
        <v>83</v>
      </c>
      <c r="BK232" s="211">
        <f>ROUND(I232*H232,2)</f>
        <v>0</v>
      </c>
      <c r="BL232" s="17" t="s">
        <v>682</v>
      </c>
      <c r="BM232" s="210" t="s">
        <v>1304</v>
      </c>
    </row>
    <row r="233" s="2" customFormat="1" ht="84" customHeight="1">
      <c r="A233" s="39"/>
      <c r="B233" s="40"/>
      <c r="C233" s="216" t="s">
        <v>797</v>
      </c>
      <c r="D233" s="216" t="s">
        <v>627</v>
      </c>
      <c r="E233" s="217" t="s">
        <v>927</v>
      </c>
      <c r="F233" s="218" t="s">
        <v>928</v>
      </c>
      <c r="G233" s="219" t="s">
        <v>331</v>
      </c>
      <c r="H233" s="220">
        <v>10</v>
      </c>
      <c r="I233" s="221"/>
      <c r="J233" s="222">
        <f>ROUND(I233*H233,2)</f>
        <v>0</v>
      </c>
      <c r="K233" s="218" t="s">
        <v>212</v>
      </c>
      <c r="L233" s="45"/>
      <c r="M233" s="223" t="s">
        <v>32</v>
      </c>
      <c r="N233" s="224" t="s">
        <v>47</v>
      </c>
      <c r="O233" s="85"/>
      <c r="P233" s="208">
        <f>O233*H233</f>
        <v>0</v>
      </c>
      <c r="Q233" s="208">
        <v>0</v>
      </c>
      <c r="R233" s="208">
        <f>Q233*H233</f>
        <v>0</v>
      </c>
      <c r="S233" s="208">
        <v>0</v>
      </c>
      <c r="T233" s="20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0" t="s">
        <v>929</v>
      </c>
      <c r="AT233" s="210" t="s">
        <v>627</v>
      </c>
      <c r="AU233" s="210" t="s">
        <v>76</v>
      </c>
      <c r="AY233" s="17" t="s">
        <v>206</v>
      </c>
      <c r="BE233" s="211">
        <f>IF(N233="základní",J233,0)</f>
        <v>0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17" t="s">
        <v>83</v>
      </c>
      <c r="BK233" s="211">
        <f>ROUND(I233*H233,2)</f>
        <v>0</v>
      </c>
      <c r="BL233" s="17" t="s">
        <v>929</v>
      </c>
      <c r="BM233" s="210" t="s">
        <v>1305</v>
      </c>
    </row>
    <row r="234" s="2" customFormat="1">
      <c r="A234" s="39"/>
      <c r="B234" s="40"/>
      <c r="C234" s="41"/>
      <c r="D234" s="212" t="s">
        <v>931</v>
      </c>
      <c r="E234" s="41"/>
      <c r="F234" s="213" t="s">
        <v>932</v>
      </c>
      <c r="G234" s="41"/>
      <c r="H234" s="41"/>
      <c r="I234" s="147"/>
      <c r="J234" s="41"/>
      <c r="K234" s="41"/>
      <c r="L234" s="45"/>
      <c r="M234" s="214"/>
      <c r="N234" s="215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7" t="s">
        <v>931</v>
      </c>
      <c r="AU234" s="17" t="s">
        <v>76</v>
      </c>
    </row>
    <row r="235" s="2" customFormat="1" ht="96" customHeight="1">
      <c r="A235" s="39"/>
      <c r="B235" s="40"/>
      <c r="C235" s="216" t="s">
        <v>801</v>
      </c>
      <c r="D235" s="216" t="s">
        <v>627</v>
      </c>
      <c r="E235" s="217" t="s">
        <v>934</v>
      </c>
      <c r="F235" s="218" t="s">
        <v>935</v>
      </c>
      <c r="G235" s="219" t="s">
        <v>331</v>
      </c>
      <c r="H235" s="220">
        <v>10</v>
      </c>
      <c r="I235" s="221"/>
      <c r="J235" s="222">
        <f>ROUND(I235*H235,2)</f>
        <v>0</v>
      </c>
      <c r="K235" s="218" t="s">
        <v>212</v>
      </c>
      <c r="L235" s="45"/>
      <c r="M235" s="223" t="s">
        <v>32</v>
      </c>
      <c r="N235" s="224" t="s">
        <v>47</v>
      </c>
      <c r="O235" s="85"/>
      <c r="P235" s="208">
        <f>O235*H235</f>
        <v>0</v>
      </c>
      <c r="Q235" s="208">
        <v>0</v>
      </c>
      <c r="R235" s="208">
        <f>Q235*H235</f>
        <v>0</v>
      </c>
      <c r="S235" s="208">
        <v>0</v>
      </c>
      <c r="T235" s="20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0" t="s">
        <v>929</v>
      </c>
      <c r="AT235" s="210" t="s">
        <v>627</v>
      </c>
      <c r="AU235" s="210" t="s">
        <v>76</v>
      </c>
      <c r="AY235" s="17" t="s">
        <v>206</v>
      </c>
      <c r="BE235" s="211">
        <f>IF(N235="základní",J235,0)</f>
        <v>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17" t="s">
        <v>83</v>
      </c>
      <c r="BK235" s="211">
        <f>ROUND(I235*H235,2)</f>
        <v>0</v>
      </c>
      <c r="BL235" s="17" t="s">
        <v>929</v>
      </c>
      <c r="BM235" s="210" t="s">
        <v>1306</v>
      </c>
    </row>
    <row r="236" s="2" customFormat="1">
      <c r="A236" s="39"/>
      <c r="B236" s="40"/>
      <c r="C236" s="41"/>
      <c r="D236" s="212" t="s">
        <v>931</v>
      </c>
      <c r="E236" s="41"/>
      <c r="F236" s="213" t="s">
        <v>932</v>
      </c>
      <c r="G236" s="41"/>
      <c r="H236" s="41"/>
      <c r="I236" s="147"/>
      <c r="J236" s="41"/>
      <c r="K236" s="41"/>
      <c r="L236" s="45"/>
      <c r="M236" s="214"/>
      <c r="N236" s="215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7" t="s">
        <v>931</v>
      </c>
      <c r="AU236" s="17" t="s">
        <v>76</v>
      </c>
    </row>
    <row r="237" s="2" customFormat="1" ht="36" customHeight="1">
      <c r="A237" s="39"/>
      <c r="B237" s="40"/>
      <c r="C237" s="216" t="s">
        <v>805</v>
      </c>
      <c r="D237" s="216" t="s">
        <v>627</v>
      </c>
      <c r="E237" s="217" t="s">
        <v>938</v>
      </c>
      <c r="F237" s="218" t="s">
        <v>939</v>
      </c>
      <c r="G237" s="219" t="s">
        <v>331</v>
      </c>
      <c r="H237" s="220">
        <v>10</v>
      </c>
      <c r="I237" s="221"/>
      <c r="J237" s="222">
        <f>ROUND(I237*H237,2)</f>
        <v>0</v>
      </c>
      <c r="K237" s="218" t="s">
        <v>212</v>
      </c>
      <c r="L237" s="45"/>
      <c r="M237" s="223" t="s">
        <v>32</v>
      </c>
      <c r="N237" s="224" t="s">
        <v>47</v>
      </c>
      <c r="O237" s="85"/>
      <c r="P237" s="208">
        <f>O237*H237</f>
        <v>0</v>
      </c>
      <c r="Q237" s="208">
        <v>0</v>
      </c>
      <c r="R237" s="208">
        <f>Q237*H237</f>
        <v>0</v>
      </c>
      <c r="S237" s="208">
        <v>0</v>
      </c>
      <c r="T237" s="20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0" t="s">
        <v>929</v>
      </c>
      <c r="AT237" s="210" t="s">
        <v>627</v>
      </c>
      <c r="AU237" s="210" t="s">
        <v>76</v>
      </c>
      <c r="AY237" s="17" t="s">
        <v>206</v>
      </c>
      <c r="BE237" s="211">
        <f>IF(N237="základní",J237,0)</f>
        <v>0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17" t="s">
        <v>83</v>
      </c>
      <c r="BK237" s="211">
        <f>ROUND(I237*H237,2)</f>
        <v>0</v>
      </c>
      <c r="BL237" s="17" t="s">
        <v>929</v>
      </c>
      <c r="BM237" s="210" t="s">
        <v>1307</v>
      </c>
    </row>
    <row r="238" s="2" customFormat="1">
      <c r="A238" s="39"/>
      <c r="B238" s="40"/>
      <c r="C238" s="41"/>
      <c r="D238" s="212" t="s">
        <v>931</v>
      </c>
      <c r="E238" s="41"/>
      <c r="F238" s="213" t="s">
        <v>941</v>
      </c>
      <c r="G238" s="41"/>
      <c r="H238" s="41"/>
      <c r="I238" s="147"/>
      <c r="J238" s="41"/>
      <c r="K238" s="41"/>
      <c r="L238" s="45"/>
      <c r="M238" s="214"/>
      <c r="N238" s="215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7" t="s">
        <v>931</v>
      </c>
      <c r="AU238" s="17" t="s">
        <v>76</v>
      </c>
    </row>
    <row r="239" s="2" customFormat="1" ht="36" customHeight="1">
      <c r="A239" s="39"/>
      <c r="B239" s="40"/>
      <c r="C239" s="216" t="s">
        <v>809</v>
      </c>
      <c r="D239" s="216" t="s">
        <v>627</v>
      </c>
      <c r="E239" s="217" t="s">
        <v>943</v>
      </c>
      <c r="F239" s="218" t="s">
        <v>944</v>
      </c>
      <c r="G239" s="219" t="s">
        <v>204</v>
      </c>
      <c r="H239" s="220">
        <v>14</v>
      </c>
      <c r="I239" s="221"/>
      <c r="J239" s="222">
        <f>ROUND(I239*H239,2)</f>
        <v>0</v>
      </c>
      <c r="K239" s="218" t="s">
        <v>212</v>
      </c>
      <c r="L239" s="45"/>
      <c r="M239" s="223" t="s">
        <v>32</v>
      </c>
      <c r="N239" s="224" t="s">
        <v>47</v>
      </c>
      <c r="O239" s="85"/>
      <c r="P239" s="208">
        <f>O239*H239</f>
        <v>0</v>
      </c>
      <c r="Q239" s="208">
        <v>0</v>
      </c>
      <c r="R239" s="208">
        <f>Q239*H239</f>
        <v>0</v>
      </c>
      <c r="S239" s="208">
        <v>0</v>
      </c>
      <c r="T239" s="20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0" t="s">
        <v>929</v>
      </c>
      <c r="AT239" s="210" t="s">
        <v>627</v>
      </c>
      <c r="AU239" s="210" t="s">
        <v>76</v>
      </c>
      <c r="AY239" s="17" t="s">
        <v>206</v>
      </c>
      <c r="BE239" s="211">
        <f>IF(N239="základní",J239,0)</f>
        <v>0</v>
      </c>
      <c r="BF239" s="211">
        <f>IF(N239="snížená",J239,0)</f>
        <v>0</v>
      </c>
      <c r="BG239" s="211">
        <f>IF(N239="zákl. přenesená",J239,0)</f>
        <v>0</v>
      </c>
      <c r="BH239" s="211">
        <f>IF(N239="sníž. přenesená",J239,0)</f>
        <v>0</v>
      </c>
      <c r="BI239" s="211">
        <f>IF(N239="nulová",J239,0)</f>
        <v>0</v>
      </c>
      <c r="BJ239" s="17" t="s">
        <v>83</v>
      </c>
      <c r="BK239" s="211">
        <f>ROUND(I239*H239,2)</f>
        <v>0</v>
      </c>
      <c r="BL239" s="17" t="s">
        <v>929</v>
      </c>
      <c r="BM239" s="210" t="s">
        <v>1308</v>
      </c>
    </row>
    <row r="240" s="2" customFormat="1">
      <c r="A240" s="39"/>
      <c r="B240" s="40"/>
      <c r="C240" s="41"/>
      <c r="D240" s="212" t="s">
        <v>931</v>
      </c>
      <c r="E240" s="41"/>
      <c r="F240" s="213" t="s">
        <v>946</v>
      </c>
      <c r="G240" s="41"/>
      <c r="H240" s="41"/>
      <c r="I240" s="147"/>
      <c r="J240" s="41"/>
      <c r="K240" s="41"/>
      <c r="L240" s="45"/>
      <c r="M240" s="214"/>
      <c r="N240" s="215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7" t="s">
        <v>931</v>
      </c>
      <c r="AU240" s="17" t="s">
        <v>76</v>
      </c>
    </row>
    <row r="241" s="2" customFormat="1" ht="36" customHeight="1">
      <c r="A241" s="39"/>
      <c r="B241" s="40"/>
      <c r="C241" s="216" t="s">
        <v>813</v>
      </c>
      <c r="D241" s="216" t="s">
        <v>627</v>
      </c>
      <c r="E241" s="217" t="s">
        <v>948</v>
      </c>
      <c r="F241" s="218" t="s">
        <v>949</v>
      </c>
      <c r="G241" s="219" t="s">
        <v>204</v>
      </c>
      <c r="H241" s="220">
        <v>4</v>
      </c>
      <c r="I241" s="221"/>
      <c r="J241" s="222">
        <f>ROUND(I241*H241,2)</f>
        <v>0</v>
      </c>
      <c r="K241" s="218" t="s">
        <v>212</v>
      </c>
      <c r="L241" s="45"/>
      <c r="M241" s="223" t="s">
        <v>32</v>
      </c>
      <c r="N241" s="224" t="s">
        <v>47</v>
      </c>
      <c r="O241" s="85"/>
      <c r="P241" s="208">
        <f>O241*H241</f>
        <v>0</v>
      </c>
      <c r="Q241" s="208">
        <v>0</v>
      </c>
      <c r="R241" s="208">
        <f>Q241*H241</f>
        <v>0</v>
      </c>
      <c r="S241" s="208">
        <v>0</v>
      </c>
      <c r="T241" s="20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0" t="s">
        <v>929</v>
      </c>
      <c r="AT241" s="210" t="s">
        <v>627</v>
      </c>
      <c r="AU241" s="210" t="s">
        <v>76</v>
      </c>
      <c r="AY241" s="17" t="s">
        <v>206</v>
      </c>
      <c r="BE241" s="211">
        <f>IF(N241="základní",J241,0)</f>
        <v>0</v>
      </c>
      <c r="BF241" s="211">
        <f>IF(N241="snížená",J241,0)</f>
        <v>0</v>
      </c>
      <c r="BG241" s="211">
        <f>IF(N241="zákl. přenesená",J241,0)</f>
        <v>0</v>
      </c>
      <c r="BH241" s="211">
        <f>IF(N241="sníž. přenesená",J241,0)</f>
        <v>0</v>
      </c>
      <c r="BI241" s="211">
        <f>IF(N241="nulová",J241,0)</f>
        <v>0</v>
      </c>
      <c r="BJ241" s="17" t="s">
        <v>83</v>
      </c>
      <c r="BK241" s="211">
        <f>ROUND(I241*H241,2)</f>
        <v>0</v>
      </c>
      <c r="BL241" s="17" t="s">
        <v>929</v>
      </c>
      <c r="BM241" s="210" t="s">
        <v>1309</v>
      </c>
    </row>
    <row r="242" s="2" customFormat="1">
      <c r="A242" s="39"/>
      <c r="B242" s="40"/>
      <c r="C242" s="41"/>
      <c r="D242" s="212" t="s">
        <v>931</v>
      </c>
      <c r="E242" s="41"/>
      <c r="F242" s="213" t="s">
        <v>946</v>
      </c>
      <c r="G242" s="41"/>
      <c r="H242" s="41"/>
      <c r="I242" s="147"/>
      <c r="J242" s="41"/>
      <c r="K242" s="41"/>
      <c r="L242" s="45"/>
      <c r="M242" s="214"/>
      <c r="N242" s="215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7" t="s">
        <v>931</v>
      </c>
      <c r="AU242" s="17" t="s">
        <v>76</v>
      </c>
    </row>
    <row r="243" s="2" customFormat="1" ht="48" customHeight="1">
      <c r="A243" s="39"/>
      <c r="B243" s="40"/>
      <c r="C243" s="216" t="s">
        <v>817</v>
      </c>
      <c r="D243" s="216" t="s">
        <v>627</v>
      </c>
      <c r="E243" s="217" t="s">
        <v>964</v>
      </c>
      <c r="F243" s="218" t="s">
        <v>965</v>
      </c>
      <c r="G243" s="219" t="s">
        <v>331</v>
      </c>
      <c r="H243" s="220">
        <v>0.029999999999999999</v>
      </c>
      <c r="I243" s="221"/>
      <c r="J243" s="222">
        <f>ROUND(I243*H243,2)</f>
        <v>0</v>
      </c>
      <c r="K243" s="218" t="s">
        <v>212</v>
      </c>
      <c r="L243" s="45"/>
      <c r="M243" s="223" t="s">
        <v>32</v>
      </c>
      <c r="N243" s="224" t="s">
        <v>47</v>
      </c>
      <c r="O243" s="85"/>
      <c r="P243" s="208">
        <f>O243*H243</f>
        <v>0</v>
      </c>
      <c r="Q243" s="208">
        <v>0</v>
      </c>
      <c r="R243" s="208">
        <f>Q243*H243</f>
        <v>0</v>
      </c>
      <c r="S243" s="208">
        <v>0</v>
      </c>
      <c r="T243" s="20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0" t="s">
        <v>929</v>
      </c>
      <c r="AT243" s="210" t="s">
        <v>627</v>
      </c>
      <c r="AU243" s="210" t="s">
        <v>76</v>
      </c>
      <c r="AY243" s="17" t="s">
        <v>206</v>
      </c>
      <c r="BE243" s="211">
        <f>IF(N243="základní",J243,0)</f>
        <v>0</v>
      </c>
      <c r="BF243" s="211">
        <f>IF(N243="snížená",J243,0)</f>
        <v>0</v>
      </c>
      <c r="BG243" s="211">
        <f>IF(N243="zákl. přenesená",J243,0)</f>
        <v>0</v>
      </c>
      <c r="BH243" s="211">
        <f>IF(N243="sníž. přenesená",J243,0)</f>
        <v>0</v>
      </c>
      <c r="BI243" s="211">
        <f>IF(N243="nulová",J243,0)</f>
        <v>0</v>
      </c>
      <c r="BJ243" s="17" t="s">
        <v>83</v>
      </c>
      <c r="BK243" s="211">
        <f>ROUND(I243*H243,2)</f>
        <v>0</v>
      </c>
      <c r="BL243" s="17" t="s">
        <v>929</v>
      </c>
      <c r="BM243" s="210" t="s">
        <v>1310</v>
      </c>
    </row>
    <row r="244" s="2" customFormat="1">
      <c r="A244" s="39"/>
      <c r="B244" s="40"/>
      <c r="C244" s="41"/>
      <c r="D244" s="212" t="s">
        <v>931</v>
      </c>
      <c r="E244" s="41"/>
      <c r="F244" s="213" t="s">
        <v>967</v>
      </c>
      <c r="G244" s="41"/>
      <c r="H244" s="41"/>
      <c r="I244" s="147"/>
      <c r="J244" s="41"/>
      <c r="K244" s="41"/>
      <c r="L244" s="45"/>
      <c r="M244" s="214"/>
      <c r="N244" s="215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7" t="s">
        <v>931</v>
      </c>
      <c r="AU244" s="17" t="s">
        <v>76</v>
      </c>
    </row>
    <row r="245" s="2" customFormat="1" ht="24" customHeight="1">
      <c r="A245" s="39"/>
      <c r="B245" s="40"/>
      <c r="C245" s="216" t="s">
        <v>821</v>
      </c>
      <c r="D245" s="216" t="s">
        <v>627</v>
      </c>
      <c r="E245" s="217" t="s">
        <v>1029</v>
      </c>
      <c r="F245" s="218" t="s">
        <v>1030</v>
      </c>
      <c r="G245" s="219" t="s">
        <v>204</v>
      </c>
      <c r="H245" s="220">
        <v>1</v>
      </c>
      <c r="I245" s="221"/>
      <c r="J245" s="222">
        <f>ROUND(I245*H245,2)</f>
        <v>0</v>
      </c>
      <c r="K245" s="218" t="s">
        <v>212</v>
      </c>
      <c r="L245" s="45"/>
      <c r="M245" s="223" t="s">
        <v>32</v>
      </c>
      <c r="N245" s="224" t="s">
        <v>47</v>
      </c>
      <c r="O245" s="85"/>
      <c r="P245" s="208">
        <f>O245*H245</f>
        <v>0</v>
      </c>
      <c r="Q245" s="208">
        <v>0</v>
      </c>
      <c r="R245" s="208">
        <f>Q245*H245</f>
        <v>0</v>
      </c>
      <c r="S245" s="208">
        <v>0</v>
      </c>
      <c r="T245" s="20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0" t="s">
        <v>83</v>
      </c>
      <c r="AT245" s="210" t="s">
        <v>627</v>
      </c>
      <c r="AU245" s="210" t="s">
        <v>76</v>
      </c>
      <c r="AY245" s="17" t="s">
        <v>206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17" t="s">
        <v>83</v>
      </c>
      <c r="BK245" s="211">
        <f>ROUND(I245*H245,2)</f>
        <v>0</v>
      </c>
      <c r="BL245" s="17" t="s">
        <v>83</v>
      </c>
      <c r="BM245" s="210" t="s">
        <v>1311</v>
      </c>
    </row>
    <row r="246" s="2" customFormat="1" ht="24" customHeight="1">
      <c r="A246" s="39"/>
      <c r="B246" s="40"/>
      <c r="C246" s="216" t="s">
        <v>825</v>
      </c>
      <c r="D246" s="216" t="s">
        <v>627</v>
      </c>
      <c r="E246" s="217" t="s">
        <v>1033</v>
      </c>
      <c r="F246" s="218" t="s">
        <v>1034</v>
      </c>
      <c r="G246" s="219" t="s">
        <v>204</v>
      </c>
      <c r="H246" s="220">
        <v>1</v>
      </c>
      <c r="I246" s="221"/>
      <c r="J246" s="222">
        <f>ROUND(I246*H246,2)</f>
        <v>0</v>
      </c>
      <c r="K246" s="218" t="s">
        <v>212</v>
      </c>
      <c r="L246" s="45"/>
      <c r="M246" s="223" t="s">
        <v>32</v>
      </c>
      <c r="N246" s="224" t="s">
        <v>47</v>
      </c>
      <c r="O246" s="85"/>
      <c r="P246" s="208">
        <f>O246*H246</f>
        <v>0</v>
      </c>
      <c r="Q246" s="208">
        <v>0</v>
      </c>
      <c r="R246" s="208">
        <f>Q246*H246</f>
        <v>0</v>
      </c>
      <c r="S246" s="208">
        <v>0</v>
      </c>
      <c r="T246" s="20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0" t="s">
        <v>83</v>
      </c>
      <c r="AT246" s="210" t="s">
        <v>627</v>
      </c>
      <c r="AU246" s="210" t="s">
        <v>76</v>
      </c>
      <c r="AY246" s="17" t="s">
        <v>206</v>
      </c>
      <c r="BE246" s="211">
        <f>IF(N246="základní",J246,0)</f>
        <v>0</v>
      </c>
      <c r="BF246" s="211">
        <f>IF(N246="snížená",J246,0)</f>
        <v>0</v>
      </c>
      <c r="BG246" s="211">
        <f>IF(N246="zákl. přenesená",J246,0)</f>
        <v>0</v>
      </c>
      <c r="BH246" s="211">
        <f>IF(N246="sníž. přenesená",J246,0)</f>
        <v>0</v>
      </c>
      <c r="BI246" s="211">
        <f>IF(N246="nulová",J246,0)</f>
        <v>0</v>
      </c>
      <c r="BJ246" s="17" t="s">
        <v>83</v>
      </c>
      <c r="BK246" s="211">
        <f>ROUND(I246*H246,2)</f>
        <v>0</v>
      </c>
      <c r="BL246" s="17" t="s">
        <v>83</v>
      </c>
      <c r="BM246" s="210" t="s">
        <v>1312</v>
      </c>
    </row>
    <row r="247" s="2" customFormat="1" ht="24" customHeight="1">
      <c r="A247" s="39"/>
      <c r="B247" s="40"/>
      <c r="C247" s="216" t="s">
        <v>829</v>
      </c>
      <c r="D247" s="216" t="s">
        <v>627</v>
      </c>
      <c r="E247" s="217" t="s">
        <v>1001</v>
      </c>
      <c r="F247" s="218" t="s">
        <v>1002</v>
      </c>
      <c r="G247" s="219" t="s">
        <v>204</v>
      </c>
      <c r="H247" s="220">
        <v>2</v>
      </c>
      <c r="I247" s="221"/>
      <c r="J247" s="222">
        <f>ROUND(I247*H247,2)</f>
        <v>0</v>
      </c>
      <c r="K247" s="218" t="s">
        <v>212</v>
      </c>
      <c r="L247" s="45"/>
      <c r="M247" s="223" t="s">
        <v>32</v>
      </c>
      <c r="N247" s="224" t="s">
        <v>47</v>
      </c>
      <c r="O247" s="85"/>
      <c r="P247" s="208">
        <f>O247*H247</f>
        <v>0</v>
      </c>
      <c r="Q247" s="208">
        <v>0</v>
      </c>
      <c r="R247" s="208">
        <f>Q247*H247</f>
        <v>0</v>
      </c>
      <c r="S247" s="208">
        <v>0</v>
      </c>
      <c r="T247" s="20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0" t="s">
        <v>83</v>
      </c>
      <c r="AT247" s="210" t="s">
        <v>627</v>
      </c>
      <c r="AU247" s="210" t="s">
        <v>76</v>
      </c>
      <c r="AY247" s="17" t="s">
        <v>206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17" t="s">
        <v>83</v>
      </c>
      <c r="BK247" s="211">
        <f>ROUND(I247*H247,2)</f>
        <v>0</v>
      </c>
      <c r="BL247" s="17" t="s">
        <v>83</v>
      </c>
      <c r="BM247" s="210" t="s">
        <v>1313</v>
      </c>
    </row>
    <row r="248" s="2" customFormat="1" ht="24" customHeight="1">
      <c r="A248" s="39"/>
      <c r="B248" s="40"/>
      <c r="C248" s="216" t="s">
        <v>833</v>
      </c>
      <c r="D248" s="216" t="s">
        <v>627</v>
      </c>
      <c r="E248" s="217" t="s">
        <v>1005</v>
      </c>
      <c r="F248" s="218" t="s">
        <v>1006</v>
      </c>
      <c r="G248" s="219" t="s">
        <v>204</v>
      </c>
      <c r="H248" s="220">
        <v>6</v>
      </c>
      <c r="I248" s="221"/>
      <c r="J248" s="222">
        <f>ROUND(I248*H248,2)</f>
        <v>0</v>
      </c>
      <c r="K248" s="218" t="s">
        <v>212</v>
      </c>
      <c r="L248" s="45"/>
      <c r="M248" s="223" t="s">
        <v>32</v>
      </c>
      <c r="N248" s="224" t="s">
        <v>47</v>
      </c>
      <c r="O248" s="85"/>
      <c r="P248" s="208">
        <f>O248*H248</f>
        <v>0</v>
      </c>
      <c r="Q248" s="208">
        <v>0</v>
      </c>
      <c r="R248" s="208">
        <f>Q248*H248</f>
        <v>0</v>
      </c>
      <c r="S248" s="208">
        <v>0</v>
      </c>
      <c r="T248" s="20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0" t="s">
        <v>83</v>
      </c>
      <c r="AT248" s="210" t="s">
        <v>627</v>
      </c>
      <c r="AU248" s="210" t="s">
        <v>76</v>
      </c>
      <c r="AY248" s="17" t="s">
        <v>206</v>
      </c>
      <c r="BE248" s="211">
        <f>IF(N248="základní",J248,0)</f>
        <v>0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17" t="s">
        <v>83</v>
      </c>
      <c r="BK248" s="211">
        <f>ROUND(I248*H248,2)</f>
        <v>0</v>
      </c>
      <c r="BL248" s="17" t="s">
        <v>83</v>
      </c>
      <c r="BM248" s="210" t="s">
        <v>1314</v>
      </c>
    </row>
    <row r="249" s="2" customFormat="1" ht="24" customHeight="1">
      <c r="A249" s="39"/>
      <c r="B249" s="40"/>
      <c r="C249" s="216" t="s">
        <v>837</v>
      </c>
      <c r="D249" s="216" t="s">
        <v>627</v>
      </c>
      <c r="E249" s="217" t="s">
        <v>1009</v>
      </c>
      <c r="F249" s="218" t="s">
        <v>1010</v>
      </c>
      <c r="G249" s="219" t="s">
        <v>204</v>
      </c>
      <c r="H249" s="220">
        <v>2</v>
      </c>
      <c r="I249" s="221"/>
      <c r="J249" s="222">
        <f>ROUND(I249*H249,2)</f>
        <v>0</v>
      </c>
      <c r="K249" s="218" t="s">
        <v>212</v>
      </c>
      <c r="L249" s="45"/>
      <c r="M249" s="223" t="s">
        <v>32</v>
      </c>
      <c r="N249" s="224" t="s">
        <v>47</v>
      </c>
      <c r="O249" s="85"/>
      <c r="P249" s="208">
        <f>O249*H249</f>
        <v>0</v>
      </c>
      <c r="Q249" s="208">
        <v>0</v>
      </c>
      <c r="R249" s="208">
        <f>Q249*H249</f>
        <v>0</v>
      </c>
      <c r="S249" s="208">
        <v>0</v>
      </c>
      <c r="T249" s="20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0" t="s">
        <v>83</v>
      </c>
      <c r="AT249" s="210" t="s">
        <v>627</v>
      </c>
      <c r="AU249" s="210" t="s">
        <v>76</v>
      </c>
      <c r="AY249" s="17" t="s">
        <v>206</v>
      </c>
      <c r="BE249" s="211">
        <f>IF(N249="základní",J249,0)</f>
        <v>0</v>
      </c>
      <c r="BF249" s="211">
        <f>IF(N249="snížená",J249,0)</f>
        <v>0</v>
      </c>
      <c r="BG249" s="211">
        <f>IF(N249="zákl. přenesená",J249,0)</f>
        <v>0</v>
      </c>
      <c r="BH249" s="211">
        <f>IF(N249="sníž. přenesená",J249,0)</f>
        <v>0</v>
      </c>
      <c r="BI249" s="211">
        <f>IF(N249="nulová",J249,0)</f>
        <v>0</v>
      </c>
      <c r="BJ249" s="17" t="s">
        <v>83</v>
      </c>
      <c r="BK249" s="211">
        <f>ROUND(I249*H249,2)</f>
        <v>0</v>
      </c>
      <c r="BL249" s="17" t="s">
        <v>83</v>
      </c>
      <c r="BM249" s="210" t="s">
        <v>1315</v>
      </c>
    </row>
    <row r="250" s="2" customFormat="1" ht="24" customHeight="1">
      <c r="A250" s="39"/>
      <c r="B250" s="40"/>
      <c r="C250" s="216" t="s">
        <v>842</v>
      </c>
      <c r="D250" s="216" t="s">
        <v>627</v>
      </c>
      <c r="E250" s="217" t="s">
        <v>1013</v>
      </c>
      <c r="F250" s="218" t="s">
        <v>1014</v>
      </c>
      <c r="G250" s="219" t="s">
        <v>204</v>
      </c>
      <c r="H250" s="220">
        <v>4</v>
      </c>
      <c r="I250" s="221"/>
      <c r="J250" s="222">
        <f>ROUND(I250*H250,2)</f>
        <v>0</v>
      </c>
      <c r="K250" s="218" t="s">
        <v>212</v>
      </c>
      <c r="L250" s="45"/>
      <c r="M250" s="223" t="s">
        <v>32</v>
      </c>
      <c r="N250" s="224" t="s">
        <v>47</v>
      </c>
      <c r="O250" s="85"/>
      <c r="P250" s="208">
        <f>O250*H250</f>
        <v>0</v>
      </c>
      <c r="Q250" s="208">
        <v>0</v>
      </c>
      <c r="R250" s="208">
        <f>Q250*H250</f>
        <v>0</v>
      </c>
      <c r="S250" s="208">
        <v>0</v>
      </c>
      <c r="T250" s="20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0" t="s">
        <v>83</v>
      </c>
      <c r="AT250" s="210" t="s">
        <v>627</v>
      </c>
      <c r="AU250" s="210" t="s">
        <v>76</v>
      </c>
      <c r="AY250" s="17" t="s">
        <v>206</v>
      </c>
      <c r="BE250" s="211">
        <f>IF(N250="základní",J250,0)</f>
        <v>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17" t="s">
        <v>83</v>
      </c>
      <c r="BK250" s="211">
        <f>ROUND(I250*H250,2)</f>
        <v>0</v>
      </c>
      <c r="BL250" s="17" t="s">
        <v>83</v>
      </c>
      <c r="BM250" s="210" t="s">
        <v>1316</v>
      </c>
    </row>
    <row r="251" s="2" customFormat="1" ht="24" customHeight="1">
      <c r="A251" s="39"/>
      <c r="B251" s="40"/>
      <c r="C251" s="216" t="s">
        <v>846</v>
      </c>
      <c r="D251" s="216" t="s">
        <v>627</v>
      </c>
      <c r="E251" s="217" t="s">
        <v>1017</v>
      </c>
      <c r="F251" s="218" t="s">
        <v>1018</v>
      </c>
      <c r="G251" s="219" t="s">
        <v>204</v>
      </c>
      <c r="H251" s="220">
        <v>1</v>
      </c>
      <c r="I251" s="221"/>
      <c r="J251" s="222">
        <f>ROUND(I251*H251,2)</f>
        <v>0</v>
      </c>
      <c r="K251" s="218" t="s">
        <v>212</v>
      </c>
      <c r="L251" s="45"/>
      <c r="M251" s="223" t="s">
        <v>32</v>
      </c>
      <c r="N251" s="224" t="s">
        <v>47</v>
      </c>
      <c r="O251" s="85"/>
      <c r="P251" s="208">
        <f>O251*H251</f>
        <v>0</v>
      </c>
      <c r="Q251" s="208">
        <v>0</v>
      </c>
      <c r="R251" s="208">
        <f>Q251*H251</f>
        <v>0</v>
      </c>
      <c r="S251" s="208">
        <v>0</v>
      </c>
      <c r="T251" s="20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0" t="s">
        <v>83</v>
      </c>
      <c r="AT251" s="210" t="s">
        <v>627</v>
      </c>
      <c r="AU251" s="210" t="s">
        <v>76</v>
      </c>
      <c r="AY251" s="17" t="s">
        <v>206</v>
      </c>
      <c r="BE251" s="211">
        <f>IF(N251="základní",J251,0)</f>
        <v>0</v>
      </c>
      <c r="BF251" s="211">
        <f>IF(N251="snížená",J251,0)</f>
        <v>0</v>
      </c>
      <c r="BG251" s="211">
        <f>IF(N251="zákl. přenesená",J251,0)</f>
        <v>0</v>
      </c>
      <c r="BH251" s="211">
        <f>IF(N251="sníž. přenesená",J251,0)</f>
        <v>0</v>
      </c>
      <c r="BI251" s="211">
        <f>IF(N251="nulová",J251,0)</f>
        <v>0</v>
      </c>
      <c r="BJ251" s="17" t="s">
        <v>83</v>
      </c>
      <c r="BK251" s="211">
        <f>ROUND(I251*H251,2)</f>
        <v>0</v>
      </c>
      <c r="BL251" s="17" t="s">
        <v>83</v>
      </c>
      <c r="BM251" s="210" t="s">
        <v>1317</v>
      </c>
    </row>
    <row r="252" s="2" customFormat="1" ht="24" customHeight="1">
      <c r="A252" s="39"/>
      <c r="B252" s="40"/>
      <c r="C252" s="216" t="s">
        <v>850</v>
      </c>
      <c r="D252" s="216" t="s">
        <v>627</v>
      </c>
      <c r="E252" s="217" t="s">
        <v>1021</v>
      </c>
      <c r="F252" s="218" t="s">
        <v>1022</v>
      </c>
      <c r="G252" s="219" t="s">
        <v>204</v>
      </c>
      <c r="H252" s="220">
        <v>1</v>
      </c>
      <c r="I252" s="221"/>
      <c r="J252" s="222">
        <f>ROUND(I252*H252,2)</f>
        <v>0</v>
      </c>
      <c r="K252" s="218" t="s">
        <v>212</v>
      </c>
      <c r="L252" s="45"/>
      <c r="M252" s="223" t="s">
        <v>32</v>
      </c>
      <c r="N252" s="224" t="s">
        <v>47</v>
      </c>
      <c r="O252" s="85"/>
      <c r="P252" s="208">
        <f>O252*H252</f>
        <v>0</v>
      </c>
      <c r="Q252" s="208">
        <v>0</v>
      </c>
      <c r="R252" s="208">
        <f>Q252*H252</f>
        <v>0</v>
      </c>
      <c r="S252" s="208">
        <v>0</v>
      </c>
      <c r="T252" s="20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0" t="s">
        <v>83</v>
      </c>
      <c r="AT252" s="210" t="s">
        <v>627</v>
      </c>
      <c r="AU252" s="210" t="s">
        <v>76</v>
      </c>
      <c r="AY252" s="17" t="s">
        <v>206</v>
      </c>
      <c r="BE252" s="211">
        <f>IF(N252="základní",J252,0)</f>
        <v>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17" t="s">
        <v>83</v>
      </c>
      <c r="BK252" s="211">
        <f>ROUND(I252*H252,2)</f>
        <v>0</v>
      </c>
      <c r="BL252" s="17" t="s">
        <v>83</v>
      </c>
      <c r="BM252" s="210" t="s">
        <v>1318</v>
      </c>
    </row>
    <row r="253" s="2" customFormat="1" ht="24" customHeight="1">
      <c r="A253" s="39"/>
      <c r="B253" s="40"/>
      <c r="C253" s="216" t="s">
        <v>854</v>
      </c>
      <c r="D253" s="216" t="s">
        <v>627</v>
      </c>
      <c r="E253" s="217" t="s">
        <v>1025</v>
      </c>
      <c r="F253" s="218" t="s">
        <v>1026</v>
      </c>
      <c r="G253" s="219" t="s">
        <v>204</v>
      </c>
      <c r="H253" s="220">
        <v>6</v>
      </c>
      <c r="I253" s="221"/>
      <c r="J253" s="222">
        <f>ROUND(I253*H253,2)</f>
        <v>0</v>
      </c>
      <c r="K253" s="218" t="s">
        <v>212</v>
      </c>
      <c r="L253" s="45"/>
      <c r="M253" s="223" t="s">
        <v>32</v>
      </c>
      <c r="N253" s="224" t="s">
        <v>47</v>
      </c>
      <c r="O253" s="85"/>
      <c r="P253" s="208">
        <f>O253*H253</f>
        <v>0</v>
      </c>
      <c r="Q253" s="208">
        <v>0</v>
      </c>
      <c r="R253" s="208">
        <f>Q253*H253</f>
        <v>0</v>
      </c>
      <c r="S253" s="208">
        <v>0</v>
      </c>
      <c r="T253" s="20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0" t="s">
        <v>83</v>
      </c>
      <c r="AT253" s="210" t="s">
        <v>627</v>
      </c>
      <c r="AU253" s="210" t="s">
        <v>76</v>
      </c>
      <c r="AY253" s="17" t="s">
        <v>206</v>
      </c>
      <c r="BE253" s="211">
        <f>IF(N253="základní",J253,0)</f>
        <v>0</v>
      </c>
      <c r="BF253" s="211">
        <f>IF(N253="snížená",J253,0)</f>
        <v>0</v>
      </c>
      <c r="BG253" s="211">
        <f>IF(N253="zákl. přenesená",J253,0)</f>
        <v>0</v>
      </c>
      <c r="BH253" s="211">
        <f>IF(N253="sníž. přenesená",J253,0)</f>
        <v>0</v>
      </c>
      <c r="BI253" s="211">
        <f>IF(N253="nulová",J253,0)</f>
        <v>0</v>
      </c>
      <c r="BJ253" s="17" t="s">
        <v>83</v>
      </c>
      <c r="BK253" s="211">
        <f>ROUND(I253*H253,2)</f>
        <v>0</v>
      </c>
      <c r="BL253" s="17" t="s">
        <v>83</v>
      </c>
      <c r="BM253" s="210" t="s">
        <v>1319</v>
      </c>
    </row>
    <row r="254" s="2" customFormat="1" ht="24" customHeight="1">
      <c r="A254" s="39"/>
      <c r="B254" s="40"/>
      <c r="C254" s="216" t="s">
        <v>858</v>
      </c>
      <c r="D254" s="216" t="s">
        <v>627</v>
      </c>
      <c r="E254" s="217" t="s">
        <v>1045</v>
      </c>
      <c r="F254" s="218" t="s">
        <v>1046</v>
      </c>
      <c r="G254" s="219" t="s">
        <v>204</v>
      </c>
      <c r="H254" s="220">
        <v>10</v>
      </c>
      <c r="I254" s="221"/>
      <c r="J254" s="222">
        <f>ROUND(I254*H254,2)</f>
        <v>0</v>
      </c>
      <c r="K254" s="218" t="s">
        <v>212</v>
      </c>
      <c r="L254" s="45"/>
      <c r="M254" s="223" t="s">
        <v>32</v>
      </c>
      <c r="N254" s="224" t="s">
        <v>47</v>
      </c>
      <c r="O254" s="85"/>
      <c r="P254" s="208">
        <f>O254*H254</f>
        <v>0</v>
      </c>
      <c r="Q254" s="208">
        <v>0</v>
      </c>
      <c r="R254" s="208">
        <f>Q254*H254</f>
        <v>0</v>
      </c>
      <c r="S254" s="208">
        <v>0</v>
      </c>
      <c r="T254" s="20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0" t="s">
        <v>83</v>
      </c>
      <c r="AT254" s="210" t="s">
        <v>627</v>
      </c>
      <c r="AU254" s="210" t="s">
        <v>76</v>
      </c>
      <c r="AY254" s="17" t="s">
        <v>206</v>
      </c>
      <c r="BE254" s="211">
        <f>IF(N254="základní",J254,0)</f>
        <v>0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17" t="s">
        <v>83</v>
      </c>
      <c r="BK254" s="211">
        <f>ROUND(I254*H254,2)</f>
        <v>0</v>
      </c>
      <c r="BL254" s="17" t="s">
        <v>83</v>
      </c>
      <c r="BM254" s="210" t="s">
        <v>1320</v>
      </c>
    </row>
    <row r="255" s="2" customFormat="1" ht="24" customHeight="1">
      <c r="A255" s="39"/>
      <c r="B255" s="40"/>
      <c r="C255" s="216" t="s">
        <v>862</v>
      </c>
      <c r="D255" s="216" t="s">
        <v>627</v>
      </c>
      <c r="E255" s="217" t="s">
        <v>1049</v>
      </c>
      <c r="F255" s="218" t="s">
        <v>1050</v>
      </c>
      <c r="G255" s="219" t="s">
        <v>204</v>
      </c>
      <c r="H255" s="220">
        <v>10</v>
      </c>
      <c r="I255" s="221"/>
      <c r="J255" s="222">
        <f>ROUND(I255*H255,2)</f>
        <v>0</v>
      </c>
      <c r="K255" s="218" t="s">
        <v>212</v>
      </c>
      <c r="L255" s="45"/>
      <c r="M255" s="223" t="s">
        <v>32</v>
      </c>
      <c r="N255" s="224" t="s">
        <v>47</v>
      </c>
      <c r="O255" s="85"/>
      <c r="P255" s="208">
        <f>O255*H255</f>
        <v>0</v>
      </c>
      <c r="Q255" s="208">
        <v>0</v>
      </c>
      <c r="R255" s="208">
        <f>Q255*H255</f>
        <v>0</v>
      </c>
      <c r="S255" s="208">
        <v>0</v>
      </c>
      <c r="T255" s="20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0" t="s">
        <v>83</v>
      </c>
      <c r="AT255" s="210" t="s">
        <v>627</v>
      </c>
      <c r="AU255" s="210" t="s">
        <v>76</v>
      </c>
      <c r="AY255" s="17" t="s">
        <v>206</v>
      </c>
      <c r="BE255" s="211">
        <f>IF(N255="základní",J255,0)</f>
        <v>0</v>
      </c>
      <c r="BF255" s="211">
        <f>IF(N255="snížená",J255,0)</f>
        <v>0</v>
      </c>
      <c r="BG255" s="211">
        <f>IF(N255="zákl. přenesená",J255,0)</f>
        <v>0</v>
      </c>
      <c r="BH255" s="211">
        <f>IF(N255="sníž. přenesená",J255,0)</f>
        <v>0</v>
      </c>
      <c r="BI255" s="211">
        <f>IF(N255="nulová",J255,0)</f>
        <v>0</v>
      </c>
      <c r="BJ255" s="17" t="s">
        <v>83</v>
      </c>
      <c r="BK255" s="211">
        <f>ROUND(I255*H255,2)</f>
        <v>0</v>
      </c>
      <c r="BL255" s="17" t="s">
        <v>83</v>
      </c>
      <c r="BM255" s="210" t="s">
        <v>1321</v>
      </c>
    </row>
    <row r="256" s="2" customFormat="1" ht="24" customHeight="1">
      <c r="A256" s="39"/>
      <c r="B256" s="40"/>
      <c r="C256" s="216" t="s">
        <v>866</v>
      </c>
      <c r="D256" s="216" t="s">
        <v>627</v>
      </c>
      <c r="E256" s="217" t="s">
        <v>1053</v>
      </c>
      <c r="F256" s="218" t="s">
        <v>1054</v>
      </c>
      <c r="G256" s="219" t="s">
        <v>204</v>
      </c>
      <c r="H256" s="220">
        <v>14</v>
      </c>
      <c r="I256" s="221"/>
      <c r="J256" s="222">
        <f>ROUND(I256*H256,2)</f>
        <v>0</v>
      </c>
      <c r="K256" s="218" t="s">
        <v>212</v>
      </c>
      <c r="L256" s="45"/>
      <c r="M256" s="223" t="s">
        <v>32</v>
      </c>
      <c r="N256" s="224" t="s">
        <v>47</v>
      </c>
      <c r="O256" s="85"/>
      <c r="P256" s="208">
        <f>O256*H256</f>
        <v>0</v>
      </c>
      <c r="Q256" s="208">
        <v>0</v>
      </c>
      <c r="R256" s="208">
        <f>Q256*H256</f>
        <v>0</v>
      </c>
      <c r="S256" s="208">
        <v>0</v>
      </c>
      <c r="T256" s="20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0" t="s">
        <v>83</v>
      </c>
      <c r="AT256" s="210" t="s">
        <v>627</v>
      </c>
      <c r="AU256" s="210" t="s">
        <v>76</v>
      </c>
      <c r="AY256" s="17" t="s">
        <v>206</v>
      </c>
      <c r="BE256" s="211">
        <f>IF(N256="základní",J256,0)</f>
        <v>0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17" t="s">
        <v>83</v>
      </c>
      <c r="BK256" s="211">
        <f>ROUND(I256*H256,2)</f>
        <v>0</v>
      </c>
      <c r="BL256" s="17" t="s">
        <v>83</v>
      </c>
      <c r="BM256" s="210" t="s">
        <v>1322</v>
      </c>
    </row>
    <row r="257" s="2" customFormat="1" ht="24" customHeight="1">
      <c r="A257" s="39"/>
      <c r="B257" s="40"/>
      <c r="C257" s="216" t="s">
        <v>870</v>
      </c>
      <c r="D257" s="216" t="s">
        <v>627</v>
      </c>
      <c r="E257" s="217" t="s">
        <v>989</v>
      </c>
      <c r="F257" s="218" t="s">
        <v>990</v>
      </c>
      <c r="G257" s="219" t="s">
        <v>204</v>
      </c>
      <c r="H257" s="220">
        <v>6</v>
      </c>
      <c r="I257" s="221"/>
      <c r="J257" s="222">
        <f>ROUND(I257*H257,2)</f>
        <v>0</v>
      </c>
      <c r="K257" s="218" t="s">
        <v>212</v>
      </c>
      <c r="L257" s="45"/>
      <c r="M257" s="223" t="s">
        <v>32</v>
      </c>
      <c r="N257" s="224" t="s">
        <v>47</v>
      </c>
      <c r="O257" s="85"/>
      <c r="P257" s="208">
        <f>O257*H257</f>
        <v>0</v>
      </c>
      <c r="Q257" s="208">
        <v>0</v>
      </c>
      <c r="R257" s="208">
        <f>Q257*H257</f>
        <v>0</v>
      </c>
      <c r="S257" s="208">
        <v>0</v>
      </c>
      <c r="T257" s="20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0" t="s">
        <v>83</v>
      </c>
      <c r="AT257" s="210" t="s">
        <v>627</v>
      </c>
      <c r="AU257" s="210" t="s">
        <v>76</v>
      </c>
      <c r="AY257" s="17" t="s">
        <v>206</v>
      </c>
      <c r="BE257" s="211">
        <f>IF(N257="základní",J257,0)</f>
        <v>0</v>
      </c>
      <c r="BF257" s="211">
        <f>IF(N257="snížená",J257,0)</f>
        <v>0</v>
      </c>
      <c r="BG257" s="211">
        <f>IF(N257="zákl. přenesená",J257,0)</f>
        <v>0</v>
      </c>
      <c r="BH257" s="211">
        <f>IF(N257="sníž. přenesená",J257,0)</f>
        <v>0</v>
      </c>
      <c r="BI257" s="211">
        <f>IF(N257="nulová",J257,0)</f>
        <v>0</v>
      </c>
      <c r="BJ257" s="17" t="s">
        <v>83</v>
      </c>
      <c r="BK257" s="211">
        <f>ROUND(I257*H257,2)</f>
        <v>0</v>
      </c>
      <c r="BL257" s="17" t="s">
        <v>83</v>
      </c>
      <c r="BM257" s="210" t="s">
        <v>1323</v>
      </c>
    </row>
    <row r="258" s="2" customFormat="1" ht="24" customHeight="1">
      <c r="A258" s="39"/>
      <c r="B258" s="40"/>
      <c r="C258" s="216" t="s">
        <v>874</v>
      </c>
      <c r="D258" s="216" t="s">
        <v>627</v>
      </c>
      <c r="E258" s="217" t="s">
        <v>993</v>
      </c>
      <c r="F258" s="218" t="s">
        <v>994</v>
      </c>
      <c r="G258" s="219" t="s">
        <v>204</v>
      </c>
      <c r="H258" s="220">
        <v>1</v>
      </c>
      <c r="I258" s="221"/>
      <c r="J258" s="222">
        <f>ROUND(I258*H258,2)</f>
        <v>0</v>
      </c>
      <c r="K258" s="218" t="s">
        <v>212</v>
      </c>
      <c r="L258" s="45"/>
      <c r="M258" s="223" t="s">
        <v>32</v>
      </c>
      <c r="N258" s="224" t="s">
        <v>47</v>
      </c>
      <c r="O258" s="85"/>
      <c r="P258" s="208">
        <f>O258*H258</f>
        <v>0</v>
      </c>
      <c r="Q258" s="208">
        <v>0</v>
      </c>
      <c r="R258" s="208">
        <f>Q258*H258</f>
        <v>0</v>
      </c>
      <c r="S258" s="208">
        <v>0</v>
      </c>
      <c r="T258" s="20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0" t="s">
        <v>83</v>
      </c>
      <c r="AT258" s="210" t="s">
        <v>627</v>
      </c>
      <c r="AU258" s="210" t="s">
        <v>76</v>
      </c>
      <c r="AY258" s="17" t="s">
        <v>206</v>
      </c>
      <c r="BE258" s="211">
        <f>IF(N258="základní",J258,0)</f>
        <v>0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17" t="s">
        <v>83</v>
      </c>
      <c r="BK258" s="211">
        <f>ROUND(I258*H258,2)</f>
        <v>0</v>
      </c>
      <c r="BL258" s="17" t="s">
        <v>83</v>
      </c>
      <c r="BM258" s="210" t="s">
        <v>1324</v>
      </c>
    </row>
    <row r="259" s="2" customFormat="1" ht="24" customHeight="1">
      <c r="A259" s="39"/>
      <c r="B259" s="40"/>
      <c r="C259" s="216" t="s">
        <v>878</v>
      </c>
      <c r="D259" s="216" t="s">
        <v>627</v>
      </c>
      <c r="E259" s="217" t="s">
        <v>997</v>
      </c>
      <c r="F259" s="218" t="s">
        <v>998</v>
      </c>
      <c r="G259" s="219" t="s">
        <v>204</v>
      </c>
      <c r="H259" s="220">
        <v>2</v>
      </c>
      <c r="I259" s="221"/>
      <c r="J259" s="222">
        <f>ROUND(I259*H259,2)</f>
        <v>0</v>
      </c>
      <c r="K259" s="218" t="s">
        <v>212</v>
      </c>
      <c r="L259" s="45"/>
      <c r="M259" s="225" t="s">
        <v>32</v>
      </c>
      <c r="N259" s="226" t="s">
        <v>47</v>
      </c>
      <c r="O259" s="227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0" t="s">
        <v>83</v>
      </c>
      <c r="AT259" s="210" t="s">
        <v>627</v>
      </c>
      <c r="AU259" s="210" t="s">
        <v>76</v>
      </c>
      <c r="AY259" s="17" t="s">
        <v>206</v>
      </c>
      <c r="BE259" s="211">
        <f>IF(N259="základní",J259,0)</f>
        <v>0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17" t="s">
        <v>83</v>
      </c>
      <c r="BK259" s="211">
        <f>ROUND(I259*H259,2)</f>
        <v>0</v>
      </c>
      <c r="BL259" s="17" t="s">
        <v>83</v>
      </c>
      <c r="BM259" s="210" t="s">
        <v>1325</v>
      </c>
    </row>
    <row r="260" s="2" customFormat="1" ht="6.96" customHeight="1">
      <c r="A260" s="39"/>
      <c r="B260" s="60"/>
      <c r="C260" s="61"/>
      <c r="D260" s="61"/>
      <c r="E260" s="61"/>
      <c r="F260" s="61"/>
      <c r="G260" s="61"/>
      <c r="H260" s="61"/>
      <c r="I260" s="176"/>
      <c r="J260" s="61"/>
      <c r="K260" s="61"/>
      <c r="L260" s="45"/>
      <c r="M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</row>
  </sheetData>
  <sheetProtection sheet="1" autoFilter="0" formatColumns="0" formatRows="0" objects="1" scenarios="1" spinCount="100000" saltValue="cb85NgnaBZIwc9lr5wr6avBrXZp98v6kRFNH1bo4zXha0vvnOTJHcaU6qjr5GaBA6C/l9E/9lVN4RYPwrU+m1w==" hashValue="+O2RTSo2t1brnEEMpgWKUteuXwLDIZ0CZ1uS6UfAEFQlkxrLjENvIeTyI70Jbuqjk4aJKfKfgvBdHtgw5F1N8A==" algorithmName="SHA-512" password="CC35"/>
  <autoFilter ref="C84:K25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85</v>
      </c>
    </row>
    <row r="4" s="1" customFormat="1" ht="24.96" customHeight="1">
      <c r="B4" s="20"/>
      <c r="D4" s="143" t="s">
        <v>179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Oprava PZS v úseku Hněvčeves – Butoves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180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1147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182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1326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23</v>
      </c>
      <c r="G14" s="39"/>
      <c r="H14" s="39"/>
      <c r="I14" s="150" t="s">
        <v>24</v>
      </c>
      <c r="J14" s="151" t="str">
        <f>'Rekapitulace stavby'!AN8</f>
        <v>7. 10. 2019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tr">
        <f>IF('Rekapitulace stavby'!AN10="","",'Rekapitulace stavby'!AN10)</f>
        <v/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50" t="s">
        <v>34</v>
      </c>
      <c r="J17" s="134" t="str">
        <f>IF('Rekapitulace stavby'!AN11="","",'Rekapitulace stavby'!AN11)</f>
        <v/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35</v>
      </c>
      <c r="E19" s="39"/>
      <c r="F19" s="39"/>
      <c r="G19" s="39"/>
      <c r="H19" s="39"/>
      <c r="I19" s="150" t="s">
        <v>31</v>
      </c>
      <c r="J19" s="33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stavby'!E14</f>
        <v>Vyplň údaj</v>
      </c>
      <c r="F20" s="134"/>
      <c r="G20" s="134"/>
      <c r="H20" s="134"/>
      <c r="I20" s="150" t="s">
        <v>34</v>
      </c>
      <c r="J20" s="33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37</v>
      </c>
      <c r="E22" s="39"/>
      <c r="F22" s="39"/>
      <c r="G22" s="39"/>
      <c r="H22" s="39"/>
      <c r="I22" s="150" t="s">
        <v>31</v>
      </c>
      <c r="J22" s="134" t="str">
        <f>IF('Rekapitulace stavby'!AN16="","",'Rekapitulace stavby'!AN16)</f>
        <v/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50" t="s">
        <v>34</v>
      </c>
      <c r="J23" s="134" t="str">
        <f>IF('Rekapitulace stavby'!AN17="","",'Rekapitulace stavby'!AN17)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39</v>
      </c>
      <c r="E25" s="39"/>
      <c r="F25" s="39"/>
      <c r="G25" s="39"/>
      <c r="H25" s="39"/>
      <c r="I25" s="150" t="s">
        <v>31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50" t="s">
        <v>34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40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6.5" customHeight="1">
      <c r="A29" s="152"/>
      <c r="B29" s="153"/>
      <c r="C29" s="152"/>
      <c r="D29" s="152"/>
      <c r="E29" s="154" t="s">
        <v>41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42</v>
      </c>
      <c r="E32" s="39"/>
      <c r="F32" s="39"/>
      <c r="G32" s="39"/>
      <c r="H32" s="39"/>
      <c r="I32" s="147"/>
      <c r="J32" s="160">
        <f>ROUND(J86,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44</v>
      </c>
      <c r="G34" s="39"/>
      <c r="H34" s="39"/>
      <c r="I34" s="162" t="s">
        <v>43</v>
      </c>
      <c r="J34" s="161" t="s">
        <v>45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46</v>
      </c>
      <c r="E35" s="145" t="s">
        <v>47</v>
      </c>
      <c r="F35" s="164">
        <f>ROUND((SUM(BE86:BE119)),  2)</f>
        <v>0</v>
      </c>
      <c r="G35" s="39"/>
      <c r="H35" s="39"/>
      <c r="I35" s="165">
        <v>0.20999999999999999</v>
      </c>
      <c r="J35" s="164">
        <f>ROUND(((SUM(BE86:BE119))*I35),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48</v>
      </c>
      <c r="F36" s="164">
        <f>ROUND((SUM(BF86:BF119)),  2)</f>
        <v>0</v>
      </c>
      <c r="G36" s="39"/>
      <c r="H36" s="39"/>
      <c r="I36" s="165">
        <v>0.14999999999999999</v>
      </c>
      <c r="J36" s="164">
        <f>ROUND(((SUM(BF86:BF119))*I36),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49</v>
      </c>
      <c r="F37" s="164">
        <f>ROUND((SUM(BG86:BG119)),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50</v>
      </c>
      <c r="F38" s="164">
        <f>ROUND((SUM(BH86:BH119)),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51</v>
      </c>
      <c r="F39" s="164">
        <f>ROUND((SUM(BI86:BI119)),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184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Oprava PZS v úseku Hněvčeves – Butoves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180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1147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182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02-2 - zemní práce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PZS 18,810; 20,026; 0,741; 2,226; 4,018 a 7,814</v>
      </c>
      <c r="G56" s="41"/>
      <c r="H56" s="41"/>
      <c r="I56" s="150" t="s">
        <v>24</v>
      </c>
      <c r="J56" s="73" t="str">
        <f>IF(J14="","",J14)</f>
        <v>7. 10. 2019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37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35</v>
      </c>
      <c r="D59" s="41"/>
      <c r="E59" s="41"/>
      <c r="F59" s="27" t="str">
        <f>IF(E20="","",E20)</f>
        <v>Vyplň údaj</v>
      </c>
      <c r="G59" s="41"/>
      <c r="H59" s="41"/>
      <c r="I59" s="150" t="s">
        <v>39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185</v>
      </c>
      <c r="D61" s="182"/>
      <c r="E61" s="182"/>
      <c r="F61" s="182"/>
      <c r="G61" s="182"/>
      <c r="H61" s="182"/>
      <c r="I61" s="183"/>
      <c r="J61" s="184" t="s">
        <v>186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74</v>
      </c>
      <c r="D63" s="41"/>
      <c r="E63" s="41"/>
      <c r="F63" s="41"/>
      <c r="G63" s="41"/>
      <c r="H63" s="41"/>
      <c r="I63" s="147"/>
      <c r="J63" s="103">
        <f>J86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187</v>
      </c>
    </row>
    <row r="64" hidden="1" s="10" customFormat="1" ht="24.96" customHeight="1">
      <c r="A64" s="10"/>
      <c r="B64" s="230"/>
      <c r="C64" s="231"/>
      <c r="D64" s="232" t="s">
        <v>1057</v>
      </c>
      <c r="E64" s="233"/>
      <c r="F64" s="233"/>
      <c r="G64" s="233"/>
      <c r="H64" s="233"/>
      <c r="I64" s="234"/>
      <c r="J64" s="235">
        <f>J115</f>
        <v>0</v>
      </c>
      <c r="K64" s="231"/>
      <c r="L64" s="23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147"/>
      <c r="J65" s="41"/>
      <c r="K65" s="41"/>
      <c r="L65" s="14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176"/>
      <c r="J66" s="61"/>
      <c r="K66" s="61"/>
      <c r="L66" s="14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/>
    <row r="68" hidden="1"/>
    <row r="69" hidden="1"/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179"/>
      <c r="J70" s="63"/>
      <c r="K70" s="63"/>
      <c r="L70" s="14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3" t="s">
        <v>188</v>
      </c>
      <c r="D71" s="41"/>
      <c r="E71" s="41"/>
      <c r="F71" s="41"/>
      <c r="G71" s="41"/>
      <c r="H71" s="41"/>
      <c r="I71" s="147"/>
      <c r="J71" s="41"/>
      <c r="K71" s="41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147"/>
      <c r="J72" s="41"/>
      <c r="K72" s="4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2" t="s">
        <v>16</v>
      </c>
      <c r="D73" s="41"/>
      <c r="E73" s="41"/>
      <c r="F73" s="41"/>
      <c r="G73" s="41"/>
      <c r="H73" s="41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80" t="str">
        <f>E7</f>
        <v>Oprava PZS v úseku Hněvčeves – Butoves</v>
      </c>
      <c r="F74" s="32"/>
      <c r="G74" s="32"/>
      <c r="H74" s="32"/>
      <c r="I74" s="147"/>
      <c r="J74" s="41"/>
      <c r="K74" s="41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1"/>
      <c r="C75" s="32" t="s">
        <v>180</v>
      </c>
      <c r="D75" s="22"/>
      <c r="E75" s="22"/>
      <c r="F75" s="22"/>
      <c r="G75" s="22"/>
      <c r="H75" s="22"/>
      <c r="I75" s="139"/>
      <c r="J75" s="22"/>
      <c r="K75" s="22"/>
      <c r="L75" s="20"/>
    </row>
    <row r="76" s="2" customFormat="1" ht="16.5" customHeight="1">
      <c r="A76" s="39"/>
      <c r="B76" s="40"/>
      <c r="C76" s="41"/>
      <c r="D76" s="41"/>
      <c r="E76" s="180" t="s">
        <v>1147</v>
      </c>
      <c r="F76" s="41"/>
      <c r="G76" s="41"/>
      <c r="H76" s="41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2" t="s">
        <v>182</v>
      </c>
      <c r="D77" s="41"/>
      <c r="E77" s="41"/>
      <c r="F77" s="41"/>
      <c r="G77" s="41"/>
      <c r="H77" s="41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02-2 - zemní práce</v>
      </c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147"/>
      <c r="J79" s="41"/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2" t="s">
        <v>22</v>
      </c>
      <c r="D80" s="41"/>
      <c r="E80" s="41"/>
      <c r="F80" s="27" t="str">
        <f>F14</f>
        <v>PZS 18,810; 20,026; 0,741; 2,226; 4,018 a 7,814</v>
      </c>
      <c r="G80" s="41"/>
      <c r="H80" s="41"/>
      <c r="I80" s="150" t="s">
        <v>24</v>
      </c>
      <c r="J80" s="73" t="str">
        <f>IF(J14="","",J14)</f>
        <v>7. 10. 2019</v>
      </c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147"/>
      <c r="J81" s="41"/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2" t="s">
        <v>30</v>
      </c>
      <c r="D82" s="41"/>
      <c r="E82" s="41"/>
      <c r="F82" s="27" t="str">
        <f>E17</f>
        <v xml:space="preserve"> </v>
      </c>
      <c r="G82" s="41"/>
      <c r="H82" s="41"/>
      <c r="I82" s="150" t="s">
        <v>37</v>
      </c>
      <c r="J82" s="37" t="str">
        <f>E23</f>
        <v xml:space="preserve"> </v>
      </c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2" t="s">
        <v>35</v>
      </c>
      <c r="D83" s="41"/>
      <c r="E83" s="41"/>
      <c r="F83" s="27" t="str">
        <f>IF(E20="","",E20)</f>
        <v>Vyplň údaj</v>
      </c>
      <c r="G83" s="41"/>
      <c r="H83" s="41"/>
      <c r="I83" s="150" t="s">
        <v>39</v>
      </c>
      <c r="J83" s="37" t="str">
        <f>E26</f>
        <v xml:space="preserve"> </v>
      </c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147"/>
      <c r="J84" s="41"/>
      <c r="K84" s="41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9" customFormat="1" ht="29.28" customHeight="1">
      <c r="A85" s="186"/>
      <c r="B85" s="187"/>
      <c r="C85" s="188" t="s">
        <v>189</v>
      </c>
      <c r="D85" s="189" t="s">
        <v>61</v>
      </c>
      <c r="E85" s="189" t="s">
        <v>57</v>
      </c>
      <c r="F85" s="189" t="s">
        <v>58</v>
      </c>
      <c r="G85" s="189" t="s">
        <v>190</v>
      </c>
      <c r="H85" s="189" t="s">
        <v>191</v>
      </c>
      <c r="I85" s="190" t="s">
        <v>192</v>
      </c>
      <c r="J85" s="189" t="s">
        <v>186</v>
      </c>
      <c r="K85" s="191" t="s">
        <v>193</v>
      </c>
      <c r="L85" s="192"/>
      <c r="M85" s="93" t="s">
        <v>32</v>
      </c>
      <c r="N85" s="94" t="s">
        <v>46</v>
      </c>
      <c r="O85" s="94" t="s">
        <v>194</v>
      </c>
      <c r="P85" s="94" t="s">
        <v>195</v>
      </c>
      <c r="Q85" s="94" t="s">
        <v>196</v>
      </c>
      <c r="R85" s="94" t="s">
        <v>197</v>
      </c>
      <c r="S85" s="94" t="s">
        <v>198</v>
      </c>
      <c r="T85" s="95" t="s">
        <v>199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200</v>
      </c>
      <c r="D86" s="41"/>
      <c r="E86" s="41"/>
      <c r="F86" s="41"/>
      <c r="G86" s="41"/>
      <c r="H86" s="41"/>
      <c r="I86" s="147"/>
      <c r="J86" s="193">
        <f>BK86</f>
        <v>0</v>
      </c>
      <c r="K86" s="41"/>
      <c r="L86" s="45"/>
      <c r="M86" s="96"/>
      <c r="N86" s="194"/>
      <c r="O86" s="97"/>
      <c r="P86" s="195">
        <f>P87+SUM(P88:P115)</f>
        <v>0</v>
      </c>
      <c r="Q86" s="97"/>
      <c r="R86" s="195">
        <f>R87+SUM(R88:R115)</f>
        <v>0.4897184</v>
      </c>
      <c r="S86" s="97"/>
      <c r="T86" s="196">
        <f>T87+SUM(T88:T115)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7" t="s">
        <v>75</v>
      </c>
      <c r="AU86" s="17" t="s">
        <v>187</v>
      </c>
      <c r="BK86" s="197">
        <f>BK87+SUM(BK88:BK115)</f>
        <v>0</v>
      </c>
    </row>
    <row r="87" s="2" customFormat="1" ht="16.5" customHeight="1">
      <c r="A87" s="39"/>
      <c r="B87" s="40"/>
      <c r="C87" s="198" t="s">
        <v>83</v>
      </c>
      <c r="D87" s="198" t="s">
        <v>201</v>
      </c>
      <c r="E87" s="199" t="s">
        <v>1058</v>
      </c>
      <c r="F87" s="200" t="s">
        <v>1059</v>
      </c>
      <c r="G87" s="201" t="s">
        <v>239</v>
      </c>
      <c r="H87" s="202">
        <v>30</v>
      </c>
      <c r="I87" s="203"/>
      <c r="J87" s="204">
        <f>ROUND(I87*H87,2)</f>
        <v>0</v>
      </c>
      <c r="K87" s="200" t="s">
        <v>1060</v>
      </c>
      <c r="L87" s="205"/>
      <c r="M87" s="206" t="s">
        <v>32</v>
      </c>
      <c r="N87" s="207" t="s">
        <v>47</v>
      </c>
      <c r="O87" s="85"/>
      <c r="P87" s="208">
        <f>O87*H87</f>
        <v>0</v>
      </c>
      <c r="Q87" s="208">
        <v>0.0087500000000000008</v>
      </c>
      <c r="R87" s="208">
        <f>Q87*H87</f>
        <v>0.26250000000000001</v>
      </c>
      <c r="S87" s="208">
        <v>0</v>
      </c>
      <c r="T87" s="209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0" t="s">
        <v>213</v>
      </c>
      <c r="AT87" s="210" t="s">
        <v>201</v>
      </c>
      <c r="AU87" s="210" t="s">
        <v>76</v>
      </c>
      <c r="AY87" s="17" t="s">
        <v>206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17" t="s">
        <v>83</v>
      </c>
      <c r="BK87" s="211">
        <f>ROUND(I87*H87,2)</f>
        <v>0</v>
      </c>
      <c r="BL87" s="17" t="s">
        <v>214</v>
      </c>
      <c r="BM87" s="210" t="s">
        <v>1327</v>
      </c>
    </row>
    <row r="88" s="2" customFormat="1" ht="16.5" customHeight="1">
      <c r="A88" s="39"/>
      <c r="B88" s="40"/>
      <c r="C88" s="198" t="s">
        <v>85</v>
      </c>
      <c r="D88" s="198" t="s">
        <v>201</v>
      </c>
      <c r="E88" s="199" t="s">
        <v>1072</v>
      </c>
      <c r="F88" s="200" t="s">
        <v>1073</v>
      </c>
      <c r="G88" s="201" t="s">
        <v>478</v>
      </c>
      <c r="H88" s="202">
        <v>2</v>
      </c>
      <c r="I88" s="203"/>
      <c r="J88" s="204">
        <f>ROUND(I88*H88,2)</f>
        <v>0</v>
      </c>
      <c r="K88" s="200" t="s">
        <v>1060</v>
      </c>
      <c r="L88" s="205"/>
      <c r="M88" s="206" t="s">
        <v>32</v>
      </c>
      <c r="N88" s="207" t="s">
        <v>47</v>
      </c>
      <c r="O88" s="85"/>
      <c r="P88" s="208">
        <f>O88*H88</f>
        <v>0</v>
      </c>
      <c r="Q88" s="208">
        <v>0.001</v>
      </c>
      <c r="R88" s="208">
        <f>Q88*H88</f>
        <v>0.002</v>
      </c>
      <c r="S88" s="208">
        <v>0</v>
      </c>
      <c r="T88" s="20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0" t="s">
        <v>213</v>
      </c>
      <c r="AT88" s="210" t="s">
        <v>201</v>
      </c>
      <c r="AU88" s="210" t="s">
        <v>76</v>
      </c>
      <c r="AY88" s="17" t="s">
        <v>206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7" t="s">
        <v>83</v>
      </c>
      <c r="BK88" s="211">
        <f>ROUND(I88*H88,2)</f>
        <v>0</v>
      </c>
      <c r="BL88" s="17" t="s">
        <v>214</v>
      </c>
      <c r="BM88" s="210" t="s">
        <v>1328</v>
      </c>
    </row>
    <row r="89" s="2" customFormat="1" ht="16.5" customHeight="1">
      <c r="A89" s="39"/>
      <c r="B89" s="40"/>
      <c r="C89" s="198" t="s">
        <v>216</v>
      </c>
      <c r="D89" s="198" t="s">
        <v>201</v>
      </c>
      <c r="E89" s="199" t="s">
        <v>1062</v>
      </c>
      <c r="F89" s="200" t="s">
        <v>1063</v>
      </c>
      <c r="G89" s="201" t="s">
        <v>1064</v>
      </c>
      <c r="H89" s="202">
        <v>0.16</v>
      </c>
      <c r="I89" s="203"/>
      <c r="J89" s="204">
        <f>ROUND(I89*H89,2)</f>
        <v>0</v>
      </c>
      <c r="K89" s="200" t="s">
        <v>1060</v>
      </c>
      <c r="L89" s="205"/>
      <c r="M89" s="206" t="s">
        <v>32</v>
      </c>
      <c r="N89" s="207" t="s">
        <v>47</v>
      </c>
      <c r="O89" s="85"/>
      <c r="P89" s="208">
        <f>O89*H89</f>
        <v>0</v>
      </c>
      <c r="Q89" s="208">
        <v>0.016500000000000001</v>
      </c>
      <c r="R89" s="208">
        <f>Q89*H89</f>
        <v>0.00264</v>
      </c>
      <c r="S89" s="208">
        <v>0</v>
      </c>
      <c r="T89" s="209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0" t="s">
        <v>213</v>
      </c>
      <c r="AT89" s="210" t="s">
        <v>201</v>
      </c>
      <c r="AU89" s="210" t="s">
        <v>76</v>
      </c>
      <c r="AY89" s="17" t="s">
        <v>206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7" t="s">
        <v>83</v>
      </c>
      <c r="BK89" s="211">
        <f>ROUND(I89*H89,2)</f>
        <v>0</v>
      </c>
      <c r="BL89" s="17" t="s">
        <v>214</v>
      </c>
      <c r="BM89" s="210" t="s">
        <v>1329</v>
      </c>
    </row>
    <row r="90" s="2" customFormat="1" ht="16.5" customHeight="1">
      <c r="A90" s="39"/>
      <c r="B90" s="40"/>
      <c r="C90" s="198" t="s">
        <v>220</v>
      </c>
      <c r="D90" s="198" t="s">
        <v>201</v>
      </c>
      <c r="E90" s="199" t="s">
        <v>1066</v>
      </c>
      <c r="F90" s="200" t="s">
        <v>1067</v>
      </c>
      <c r="G90" s="201" t="s">
        <v>1064</v>
      </c>
      <c r="H90" s="202">
        <v>0.080000000000000002</v>
      </c>
      <c r="I90" s="203"/>
      <c r="J90" s="204">
        <f>ROUND(I90*H90,2)</f>
        <v>0</v>
      </c>
      <c r="K90" s="200" t="s">
        <v>1060</v>
      </c>
      <c r="L90" s="205"/>
      <c r="M90" s="206" t="s">
        <v>32</v>
      </c>
      <c r="N90" s="207" t="s">
        <v>47</v>
      </c>
      <c r="O90" s="85"/>
      <c r="P90" s="208">
        <f>O90*H90</f>
        <v>0</v>
      </c>
      <c r="Q90" s="208">
        <v>0.0042300000000000003</v>
      </c>
      <c r="R90" s="208">
        <f>Q90*H90</f>
        <v>0.00033840000000000004</v>
      </c>
      <c r="S90" s="208">
        <v>0</v>
      </c>
      <c r="T90" s="20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0" t="s">
        <v>213</v>
      </c>
      <c r="AT90" s="210" t="s">
        <v>201</v>
      </c>
      <c r="AU90" s="210" t="s">
        <v>76</v>
      </c>
      <c r="AY90" s="17" t="s">
        <v>206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7" t="s">
        <v>83</v>
      </c>
      <c r="BK90" s="211">
        <f>ROUND(I90*H90,2)</f>
        <v>0</v>
      </c>
      <c r="BL90" s="17" t="s">
        <v>214</v>
      </c>
      <c r="BM90" s="210" t="s">
        <v>1330</v>
      </c>
    </row>
    <row r="91" s="2" customFormat="1" ht="16.5" customHeight="1">
      <c r="A91" s="39"/>
      <c r="B91" s="40"/>
      <c r="C91" s="198" t="s">
        <v>224</v>
      </c>
      <c r="D91" s="198" t="s">
        <v>201</v>
      </c>
      <c r="E91" s="199" t="s">
        <v>1069</v>
      </c>
      <c r="F91" s="200" t="s">
        <v>1070</v>
      </c>
      <c r="G91" s="201" t="s">
        <v>239</v>
      </c>
      <c r="H91" s="202">
        <v>10</v>
      </c>
      <c r="I91" s="203"/>
      <c r="J91" s="204">
        <f>ROUND(I91*H91,2)</f>
        <v>0</v>
      </c>
      <c r="K91" s="200" t="s">
        <v>1060</v>
      </c>
      <c r="L91" s="205"/>
      <c r="M91" s="206" t="s">
        <v>32</v>
      </c>
      <c r="N91" s="207" t="s">
        <v>47</v>
      </c>
      <c r="O91" s="85"/>
      <c r="P91" s="208">
        <f>O91*H91</f>
        <v>0</v>
      </c>
      <c r="Q91" s="208">
        <v>0.0037000000000000002</v>
      </c>
      <c r="R91" s="208">
        <f>Q91*H91</f>
        <v>0.037000000000000005</v>
      </c>
      <c r="S91" s="208">
        <v>0</v>
      </c>
      <c r="T91" s="20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0" t="s">
        <v>213</v>
      </c>
      <c r="AT91" s="210" t="s">
        <v>201</v>
      </c>
      <c r="AU91" s="210" t="s">
        <v>76</v>
      </c>
      <c r="AY91" s="17" t="s">
        <v>206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7" t="s">
        <v>83</v>
      </c>
      <c r="BK91" s="211">
        <f>ROUND(I91*H91,2)</f>
        <v>0</v>
      </c>
      <c r="BL91" s="17" t="s">
        <v>214</v>
      </c>
      <c r="BM91" s="210" t="s">
        <v>1331</v>
      </c>
    </row>
    <row r="92" s="2" customFormat="1" ht="24" customHeight="1">
      <c r="A92" s="39"/>
      <c r="B92" s="40"/>
      <c r="C92" s="216" t="s">
        <v>228</v>
      </c>
      <c r="D92" s="216" t="s">
        <v>627</v>
      </c>
      <c r="E92" s="217" t="s">
        <v>1098</v>
      </c>
      <c r="F92" s="218" t="s">
        <v>1099</v>
      </c>
      <c r="G92" s="219" t="s">
        <v>1092</v>
      </c>
      <c r="H92" s="220">
        <v>720</v>
      </c>
      <c r="I92" s="221"/>
      <c r="J92" s="222">
        <f>ROUND(I92*H92,2)</f>
        <v>0</v>
      </c>
      <c r="K92" s="218" t="s">
        <v>1060</v>
      </c>
      <c r="L92" s="45"/>
      <c r="M92" s="223" t="s">
        <v>32</v>
      </c>
      <c r="N92" s="224" t="s">
        <v>47</v>
      </c>
      <c r="O92" s="85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0" t="s">
        <v>220</v>
      </c>
      <c r="AT92" s="210" t="s">
        <v>627</v>
      </c>
      <c r="AU92" s="210" t="s">
        <v>76</v>
      </c>
      <c r="AY92" s="17" t="s">
        <v>206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7" t="s">
        <v>83</v>
      </c>
      <c r="BK92" s="211">
        <f>ROUND(I92*H92,2)</f>
        <v>0</v>
      </c>
      <c r="BL92" s="17" t="s">
        <v>220</v>
      </c>
      <c r="BM92" s="210" t="s">
        <v>1332</v>
      </c>
    </row>
    <row r="93" s="2" customFormat="1">
      <c r="A93" s="39"/>
      <c r="B93" s="40"/>
      <c r="C93" s="41"/>
      <c r="D93" s="212" t="s">
        <v>931</v>
      </c>
      <c r="E93" s="41"/>
      <c r="F93" s="213" t="s">
        <v>1101</v>
      </c>
      <c r="G93" s="41"/>
      <c r="H93" s="41"/>
      <c r="I93" s="147"/>
      <c r="J93" s="41"/>
      <c r="K93" s="41"/>
      <c r="L93" s="45"/>
      <c r="M93" s="214"/>
      <c r="N93" s="215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7" t="s">
        <v>931</v>
      </c>
      <c r="AU93" s="17" t="s">
        <v>76</v>
      </c>
    </row>
    <row r="94" s="11" customFormat="1">
      <c r="A94" s="11"/>
      <c r="B94" s="237"/>
      <c r="C94" s="238"/>
      <c r="D94" s="212" t="s">
        <v>1102</v>
      </c>
      <c r="E94" s="239" t="s">
        <v>32</v>
      </c>
      <c r="F94" s="240" t="s">
        <v>1333</v>
      </c>
      <c r="G94" s="238"/>
      <c r="H94" s="241">
        <v>720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T94" s="247" t="s">
        <v>1102</v>
      </c>
      <c r="AU94" s="247" t="s">
        <v>76</v>
      </c>
      <c r="AV94" s="11" t="s">
        <v>85</v>
      </c>
      <c r="AW94" s="11" t="s">
        <v>38</v>
      </c>
      <c r="AX94" s="11" t="s">
        <v>83</v>
      </c>
      <c r="AY94" s="247" t="s">
        <v>206</v>
      </c>
    </row>
    <row r="95" s="2" customFormat="1" ht="24" customHeight="1">
      <c r="A95" s="39"/>
      <c r="B95" s="40"/>
      <c r="C95" s="216" t="s">
        <v>232</v>
      </c>
      <c r="D95" s="216" t="s">
        <v>627</v>
      </c>
      <c r="E95" s="217" t="s">
        <v>1106</v>
      </c>
      <c r="F95" s="218" t="s">
        <v>1107</v>
      </c>
      <c r="G95" s="219" t="s">
        <v>1092</v>
      </c>
      <c r="H95" s="220">
        <v>720</v>
      </c>
      <c r="I95" s="221"/>
      <c r="J95" s="222">
        <f>ROUND(I95*H95,2)</f>
        <v>0</v>
      </c>
      <c r="K95" s="218" t="s">
        <v>1060</v>
      </c>
      <c r="L95" s="45"/>
      <c r="M95" s="223" t="s">
        <v>32</v>
      </c>
      <c r="N95" s="224" t="s">
        <v>47</v>
      </c>
      <c r="O95" s="85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0" t="s">
        <v>220</v>
      </c>
      <c r="AT95" s="210" t="s">
        <v>627</v>
      </c>
      <c r="AU95" s="210" t="s">
        <v>76</v>
      </c>
      <c r="AY95" s="17" t="s">
        <v>206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7" t="s">
        <v>83</v>
      </c>
      <c r="BK95" s="211">
        <f>ROUND(I95*H95,2)</f>
        <v>0</v>
      </c>
      <c r="BL95" s="17" t="s">
        <v>220</v>
      </c>
      <c r="BM95" s="210" t="s">
        <v>1334</v>
      </c>
    </row>
    <row r="96" s="2" customFormat="1">
      <c r="A96" s="39"/>
      <c r="B96" s="40"/>
      <c r="C96" s="41"/>
      <c r="D96" s="212" t="s">
        <v>931</v>
      </c>
      <c r="E96" s="41"/>
      <c r="F96" s="213" t="s">
        <v>1101</v>
      </c>
      <c r="G96" s="41"/>
      <c r="H96" s="41"/>
      <c r="I96" s="147"/>
      <c r="J96" s="41"/>
      <c r="K96" s="41"/>
      <c r="L96" s="45"/>
      <c r="M96" s="214"/>
      <c r="N96" s="215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7" t="s">
        <v>931</v>
      </c>
      <c r="AU96" s="17" t="s">
        <v>76</v>
      </c>
    </row>
    <row r="97" s="2" customFormat="1" ht="24" customHeight="1">
      <c r="A97" s="39"/>
      <c r="B97" s="40"/>
      <c r="C97" s="216" t="s">
        <v>236</v>
      </c>
      <c r="D97" s="216" t="s">
        <v>627</v>
      </c>
      <c r="E97" s="217" t="s">
        <v>1109</v>
      </c>
      <c r="F97" s="218" t="s">
        <v>1110</v>
      </c>
      <c r="G97" s="219" t="s">
        <v>1092</v>
      </c>
      <c r="H97" s="220">
        <v>730</v>
      </c>
      <c r="I97" s="221"/>
      <c r="J97" s="222">
        <f>ROUND(I97*H97,2)</f>
        <v>0</v>
      </c>
      <c r="K97" s="218" t="s">
        <v>1060</v>
      </c>
      <c r="L97" s="45"/>
      <c r="M97" s="223" t="s">
        <v>32</v>
      </c>
      <c r="N97" s="224" t="s">
        <v>47</v>
      </c>
      <c r="O97" s="85"/>
      <c r="P97" s="208">
        <f>O97*H97</f>
        <v>0</v>
      </c>
      <c r="Q97" s="208">
        <v>0</v>
      </c>
      <c r="R97" s="208">
        <f>Q97*H97</f>
        <v>0</v>
      </c>
      <c r="S97" s="208">
        <v>0</v>
      </c>
      <c r="T97" s="20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0" t="s">
        <v>220</v>
      </c>
      <c r="AT97" s="210" t="s">
        <v>627</v>
      </c>
      <c r="AU97" s="210" t="s">
        <v>76</v>
      </c>
      <c r="AY97" s="17" t="s">
        <v>206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7" t="s">
        <v>83</v>
      </c>
      <c r="BK97" s="211">
        <f>ROUND(I97*H97,2)</f>
        <v>0</v>
      </c>
      <c r="BL97" s="17" t="s">
        <v>220</v>
      </c>
      <c r="BM97" s="210" t="s">
        <v>1335</v>
      </c>
    </row>
    <row r="98" s="2" customFormat="1">
      <c r="A98" s="39"/>
      <c r="B98" s="40"/>
      <c r="C98" s="41"/>
      <c r="D98" s="212" t="s">
        <v>931</v>
      </c>
      <c r="E98" s="41"/>
      <c r="F98" s="213" t="s">
        <v>1112</v>
      </c>
      <c r="G98" s="41"/>
      <c r="H98" s="41"/>
      <c r="I98" s="147"/>
      <c r="J98" s="41"/>
      <c r="K98" s="41"/>
      <c r="L98" s="45"/>
      <c r="M98" s="214"/>
      <c r="N98" s="215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7" t="s">
        <v>931</v>
      </c>
      <c r="AU98" s="17" t="s">
        <v>76</v>
      </c>
    </row>
    <row r="99" s="2" customFormat="1" ht="16.5" customHeight="1">
      <c r="A99" s="39"/>
      <c r="B99" s="40"/>
      <c r="C99" s="216" t="s">
        <v>241</v>
      </c>
      <c r="D99" s="216" t="s">
        <v>627</v>
      </c>
      <c r="E99" s="217" t="s">
        <v>1083</v>
      </c>
      <c r="F99" s="218" t="s">
        <v>1084</v>
      </c>
      <c r="G99" s="219" t="s">
        <v>239</v>
      </c>
      <c r="H99" s="220">
        <v>100</v>
      </c>
      <c r="I99" s="221"/>
      <c r="J99" s="222">
        <f>ROUND(I99*H99,2)</f>
        <v>0</v>
      </c>
      <c r="K99" s="218" t="s">
        <v>1060</v>
      </c>
      <c r="L99" s="45"/>
      <c r="M99" s="223" t="s">
        <v>32</v>
      </c>
      <c r="N99" s="224" t="s">
        <v>47</v>
      </c>
      <c r="O99" s="85"/>
      <c r="P99" s="208">
        <f>O99*H99</f>
        <v>0</v>
      </c>
      <c r="Q99" s="208">
        <v>0.00055000000000000003</v>
      </c>
      <c r="R99" s="208">
        <f>Q99*H99</f>
        <v>0.055</v>
      </c>
      <c r="S99" s="208">
        <v>0</v>
      </c>
      <c r="T99" s="20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0" t="s">
        <v>83</v>
      </c>
      <c r="AT99" s="210" t="s">
        <v>627</v>
      </c>
      <c r="AU99" s="210" t="s">
        <v>76</v>
      </c>
      <c r="AY99" s="17" t="s">
        <v>206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7" t="s">
        <v>83</v>
      </c>
      <c r="BK99" s="211">
        <f>ROUND(I99*H99,2)</f>
        <v>0</v>
      </c>
      <c r="BL99" s="17" t="s">
        <v>83</v>
      </c>
      <c r="BM99" s="210" t="s">
        <v>1336</v>
      </c>
    </row>
    <row r="100" s="2" customFormat="1">
      <c r="A100" s="39"/>
      <c r="B100" s="40"/>
      <c r="C100" s="41"/>
      <c r="D100" s="212" t="s">
        <v>931</v>
      </c>
      <c r="E100" s="41"/>
      <c r="F100" s="213" t="s">
        <v>1086</v>
      </c>
      <c r="G100" s="41"/>
      <c r="H100" s="41"/>
      <c r="I100" s="147"/>
      <c r="J100" s="41"/>
      <c r="K100" s="41"/>
      <c r="L100" s="45"/>
      <c r="M100" s="214"/>
      <c r="N100" s="215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7" t="s">
        <v>931</v>
      </c>
      <c r="AU100" s="17" t="s">
        <v>76</v>
      </c>
    </row>
    <row r="101" s="2" customFormat="1" ht="16.5" customHeight="1">
      <c r="A101" s="39"/>
      <c r="B101" s="40"/>
      <c r="C101" s="216" t="s">
        <v>245</v>
      </c>
      <c r="D101" s="216" t="s">
        <v>627</v>
      </c>
      <c r="E101" s="217" t="s">
        <v>1087</v>
      </c>
      <c r="F101" s="218" t="s">
        <v>1088</v>
      </c>
      <c r="G101" s="219" t="s">
        <v>239</v>
      </c>
      <c r="H101" s="220">
        <v>100</v>
      </c>
      <c r="I101" s="221"/>
      <c r="J101" s="222">
        <f>ROUND(I101*H101,2)</f>
        <v>0</v>
      </c>
      <c r="K101" s="218" t="s">
        <v>1060</v>
      </c>
      <c r="L101" s="45"/>
      <c r="M101" s="223" t="s">
        <v>32</v>
      </c>
      <c r="N101" s="224" t="s">
        <v>47</v>
      </c>
      <c r="O101" s="85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0" t="s">
        <v>83</v>
      </c>
      <c r="AT101" s="210" t="s">
        <v>627</v>
      </c>
      <c r="AU101" s="210" t="s">
        <v>76</v>
      </c>
      <c r="AY101" s="17" t="s">
        <v>206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7" t="s">
        <v>83</v>
      </c>
      <c r="BK101" s="211">
        <f>ROUND(I101*H101,2)</f>
        <v>0</v>
      </c>
      <c r="BL101" s="17" t="s">
        <v>83</v>
      </c>
      <c r="BM101" s="210" t="s">
        <v>1337</v>
      </c>
    </row>
    <row r="102" s="2" customFormat="1">
      <c r="A102" s="39"/>
      <c r="B102" s="40"/>
      <c r="C102" s="41"/>
      <c r="D102" s="212" t="s">
        <v>931</v>
      </c>
      <c r="E102" s="41"/>
      <c r="F102" s="213" t="s">
        <v>1086</v>
      </c>
      <c r="G102" s="41"/>
      <c r="H102" s="41"/>
      <c r="I102" s="147"/>
      <c r="J102" s="41"/>
      <c r="K102" s="41"/>
      <c r="L102" s="45"/>
      <c r="M102" s="214"/>
      <c r="N102" s="215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7" t="s">
        <v>931</v>
      </c>
      <c r="AU102" s="17" t="s">
        <v>76</v>
      </c>
    </row>
    <row r="103" s="2" customFormat="1" ht="24" customHeight="1">
      <c r="A103" s="39"/>
      <c r="B103" s="40"/>
      <c r="C103" s="216" t="s">
        <v>249</v>
      </c>
      <c r="D103" s="216" t="s">
        <v>627</v>
      </c>
      <c r="E103" s="217" t="s">
        <v>1090</v>
      </c>
      <c r="F103" s="218" t="s">
        <v>1091</v>
      </c>
      <c r="G103" s="219" t="s">
        <v>1092</v>
      </c>
      <c r="H103" s="220">
        <v>10</v>
      </c>
      <c r="I103" s="221"/>
      <c r="J103" s="222">
        <f>ROUND(I103*H103,2)</f>
        <v>0</v>
      </c>
      <c r="K103" s="218" t="s">
        <v>1060</v>
      </c>
      <c r="L103" s="45"/>
      <c r="M103" s="223" t="s">
        <v>32</v>
      </c>
      <c r="N103" s="224" t="s">
        <v>47</v>
      </c>
      <c r="O103" s="85"/>
      <c r="P103" s="208">
        <f>O103*H103</f>
        <v>0</v>
      </c>
      <c r="Q103" s="208">
        <v>0</v>
      </c>
      <c r="R103" s="208">
        <f>Q103*H103</f>
        <v>0</v>
      </c>
      <c r="S103" s="208">
        <v>0</v>
      </c>
      <c r="T103" s="20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0" t="s">
        <v>220</v>
      </c>
      <c r="AT103" s="210" t="s">
        <v>627</v>
      </c>
      <c r="AU103" s="210" t="s">
        <v>76</v>
      </c>
      <c r="AY103" s="17" t="s">
        <v>206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7" t="s">
        <v>83</v>
      </c>
      <c r="BK103" s="211">
        <f>ROUND(I103*H103,2)</f>
        <v>0</v>
      </c>
      <c r="BL103" s="17" t="s">
        <v>220</v>
      </c>
      <c r="BM103" s="210" t="s">
        <v>1338</v>
      </c>
    </row>
    <row r="104" s="2" customFormat="1">
      <c r="A104" s="39"/>
      <c r="B104" s="40"/>
      <c r="C104" s="41"/>
      <c r="D104" s="212" t="s">
        <v>931</v>
      </c>
      <c r="E104" s="41"/>
      <c r="F104" s="213" t="s">
        <v>1094</v>
      </c>
      <c r="G104" s="41"/>
      <c r="H104" s="41"/>
      <c r="I104" s="147"/>
      <c r="J104" s="41"/>
      <c r="K104" s="41"/>
      <c r="L104" s="45"/>
      <c r="M104" s="214"/>
      <c r="N104" s="215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7" t="s">
        <v>931</v>
      </c>
      <c r="AU104" s="17" t="s">
        <v>76</v>
      </c>
    </row>
    <row r="105" s="2" customFormat="1" ht="24" customHeight="1">
      <c r="A105" s="39"/>
      <c r="B105" s="40"/>
      <c r="C105" s="216" t="s">
        <v>253</v>
      </c>
      <c r="D105" s="216" t="s">
        <v>627</v>
      </c>
      <c r="E105" s="217" t="s">
        <v>1095</v>
      </c>
      <c r="F105" s="218" t="s">
        <v>1096</v>
      </c>
      <c r="G105" s="219" t="s">
        <v>1092</v>
      </c>
      <c r="H105" s="220">
        <v>10</v>
      </c>
      <c r="I105" s="221"/>
      <c r="J105" s="222">
        <f>ROUND(I105*H105,2)</f>
        <v>0</v>
      </c>
      <c r="K105" s="218" t="s">
        <v>1060</v>
      </c>
      <c r="L105" s="45"/>
      <c r="M105" s="223" t="s">
        <v>32</v>
      </c>
      <c r="N105" s="224" t="s">
        <v>47</v>
      </c>
      <c r="O105" s="85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0" t="s">
        <v>220</v>
      </c>
      <c r="AT105" s="210" t="s">
        <v>627</v>
      </c>
      <c r="AU105" s="210" t="s">
        <v>76</v>
      </c>
      <c r="AY105" s="17" t="s">
        <v>206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7" t="s">
        <v>83</v>
      </c>
      <c r="BK105" s="211">
        <f>ROUND(I105*H105,2)</f>
        <v>0</v>
      </c>
      <c r="BL105" s="17" t="s">
        <v>220</v>
      </c>
      <c r="BM105" s="210" t="s">
        <v>1339</v>
      </c>
    </row>
    <row r="106" s="2" customFormat="1">
      <c r="A106" s="39"/>
      <c r="B106" s="40"/>
      <c r="C106" s="41"/>
      <c r="D106" s="212" t="s">
        <v>931</v>
      </c>
      <c r="E106" s="41"/>
      <c r="F106" s="213" t="s">
        <v>1094</v>
      </c>
      <c r="G106" s="41"/>
      <c r="H106" s="41"/>
      <c r="I106" s="147"/>
      <c r="J106" s="41"/>
      <c r="K106" s="41"/>
      <c r="L106" s="45"/>
      <c r="M106" s="214"/>
      <c r="N106" s="215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7" t="s">
        <v>931</v>
      </c>
      <c r="AU106" s="17" t="s">
        <v>76</v>
      </c>
    </row>
    <row r="107" s="2" customFormat="1" ht="24" customHeight="1">
      <c r="A107" s="39"/>
      <c r="B107" s="40"/>
      <c r="C107" s="216" t="s">
        <v>257</v>
      </c>
      <c r="D107" s="216" t="s">
        <v>627</v>
      </c>
      <c r="E107" s="217" t="s">
        <v>1121</v>
      </c>
      <c r="F107" s="218" t="s">
        <v>1122</v>
      </c>
      <c r="G107" s="219" t="s">
        <v>344</v>
      </c>
      <c r="H107" s="220">
        <v>3500</v>
      </c>
      <c r="I107" s="221"/>
      <c r="J107" s="222">
        <f>ROUND(I107*H107,2)</f>
        <v>0</v>
      </c>
      <c r="K107" s="218" t="s">
        <v>1060</v>
      </c>
      <c r="L107" s="45"/>
      <c r="M107" s="223" t="s">
        <v>32</v>
      </c>
      <c r="N107" s="224" t="s">
        <v>47</v>
      </c>
      <c r="O107" s="85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0" t="s">
        <v>220</v>
      </c>
      <c r="AT107" s="210" t="s">
        <v>627</v>
      </c>
      <c r="AU107" s="210" t="s">
        <v>76</v>
      </c>
      <c r="AY107" s="17" t="s">
        <v>206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7" t="s">
        <v>83</v>
      </c>
      <c r="BK107" s="211">
        <f>ROUND(I107*H107,2)</f>
        <v>0</v>
      </c>
      <c r="BL107" s="17" t="s">
        <v>220</v>
      </c>
      <c r="BM107" s="210" t="s">
        <v>1340</v>
      </c>
    </row>
    <row r="108" s="2" customFormat="1">
      <c r="A108" s="39"/>
      <c r="B108" s="40"/>
      <c r="C108" s="41"/>
      <c r="D108" s="212" t="s">
        <v>931</v>
      </c>
      <c r="E108" s="41"/>
      <c r="F108" s="213" t="s">
        <v>1124</v>
      </c>
      <c r="G108" s="41"/>
      <c r="H108" s="41"/>
      <c r="I108" s="147"/>
      <c r="J108" s="41"/>
      <c r="K108" s="41"/>
      <c r="L108" s="45"/>
      <c r="M108" s="214"/>
      <c r="N108" s="215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7" t="s">
        <v>931</v>
      </c>
      <c r="AU108" s="17" t="s">
        <v>76</v>
      </c>
    </row>
    <row r="109" s="2" customFormat="1" ht="16.5" customHeight="1">
      <c r="A109" s="39"/>
      <c r="B109" s="40"/>
      <c r="C109" s="216" t="s">
        <v>261</v>
      </c>
      <c r="D109" s="216" t="s">
        <v>627</v>
      </c>
      <c r="E109" s="217" t="s">
        <v>1078</v>
      </c>
      <c r="F109" s="218" t="s">
        <v>1079</v>
      </c>
      <c r="G109" s="219" t="s">
        <v>1080</v>
      </c>
      <c r="H109" s="220">
        <v>1.8</v>
      </c>
      <c r="I109" s="221"/>
      <c r="J109" s="222">
        <f>ROUND(I109*H109,2)</f>
        <v>0</v>
      </c>
      <c r="K109" s="218" t="s">
        <v>1060</v>
      </c>
      <c r="L109" s="45"/>
      <c r="M109" s="223" t="s">
        <v>32</v>
      </c>
      <c r="N109" s="224" t="s">
        <v>47</v>
      </c>
      <c r="O109" s="85"/>
      <c r="P109" s="208">
        <f>O109*H109</f>
        <v>0</v>
      </c>
      <c r="Q109" s="208">
        <v>0.0088000000000000005</v>
      </c>
      <c r="R109" s="208">
        <f>Q109*H109</f>
        <v>0.01584</v>
      </c>
      <c r="S109" s="208">
        <v>0</v>
      </c>
      <c r="T109" s="20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0" t="s">
        <v>682</v>
      </c>
      <c r="AT109" s="210" t="s">
        <v>627</v>
      </c>
      <c r="AU109" s="210" t="s">
        <v>76</v>
      </c>
      <c r="AY109" s="17" t="s">
        <v>206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7" t="s">
        <v>83</v>
      </c>
      <c r="BK109" s="211">
        <f>ROUND(I109*H109,2)</f>
        <v>0</v>
      </c>
      <c r="BL109" s="17" t="s">
        <v>682</v>
      </c>
      <c r="BM109" s="210" t="s">
        <v>1341</v>
      </c>
    </row>
    <row r="110" s="2" customFormat="1">
      <c r="A110" s="39"/>
      <c r="B110" s="40"/>
      <c r="C110" s="41"/>
      <c r="D110" s="212" t="s">
        <v>931</v>
      </c>
      <c r="E110" s="41"/>
      <c r="F110" s="213" t="s">
        <v>1082</v>
      </c>
      <c r="G110" s="41"/>
      <c r="H110" s="41"/>
      <c r="I110" s="147"/>
      <c r="J110" s="41"/>
      <c r="K110" s="41"/>
      <c r="L110" s="45"/>
      <c r="M110" s="214"/>
      <c r="N110" s="215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7" t="s">
        <v>931</v>
      </c>
      <c r="AU110" s="17" t="s">
        <v>76</v>
      </c>
    </row>
    <row r="111" s="2" customFormat="1" ht="24" customHeight="1">
      <c r="A111" s="39"/>
      <c r="B111" s="40"/>
      <c r="C111" s="216" t="s">
        <v>8</v>
      </c>
      <c r="D111" s="216" t="s">
        <v>627</v>
      </c>
      <c r="E111" s="217" t="s">
        <v>1113</v>
      </c>
      <c r="F111" s="218" t="s">
        <v>1114</v>
      </c>
      <c r="G111" s="219" t="s">
        <v>239</v>
      </c>
      <c r="H111" s="220">
        <v>26</v>
      </c>
      <c r="I111" s="221"/>
      <c r="J111" s="222">
        <f>ROUND(I111*H111,2)</f>
        <v>0</v>
      </c>
      <c r="K111" s="218" t="s">
        <v>1060</v>
      </c>
      <c r="L111" s="45"/>
      <c r="M111" s="223" t="s">
        <v>32</v>
      </c>
      <c r="N111" s="224" t="s">
        <v>47</v>
      </c>
      <c r="O111" s="85"/>
      <c r="P111" s="208">
        <f>O111*H111</f>
        <v>0</v>
      </c>
      <c r="Q111" s="208">
        <v>0.0044000000000000003</v>
      </c>
      <c r="R111" s="208">
        <f>Q111*H111</f>
        <v>0.1144</v>
      </c>
      <c r="S111" s="208">
        <v>0</v>
      </c>
      <c r="T111" s="20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0" t="s">
        <v>220</v>
      </c>
      <c r="AT111" s="210" t="s">
        <v>627</v>
      </c>
      <c r="AU111" s="210" t="s">
        <v>76</v>
      </c>
      <c r="AY111" s="17" t="s">
        <v>206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7" t="s">
        <v>83</v>
      </c>
      <c r="BK111" s="211">
        <f>ROUND(I111*H111,2)</f>
        <v>0</v>
      </c>
      <c r="BL111" s="17" t="s">
        <v>220</v>
      </c>
      <c r="BM111" s="210" t="s">
        <v>1342</v>
      </c>
    </row>
    <row r="112" s="2" customFormat="1">
      <c r="A112" s="39"/>
      <c r="B112" s="40"/>
      <c r="C112" s="41"/>
      <c r="D112" s="212" t="s">
        <v>931</v>
      </c>
      <c r="E112" s="41"/>
      <c r="F112" s="213" t="s">
        <v>1116</v>
      </c>
      <c r="G112" s="41"/>
      <c r="H112" s="41"/>
      <c r="I112" s="147"/>
      <c r="J112" s="41"/>
      <c r="K112" s="41"/>
      <c r="L112" s="45"/>
      <c r="M112" s="214"/>
      <c r="N112" s="215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7" t="s">
        <v>931</v>
      </c>
      <c r="AU112" s="17" t="s">
        <v>76</v>
      </c>
    </row>
    <row r="113" s="2" customFormat="1" ht="48" customHeight="1">
      <c r="A113" s="39"/>
      <c r="B113" s="40"/>
      <c r="C113" s="216" t="s">
        <v>268</v>
      </c>
      <c r="D113" s="216" t="s">
        <v>627</v>
      </c>
      <c r="E113" s="217" t="s">
        <v>1117</v>
      </c>
      <c r="F113" s="218" t="s">
        <v>1118</v>
      </c>
      <c r="G113" s="219" t="s">
        <v>204</v>
      </c>
      <c r="H113" s="220">
        <v>3</v>
      </c>
      <c r="I113" s="221"/>
      <c r="J113" s="222">
        <f>ROUND(I113*H113,2)</f>
        <v>0</v>
      </c>
      <c r="K113" s="218" t="s">
        <v>1060</v>
      </c>
      <c r="L113" s="45"/>
      <c r="M113" s="223" t="s">
        <v>32</v>
      </c>
      <c r="N113" s="224" t="s">
        <v>47</v>
      </c>
      <c r="O113" s="85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0" t="s">
        <v>220</v>
      </c>
      <c r="AT113" s="210" t="s">
        <v>627</v>
      </c>
      <c r="AU113" s="210" t="s">
        <v>76</v>
      </c>
      <c r="AY113" s="17" t="s">
        <v>206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7" t="s">
        <v>83</v>
      </c>
      <c r="BK113" s="211">
        <f>ROUND(I113*H113,2)</f>
        <v>0</v>
      </c>
      <c r="BL113" s="17" t="s">
        <v>220</v>
      </c>
      <c r="BM113" s="210" t="s">
        <v>1343</v>
      </c>
    </row>
    <row r="114" s="2" customFormat="1">
      <c r="A114" s="39"/>
      <c r="B114" s="40"/>
      <c r="C114" s="41"/>
      <c r="D114" s="212" t="s">
        <v>931</v>
      </c>
      <c r="E114" s="41"/>
      <c r="F114" s="213" t="s">
        <v>1120</v>
      </c>
      <c r="G114" s="41"/>
      <c r="H114" s="41"/>
      <c r="I114" s="147"/>
      <c r="J114" s="41"/>
      <c r="K114" s="41"/>
      <c r="L114" s="45"/>
      <c r="M114" s="214"/>
      <c r="N114" s="215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7" t="s">
        <v>931</v>
      </c>
      <c r="AU114" s="17" t="s">
        <v>76</v>
      </c>
    </row>
    <row r="115" s="13" customFormat="1" ht="25.92" customHeight="1">
      <c r="A115" s="13"/>
      <c r="B115" s="259"/>
      <c r="C115" s="260"/>
      <c r="D115" s="261" t="s">
        <v>75</v>
      </c>
      <c r="E115" s="262" t="s">
        <v>1129</v>
      </c>
      <c r="F115" s="262" t="s">
        <v>1130</v>
      </c>
      <c r="G115" s="260"/>
      <c r="H115" s="260"/>
      <c r="I115" s="263"/>
      <c r="J115" s="264">
        <f>BK115</f>
        <v>0</v>
      </c>
      <c r="K115" s="260"/>
      <c r="L115" s="265"/>
      <c r="M115" s="266"/>
      <c r="N115" s="267"/>
      <c r="O115" s="267"/>
      <c r="P115" s="268">
        <f>SUM(P116:P119)</f>
        <v>0</v>
      </c>
      <c r="Q115" s="267"/>
      <c r="R115" s="268">
        <f>SUM(R116:R119)</f>
        <v>0</v>
      </c>
      <c r="S115" s="267"/>
      <c r="T115" s="269">
        <f>SUM(T116:T119)</f>
        <v>0</v>
      </c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R115" s="270" t="s">
        <v>220</v>
      </c>
      <c r="AT115" s="271" t="s">
        <v>75</v>
      </c>
      <c r="AU115" s="271" t="s">
        <v>76</v>
      </c>
      <c r="AY115" s="270" t="s">
        <v>206</v>
      </c>
      <c r="BK115" s="272">
        <f>SUM(BK116:BK119)</f>
        <v>0</v>
      </c>
    </row>
    <row r="116" s="2" customFormat="1" ht="16.5" customHeight="1">
      <c r="A116" s="39"/>
      <c r="B116" s="40"/>
      <c r="C116" s="216" t="s">
        <v>272</v>
      </c>
      <c r="D116" s="216" t="s">
        <v>627</v>
      </c>
      <c r="E116" s="217" t="s">
        <v>1131</v>
      </c>
      <c r="F116" s="218" t="s">
        <v>1132</v>
      </c>
      <c r="G116" s="219" t="s">
        <v>1133</v>
      </c>
      <c r="H116" s="220">
        <v>15</v>
      </c>
      <c r="I116" s="221"/>
      <c r="J116" s="222">
        <f>ROUND(I116*H116,2)</f>
        <v>0</v>
      </c>
      <c r="K116" s="218" t="s">
        <v>1060</v>
      </c>
      <c r="L116" s="45"/>
      <c r="M116" s="223" t="s">
        <v>32</v>
      </c>
      <c r="N116" s="224" t="s">
        <v>47</v>
      </c>
      <c r="O116" s="85"/>
      <c r="P116" s="208">
        <f>O116*H116</f>
        <v>0</v>
      </c>
      <c r="Q116" s="208">
        <v>0</v>
      </c>
      <c r="R116" s="208">
        <f>Q116*H116</f>
        <v>0</v>
      </c>
      <c r="S116" s="208">
        <v>0</v>
      </c>
      <c r="T116" s="20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0" t="s">
        <v>682</v>
      </c>
      <c r="AT116" s="210" t="s">
        <v>627</v>
      </c>
      <c r="AU116" s="210" t="s">
        <v>83</v>
      </c>
      <c r="AY116" s="17" t="s">
        <v>206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7" t="s">
        <v>83</v>
      </c>
      <c r="BK116" s="211">
        <f>ROUND(I116*H116,2)</f>
        <v>0</v>
      </c>
      <c r="BL116" s="17" t="s">
        <v>682</v>
      </c>
      <c r="BM116" s="210" t="s">
        <v>1344</v>
      </c>
    </row>
    <row r="117" s="2" customFormat="1" ht="16.5" customHeight="1">
      <c r="A117" s="39"/>
      <c r="B117" s="40"/>
      <c r="C117" s="216" t="s">
        <v>276</v>
      </c>
      <c r="D117" s="216" t="s">
        <v>627</v>
      </c>
      <c r="E117" s="217" t="s">
        <v>1135</v>
      </c>
      <c r="F117" s="218" t="s">
        <v>1136</v>
      </c>
      <c r="G117" s="219" t="s">
        <v>1133</v>
      </c>
      <c r="H117" s="220">
        <v>16</v>
      </c>
      <c r="I117" s="221"/>
      <c r="J117" s="222">
        <f>ROUND(I117*H117,2)</f>
        <v>0</v>
      </c>
      <c r="K117" s="218" t="s">
        <v>1060</v>
      </c>
      <c r="L117" s="45"/>
      <c r="M117" s="223" t="s">
        <v>32</v>
      </c>
      <c r="N117" s="224" t="s">
        <v>47</v>
      </c>
      <c r="O117" s="85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0" t="s">
        <v>682</v>
      </c>
      <c r="AT117" s="210" t="s">
        <v>627</v>
      </c>
      <c r="AU117" s="210" t="s">
        <v>83</v>
      </c>
      <c r="AY117" s="17" t="s">
        <v>206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7" t="s">
        <v>83</v>
      </c>
      <c r="BK117" s="211">
        <f>ROUND(I117*H117,2)</f>
        <v>0</v>
      </c>
      <c r="BL117" s="17" t="s">
        <v>682</v>
      </c>
      <c r="BM117" s="210" t="s">
        <v>1345</v>
      </c>
    </row>
    <row r="118" s="2" customFormat="1" ht="16.5" customHeight="1">
      <c r="A118" s="39"/>
      <c r="B118" s="40"/>
      <c r="C118" s="216" t="s">
        <v>280</v>
      </c>
      <c r="D118" s="216" t="s">
        <v>627</v>
      </c>
      <c r="E118" s="217" t="s">
        <v>1141</v>
      </c>
      <c r="F118" s="218" t="s">
        <v>1142</v>
      </c>
      <c r="G118" s="219" t="s">
        <v>1133</v>
      </c>
      <c r="H118" s="220">
        <v>4</v>
      </c>
      <c r="I118" s="221"/>
      <c r="J118" s="222">
        <f>ROUND(I118*H118,2)</f>
        <v>0</v>
      </c>
      <c r="K118" s="218" t="s">
        <v>1060</v>
      </c>
      <c r="L118" s="45"/>
      <c r="M118" s="223" t="s">
        <v>32</v>
      </c>
      <c r="N118" s="224" t="s">
        <v>47</v>
      </c>
      <c r="O118" s="85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0" t="s">
        <v>682</v>
      </c>
      <c r="AT118" s="210" t="s">
        <v>627</v>
      </c>
      <c r="AU118" s="210" t="s">
        <v>83</v>
      </c>
      <c r="AY118" s="17" t="s">
        <v>206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7" t="s">
        <v>83</v>
      </c>
      <c r="BK118" s="211">
        <f>ROUND(I118*H118,2)</f>
        <v>0</v>
      </c>
      <c r="BL118" s="17" t="s">
        <v>682</v>
      </c>
      <c r="BM118" s="210" t="s">
        <v>1346</v>
      </c>
    </row>
    <row r="119" s="2" customFormat="1" ht="16.5" customHeight="1">
      <c r="A119" s="39"/>
      <c r="B119" s="40"/>
      <c r="C119" s="216" t="s">
        <v>284</v>
      </c>
      <c r="D119" s="216" t="s">
        <v>627</v>
      </c>
      <c r="E119" s="217" t="s">
        <v>1144</v>
      </c>
      <c r="F119" s="218" t="s">
        <v>1145</v>
      </c>
      <c r="G119" s="219" t="s">
        <v>1133</v>
      </c>
      <c r="H119" s="220">
        <v>4</v>
      </c>
      <c r="I119" s="221"/>
      <c r="J119" s="222">
        <f>ROUND(I119*H119,2)</f>
        <v>0</v>
      </c>
      <c r="K119" s="218" t="s">
        <v>1060</v>
      </c>
      <c r="L119" s="45"/>
      <c r="M119" s="225" t="s">
        <v>32</v>
      </c>
      <c r="N119" s="226" t="s">
        <v>47</v>
      </c>
      <c r="O119" s="227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0" t="s">
        <v>682</v>
      </c>
      <c r="AT119" s="210" t="s">
        <v>627</v>
      </c>
      <c r="AU119" s="210" t="s">
        <v>83</v>
      </c>
      <c r="AY119" s="17" t="s">
        <v>206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7" t="s">
        <v>83</v>
      </c>
      <c r="BK119" s="211">
        <f>ROUND(I119*H119,2)</f>
        <v>0</v>
      </c>
      <c r="BL119" s="17" t="s">
        <v>682</v>
      </c>
      <c r="BM119" s="210" t="s">
        <v>1347</v>
      </c>
    </row>
    <row r="120" s="2" customFormat="1" ht="6.96" customHeight="1">
      <c r="A120" s="39"/>
      <c r="B120" s="60"/>
      <c r="C120" s="61"/>
      <c r="D120" s="61"/>
      <c r="E120" s="61"/>
      <c r="F120" s="61"/>
      <c r="G120" s="61"/>
      <c r="H120" s="61"/>
      <c r="I120" s="176"/>
      <c r="J120" s="61"/>
      <c r="K120" s="61"/>
      <c r="L120" s="45"/>
      <c r="M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</sheetData>
  <sheetProtection sheet="1" autoFilter="0" formatColumns="0" formatRows="0" objects="1" scenarios="1" spinCount="100000" saltValue="Xqxx80xm1aaaI6UFIUTJC1RvgTPKwOLsYPryjFxR76wJToEz5GdgqJmo5ozaxxpLM757zJXukpirQSDSKePNjA==" hashValue="bJlteEz1OFHm43LpLAWcIRLlLP6t/TGILOBsdgdlYD+68ofXwML8OxcwXUD1rSsgfQhtJOIxB8O86Qjnzks4QA==" algorithmName="SHA-512" password="CC35"/>
  <autoFilter ref="C85:K1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85</v>
      </c>
    </row>
    <row r="4" s="1" customFormat="1" ht="24.96" customHeight="1">
      <c r="B4" s="20"/>
      <c r="D4" s="143" t="s">
        <v>179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Oprava PZS v úseku Hněvčeves – Butoves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180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1348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182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1349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23</v>
      </c>
      <c r="G14" s="39"/>
      <c r="H14" s="39"/>
      <c r="I14" s="150" t="s">
        <v>24</v>
      </c>
      <c r="J14" s="151" t="str">
        <f>'Rekapitulace stavby'!AN8</f>
        <v>7. 10. 2019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tr">
        <f>IF('Rekapitulace stavby'!AN10="","",'Rekapitulace stavby'!AN10)</f>
        <v/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50" t="s">
        <v>34</v>
      </c>
      <c r="J17" s="134" t="str">
        <f>IF('Rekapitulace stavby'!AN11="","",'Rekapitulace stavby'!AN11)</f>
        <v/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35</v>
      </c>
      <c r="E19" s="39"/>
      <c r="F19" s="39"/>
      <c r="G19" s="39"/>
      <c r="H19" s="39"/>
      <c r="I19" s="150" t="s">
        <v>31</v>
      </c>
      <c r="J19" s="33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stavby'!E14</f>
        <v>Vyplň údaj</v>
      </c>
      <c r="F20" s="134"/>
      <c r="G20" s="134"/>
      <c r="H20" s="134"/>
      <c r="I20" s="150" t="s">
        <v>34</v>
      </c>
      <c r="J20" s="33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37</v>
      </c>
      <c r="E22" s="39"/>
      <c r="F22" s="39"/>
      <c r="G22" s="39"/>
      <c r="H22" s="39"/>
      <c r="I22" s="150" t="s">
        <v>31</v>
      </c>
      <c r="J22" s="134" t="str">
        <f>IF('Rekapitulace stavby'!AN16="","",'Rekapitulace stavby'!AN16)</f>
        <v/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50" t="s">
        <v>34</v>
      </c>
      <c r="J23" s="134" t="str">
        <f>IF('Rekapitulace stavby'!AN17="","",'Rekapitulace stavby'!AN17)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39</v>
      </c>
      <c r="E25" s="39"/>
      <c r="F25" s="39"/>
      <c r="G25" s="39"/>
      <c r="H25" s="39"/>
      <c r="I25" s="150" t="s">
        <v>31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50" t="s">
        <v>34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40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6.5" customHeight="1">
      <c r="A29" s="152"/>
      <c r="B29" s="153"/>
      <c r="C29" s="152"/>
      <c r="D29" s="152"/>
      <c r="E29" s="154" t="s">
        <v>41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42</v>
      </c>
      <c r="E32" s="39"/>
      <c r="F32" s="39"/>
      <c r="G32" s="39"/>
      <c r="H32" s="39"/>
      <c r="I32" s="147"/>
      <c r="J32" s="160">
        <f>ROUND(J85,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44</v>
      </c>
      <c r="G34" s="39"/>
      <c r="H34" s="39"/>
      <c r="I34" s="162" t="s">
        <v>43</v>
      </c>
      <c r="J34" s="161" t="s">
        <v>45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46</v>
      </c>
      <c r="E35" s="145" t="s">
        <v>47</v>
      </c>
      <c r="F35" s="164">
        <f>ROUND((SUM(BE85:BE347)),  2)</f>
        <v>0</v>
      </c>
      <c r="G35" s="39"/>
      <c r="H35" s="39"/>
      <c r="I35" s="165">
        <v>0.20999999999999999</v>
      </c>
      <c r="J35" s="164">
        <f>ROUND(((SUM(BE85:BE347))*I35),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48</v>
      </c>
      <c r="F36" s="164">
        <f>ROUND((SUM(BF85:BF347)),  2)</f>
        <v>0</v>
      </c>
      <c r="G36" s="39"/>
      <c r="H36" s="39"/>
      <c r="I36" s="165">
        <v>0.14999999999999999</v>
      </c>
      <c r="J36" s="164">
        <f>ROUND(((SUM(BF85:BF347))*I36),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49</v>
      </c>
      <c r="F37" s="164">
        <f>ROUND((SUM(BG85:BG347)),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50</v>
      </c>
      <c r="F38" s="164">
        <f>ROUND((SUM(BH85:BH347)),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51</v>
      </c>
      <c r="F39" s="164">
        <f>ROUND((SUM(BI85:BI347)),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184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Oprava PZS v úseku Hněvčeves – Butoves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180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1348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182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03-1 - zabezpečovací zařízení PZS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PZS 18,810; 20,026; 0,741; 2,226; 4,018 a 7,814</v>
      </c>
      <c r="G56" s="41"/>
      <c r="H56" s="41"/>
      <c r="I56" s="150" t="s">
        <v>24</v>
      </c>
      <c r="J56" s="73" t="str">
        <f>IF(J14="","",J14)</f>
        <v>7. 10. 2019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37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35</v>
      </c>
      <c r="D59" s="41"/>
      <c r="E59" s="41"/>
      <c r="F59" s="27" t="str">
        <f>IF(E20="","",E20)</f>
        <v>Vyplň údaj</v>
      </c>
      <c r="G59" s="41"/>
      <c r="H59" s="41"/>
      <c r="I59" s="150" t="s">
        <v>39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185</v>
      </c>
      <c r="D61" s="182"/>
      <c r="E61" s="182"/>
      <c r="F61" s="182"/>
      <c r="G61" s="182"/>
      <c r="H61" s="182"/>
      <c r="I61" s="183"/>
      <c r="J61" s="184" t="s">
        <v>186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74</v>
      </c>
      <c r="D63" s="41"/>
      <c r="E63" s="41"/>
      <c r="F63" s="41"/>
      <c r="G63" s="41"/>
      <c r="H63" s="41"/>
      <c r="I63" s="147"/>
      <c r="J63" s="103">
        <f>J85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187</v>
      </c>
    </row>
    <row r="64" hidden="1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147"/>
      <c r="J64" s="41"/>
      <c r="K64" s="41"/>
      <c r="L64" s="14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176"/>
      <c r="J65" s="61"/>
      <c r="K65" s="61"/>
      <c r="L65" s="14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/>
    <row r="67" hidden="1"/>
    <row r="68" hidden="1"/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179"/>
      <c r="J69" s="63"/>
      <c r="K69" s="63"/>
      <c r="L69" s="14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3" t="s">
        <v>188</v>
      </c>
      <c r="D70" s="41"/>
      <c r="E70" s="41"/>
      <c r="F70" s="41"/>
      <c r="G70" s="41"/>
      <c r="H70" s="41"/>
      <c r="I70" s="147"/>
      <c r="J70" s="41"/>
      <c r="K70" s="41"/>
      <c r="L70" s="14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147"/>
      <c r="J71" s="41"/>
      <c r="K71" s="41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2" t="s">
        <v>16</v>
      </c>
      <c r="D72" s="41"/>
      <c r="E72" s="41"/>
      <c r="F72" s="41"/>
      <c r="G72" s="41"/>
      <c r="H72" s="41"/>
      <c r="I72" s="147"/>
      <c r="J72" s="41"/>
      <c r="K72" s="4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80" t="str">
        <f>E7</f>
        <v>Oprava PZS v úseku Hněvčeves – Butoves</v>
      </c>
      <c r="F73" s="32"/>
      <c r="G73" s="32"/>
      <c r="H73" s="32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1"/>
      <c r="C74" s="32" t="s">
        <v>180</v>
      </c>
      <c r="D74" s="22"/>
      <c r="E74" s="22"/>
      <c r="F74" s="22"/>
      <c r="G74" s="22"/>
      <c r="H74" s="22"/>
      <c r="I74" s="139"/>
      <c r="J74" s="22"/>
      <c r="K74" s="22"/>
      <c r="L74" s="20"/>
    </row>
    <row r="75" s="2" customFormat="1" ht="16.5" customHeight="1">
      <c r="A75" s="39"/>
      <c r="B75" s="40"/>
      <c r="C75" s="41"/>
      <c r="D75" s="41"/>
      <c r="E75" s="180" t="s">
        <v>1348</v>
      </c>
      <c r="F75" s="41"/>
      <c r="G75" s="41"/>
      <c r="H75" s="41"/>
      <c r="I75" s="147"/>
      <c r="J75" s="41"/>
      <c r="K75" s="41"/>
      <c r="L75" s="14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2" t="s">
        <v>182</v>
      </c>
      <c r="D76" s="41"/>
      <c r="E76" s="41"/>
      <c r="F76" s="41"/>
      <c r="G76" s="41"/>
      <c r="H76" s="41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03-1 - zabezpečovací zařízení PZS</v>
      </c>
      <c r="F77" s="41"/>
      <c r="G77" s="41"/>
      <c r="H77" s="41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2" t="s">
        <v>22</v>
      </c>
      <c r="D79" s="41"/>
      <c r="E79" s="41"/>
      <c r="F79" s="27" t="str">
        <f>F14</f>
        <v>PZS 18,810; 20,026; 0,741; 2,226; 4,018 a 7,814</v>
      </c>
      <c r="G79" s="41"/>
      <c r="H79" s="41"/>
      <c r="I79" s="150" t="s">
        <v>24</v>
      </c>
      <c r="J79" s="73" t="str">
        <f>IF(J14="","",J14)</f>
        <v>7. 10. 2019</v>
      </c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47"/>
      <c r="J80" s="41"/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2" t="s">
        <v>30</v>
      </c>
      <c r="D81" s="41"/>
      <c r="E81" s="41"/>
      <c r="F81" s="27" t="str">
        <f>E17</f>
        <v xml:space="preserve"> </v>
      </c>
      <c r="G81" s="41"/>
      <c r="H81" s="41"/>
      <c r="I81" s="150" t="s">
        <v>37</v>
      </c>
      <c r="J81" s="37" t="str">
        <f>E23</f>
        <v xml:space="preserve"> </v>
      </c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2" t="s">
        <v>35</v>
      </c>
      <c r="D82" s="41"/>
      <c r="E82" s="41"/>
      <c r="F82" s="27" t="str">
        <f>IF(E20="","",E20)</f>
        <v>Vyplň údaj</v>
      </c>
      <c r="G82" s="41"/>
      <c r="H82" s="41"/>
      <c r="I82" s="150" t="s">
        <v>39</v>
      </c>
      <c r="J82" s="37" t="str">
        <f>E26</f>
        <v xml:space="preserve"> </v>
      </c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47"/>
      <c r="J83" s="41"/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9" customFormat="1" ht="29.28" customHeight="1">
      <c r="A84" s="186"/>
      <c r="B84" s="187"/>
      <c r="C84" s="188" t="s">
        <v>189</v>
      </c>
      <c r="D84" s="189" t="s">
        <v>61</v>
      </c>
      <c r="E84" s="189" t="s">
        <v>57</v>
      </c>
      <c r="F84" s="189" t="s">
        <v>58</v>
      </c>
      <c r="G84" s="189" t="s">
        <v>190</v>
      </c>
      <c r="H84" s="189" t="s">
        <v>191</v>
      </c>
      <c r="I84" s="190" t="s">
        <v>192</v>
      </c>
      <c r="J84" s="189" t="s">
        <v>186</v>
      </c>
      <c r="K84" s="191" t="s">
        <v>193</v>
      </c>
      <c r="L84" s="192"/>
      <c r="M84" s="93" t="s">
        <v>32</v>
      </c>
      <c r="N84" s="94" t="s">
        <v>46</v>
      </c>
      <c r="O84" s="94" t="s">
        <v>194</v>
      </c>
      <c r="P84" s="94" t="s">
        <v>195</v>
      </c>
      <c r="Q84" s="94" t="s">
        <v>196</v>
      </c>
      <c r="R84" s="94" t="s">
        <v>197</v>
      </c>
      <c r="S84" s="94" t="s">
        <v>198</v>
      </c>
      <c r="T84" s="95" t="s">
        <v>199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200</v>
      </c>
      <c r="D85" s="41"/>
      <c r="E85" s="41"/>
      <c r="F85" s="41"/>
      <c r="G85" s="41"/>
      <c r="H85" s="41"/>
      <c r="I85" s="147"/>
      <c r="J85" s="193">
        <f>BK85</f>
        <v>0</v>
      </c>
      <c r="K85" s="41"/>
      <c r="L85" s="45"/>
      <c r="M85" s="96"/>
      <c r="N85" s="194"/>
      <c r="O85" s="97"/>
      <c r="P85" s="195">
        <f>SUM(P86:P347)</f>
        <v>0</v>
      </c>
      <c r="Q85" s="97"/>
      <c r="R85" s="195">
        <f>SUM(R86:R347)</f>
        <v>3</v>
      </c>
      <c r="S85" s="97"/>
      <c r="T85" s="196">
        <f>SUM(T86:T347)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7" t="s">
        <v>75</v>
      </c>
      <c r="AU85" s="17" t="s">
        <v>187</v>
      </c>
      <c r="BK85" s="197">
        <f>SUM(BK86:BK347)</f>
        <v>0</v>
      </c>
    </row>
    <row r="86" s="2" customFormat="1" ht="24" customHeight="1">
      <c r="A86" s="39"/>
      <c r="B86" s="40"/>
      <c r="C86" s="198" t="s">
        <v>83</v>
      </c>
      <c r="D86" s="198" t="s">
        <v>201</v>
      </c>
      <c r="E86" s="199" t="s">
        <v>1350</v>
      </c>
      <c r="F86" s="200" t="s">
        <v>1351</v>
      </c>
      <c r="G86" s="201" t="s">
        <v>239</v>
      </c>
      <c r="H86" s="202">
        <v>1025</v>
      </c>
      <c r="I86" s="203"/>
      <c r="J86" s="204">
        <f>ROUND(I86*H86,2)</f>
        <v>0</v>
      </c>
      <c r="K86" s="200" t="s">
        <v>212</v>
      </c>
      <c r="L86" s="205"/>
      <c r="M86" s="206" t="s">
        <v>32</v>
      </c>
      <c r="N86" s="207" t="s">
        <v>47</v>
      </c>
      <c r="O86" s="85"/>
      <c r="P86" s="208">
        <f>O86*H86</f>
        <v>0</v>
      </c>
      <c r="Q86" s="208">
        <v>0</v>
      </c>
      <c r="R86" s="208">
        <f>Q86*H86</f>
        <v>0</v>
      </c>
      <c r="S86" s="208">
        <v>0</v>
      </c>
      <c r="T86" s="209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0" t="s">
        <v>213</v>
      </c>
      <c r="AT86" s="210" t="s">
        <v>201</v>
      </c>
      <c r="AU86" s="210" t="s">
        <v>76</v>
      </c>
      <c r="AY86" s="17" t="s">
        <v>206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17" t="s">
        <v>83</v>
      </c>
      <c r="BK86" s="211">
        <f>ROUND(I86*H86,2)</f>
        <v>0</v>
      </c>
      <c r="BL86" s="17" t="s">
        <v>214</v>
      </c>
      <c r="BM86" s="210" t="s">
        <v>1352</v>
      </c>
    </row>
    <row r="87" s="2" customFormat="1" ht="24" customHeight="1">
      <c r="A87" s="39"/>
      <c r="B87" s="40"/>
      <c r="C87" s="198" t="s">
        <v>85</v>
      </c>
      <c r="D87" s="198" t="s">
        <v>201</v>
      </c>
      <c r="E87" s="199" t="s">
        <v>265</v>
      </c>
      <c r="F87" s="200" t="s">
        <v>266</v>
      </c>
      <c r="G87" s="201" t="s">
        <v>239</v>
      </c>
      <c r="H87" s="202">
        <v>1695</v>
      </c>
      <c r="I87" s="203"/>
      <c r="J87" s="204">
        <f>ROUND(I87*H87,2)</f>
        <v>0</v>
      </c>
      <c r="K87" s="200" t="s">
        <v>212</v>
      </c>
      <c r="L87" s="205"/>
      <c r="M87" s="206" t="s">
        <v>32</v>
      </c>
      <c r="N87" s="207" t="s">
        <v>47</v>
      </c>
      <c r="O87" s="85"/>
      <c r="P87" s="208">
        <f>O87*H87</f>
        <v>0</v>
      </c>
      <c r="Q87" s="208">
        <v>0</v>
      </c>
      <c r="R87" s="208">
        <f>Q87*H87</f>
        <v>0</v>
      </c>
      <c r="S87" s="208">
        <v>0</v>
      </c>
      <c r="T87" s="209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0" t="s">
        <v>213</v>
      </c>
      <c r="AT87" s="210" t="s">
        <v>201</v>
      </c>
      <c r="AU87" s="210" t="s">
        <v>76</v>
      </c>
      <c r="AY87" s="17" t="s">
        <v>206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17" t="s">
        <v>83</v>
      </c>
      <c r="BK87" s="211">
        <f>ROUND(I87*H87,2)</f>
        <v>0</v>
      </c>
      <c r="BL87" s="17" t="s">
        <v>214</v>
      </c>
      <c r="BM87" s="210" t="s">
        <v>1353</v>
      </c>
    </row>
    <row r="88" s="2" customFormat="1" ht="24" customHeight="1">
      <c r="A88" s="39"/>
      <c r="B88" s="40"/>
      <c r="C88" s="198" t="s">
        <v>216</v>
      </c>
      <c r="D88" s="198" t="s">
        <v>201</v>
      </c>
      <c r="E88" s="199" t="s">
        <v>269</v>
      </c>
      <c r="F88" s="200" t="s">
        <v>270</v>
      </c>
      <c r="G88" s="201" t="s">
        <v>239</v>
      </c>
      <c r="H88" s="202">
        <v>60</v>
      </c>
      <c r="I88" s="203"/>
      <c r="J88" s="204">
        <f>ROUND(I88*H88,2)</f>
        <v>0</v>
      </c>
      <c r="K88" s="200" t="s">
        <v>212</v>
      </c>
      <c r="L88" s="205"/>
      <c r="M88" s="206" t="s">
        <v>32</v>
      </c>
      <c r="N88" s="207" t="s">
        <v>47</v>
      </c>
      <c r="O88" s="85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0" t="s">
        <v>213</v>
      </c>
      <c r="AT88" s="210" t="s">
        <v>201</v>
      </c>
      <c r="AU88" s="210" t="s">
        <v>76</v>
      </c>
      <c r="AY88" s="17" t="s">
        <v>206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7" t="s">
        <v>83</v>
      </c>
      <c r="BK88" s="211">
        <f>ROUND(I88*H88,2)</f>
        <v>0</v>
      </c>
      <c r="BL88" s="17" t="s">
        <v>214</v>
      </c>
      <c r="BM88" s="210" t="s">
        <v>1354</v>
      </c>
    </row>
    <row r="89" s="2" customFormat="1" ht="24" customHeight="1">
      <c r="A89" s="39"/>
      <c r="B89" s="40"/>
      <c r="C89" s="198" t="s">
        <v>220</v>
      </c>
      <c r="D89" s="198" t="s">
        <v>201</v>
      </c>
      <c r="E89" s="199" t="s">
        <v>273</v>
      </c>
      <c r="F89" s="200" t="s">
        <v>274</v>
      </c>
      <c r="G89" s="201" t="s">
        <v>239</v>
      </c>
      <c r="H89" s="202">
        <v>2185</v>
      </c>
      <c r="I89" s="203"/>
      <c r="J89" s="204">
        <f>ROUND(I89*H89,2)</f>
        <v>0</v>
      </c>
      <c r="K89" s="200" t="s">
        <v>212</v>
      </c>
      <c r="L89" s="205"/>
      <c r="M89" s="206" t="s">
        <v>32</v>
      </c>
      <c r="N89" s="207" t="s">
        <v>47</v>
      </c>
      <c r="O89" s="85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9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0" t="s">
        <v>213</v>
      </c>
      <c r="AT89" s="210" t="s">
        <v>201</v>
      </c>
      <c r="AU89" s="210" t="s">
        <v>76</v>
      </c>
      <c r="AY89" s="17" t="s">
        <v>206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7" t="s">
        <v>83</v>
      </c>
      <c r="BK89" s="211">
        <f>ROUND(I89*H89,2)</f>
        <v>0</v>
      </c>
      <c r="BL89" s="17" t="s">
        <v>214</v>
      </c>
      <c r="BM89" s="210" t="s">
        <v>1355</v>
      </c>
    </row>
    <row r="90" s="2" customFormat="1" ht="24" customHeight="1">
      <c r="A90" s="39"/>
      <c r="B90" s="40"/>
      <c r="C90" s="198" t="s">
        <v>224</v>
      </c>
      <c r="D90" s="198" t="s">
        <v>201</v>
      </c>
      <c r="E90" s="199" t="s">
        <v>277</v>
      </c>
      <c r="F90" s="200" t="s">
        <v>278</v>
      </c>
      <c r="G90" s="201" t="s">
        <v>239</v>
      </c>
      <c r="H90" s="202">
        <v>15</v>
      </c>
      <c r="I90" s="203"/>
      <c r="J90" s="204">
        <f>ROUND(I90*H90,2)</f>
        <v>0</v>
      </c>
      <c r="K90" s="200" t="s">
        <v>212</v>
      </c>
      <c r="L90" s="205"/>
      <c r="M90" s="206" t="s">
        <v>32</v>
      </c>
      <c r="N90" s="207" t="s">
        <v>47</v>
      </c>
      <c r="O90" s="85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0" t="s">
        <v>213</v>
      </c>
      <c r="AT90" s="210" t="s">
        <v>201</v>
      </c>
      <c r="AU90" s="210" t="s">
        <v>76</v>
      </c>
      <c r="AY90" s="17" t="s">
        <v>206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7" t="s">
        <v>83</v>
      </c>
      <c r="BK90" s="211">
        <f>ROUND(I90*H90,2)</f>
        <v>0</v>
      </c>
      <c r="BL90" s="17" t="s">
        <v>214</v>
      </c>
      <c r="BM90" s="210" t="s">
        <v>1356</v>
      </c>
    </row>
    <row r="91" s="2" customFormat="1" ht="24" customHeight="1">
      <c r="A91" s="39"/>
      <c r="B91" s="40"/>
      <c r="C91" s="198" t="s">
        <v>228</v>
      </c>
      <c r="D91" s="198" t="s">
        <v>201</v>
      </c>
      <c r="E91" s="199" t="s">
        <v>1357</v>
      </c>
      <c r="F91" s="200" t="s">
        <v>1358</v>
      </c>
      <c r="G91" s="201" t="s">
        <v>239</v>
      </c>
      <c r="H91" s="202">
        <v>1390</v>
      </c>
      <c r="I91" s="203"/>
      <c r="J91" s="204">
        <f>ROUND(I91*H91,2)</f>
        <v>0</v>
      </c>
      <c r="K91" s="200" t="s">
        <v>212</v>
      </c>
      <c r="L91" s="205"/>
      <c r="M91" s="206" t="s">
        <v>32</v>
      </c>
      <c r="N91" s="207" t="s">
        <v>47</v>
      </c>
      <c r="O91" s="85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0" t="s">
        <v>213</v>
      </c>
      <c r="AT91" s="210" t="s">
        <v>201</v>
      </c>
      <c r="AU91" s="210" t="s">
        <v>76</v>
      </c>
      <c r="AY91" s="17" t="s">
        <v>206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7" t="s">
        <v>83</v>
      </c>
      <c r="BK91" s="211">
        <f>ROUND(I91*H91,2)</f>
        <v>0</v>
      </c>
      <c r="BL91" s="17" t="s">
        <v>214</v>
      </c>
      <c r="BM91" s="210" t="s">
        <v>1359</v>
      </c>
    </row>
    <row r="92" s="2" customFormat="1" ht="24" customHeight="1">
      <c r="A92" s="39"/>
      <c r="B92" s="40"/>
      <c r="C92" s="198" t="s">
        <v>232</v>
      </c>
      <c r="D92" s="198" t="s">
        <v>201</v>
      </c>
      <c r="E92" s="199" t="s">
        <v>288</v>
      </c>
      <c r="F92" s="200" t="s">
        <v>289</v>
      </c>
      <c r="G92" s="201" t="s">
        <v>239</v>
      </c>
      <c r="H92" s="202">
        <v>15</v>
      </c>
      <c r="I92" s="203"/>
      <c r="J92" s="204">
        <f>ROUND(I92*H92,2)</f>
        <v>0</v>
      </c>
      <c r="K92" s="200" t="s">
        <v>212</v>
      </c>
      <c r="L92" s="205"/>
      <c r="M92" s="206" t="s">
        <v>32</v>
      </c>
      <c r="N92" s="207" t="s">
        <v>47</v>
      </c>
      <c r="O92" s="85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0" t="s">
        <v>213</v>
      </c>
      <c r="AT92" s="210" t="s">
        <v>201</v>
      </c>
      <c r="AU92" s="210" t="s">
        <v>76</v>
      </c>
      <c r="AY92" s="17" t="s">
        <v>206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7" t="s">
        <v>83</v>
      </c>
      <c r="BK92" s="211">
        <f>ROUND(I92*H92,2)</f>
        <v>0</v>
      </c>
      <c r="BL92" s="17" t="s">
        <v>214</v>
      </c>
      <c r="BM92" s="210" t="s">
        <v>1360</v>
      </c>
    </row>
    <row r="93" s="2" customFormat="1" ht="24" customHeight="1">
      <c r="A93" s="39"/>
      <c r="B93" s="40"/>
      <c r="C93" s="198" t="s">
        <v>236</v>
      </c>
      <c r="D93" s="198" t="s">
        <v>201</v>
      </c>
      <c r="E93" s="199" t="s">
        <v>292</v>
      </c>
      <c r="F93" s="200" t="s">
        <v>293</v>
      </c>
      <c r="G93" s="201" t="s">
        <v>239</v>
      </c>
      <c r="H93" s="202">
        <v>15</v>
      </c>
      <c r="I93" s="203"/>
      <c r="J93" s="204">
        <f>ROUND(I93*H93,2)</f>
        <v>0</v>
      </c>
      <c r="K93" s="200" t="s">
        <v>212</v>
      </c>
      <c r="L93" s="205"/>
      <c r="M93" s="206" t="s">
        <v>32</v>
      </c>
      <c r="N93" s="207" t="s">
        <v>47</v>
      </c>
      <c r="O93" s="85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0" t="s">
        <v>213</v>
      </c>
      <c r="AT93" s="210" t="s">
        <v>201</v>
      </c>
      <c r="AU93" s="210" t="s">
        <v>76</v>
      </c>
      <c r="AY93" s="17" t="s">
        <v>206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7" t="s">
        <v>83</v>
      </c>
      <c r="BK93" s="211">
        <f>ROUND(I93*H93,2)</f>
        <v>0</v>
      </c>
      <c r="BL93" s="17" t="s">
        <v>214</v>
      </c>
      <c r="BM93" s="210" t="s">
        <v>1361</v>
      </c>
    </row>
    <row r="94" s="2" customFormat="1" ht="24" customHeight="1">
      <c r="A94" s="39"/>
      <c r="B94" s="40"/>
      <c r="C94" s="198" t="s">
        <v>241</v>
      </c>
      <c r="D94" s="198" t="s">
        <v>201</v>
      </c>
      <c r="E94" s="199" t="s">
        <v>296</v>
      </c>
      <c r="F94" s="200" t="s">
        <v>297</v>
      </c>
      <c r="G94" s="201" t="s">
        <v>239</v>
      </c>
      <c r="H94" s="202">
        <v>15</v>
      </c>
      <c r="I94" s="203"/>
      <c r="J94" s="204">
        <f>ROUND(I94*H94,2)</f>
        <v>0</v>
      </c>
      <c r="K94" s="200" t="s">
        <v>212</v>
      </c>
      <c r="L94" s="205"/>
      <c r="M94" s="206" t="s">
        <v>32</v>
      </c>
      <c r="N94" s="207" t="s">
        <v>47</v>
      </c>
      <c r="O94" s="85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0" t="s">
        <v>213</v>
      </c>
      <c r="AT94" s="210" t="s">
        <v>201</v>
      </c>
      <c r="AU94" s="210" t="s">
        <v>76</v>
      </c>
      <c r="AY94" s="17" t="s">
        <v>206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7" t="s">
        <v>83</v>
      </c>
      <c r="BK94" s="211">
        <f>ROUND(I94*H94,2)</f>
        <v>0</v>
      </c>
      <c r="BL94" s="17" t="s">
        <v>214</v>
      </c>
      <c r="BM94" s="210" t="s">
        <v>1362</v>
      </c>
    </row>
    <row r="95" s="2" customFormat="1" ht="24" customHeight="1">
      <c r="A95" s="39"/>
      <c r="B95" s="40"/>
      <c r="C95" s="198" t="s">
        <v>245</v>
      </c>
      <c r="D95" s="198" t="s">
        <v>201</v>
      </c>
      <c r="E95" s="199" t="s">
        <v>300</v>
      </c>
      <c r="F95" s="200" t="s">
        <v>301</v>
      </c>
      <c r="G95" s="201" t="s">
        <v>239</v>
      </c>
      <c r="H95" s="202">
        <v>15</v>
      </c>
      <c r="I95" s="203"/>
      <c r="J95" s="204">
        <f>ROUND(I95*H95,2)</f>
        <v>0</v>
      </c>
      <c r="K95" s="200" t="s">
        <v>212</v>
      </c>
      <c r="L95" s="205"/>
      <c r="M95" s="206" t="s">
        <v>32</v>
      </c>
      <c r="N95" s="207" t="s">
        <v>47</v>
      </c>
      <c r="O95" s="85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0" t="s">
        <v>213</v>
      </c>
      <c r="AT95" s="210" t="s">
        <v>201</v>
      </c>
      <c r="AU95" s="210" t="s">
        <v>76</v>
      </c>
      <c r="AY95" s="17" t="s">
        <v>206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7" t="s">
        <v>83</v>
      </c>
      <c r="BK95" s="211">
        <f>ROUND(I95*H95,2)</f>
        <v>0</v>
      </c>
      <c r="BL95" s="17" t="s">
        <v>214</v>
      </c>
      <c r="BM95" s="210" t="s">
        <v>1363</v>
      </c>
    </row>
    <row r="96" s="2" customFormat="1" ht="24" customHeight="1">
      <c r="A96" s="39"/>
      <c r="B96" s="40"/>
      <c r="C96" s="198" t="s">
        <v>249</v>
      </c>
      <c r="D96" s="198" t="s">
        <v>201</v>
      </c>
      <c r="E96" s="199" t="s">
        <v>304</v>
      </c>
      <c r="F96" s="200" t="s">
        <v>305</v>
      </c>
      <c r="G96" s="201" t="s">
        <v>204</v>
      </c>
      <c r="H96" s="202">
        <v>1</v>
      </c>
      <c r="I96" s="203"/>
      <c r="J96" s="204">
        <f>ROUND(I96*H96,2)</f>
        <v>0</v>
      </c>
      <c r="K96" s="200" t="s">
        <v>212</v>
      </c>
      <c r="L96" s="205"/>
      <c r="M96" s="206" t="s">
        <v>32</v>
      </c>
      <c r="N96" s="207" t="s">
        <v>47</v>
      </c>
      <c r="O96" s="85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0" t="s">
        <v>213</v>
      </c>
      <c r="AT96" s="210" t="s">
        <v>201</v>
      </c>
      <c r="AU96" s="210" t="s">
        <v>76</v>
      </c>
      <c r="AY96" s="17" t="s">
        <v>206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7" t="s">
        <v>83</v>
      </c>
      <c r="BK96" s="211">
        <f>ROUND(I96*H96,2)</f>
        <v>0</v>
      </c>
      <c r="BL96" s="17" t="s">
        <v>214</v>
      </c>
      <c r="BM96" s="210" t="s">
        <v>1364</v>
      </c>
    </row>
    <row r="97" s="2" customFormat="1" ht="24" customHeight="1">
      <c r="A97" s="39"/>
      <c r="B97" s="40"/>
      <c r="C97" s="198" t="s">
        <v>253</v>
      </c>
      <c r="D97" s="198" t="s">
        <v>201</v>
      </c>
      <c r="E97" s="199" t="s">
        <v>308</v>
      </c>
      <c r="F97" s="200" t="s">
        <v>309</v>
      </c>
      <c r="G97" s="201" t="s">
        <v>239</v>
      </c>
      <c r="H97" s="202">
        <v>2850</v>
      </c>
      <c r="I97" s="203"/>
      <c r="J97" s="204">
        <f>ROUND(I97*H97,2)</f>
        <v>0</v>
      </c>
      <c r="K97" s="200" t="s">
        <v>212</v>
      </c>
      <c r="L97" s="205"/>
      <c r="M97" s="206" t="s">
        <v>32</v>
      </c>
      <c r="N97" s="207" t="s">
        <v>47</v>
      </c>
      <c r="O97" s="85"/>
      <c r="P97" s="208">
        <f>O97*H97</f>
        <v>0</v>
      </c>
      <c r="Q97" s="208">
        <v>0</v>
      </c>
      <c r="R97" s="208">
        <f>Q97*H97</f>
        <v>0</v>
      </c>
      <c r="S97" s="208">
        <v>0</v>
      </c>
      <c r="T97" s="20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0" t="s">
        <v>213</v>
      </c>
      <c r="AT97" s="210" t="s">
        <v>201</v>
      </c>
      <c r="AU97" s="210" t="s">
        <v>76</v>
      </c>
      <c r="AY97" s="17" t="s">
        <v>206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7" t="s">
        <v>83</v>
      </c>
      <c r="BK97" s="211">
        <f>ROUND(I97*H97,2)</f>
        <v>0</v>
      </c>
      <c r="BL97" s="17" t="s">
        <v>214</v>
      </c>
      <c r="BM97" s="210" t="s">
        <v>1365</v>
      </c>
    </row>
    <row r="98" s="2" customFormat="1" ht="24" customHeight="1">
      <c r="A98" s="39"/>
      <c r="B98" s="40"/>
      <c r="C98" s="198" t="s">
        <v>257</v>
      </c>
      <c r="D98" s="198" t="s">
        <v>201</v>
      </c>
      <c r="E98" s="199" t="s">
        <v>1366</v>
      </c>
      <c r="F98" s="200" t="s">
        <v>1367</v>
      </c>
      <c r="G98" s="201" t="s">
        <v>204</v>
      </c>
      <c r="H98" s="202">
        <v>1</v>
      </c>
      <c r="I98" s="203"/>
      <c r="J98" s="204">
        <f>ROUND(I98*H98,2)</f>
        <v>0</v>
      </c>
      <c r="K98" s="200" t="s">
        <v>212</v>
      </c>
      <c r="L98" s="205"/>
      <c r="M98" s="206" t="s">
        <v>32</v>
      </c>
      <c r="N98" s="207" t="s">
        <v>47</v>
      </c>
      <c r="O98" s="85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0" t="s">
        <v>205</v>
      </c>
      <c r="AT98" s="210" t="s">
        <v>201</v>
      </c>
      <c r="AU98" s="210" t="s">
        <v>76</v>
      </c>
      <c r="AY98" s="17" t="s">
        <v>206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7" t="s">
        <v>83</v>
      </c>
      <c r="BK98" s="211">
        <f>ROUND(I98*H98,2)</f>
        <v>0</v>
      </c>
      <c r="BL98" s="17" t="s">
        <v>205</v>
      </c>
      <c r="BM98" s="210" t="s">
        <v>1368</v>
      </c>
    </row>
    <row r="99" s="2" customFormat="1" ht="24" customHeight="1">
      <c r="A99" s="39"/>
      <c r="B99" s="40"/>
      <c r="C99" s="198" t="s">
        <v>261</v>
      </c>
      <c r="D99" s="198" t="s">
        <v>201</v>
      </c>
      <c r="E99" s="199" t="s">
        <v>1369</v>
      </c>
      <c r="F99" s="200" t="s">
        <v>1370</v>
      </c>
      <c r="G99" s="201" t="s">
        <v>204</v>
      </c>
      <c r="H99" s="202">
        <v>1</v>
      </c>
      <c r="I99" s="203"/>
      <c r="J99" s="204">
        <f>ROUND(I99*H99,2)</f>
        <v>0</v>
      </c>
      <c r="K99" s="200" t="s">
        <v>212</v>
      </c>
      <c r="L99" s="205"/>
      <c r="M99" s="206" t="s">
        <v>32</v>
      </c>
      <c r="N99" s="207" t="s">
        <v>47</v>
      </c>
      <c r="O99" s="85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0" t="s">
        <v>213</v>
      </c>
      <c r="AT99" s="210" t="s">
        <v>201</v>
      </c>
      <c r="AU99" s="210" t="s">
        <v>76</v>
      </c>
      <c r="AY99" s="17" t="s">
        <v>206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7" t="s">
        <v>83</v>
      </c>
      <c r="BK99" s="211">
        <f>ROUND(I99*H99,2)</f>
        <v>0</v>
      </c>
      <c r="BL99" s="17" t="s">
        <v>214</v>
      </c>
      <c r="BM99" s="210" t="s">
        <v>1371</v>
      </c>
    </row>
    <row r="100" s="2" customFormat="1" ht="24" customHeight="1">
      <c r="A100" s="39"/>
      <c r="B100" s="40"/>
      <c r="C100" s="198" t="s">
        <v>8</v>
      </c>
      <c r="D100" s="198" t="s">
        <v>201</v>
      </c>
      <c r="E100" s="199" t="s">
        <v>1372</v>
      </c>
      <c r="F100" s="200" t="s">
        <v>1373</v>
      </c>
      <c r="G100" s="201" t="s">
        <v>204</v>
      </c>
      <c r="H100" s="202">
        <v>1</v>
      </c>
      <c r="I100" s="203"/>
      <c r="J100" s="204">
        <f>ROUND(I100*H100,2)</f>
        <v>0</v>
      </c>
      <c r="K100" s="200" t="s">
        <v>212</v>
      </c>
      <c r="L100" s="205"/>
      <c r="M100" s="206" t="s">
        <v>32</v>
      </c>
      <c r="N100" s="207" t="s">
        <v>47</v>
      </c>
      <c r="O100" s="85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0" t="s">
        <v>213</v>
      </c>
      <c r="AT100" s="210" t="s">
        <v>201</v>
      </c>
      <c r="AU100" s="210" t="s">
        <v>76</v>
      </c>
      <c r="AY100" s="17" t="s">
        <v>206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7" t="s">
        <v>83</v>
      </c>
      <c r="BK100" s="211">
        <f>ROUND(I100*H100,2)</f>
        <v>0</v>
      </c>
      <c r="BL100" s="17" t="s">
        <v>214</v>
      </c>
      <c r="BM100" s="210" t="s">
        <v>1374</v>
      </c>
    </row>
    <row r="101" s="2" customFormat="1" ht="24" customHeight="1">
      <c r="A101" s="39"/>
      <c r="B101" s="40"/>
      <c r="C101" s="198" t="s">
        <v>268</v>
      </c>
      <c r="D101" s="198" t="s">
        <v>201</v>
      </c>
      <c r="E101" s="199" t="s">
        <v>1375</v>
      </c>
      <c r="F101" s="200" t="s">
        <v>1376</v>
      </c>
      <c r="G101" s="201" t="s">
        <v>204</v>
      </c>
      <c r="H101" s="202">
        <v>1</v>
      </c>
      <c r="I101" s="203"/>
      <c r="J101" s="204">
        <f>ROUND(I101*H101,2)</f>
        <v>0</v>
      </c>
      <c r="K101" s="200" t="s">
        <v>212</v>
      </c>
      <c r="L101" s="205"/>
      <c r="M101" s="206" t="s">
        <v>32</v>
      </c>
      <c r="N101" s="207" t="s">
        <v>47</v>
      </c>
      <c r="O101" s="85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0" t="s">
        <v>213</v>
      </c>
      <c r="AT101" s="210" t="s">
        <v>201</v>
      </c>
      <c r="AU101" s="210" t="s">
        <v>76</v>
      </c>
      <c r="AY101" s="17" t="s">
        <v>206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7" t="s">
        <v>83</v>
      </c>
      <c r="BK101" s="211">
        <f>ROUND(I101*H101,2)</f>
        <v>0</v>
      </c>
      <c r="BL101" s="17" t="s">
        <v>214</v>
      </c>
      <c r="BM101" s="210" t="s">
        <v>1377</v>
      </c>
    </row>
    <row r="102" s="2" customFormat="1" ht="24" customHeight="1">
      <c r="A102" s="39"/>
      <c r="B102" s="40"/>
      <c r="C102" s="198" t="s">
        <v>272</v>
      </c>
      <c r="D102" s="198" t="s">
        <v>201</v>
      </c>
      <c r="E102" s="199" t="s">
        <v>312</v>
      </c>
      <c r="F102" s="200" t="s">
        <v>313</v>
      </c>
      <c r="G102" s="201" t="s">
        <v>204</v>
      </c>
      <c r="H102" s="202">
        <v>20</v>
      </c>
      <c r="I102" s="203"/>
      <c r="J102" s="204">
        <f>ROUND(I102*H102,2)</f>
        <v>0</v>
      </c>
      <c r="K102" s="200" t="s">
        <v>212</v>
      </c>
      <c r="L102" s="205"/>
      <c r="M102" s="206" t="s">
        <v>32</v>
      </c>
      <c r="N102" s="207" t="s">
        <v>47</v>
      </c>
      <c r="O102" s="85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0" t="s">
        <v>213</v>
      </c>
      <c r="AT102" s="210" t="s">
        <v>201</v>
      </c>
      <c r="AU102" s="210" t="s">
        <v>76</v>
      </c>
      <c r="AY102" s="17" t="s">
        <v>206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7" t="s">
        <v>83</v>
      </c>
      <c r="BK102" s="211">
        <f>ROUND(I102*H102,2)</f>
        <v>0</v>
      </c>
      <c r="BL102" s="17" t="s">
        <v>214</v>
      </c>
      <c r="BM102" s="210" t="s">
        <v>1378</v>
      </c>
    </row>
    <row r="103" s="2" customFormat="1" ht="36" customHeight="1">
      <c r="A103" s="39"/>
      <c r="B103" s="40"/>
      <c r="C103" s="198" t="s">
        <v>276</v>
      </c>
      <c r="D103" s="198" t="s">
        <v>201</v>
      </c>
      <c r="E103" s="199" t="s">
        <v>316</v>
      </c>
      <c r="F103" s="200" t="s">
        <v>317</v>
      </c>
      <c r="G103" s="201" t="s">
        <v>204</v>
      </c>
      <c r="H103" s="202">
        <v>1</v>
      </c>
      <c r="I103" s="203"/>
      <c r="J103" s="204">
        <f>ROUND(I103*H103,2)</f>
        <v>0</v>
      </c>
      <c r="K103" s="200" t="s">
        <v>212</v>
      </c>
      <c r="L103" s="205"/>
      <c r="M103" s="206" t="s">
        <v>32</v>
      </c>
      <c r="N103" s="207" t="s">
        <v>47</v>
      </c>
      <c r="O103" s="85"/>
      <c r="P103" s="208">
        <f>O103*H103</f>
        <v>0</v>
      </c>
      <c r="Q103" s="208">
        <v>0</v>
      </c>
      <c r="R103" s="208">
        <f>Q103*H103</f>
        <v>0</v>
      </c>
      <c r="S103" s="208">
        <v>0</v>
      </c>
      <c r="T103" s="20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0" t="s">
        <v>205</v>
      </c>
      <c r="AT103" s="210" t="s">
        <v>201</v>
      </c>
      <c r="AU103" s="210" t="s">
        <v>76</v>
      </c>
      <c r="AY103" s="17" t="s">
        <v>206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7" t="s">
        <v>83</v>
      </c>
      <c r="BK103" s="211">
        <f>ROUND(I103*H103,2)</f>
        <v>0</v>
      </c>
      <c r="BL103" s="17" t="s">
        <v>205</v>
      </c>
      <c r="BM103" s="210" t="s">
        <v>1379</v>
      </c>
    </row>
    <row r="104" s="2" customFormat="1" ht="24" customHeight="1">
      <c r="A104" s="39"/>
      <c r="B104" s="40"/>
      <c r="C104" s="198" t="s">
        <v>280</v>
      </c>
      <c r="D104" s="198" t="s">
        <v>201</v>
      </c>
      <c r="E104" s="199" t="s">
        <v>320</v>
      </c>
      <c r="F104" s="200" t="s">
        <v>321</v>
      </c>
      <c r="G104" s="201" t="s">
        <v>322</v>
      </c>
      <c r="H104" s="202">
        <v>1</v>
      </c>
      <c r="I104" s="203"/>
      <c r="J104" s="204">
        <f>ROUND(I104*H104,2)</f>
        <v>0</v>
      </c>
      <c r="K104" s="200" t="s">
        <v>212</v>
      </c>
      <c r="L104" s="205"/>
      <c r="M104" s="206" t="s">
        <v>32</v>
      </c>
      <c r="N104" s="207" t="s">
        <v>47</v>
      </c>
      <c r="O104" s="85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0" t="s">
        <v>205</v>
      </c>
      <c r="AT104" s="210" t="s">
        <v>201</v>
      </c>
      <c r="AU104" s="210" t="s">
        <v>76</v>
      </c>
      <c r="AY104" s="17" t="s">
        <v>206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7" t="s">
        <v>83</v>
      </c>
      <c r="BK104" s="211">
        <f>ROUND(I104*H104,2)</f>
        <v>0</v>
      </c>
      <c r="BL104" s="17" t="s">
        <v>205</v>
      </c>
      <c r="BM104" s="210" t="s">
        <v>1380</v>
      </c>
    </row>
    <row r="105" s="2" customFormat="1" ht="24" customHeight="1">
      <c r="A105" s="39"/>
      <c r="B105" s="40"/>
      <c r="C105" s="198" t="s">
        <v>284</v>
      </c>
      <c r="D105" s="198" t="s">
        <v>201</v>
      </c>
      <c r="E105" s="199" t="s">
        <v>325</v>
      </c>
      <c r="F105" s="200" t="s">
        <v>326</v>
      </c>
      <c r="G105" s="201" t="s">
        <v>204</v>
      </c>
      <c r="H105" s="202">
        <v>2</v>
      </c>
      <c r="I105" s="203"/>
      <c r="J105" s="204">
        <f>ROUND(I105*H105,2)</f>
        <v>0</v>
      </c>
      <c r="K105" s="200" t="s">
        <v>212</v>
      </c>
      <c r="L105" s="205"/>
      <c r="M105" s="206" t="s">
        <v>32</v>
      </c>
      <c r="N105" s="207" t="s">
        <v>47</v>
      </c>
      <c r="O105" s="85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0" t="s">
        <v>213</v>
      </c>
      <c r="AT105" s="210" t="s">
        <v>201</v>
      </c>
      <c r="AU105" s="210" t="s">
        <v>76</v>
      </c>
      <c r="AY105" s="17" t="s">
        <v>206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7" t="s">
        <v>83</v>
      </c>
      <c r="BK105" s="211">
        <f>ROUND(I105*H105,2)</f>
        <v>0</v>
      </c>
      <c r="BL105" s="17" t="s">
        <v>214</v>
      </c>
      <c r="BM105" s="210" t="s">
        <v>1381</v>
      </c>
    </row>
    <row r="106" s="2" customFormat="1" ht="24" customHeight="1">
      <c r="A106" s="39"/>
      <c r="B106" s="40"/>
      <c r="C106" s="198" t="s">
        <v>7</v>
      </c>
      <c r="D106" s="198" t="s">
        <v>201</v>
      </c>
      <c r="E106" s="199" t="s">
        <v>329</v>
      </c>
      <c r="F106" s="200" t="s">
        <v>330</v>
      </c>
      <c r="G106" s="201" t="s">
        <v>331</v>
      </c>
      <c r="H106" s="202">
        <v>3</v>
      </c>
      <c r="I106" s="203"/>
      <c r="J106" s="204">
        <f>ROUND(I106*H106,2)</f>
        <v>0</v>
      </c>
      <c r="K106" s="200" t="s">
        <v>212</v>
      </c>
      <c r="L106" s="205"/>
      <c r="M106" s="206" t="s">
        <v>32</v>
      </c>
      <c r="N106" s="207" t="s">
        <v>47</v>
      </c>
      <c r="O106" s="85"/>
      <c r="P106" s="208">
        <f>O106*H106</f>
        <v>0</v>
      </c>
      <c r="Q106" s="208">
        <v>1</v>
      </c>
      <c r="R106" s="208">
        <f>Q106*H106</f>
        <v>3</v>
      </c>
      <c r="S106" s="208">
        <v>0</v>
      </c>
      <c r="T106" s="20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0" t="s">
        <v>213</v>
      </c>
      <c r="AT106" s="210" t="s">
        <v>201</v>
      </c>
      <c r="AU106" s="210" t="s">
        <v>76</v>
      </c>
      <c r="AY106" s="17" t="s">
        <v>206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7" t="s">
        <v>83</v>
      </c>
      <c r="BK106" s="211">
        <f>ROUND(I106*H106,2)</f>
        <v>0</v>
      </c>
      <c r="BL106" s="17" t="s">
        <v>214</v>
      </c>
      <c r="BM106" s="210" t="s">
        <v>1382</v>
      </c>
    </row>
    <row r="107" s="2" customFormat="1" ht="24" customHeight="1">
      <c r="A107" s="39"/>
      <c r="B107" s="40"/>
      <c r="C107" s="198" t="s">
        <v>291</v>
      </c>
      <c r="D107" s="198" t="s">
        <v>201</v>
      </c>
      <c r="E107" s="199" t="s">
        <v>334</v>
      </c>
      <c r="F107" s="200" t="s">
        <v>335</v>
      </c>
      <c r="G107" s="201" t="s">
        <v>204</v>
      </c>
      <c r="H107" s="202">
        <v>1</v>
      </c>
      <c r="I107" s="203"/>
      <c r="J107" s="204">
        <f>ROUND(I107*H107,2)</f>
        <v>0</v>
      </c>
      <c r="K107" s="200" t="s">
        <v>212</v>
      </c>
      <c r="L107" s="205"/>
      <c r="M107" s="206" t="s">
        <v>32</v>
      </c>
      <c r="N107" s="207" t="s">
        <v>47</v>
      </c>
      <c r="O107" s="85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0" t="s">
        <v>213</v>
      </c>
      <c r="AT107" s="210" t="s">
        <v>201</v>
      </c>
      <c r="AU107" s="210" t="s">
        <v>76</v>
      </c>
      <c r="AY107" s="17" t="s">
        <v>206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7" t="s">
        <v>83</v>
      </c>
      <c r="BK107" s="211">
        <f>ROUND(I107*H107,2)</f>
        <v>0</v>
      </c>
      <c r="BL107" s="17" t="s">
        <v>214</v>
      </c>
      <c r="BM107" s="210" t="s">
        <v>1383</v>
      </c>
    </row>
    <row r="108" s="2" customFormat="1" ht="24" customHeight="1">
      <c r="A108" s="39"/>
      <c r="B108" s="40"/>
      <c r="C108" s="198" t="s">
        <v>295</v>
      </c>
      <c r="D108" s="198" t="s">
        <v>201</v>
      </c>
      <c r="E108" s="199" t="s">
        <v>338</v>
      </c>
      <c r="F108" s="200" t="s">
        <v>339</v>
      </c>
      <c r="G108" s="201" t="s">
        <v>204</v>
      </c>
      <c r="H108" s="202">
        <v>2</v>
      </c>
      <c r="I108" s="203"/>
      <c r="J108" s="204">
        <f>ROUND(I108*H108,2)</f>
        <v>0</v>
      </c>
      <c r="K108" s="200" t="s">
        <v>212</v>
      </c>
      <c r="L108" s="205"/>
      <c r="M108" s="206" t="s">
        <v>32</v>
      </c>
      <c r="N108" s="207" t="s">
        <v>47</v>
      </c>
      <c r="O108" s="85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0" t="s">
        <v>213</v>
      </c>
      <c r="AT108" s="210" t="s">
        <v>201</v>
      </c>
      <c r="AU108" s="210" t="s">
        <v>76</v>
      </c>
      <c r="AY108" s="17" t="s">
        <v>206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7" t="s">
        <v>83</v>
      </c>
      <c r="BK108" s="211">
        <f>ROUND(I108*H108,2)</f>
        <v>0</v>
      </c>
      <c r="BL108" s="17" t="s">
        <v>214</v>
      </c>
      <c r="BM108" s="210" t="s">
        <v>1384</v>
      </c>
    </row>
    <row r="109" s="2" customFormat="1" ht="24" customHeight="1">
      <c r="A109" s="39"/>
      <c r="B109" s="40"/>
      <c r="C109" s="198" t="s">
        <v>299</v>
      </c>
      <c r="D109" s="198" t="s">
        <v>201</v>
      </c>
      <c r="E109" s="199" t="s">
        <v>342</v>
      </c>
      <c r="F109" s="200" t="s">
        <v>343</v>
      </c>
      <c r="G109" s="201" t="s">
        <v>344</v>
      </c>
      <c r="H109" s="202">
        <v>100</v>
      </c>
      <c r="I109" s="203"/>
      <c r="J109" s="204">
        <f>ROUND(I109*H109,2)</f>
        <v>0</v>
      </c>
      <c r="K109" s="200" t="s">
        <v>212</v>
      </c>
      <c r="L109" s="205"/>
      <c r="M109" s="206" t="s">
        <v>32</v>
      </c>
      <c r="N109" s="207" t="s">
        <v>47</v>
      </c>
      <c r="O109" s="85"/>
      <c r="P109" s="208">
        <f>O109*H109</f>
        <v>0</v>
      </c>
      <c r="Q109" s="208">
        <v>0</v>
      </c>
      <c r="R109" s="208">
        <f>Q109*H109</f>
        <v>0</v>
      </c>
      <c r="S109" s="208">
        <v>0</v>
      </c>
      <c r="T109" s="20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0" t="s">
        <v>213</v>
      </c>
      <c r="AT109" s="210" t="s">
        <v>201</v>
      </c>
      <c r="AU109" s="210" t="s">
        <v>76</v>
      </c>
      <c r="AY109" s="17" t="s">
        <v>206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7" t="s">
        <v>83</v>
      </c>
      <c r="BK109" s="211">
        <f>ROUND(I109*H109,2)</f>
        <v>0</v>
      </c>
      <c r="BL109" s="17" t="s">
        <v>214</v>
      </c>
      <c r="BM109" s="210" t="s">
        <v>1385</v>
      </c>
    </row>
    <row r="110" s="2" customFormat="1" ht="24" customHeight="1">
      <c r="A110" s="39"/>
      <c r="B110" s="40"/>
      <c r="C110" s="198" t="s">
        <v>303</v>
      </c>
      <c r="D110" s="198" t="s">
        <v>201</v>
      </c>
      <c r="E110" s="199" t="s">
        <v>1386</v>
      </c>
      <c r="F110" s="200" t="s">
        <v>1387</v>
      </c>
      <c r="G110" s="201" t="s">
        <v>204</v>
      </c>
      <c r="H110" s="202">
        <v>30</v>
      </c>
      <c r="I110" s="203"/>
      <c r="J110" s="204">
        <f>ROUND(I110*H110,2)</f>
        <v>0</v>
      </c>
      <c r="K110" s="200" t="s">
        <v>212</v>
      </c>
      <c r="L110" s="205"/>
      <c r="M110" s="206" t="s">
        <v>32</v>
      </c>
      <c r="N110" s="207" t="s">
        <v>47</v>
      </c>
      <c r="O110" s="85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0" t="s">
        <v>213</v>
      </c>
      <c r="AT110" s="210" t="s">
        <v>201</v>
      </c>
      <c r="AU110" s="210" t="s">
        <v>76</v>
      </c>
      <c r="AY110" s="17" t="s">
        <v>206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7" t="s">
        <v>83</v>
      </c>
      <c r="BK110" s="211">
        <f>ROUND(I110*H110,2)</f>
        <v>0</v>
      </c>
      <c r="BL110" s="17" t="s">
        <v>214</v>
      </c>
      <c r="BM110" s="210" t="s">
        <v>1388</v>
      </c>
    </row>
    <row r="111" s="2" customFormat="1" ht="24" customHeight="1">
      <c r="A111" s="39"/>
      <c r="B111" s="40"/>
      <c r="C111" s="198" t="s">
        <v>307</v>
      </c>
      <c r="D111" s="198" t="s">
        <v>201</v>
      </c>
      <c r="E111" s="199" t="s">
        <v>351</v>
      </c>
      <c r="F111" s="200" t="s">
        <v>352</v>
      </c>
      <c r="G111" s="201" t="s">
        <v>204</v>
      </c>
      <c r="H111" s="202">
        <v>1</v>
      </c>
      <c r="I111" s="203"/>
      <c r="J111" s="204">
        <f>ROUND(I111*H111,2)</f>
        <v>0</v>
      </c>
      <c r="K111" s="200" t="s">
        <v>212</v>
      </c>
      <c r="L111" s="205"/>
      <c r="M111" s="206" t="s">
        <v>32</v>
      </c>
      <c r="N111" s="207" t="s">
        <v>47</v>
      </c>
      <c r="O111" s="85"/>
      <c r="P111" s="208">
        <f>O111*H111</f>
        <v>0</v>
      </c>
      <c r="Q111" s="208">
        <v>0</v>
      </c>
      <c r="R111" s="208">
        <f>Q111*H111</f>
        <v>0</v>
      </c>
      <c r="S111" s="208">
        <v>0</v>
      </c>
      <c r="T111" s="20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0" t="s">
        <v>205</v>
      </c>
      <c r="AT111" s="210" t="s">
        <v>201</v>
      </c>
      <c r="AU111" s="210" t="s">
        <v>76</v>
      </c>
      <c r="AY111" s="17" t="s">
        <v>206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7" t="s">
        <v>83</v>
      </c>
      <c r="BK111" s="211">
        <f>ROUND(I111*H111,2)</f>
        <v>0</v>
      </c>
      <c r="BL111" s="17" t="s">
        <v>205</v>
      </c>
      <c r="BM111" s="210" t="s">
        <v>1389</v>
      </c>
    </row>
    <row r="112" s="2" customFormat="1" ht="24" customHeight="1">
      <c r="A112" s="39"/>
      <c r="B112" s="40"/>
      <c r="C112" s="198" t="s">
        <v>311</v>
      </c>
      <c r="D112" s="198" t="s">
        <v>201</v>
      </c>
      <c r="E112" s="199" t="s">
        <v>355</v>
      </c>
      <c r="F112" s="200" t="s">
        <v>356</v>
      </c>
      <c r="G112" s="201" t="s">
        <v>204</v>
      </c>
      <c r="H112" s="202">
        <v>11</v>
      </c>
      <c r="I112" s="203"/>
      <c r="J112" s="204">
        <f>ROUND(I112*H112,2)</f>
        <v>0</v>
      </c>
      <c r="K112" s="200" t="s">
        <v>212</v>
      </c>
      <c r="L112" s="205"/>
      <c r="M112" s="206" t="s">
        <v>32</v>
      </c>
      <c r="N112" s="207" t="s">
        <v>47</v>
      </c>
      <c r="O112" s="85"/>
      <c r="P112" s="208">
        <f>O112*H112</f>
        <v>0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0" t="s">
        <v>213</v>
      </c>
      <c r="AT112" s="210" t="s">
        <v>201</v>
      </c>
      <c r="AU112" s="210" t="s">
        <v>76</v>
      </c>
      <c r="AY112" s="17" t="s">
        <v>206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7" t="s">
        <v>83</v>
      </c>
      <c r="BK112" s="211">
        <f>ROUND(I112*H112,2)</f>
        <v>0</v>
      </c>
      <c r="BL112" s="17" t="s">
        <v>214</v>
      </c>
      <c r="BM112" s="210" t="s">
        <v>1390</v>
      </c>
    </row>
    <row r="113" s="2" customFormat="1">
      <c r="A113" s="39"/>
      <c r="B113" s="40"/>
      <c r="C113" s="41"/>
      <c r="D113" s="212" t="s">
        <v>208</v>
      </c>
      <c r="E113" s="41"/>
      <c r="F113" s="213" t="s">
        <v>358</v>
      </c>
      <c r="G113" s="41"/>
      <c r="H113" s="41"/>
      <c r="I113" s="147"/>
      <c r="J113" s="41"/>
      <c r="K113" s="41"/>
      <c r="L113" s="45"/>
      <c r="M113" s="214"/>
      <c r="N113" s="215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7" t="s">
        <v>208</v>
      </c>
      <c r="AU113" s="17" t="s">
        <v>76</v>
      </c>
    </row>
    <row r="114" s="2" customFormat="1" ht="24" customHeight="1">
      <c r="A114" s="39"/>
      <c r="B114" s="40"/>
      <c r="C114" s="198" t="s">
        <v>315</v>
      </c>
      <c r="D114" s="198" t="s">
        <v>201</v>
      </c>
      <c r="E114" s="199" t="s">
        <v>360</v>
      </c>
      <c r="F114" s="200" t="s">
        <v>361</v>
      </c>
      <c r="G114" s="201" t="s">
        <v>239</v>
      </c>
      <c r="H114" s="202">
        <v>4</v>
      </c>
      <c r="I114" s="203"/>
      <c r="J114" s="204">
        <f>ROUND(I114*H114,2)</f>
        <v>0</v>
      </c>
      <c r="K114" s="200" t="s">
        <v>212</v>
      </c>
      <c r="L114" s="205"/>
      <c r="M114" s="206" t="s">
        <v>32</v>
      </c>
      <c r="N114" s="207" t="s">
        <v>47</v>
      </c>
      <c r="O114" s="85"/>
      <c r="P114" s="208">
        <f>O114*H114</f>
        <v>0</v>
      </c>
      <c r="Q114" s="208">
        <v>0</v>
      </c>
      <c r="R114" s="208">
        <f>Q114*H114</f>
        <v>0</v>
      </c>
      <c r="S114" s="208">
        <v>0</v>
      </c>
      <c r="T114" s="20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0" t="s">
        <v>213</v>
      </c>
      <c r="AT114" s="210" t="s">
        <v>201</v>
      </c>
      <c r="AU114" s="210" t="s">
        <v>76</v>
      </c>
      <c r="AY114" s="17" t="s">
        <v>206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7" t="s">
        <v>83</v>
      </c>
      <c r="BK114" s="211">
        <f>ROUND(I114*H114,2)</f>
        <v>0</v>
      </c>
      <c r="BL114" s="17" t="s">
        <v>214</v>
      </c>
      <c r="BM114" s="210" t="s">
        <v>1391</v>
      </c>
    </row>
    <row r="115" s="2" customFormat="1" ht="24" customHeight="1">
      <c r="A115" s="39"/>
      <c r="B115" s="40"/>
      <c r="C115" s="198" t="s">
        <v>319</v>
      </c>
      <c r="D115" s="198" t="s">
        <v>201</v>
      </c>
      <c r="E115" s="199" t="s">
        <v>364</v>
      </c>
      <c r="F115" s="200" t="s">
        <v>365</v>
      </c>
      <c r="G115" s="201" t="s">
        <v>204</v>
      </c>
      <c r="H115" s="202">
        <v>4</v>
      </c>
      <c r="I115" s="203"/>
      <c r="J115" s="204">
        <f>ROUND(I115*H115,2)</f>
        <v>0</v>
      </c>
      <c r="K115" s="200" t="s">
        <v>212</v>
      </c>
      <c r="L115" s="205"/>
      <c r="M115" s="206" t="s">
        <v>32</v>
      </c>
      <c r="N115" s="207" t="s">
        <v>47</v>
      </c>
      <c r="O115" s="85"/>
      <c r="P115" s="208">
        <f>O115*H115</f>
        <v>0</v>
      </c>
      <c r="Q115" s="208">
        <v>0</v>
      </c>
      <c r="R115" s="208">
        <f>Q115*H115</f>
        <v>0</v>
      </c>
      <c r="S115" s="208">
        <v>0</v>
      </c>
      <c r="T115" s="20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0" t="s">
        <v>213</v>
      </c>
      <c r="AT115" s="210" t="s">
        <v>201</v>
      </c>
      <c r="AU115" s="210" t="s">
        <v>76</v>
      </c>
      <c r="AY115" s="17" t="s">
        <v>206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7" t="s">
        <v>83</v>
      </c>
      <c r="BK115" s="211">
        <f>ROUND(I115*H115,2)</f>
        <v>0</v>
      </c>
      <c r="BL115" s="17" t="s">
        <v>214</v>
      </c>
      <c r="BM115" s="210" t="s">
        <v>1392</v>
      </c>
    </row>
    <row r="116" s="2" customFormat="1" ht="24" customHeight="1">
      <c r="A116" s="39"/>
      <c r="B116" s="40"/>
      <c r="C116" s="198" t="s">
        <v>324</v>
      </c>
      <c r="D116" s="198" t="s">
        <v>201</v>
      </c>
      <c r="E116" s="199" t="s">
        <v>368</v>
      </c>
      <c r="F116" s="200" t="s">
        <v>369</v>
      </c>
      <c r="G116" s="201" t="s">
        <v>204</v>
      </c>
      <c r="H116" s="202">
        <v>8</v>
      </c>
      <c r="I116" s="203"/>
      <c r="J116" s="204">
        <f>ROUND(I116*H116,2)</f>
        <v>0</v>
      </c>
      <c r="K116" s="200" t="s">
        <v>212</v>
      </c>
      <c r="L116" s="205"/>
      <c r="M116" s="206" t="s">
        <v>32</v>
      </c>
      <c r="N116" s="207" t="s">
        <v>47</v>
      </c>
      <c r="O116" s="85"/>
      <c r="P116" s="208">
        <f>O116*H116</f>
        <v>0</v>
      </c>
      <c r="Q116" s="208">
        <v>0</v>
      </c>
      <c r="R116" s="208">
        <f>Q116*H116</f>
        <v>0</v>
      </c>
      <c r="S116" s="208">
        <v>0</v>
      </c>
      <c r="T116" s="20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0" t="s">
        <v>213</v>
      </c>
      <c r="AT116" s="210" t="s">
        <v>201</v>
      </c>
      <c r="AU116" s="210" t="s">
        <v>76</v>
      </c>
      <c r="AY116" s="17" t="s">
        <v>206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7" t="s">
        <v>83</v>
      </c>
      <c r="BK116" s="211">
        <f>ROUND(I116*H116,2)</f>
        <v>0</v>
      </c>
      <c r="BL116" s="17" t="s">
        <v>214</v>
      </c>
      <c r="BM116" s="210" t="s">
        <v>1393</v>
      </c>
    </row>
    <row r="117" s="2" customFormat="1" ht="24" customHeight="1">
      <c r="A117" s="39"/>
      <c r="B117" s="40"/>
      <c r="C117" s="198" t="s">
        <v>328</v>
      </c>
      <c r="D117" s="198" t="s">
        <v>201</v>
      </c>
      <c r="E117" s="199" t="s">
        <v>372</v>
      </c>
      <c r="F117" s="200" t="s">
        <v>373</v>
      </c>
      <c r="G117" s="201" t="s">
        <v>204</v>
      </c>
      <c r="H117" s="202">
        <v>1</v>
      </c>
      <c r="I117" s="203"/>
      <c r="J117" s="204">
        <f>ROUND(I117*H117,2)</f>
        <v>0</v>
      </c>
      <c r="K117" s="200" t="s">
        <v>212</v>
      </c>
      <c r="L117" s="205"/>
      <c r="M117" s="206" t="s">
        <v>32</v>
      </c>
      <c r="N117" s="207" t="s">
        <v>47</v>
      </c>
      <c r="O117" s="85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0" t="s">
        <v>213</v>
      </c>
      <c r="AT117" s="210" t="s">
        <v>201</v>
      </c>
      <c r="AU117" s="210" t="s">
        <v>76</v>
      </c>
      <c r="AY117" s="17" t="s">
        <v>206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7" t="s">
        <v>83</v>
      </c>
      <c r="BK117" s="211">
        <f>ROUND(I117*H117,2)</f>
        <v>0</v>
      </c>
      <c r="BL117" s="17" t="s">
        <v>214</v>
      </c>
      <c r="BM117" s="210" t="s">
        <v>1394</v>
      </c>
    </row>
    <row r="118" s="2" customFormat="1" ht="24" customHeight="1">
      <c r="A118" s="39"/>
      <c r="B118" s="40"/>
      <c r="C118" s="198" t="s">
        <v>333</v>
      </c>
      <c r="D118" s="198" t="s">
        <v>201</v>
      </c>
      <c r="E118" s="199" t="s">
        <v>376</v>
      </c>
      <c r="F118" s="200" t="s">
        <v>377</v>
      </c>
      <c r="G118" s="201" t="s">
        <v>204</v>
      </c>
      <c r="H118" s="202">
        <v>1</v>
      </c>
      <c r="I118" s="203"/>
      <c r="J118" s="204">
        <f>ROUND(I118*H118,2)</f>
        <v>0</v>
      </c>
      <c r="K118" s="200" t="s">
        <v>212</v>
      </c>
      <c r="L118" s="205"/>
      <c r="M118" s="206" t="s">
        <v>32</v>
      </c>
      <c r="N118" s="207" t="s">
        <v>47</v>
      </c>
      <c r="O118" s="85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0" t="s">
        <v>213</v>
      </c>
      <c r="AT118" s="210" t="s">
        <v>201</v>
      </c>
      <c r="AU118" s="210" t="s">
        <v>76</v>
      </c>
      <c r="AY118" s="17" t="s">
        <v>206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7" t="s">
        <v>83</v>
      </c>
      <c r="BK118" s="211">
        <f>ROUND(I118*H118,2)</f>
        <v>0</v>
      </c>
      <c r="BL118" s="17" t="s">
        <v>214</v>
      </c>
      <c r="BM118" s="210" t="s">
        <v>1395</v>
      </c>
    </row>
    <row r="119" s="2" customFormat="1" ht="24" customHeight="1">
      <c r="A119" s="39"/>
      <c r="B119" s="40"/>
      <c r="C119" s="198" t="s">
        <v>337</v>
      </c>
      <c r="D119" s="198" t="s">
        <v>201</v>
      </c>
      <c r="E119" s="199" t="s">
        <v>380</v>
      </c>
      <c r="F119" s="200" t="s">
        <v>381</v>
      </c>
      <c r="G119" s="201" t="s">
        <v>204</v>
      </c>
      <c r="H119" s="202">
        <v>1</v>
      </c>
      <c r="I119" s="203"/>
      <c r="J119" s="204">
        <f>ROUND(I119*H119,2)</f>
        <v>0</v>
      </c>
      <c r="K119" s="200" t="s">
        <v>212</v>
      </c>
      <c r="L119" s="205"/>
      <c r="M119" s="206" t="s">
        <v>32</v>
      </c>
      <c r="N119" s="207" t="s">
        <v>47</v>
      </c>
      <c r="O119" s="85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0" t="s">
        <v>205</v>
      </c>
      <c r="AT119" s="210" t="s">
        <v>201</v>
      </c>
      <c r="AU119" s="210" t="s">
        <v>76</v>
      </c>
      <c r="AY119" s="17" t="s">
        <v>206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7" t="s">
        <v>83</v>
      </c>
      <c r="BK119" s="211">
        <f>ROUND(I119*H119,2)</f>
        <v>0</v>
      </c>
      <c r="BL119" s="17" t="s">
        <v>205</v>
      </c>
      <c r="BM119" s="210" t="s">
        <v>1396</v>
      </c>
    </row>
    <row r="120" s="2" customFormat="1" ht="24" customHeight="1">
      <c r="A120" s="39"/>
      <c r="B120" s="40"/>
      <c r="C120" s="198" t="s">
        <v>341</v>
      </c>
      <c r="D120" s="198" t="s">
        <v>201</v>
      </c>
      <c r="E120" s="199" t="s">
        <v>384</v>
      </c>
      <c r="F120" s="200" t="s">
        <v>385</v>
      </c>
      <c r="G120" s="201" t="s">
        <v>239</v>
      </c>
      <c r="H120" s="202">
        <v>60</v>
      </c>
      <c r="I120" s="203"/>
      <c r="J120" s="204">
        <f>ROUND(I120*H120,2)</f>
        <v>0</v>
      </c>
      <c r="K120" s="200" t="s">
        <v>212</v>
      </c>
      <c r="L120" s="205"/>
      <c r="M120" s="206" t="s">
        <v>32</v>
      </c>
      <c r="N120" s="207" t="s">
        <v>47</v>
      </c>
      <c r="O120" s="85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0" t="s">
        <v>213</v>
      </c>
      <c r="AT120" s="210" t="s">
        <v>201</v>
      </c>
      <c r="AU120" s="210" t="s">
        <v>76</v>
      </c>
      <c r="AY120" s="17" t="s">
        <v>206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7" t="s">
        <v>83</v>
      </c>
      <c r="BK120" s="211">
        <f>ROUND(I120*H120,2)</f>
        <v>0</v>
      </c>
      <c r="BL120" s="17" t="s">
        <v>214</v>
      </c>
      <c r="BM120" s="210" t="s">
        <v>1397</v>
      </c>
    </row>
    <row r="121" s="2" customFormat="1" ht="24" customHeight="1">
      <c r="A121" s="39"/>
      <c r="B121" s="40"/>
      <c r="C121" s="198" t="s">
        <v>346</v>
      </c>
      <c r="D121" s="198" t="s">
        <v>201</v>
      </c>
      <c r="E121" s="199" t="s">
        <v>388</v>
      </c>
      <c r="F121" s="200" t="s">
        <v>389</v>
      </c>
      <c r="G121" s="201" t="s">
        <v>239</v>
      </c>
      <c r="H121" s="202">
        <v>30</v>
      </c>
      <c r="I121" s="203"/>
      <c r="J121" s="204">
        <f>ROUND(I121*H121,2)</f>
        <v>0</v>
      </c>
      <c r="K121" s="200" t="s">
        <v>212</v>
      </c>
      <c r="L121" s="205"/>
      <c r="M121" s="206" t="s">
        <v>32</v>
      </c>
      <c r="N121" s="207" t="s">
        <v>47</v>
      </c>
      <c r="O121" s="85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0" t="s">
        <v>213</v>
      </c>
      <c r="AT121" s="210" t="s">
        <v>201</v>
      </c>
      <c r="AU121" s="210" t="s">
        <v>76</v>
      </c>
      <c r="AY121" s="17" t="s">
        <v>206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7" t="s">
        <v>83</v>
      </c>
      <c r="BK121" s="211">
        <f>ROUND(I121*H121,2)</f>
        <v>0</v>
      </c>
      <c r="BL121" s="17" t="s">
        <v>214</v>
      </c>
      <c r="BM121" s="210" t="s">
        <v>1398</v>
      </c>
    </row>
    <row r="122" s="2" customFormat="1" ht="24" customHeight="1">
      <c r="A122" s="39"/>
      <c r="B122" s="40"/>
      <c r="C122" s="198" t="s">
        <v>350</v>
      </c>
      <c r="D122" s="198" t="s">
        <v>201</v>
      </c>
      <c r="E122" s="199" t="s">
        <v>392</v>
      </c>
      <c r="F122" s="200" t="s">
        <v>393</v>
      </c>
      <c r="G122" s="201" t="s">
        <v>239</v>
      </c>
      <c r="H122" s="202">
        <v>18</v>
      </c>
      <c r="I122" s="203"/>
      <c r="J122" s="204">
        <f>ROUND(I122*H122,2)</f>
        <v>0</v>
      </c>
      <c r="K122" s="200" t="s">
        <v>212</v>
      </c>
      <c r="L122" s="205"/>
      <c r="M122" s="206" t="s">
        <v>32</v>
      </c>
      <c r="N122" s="207" t="s">
        <v>47</v>
      </c>
      <c r="O122" s="85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0" t="s">
        <v>213</v>
      </c>
      <c r="AT122" s="210" t="s">
        <v>201</v>
      </c>
      <c r="AU122" s="210" t="s">
        <v>76</v>
      </c>
      <c r="AY122" s="17" t="s">
        <v>206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7" t="s">
        <v>83</v>
      </c>
      <c r="BK122" s="211">
        <f>ROUND(I122*H122,2)</f>
        <v>0</v>
      </c>
      <c r="BL122" s="17" t="s">
        <v>214</v>
      </c>
      <c r="BM122" s="210" t="s">
        <v>1399</v>
      </c>
    </row>
    <row r="123" s="2" customFormat="1" ht="36" customHeight="1">
      <c r="A123" s="39"/>
      <c r="B123" s="40"/>
      <c r="C123" s="198" t="s">
        <v>354</v>
      </c>
      <c r="D123" s="198" t="s">
        <v>201</v>
      </c>
      <c r="E123" s="199" t="s">
        <v>396</v>
      </c>
      <c r="F123" s="200" t="s">
        <v>397</v>
      </c>
      <c r="G123" s="201" t="s">
        <v>204</v>
      </c>
      <c r="H123" s="202">
        <v>1</v>
      </c>
      <c r="I123" s="203"/>
      <c r="J123" s="204">
        <f>ROUND(I123*H123,2)</f>
        <v>0</v>
      </c>
      <c r="K123" s="200" t="s">
        <v>212</v>
      </c>
      <c r="L123" s="205"/>
      <c r="M123" s="206" t="s">
        <v>32</v>
      </c>
      <c r="N123" s="207" t="s">
        <v>47</v>
      </c>
      <c r="O123" s="85"/>
      <c r="P123" s="208">
        <f>O123*H123</f>
        <v>0</v>
      </c>
      <c r="Q123" s="208">
        <v>0</v>
      </c>
      <c r="R123" s="208">
        <f>Q123*H123</f>
        <v>0</v>
      </c>
      <c r="S123" s="208">
        <v>0</v>
      </c>
      <c r="T123" s="20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0" t="s">
        <v>213</v>
      </c>
      <c r="AT123" s="210" t="s">
        <v>201</v>
      </c>
      <c r="AU123" s="210" t="s">
        <v>76</v>
      </c>
      <c r="AY123" s="17" t="s">
        <v>206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7" t="s">
        <v>83</v>
      </c>
      <c r="BK123" s="211">
        <f>ROUND(I123*H123,2)</f>
        <v>0</v>
      </c>
      <c r="BL123" s="17" t="s">
        <v>214</v>
      </c>
      <c r="BM123" s="210" t="s">
        <v>1400</v>
      </c>
    </row>
    <row r="124" s="2" customFormat="1" ht="24" customHeight="1">
      <c r="A124" s="39"/>
      <c r="B124" s="40"/>
      <c r="C124" s="198" t="s">
        <v>359</v>
      </c>
      <c r="D124" s="198" t="s">
        <v>201</v>
      </c>
      <c r="E124" s="199" t="s">
        <v>400</v>
      </c>
      <c r="F124" s="200" t="s">
        <v>401</v>
      </c>
      <c r="G124" s="201" t="s">
        <v>204</v>
      </c>
      <c r="H124" s="202">
        <v>1</v>
      </c>
      <c r="I124" s="203"/>
      <c r="J124" s="204">
        <f>ROUND(I124*H124,2)</f>
        <v>0</v>
      </c>
      <c r="K124" s="200" t="s">
        <v>212</v>
      </c>
      <c r="L124" s="205"/>
      <c r="M124" s="206" t="s">
        <v>32</v>
      </c>
      <c r="N124" s="207" t="s">
        <v>47</v>
      </c>
      <c r="O124" s="85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0" t="s">
        <v>213</v>
      </c>
      <c r="AT124" s="210" t="s">
        <v>201</v>
      </c>
      <c r="AU124" s="210" t="s">
        <v>76</v>
      </c>
      <c r="AY124" s="17" t="s">
        <v>206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7" t="s">
        <v>83</v>
      </c>
      <c r="BK124" s="211">
        <f>ROUND(I124*H124,2)</f>
        <v>0</v>
      </c>
      <c r="BL124" s="17" t="s">
        <v>214</v>
      </c>
      <c r="BM124" s="210" t="s">
        <v>1401</v>
      </c>
    </row>
    <row r="125" s="2" customFormat="1" ht="24" customHeight="1">
      <c r="A125" s="39"/>
      <c r="B125" s="40"/>
      <c r="C125" s="198" t="s">
        <v>363</v>
      </c>
      <c r="D125" s="198" t="s">
        <v>201</v>
      </c>
      <c r="E125" s="199" t="s">
        <v>404</v>
      </c>
      <c r="F125" s="200" t="s">
        <v>405</v>
      </c>
      <c r="G125" s="201" t="s">
        <v>204</v>
      </c>
      <c r="H125" s="202">
        <v>3</v>
      </c>
      <c r="I125" s="203"/>
      <c r="J125" s="204">
        <f>ROUND(I125*H125,2)</f>
        <v>0</v>
      </c>
      <c r="K125" s="200" t="s">
        <v>212</v>
      </c>
      <c r="L125" s="205"/>
      <c r="M125" s="206" t="s">
        <v>32</v>
      </c>
      <c r="N125" s="207" t="s">
        <v>47</v>
      </c>
      <c r="O125" s="85"/>
      <c r="P125" s="208">
        <f>O125*H125</f>
        <v>0</v>
      </c>
      <c r="Q125" s="208">
        <v>0</v>
      </c>
      <c r="R125" s="208">
        <f>Q125*H125</f>
        <v>0</v>
      </c>
      <c r="S125" s="208">
        <v>0</v>
      </c>
      <c r="T125" s="20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0" t="s">
        <v>213</v>
      </c>
      <c r="AT125" s="210" t="s">
        <v>201</v>
      </c>
      <c r="AU125" s="210" t="s">
        <v>76</v>
      </c>
      <c r="AY125" s="17" t="s">
        <v>206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7" t="s">
        <v>83</v>
      </c>
      <c r="BK125" s="211">
        <f>ROUND(I125*H125,2)</f>
        <v>0</v>
      </c>
      <c r="BL125" s="17" t="s">
        <v>214</v>
      </c>
      <c r="BM125" s="210" t="s">
        <v>1402</v>
      </c>
    </row>
    <row r="126" s="2" customFormat="1" ht="24" customHeight="1">
      <c r="A126" s="39"/>
      <c r="B126" s="40"/>
      <c r="C126" s="198" t="s">
        <v>367</v>
      </c>
      <c r="D126" s="198" t="s">
        <v>201</v>
      </c>
      <c r="E126" s="199" t="s">
        <v>408</v>
      </c>
      <c r="F126" s="200" t="s">
        <v>409</v>
      </c>
      <c r="G126" s="201" t="s">
        <v>204</v>
      </c>
      <c r="H126" s="202">
        <v>1</v>
      </c>
      <c r="I126" s="203"/>
      <c r="J126" s="204">
        <f>ROUND(I126*H126,2)</f>
        <v>0</v>
      </c>
      <c r="K126" s="200" t="s">
        <v>212</v>
      </c>
      <c r="L126" s="205"/>
      <c r="M126" s="206" t="s">
        <v>32</v>
      </c>
      <c r="N126" s="207" t="s">
        <v>47</v>
      </c>
      <c r="O126" s="85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0" t="s">
        <v>213</v>
      </c>
      <c r="AT126" s="210" t="s">
        <v>201</v>
      </c>
      <c r="AU126" s="210" t="s">
        <v>76</v>
      </c>
      <c r="AY126" s="17" t="s">
        <v>206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7" t="s">
        <v>83</v>
      </c>
      <c r="BK126" s="211">
        <f>ROUND(I126*H126,2)</f>
        <v>0</v>
      </c>
      <c r="BL126" s="17" t="s">
        <v>214</v>
      </c>
      <c r="BM126" s="210" t="s">
        <v>1403</v>
      </c>
    </row>
    <row r="127" s="2" customFormat="1" ht="24" customHeight="1">
      <c r="A127" s="39"/>
      <c r="B127" s="40"/>
      <c r="C127" s="198" t="s">
        <v>371</v>
      </c>
      <c r="D127" s="198" t="s">
        <v>201</v>
      </c>
      <c r="E127" s="199" t="s">
        <v>412</v>
      </c>
      <c r="F127" s="200" t="s">
        <v>413</v>
      </c>
      <c r="G127" s="201" t="s">
        <v>204</v>
      </c>
      <c r="H127" s="202">
        <v>1</v>
      </c>
      <c r="I127" s="203"/>
      <c r="J127" s="204">
        <f>ROUND(I127*H127,2)</f>
        <v>0</v>
      </c>
      <c r="K127" s="200" t="s">
        <v>212</v>
      </c>
      <c r="L127" s="205"/>
      <c r="M127" s="206" t="s">
        <v>32</v>
      </c>
      <c r="N127" s="207" t="s">
        <v>47</v>
      </c>
      <c r="O127" s="85"/>
      <c r="P127" s="208">
        <f>O127*H127</f>
        <v>0</v>
      </c>
      <c r="Q127" s="208">
        <v>0</v>
      </c>
      <c r="R127" s="208">
        <f>Q127*H127</f>
        <v>0</v>
      </c>
      <c r="S127" s="208">
        <v>0</v>
      </c>
      <c r="T127" s="20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0" t="s">
        <v>213</v>
      </c>
      <c r="AT127" s="210" t="s">
        <v>201</v>
      </c>
      <c r="AU127" s="210" t="s">
        <v>76</v>
      </c>
      <c r="AY127" s="17" t="s">
        <v>206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7" t="s">
        <v>83</v>
      </c>
      <c r="BK127" s="211">
        <f>ROUND(I127*H127,2)</f>
        <v>0</v>
      </c>
      <c r="BL127" s="17" t="s">
        <v>214</v>
      </c>
      <c r="BM127" s="210" t="s">
        <v>1404</v>
      </c>
    </row>
    <row r="128" s="2" customFormat="1" ht="24" customHeight="1">
      <c r="A128" s="39"/>
      <c r="B128" s="40"/>
      <c r="C128" s="198" t="s">
        <v>375</v>
      </c>
      <c r="D128" s="198" t="s">
        <v>201</v>
      </c>
      <c r="E128" s="199" t="s">
        <v>416</v>
      </c>
      <c r="F128" s="200" t="s">
        <v>417</v>
      </c>
      <c r="G128" s="201" t="s">
        <v>204</v>
      </c>
      <c r="H128" s="202">
        <v>2</v>
      </c>
      <c r="I128" s="203"/>
      <c r="J128" s="204">
        <f>ROUND(I128*H128,2)</f>
        <v>0</v>
      </c>
      <c r="K128" s="200" t="s">
        <v>212</v>
      </c>
      <c r="L128" s="205"/>
      <c r="M128" s="206" t="s">
        <v>32</v>
      </c>
      <c r="N128" s="207" t="s">
        <v>47</v>
      </c>
      <c r="O128" s="85"/>
      <c r="P128" s="208">
        <f>O128*H128</f>
        <v>0</v>
      </c>
      <c r="Q128" s="208">
        <v>0</v>
      </c>
      <c r="R128" s="208">
        <f>Q128*H128</f>
        <v>0</v>
      </c>
      <c r="S128" s="208">
        <v>0</v>
      </c>
      <c r="T128" s="20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0" t="s">
        <v>213</v>
      </c>
      <c r="AT128" s="210" t="s">
        <v>201</v>
      </c>
      <c r="AU128" s="210" t="s">
        <v>76</v>
      </c>
      <c r="AY128" s="17" t="s">
        <v>206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7" t="s">
        <v>83</v>
      </c>
      <c r="BK128" s="211">
        <f>ROUND(I128*H128,2)</f>
        <v>0</v>
      </c>
      <c r="BL128" s="17" t="s">
        <v>214</v>
      </c>
      <c r="BM128" s="210" t="s">
        <v>1405</v>
      </c>
    </row>
    <row r="129" s="2" customFormat="1" ht="24" customHeight="1">
      <c r="A129" s="39"/>
      <c r="B129" s="40"/>
      <c r="C129" s="198" t="s">
        <v>379</v>
      </c>
      <c r="D129" s="198" t="s">
        <v>201</v>
      </c>
      <c r="E129" s="199" t="s">
        <v>420</v>
      </c>
      <c r="F129" s="200" t="s">
        <v>421</v>
      </c>
      <c r="G129" s="201" t="s">
        <v>204</v>
      </c>
      <c r="H129" s="202">
        <v>1</v>
      </c>
      <c r="I129" s="203"/>
      <c r="J129" s="204">
        <f>ROUND(I129*H129,2)</f>
        <v>0</v>
      </c>
      <c r="K129" s="200" t="s">
        <v>212</v>
      </c>
      <c r="L129" s="205"/>
      <c r="M129" s="206" t="s">
        <v>32</v>
      </c>
      <c r="N129" s="207" t="s">
        <v>47</v>
      </c>
      <c r="O129" s="85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0" t="s">
        <v>213</v>
      </c>
      <c r="AT129" s="210" t="s">
        <v>201</v>
      </c>
      <c r="AU129" s="210" t="s">
        <v>76</v>
      </c>
      <c r="AY129" s="17" t="s">
        <v>206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7" t="s">
        <v>83</v>
      </c>
      <c r="BK129" s="211">
        <f>ROUND(I129*H129,2)</f>
        <v>0</v>
      </c>
      <c r="BL129" s="17" t="s">
        <v>214</v>
      </c>
      <c r="BM129" s="210" t="s">
        <v>1406</v>
      </c>
    </row>
    <row r="130" s="2" customFormat="1" ht="24" customHeight="1">
      <c r="A130" s="39"/>
      <c r="B130" s="40"/>
      <c r="C130" s="198" t="s">
        <v>383</v>
      </c>
      <c r="D130" s="198" t="s">
        <v>201</v>
      </c>
      <c r="E130" s="199" t="s">
        <v>424</v>
      </c>
      <c r="F130" s="200" t="s">
        <v>425</v>
      </c>
      <c r="G130" s="201" t="s">
        <v>204</v>
      </c>
      <c r="H130" s="202">
        <v>2</v>
      </c>
      <c r="I130" s="203"/>
      <c r="J130" s="204">
        <f>ROUND(I130*H130,2)</f>
        <v>0</v>
      </c>
      <c r="K130" s="200" t="s">
        <v>212</v>
      </c>
      <c r="L130" s="205"/>
      <c r="M130" s="206" t="s">
        <v>32</v>
      </c>
      <c r="N130" s="207" t="s">
        <v>47</v>
      </c>
      <c r="O130" s="85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0" t="s">
        <v>213</v>
      </c>
      <c r="AT130" s="210" t="s">
        <v>201</v>
      </c>
      <c r="AU130" s="210" t="s">
        <v>76</v>
      </c>
      <c r="AY130" s="17" t="s">
        <v>206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7" t="s">
        <v>83</v>
      </c>
      <c r="BK130" s="211">
        <f>ROUND(I130*H130,2)</f>
        <v>0</v>
      </c>
      <c r="BL130" s="17" t="s">
        <v>214</v>
      </c>
      <c r="BM130" s="210" t="s">
        <v>1407</v>
      </c>
    </row>
    <row r="131" s="2" customFormat="1" ht="24" customHeight="1">
      <c r="A131" s="39"/>
      <c r="B131" s="40"/>
      <c r="C131" s="198" t="s">
        <v>387</v>
      </c>
      <c r="D131" s="198" t="s">
        <v>201</v>
      </c>
      <c r="E131" s="199" t="s">
        <v>428</v>
      </c>
      <c r="F131" s="200" t="s">
        <v>429</v>
      </c>
      <c r="G131" s="201" t="s">
        <v>239</v>
      </c>
      <c r="H131" s="202">
        <v>112</v>
      </c>
      <c r="I131" s="203"/>
      <c r="J131" s="204">
        <f>ROUND(I131*H131,2)</f>
        <v>0</v>
      </c>
      <c r="K131" s="200" t="s">
        <v>212</v>
      </c>
      <c r="L131" s="205"/>
      <c r="M131" s="206" t="s">
        <v>32</v>
      </c>
      <c r="N131" s="207" t="s">
        <v>47</v>
      </c>
      <c r="O131" s="85"/>
      <c r="P131" s="208">
        <f>O131*H131</f>
        <v>0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0" t="s">
        <v>213</v>
      </c>
      <c r="AT131" s="210" t="s">
        <v>201</v>
      </c>
      <c r="AU131" s="210" t="s">
        <v>76</v>
      </c>
      <c r="AY131" s="17" t="s">
        <v>206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7" t="s">
        <v>83</v>
      </c>
      <c r="BK131" s="211">
        <f>ROUND(I131*H131,2)</f>
        <v>0</v>
      </c>
      <c r="BL131" s="17" t="s">
        <v>214</v>
      </c>
      <c r="BM131" s="210" t="s">
        <v>1408</v>
      </c>
    </row>
    <row r="132" s="2" customFormat="1" ht="24" customHeight="1">
      <c r="A132" s="39"/>
      <c r="B132" s="40"/>
      <c r="C132" s="198" t="s">
        <v>391</v>
      </c>
      <c r="D132" s="198" t="s">
        <v>201</v>
      </c>
      <c r="E132" s="199" t="s">
        <v>432</v>
      </c>
      <c r="F132" s="200" t="s">
        <v>433</v>
      </c>
      <c r="G132" s="201" t="s">
        <v>239</v>
      </c>
      <c r="H132" s="202">
        <v>39</v>
      </c>
      <c r="I132" s="203"/>
      <c r="J132" s="204">
        <f>ROUND(I132*H132,2)</f>
        <v>0</v>
      </c>
      <c r="K132" s="200" t="s">
        <v>212</v>
      </c>
      <c r="L132" s="205"/>
      <c r="M132" s="206" t="s">
        <v>32</v>
      </c>
      <c r="N132" s="207" t="s">
        <v>47</v>
      </c>
      <c r="O132" s="85"/>
      <c r="P132" s="208">
        <f>O132*H132</f>
        <v>0</v>
      </c>
      <c r="Q132" s="208">
        <v>0</v>
      </c>
      <c r="R132" s="208">
        <f>Q132*H132</f>
        <v>0</v>
      </c>
      <c r="S132" s="208">
        <v>0</v>
      </c>
      <c r="T132" s="20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0" t="s">
        <v>213</v>
      </c>
      <c r="AT132" s="210" t="s">
        <v>201</v>
      </c>
      <c r="AU132" s="210" t="s">
        <v>76</v>
      </c>
      <c r="AY132" s="17" t="s">
        <v>206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7" t="s">
        <v>83</v>
      </c>
      <c r="BK132" s="211">
        <f>ROUND(I132*H132,2)</f>
        <v>0</v>
      </c>
      <c r="BL132" s="17" t="s">
        <v>214</v>
      </c>
      <c r="BM132" s="210" t="s">
        <v>1409</v>
      </c>
    </row>
    <row r="133" s="2" customFormat="1" ht="24" customHeight="1">
      <c r="A133" s="39"/>
      <c r="B133" s="40"/>
      <c r="C133" s="198" t="s">
        <v>395</v>
      </c>
      <c r="D133" s="198" t="s">
        <v>201</v>
      </c>
      <c r="E133" s="199" t="s">
        <v>436</v>
      </c>
      <c r="F133" s="200" t="s">
        <v>437</v>
      </c>
      <c r="G133" s="201" t="s">
        <v>204</v>
      </c>
      <c r="H133" s="202">
        <v>4</v>
      </c>
      <c r="I133" s="203"/>
      <c r="J133" s="204">
        <f>ROUND(I133*H133,2)</f>
        <v>0</v>
      </c>
      <c r="K133" s="200" t="s">
        <v>212</v>
      </c>
      <c r="L133" s="205"/>
      <c r="M133" s="206" t="s">
        <v>32</v>
      </c>
      <c r="N133" s="207" t="s">
        <v>47</v>
      </c>
      <c r="O133" s="85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0" t="s">
        <v>213</v>
      </c>
      <c r="AT133" s="210" t="s">
        <v>201</v>
      </c>
      <c r="AU133" s="210" t="s">
        <v>76</v>
      </c>
      <c r="AY133" s="17" t="s">
        <v>206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7" t="s">
        <v>83</v>
      </c>
      <c r="BK133" s="211">
        <f>ROUND(I133*H133,2)</f>
        <v>0</v>
      </c>
      <c r="BL133" s="17" t="s">
        <v>214</v>
      </c>
      <c r="BM133" s="210" t="s">
        <v>1410</v>
      </c>
    </row>
    <row r="134" s="2" customFormat="1" ht="24" customHeight="1">
      <c r="A134" s="39"/>
      <c r="B134" s="40"/>
      <c r="C134" s="198" t="s">
        <v>399</v>
      </c>
      <c r="D134" s="198" t="s">
        <v>201</v>
      </c>
      <c r="E134" s="199" t="s">
        <v>440</v>
      </c>
      <c r="F134" s="200" t="s">
        <v>441</v>
      </c>
      <c r="G134" s="201" t="s">
        <v>204</v>
      </c>
      <c r="H134" s="202">
        <v>2</v>
      </c>
      <c r="I134" s="203"/>
      <c r="J134" s="204">
        <f>ROUND(I134*H134,2)</f>
        <v>0</v>
      </c>
      <c r="K134" s="200" t="s">
        <v>212</v>
      </c>
      <c r="L134" s="205"/>
      <c r="M134" s="206" t="s">
        <v>32</v>
      </c>
      <c r="N134" s="207" t="s">
        <v>47</v>
      </c>
      <c r="O134" s="85"/>
      <c r="P134" s="208">
        <f>O134*H134</f>
        <v>0</v>
      </c>
      <c r="Q134" s="208">
        <v>0</v>
      </c>
      <c r="R134" s="208">
        <f>Q134*H134</f>
        <v>0</v>
      </c>
      <c r="S134" s="208">
        <v>0</v>
      </c>
      <c r="T134" s="20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0" t="s">
        <v>213</v>
      </c>
      <c r="AT134" s="210" t="s">
        <v>201</v>
      </c>
      <c r="AU134" s="210" t="s">
        <v>76</v>
      </c>
      <c r="AY134" s="17" t="s">
        <v>206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17" t="s">
        <v>83</v>
      </c>
      <c r="BK134" s="211">
        <f>ROUND(I134*H134,2)</f>
        <v>0</v>
      </c>
      <c r="BL134" s="17" t="s">
        <v>214</v>
      </c>
      <c r="BM134" s="210" t="s">
        <v>1411</v>
      </c>
    </row>
    <row r="135" s="2" customFormat="1" ht="24" customHeight="1">
      <c r="A135" s="39"/>
      <c r="B135" s="40"/>
      <c r="C135" s="198" t="s">
        <v>403</v>
      </c>
      <c r="D135" s="198" t="s">
        <v>201</v>
      </c>
      <c r="E135" s="199" t="s">
        <v>444</v>
      </c>
      <c r="F135" s="200" t="s">
        <v>445</v>
      </c>
      <c r="G135" s="201" t="s">
        <v>204</v>
      </c>
      <c r="H135" s="202">
        <v>2</v>
      </c>
      <c r="I135" s="203"/>
      <c r="J135" s="204">
        <f>ROUND(I135*H135,2)</f>
        <v>0</v>
      </c>
      <c r="K135" s="200" t="s">
        <v>212</v>
      </c>
      <c r="L135" s="205"/>
      <c r="M135" s="206" t="s">
        <v>32</v>
      </c>
      <c r="N135" s="207" t="s">
        <v>47</v>
      </c>
      <c r="O135" s="85"/>
      <c r="P135" s="208">
        <f>O135*H135</f>
        <v>0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0" t="s">
        <v>213</v>
      </c>
      <c r="AT135" s="210" t="s">
        <v>201</v>
      </c>
      <c r="AU135" s="210" t="s">
        <v>76</v>
      </c>
      <c r="AY135" s="17" t="s">
        <v>206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7" t="s">
        <v>83</v>
      </c>
      <c r="BK135" s="211">
        <f>ROUND(I135*H135,2)</f>
        <v>0</v>
      </c>
      <c r="BL135" s="17" t="s">
        <v>214</v>
      </c>
      <c r="BM135" s="210" t="s">
        <v>1412</v>
      </c>
    </row>
    <row r="136" s="2" customFormat="1" ht="24" customHeight="1">
      <c r="A136" s="39"/>
      <c r="B136" s="40"/>
      <c r="C136" s="198" t="s">
        <v>407</v>
      </c>
      <c r="D136" s="198" t="s">
        <v>201</v>
      </c>
      <c r="E136" s="199" t="s">
        <v>448</v>
      </c>
      <c r="F136" s="200" t="s">
        <v>449</v>
      </c>
      <c r="G136" s="201" t="s">
        <v>204</v>
      </c>
      <c r="H136" s="202">
        <v>2</v>
      </c>
      <c r="I136" s="203"/>
      <c r="J136" s="204">
        <f>ROUND(I136*H136,2)</f>
        <v>0</v>
      </c>
      <c r="K136" s="200" t="s">
        <v>212</v>
      </c>
      <c r="L136" s="205"/>
      <c r="M136" s="206" t="s">
        <v>32</v>
      </c>
      <c r="N136" s="207" t="s">
        <v>47</v>
      </c>
      <c r="O136" s="85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0" t="s">
        <v>213</v>
      </c>
      <c r="AT136" s="210" t="s">
        <v>201</v>
      </c>
      <c r="AU136" s="210" t="s">
        <v>76</v>
      </c>
      <c r="AY136" s="17" t="s">
        <v>206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7" t="s">
        <v>83</v>
      </c>
      <c r="BK136" s="211">
        <f>ROUND(I136*H136,2)</f>
        <v>0</v>
      </c>
      <c r="BL136" s="17" t="s">
        <v>214</v>
      </c>
      <c r="BM136" s="210" t="s">
        <v>1413</v>
      </c>
    </row>
    <row r="137" s="2" customFormat="1" ht="24" customHeight="1">
      <c r="A137" s="39"/>
      <c r="B137" s="40"/>
      <c r="C137" s="198" t="s">
        <v>411</v>
      </c>
      <c r="D137" s="198" t="s">
        <v>201</v>
      </c>
      <c r="E137" s="199" t="s">
        <v>1414</v>
      </c>
      <c r="F137" s="200" t="s">
        <v>1415</v>
      </c>
      <c r="G137" s="201" t="s">
        <v>204</v>
      </c>
      <c r="H137" s="202">
        <v>1</v>
      </c>
      <c r="I137" s="203"/>
      <c r="J137" s="204">
        <f>ROUND(I137*H137,2)</f>
        <v>0</v>
      </c>
      <c r="K137" s="200" t="s">
        <v>212</v>
      </c>
      <c r="L137" s="205"/>
      <c r="M137" s="206" t="s">
        <v>32</v>
      </c>
      <c r="N137" s="207" t="s">
        <v>47</v>
      </c>
      <c r="O137" s="85"/>
      <c r="P137" s="208">
        <f>O137*H137</f>
        <v>0</v>
      </c>
      <c r="Q137" s="208">
        <v>0</v>
      </c>
      <c r="R137" s="208">
        <f>Q137*H137</f>
        <v>0</v>
      </c>
      <c r="S137" s="208">
        <v>0</v>
      </c>
      <c r="T137" s="20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0" t="s">
        <v>213</v>
      </c>
      <c r="AT137" s="210" t="s">
        <v>201</v>
      </c>
      <c r="AU137" s="210" t="s">
        <v>76</v>
      </c>
      <c r="AY137" s="17" t="s">
        <v>206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7" t="s">
        <v>83</v>
      </c>
      <c r="BK137" s="211">
        <f>ROUND(I137*H137,2)</f>
        <v>0</v>
      </c>
      <c r="BL137" s="17" t="s">
        <v>214</v>
      </c>
      <c r="BM137" s="210" t="s">
        <v>1416</v>
      </c>
    </row>
    <row r="138" s="2" customFormat="1" ht="24" customHeight="1">
      <c r="A138" s="39"/>
      <c r="B138" s="40"/>
      <c r="C138" s="198" t="s">
        <v>415</v>
      </c>
      <c r="D138" s="198" t="s">
        <v>201</v>
      </c>
      <c r="E138" s="199" t="s">
        <v>1417</v>
      </c>
      <c r="F138" s="200" t="s">
        <v>1418</v>
      </c>
      <c r="G138" s="201" t="s">
        <v>204</v>
      </c>
      <c r="H138" s="202">
        <v>1</v>
      </c>
      <c r="I138" s="203"/>
      <c r="J138" s="204">
        <f>ROUND(I138*H138,2)</f>
        <v>0</v>
      </c>
      <c r="K138" s="200" t="s">
        <v>212</v>
      </c>
      <c r="L138" s="205"/>
      <c r="M138" s="206" t="s">
        <v>32</v>
      </c>
      <c r="N138" s="207" t="s">
        <v>47</v>
      </c>
      <c r="O138" s="85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0" t="s">
        <v>213</v>
      </c>
      <c r="AT138" s="210" t="s">
        <v>201</v>
      </c>
      <c r="AU138" s="210" t="s">
        <v>76</v>
      </c>
      <c r="AY138" s="17" t="s">
        <v>206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7" t="s">
        <v>83</v>
      </c>
      <c r="BK138" s="211">
        <f>ROUND(I138*H138,2)</f>
        <v>0</v>
      </c>
      <c r="BL138" s="17" t="s">
        <v>214</v>
      </c>
      <c r="BM138" s="210" t="s">
        <v>1419</v>
      </c>
    </row>
    <row r="139" s="2" customFormat="1" ht="24" customHeight="1">
      <c r="A139" s="39"/>
      <c r="B139" s="40"/>
      <c r="C139" s="198" t="s">
        <v>419</v>
      </c>
      <c r="D139" s="198" t="s">
        <v>201</v>
      </c>
      <c r="E139" s="199" t="s">
        <v>1420</v>
      </c>
      <c r="F139" s="200" t="s">
        <v>1421</v>
      </c>
      <c r="G139" s="201" t="s">
        <v>204</v>
      </c>
      <c r="H139" s="202">
        <v>1</v>
      </c>
      <c r="I139" s="203"/>
      <c r="J139" s="204">
        <f>ROUND(I139*H139,2)</f>
        <v>0</v>
      </c>
      <c r="K139" s="200" t="s">
        <v>212</v>
      </c>
      <c r="L139" s="205"/>
      <c r="M139" s="206" t="s">
        <v>32</v>
      </c>
      <c r="N139" s="207" t="s">
        <v>47</v>
      </c>
      <c r="O139" s="85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0" t="s">
        <v>213</v>
      </c>
      <c r="AT139" s="210" t="s">
        <v>201</v>
      </c>
      <c r="AU139" s="210" t="s">
        <v>76</v>
      </c>
      <c r="AY139" s="17" t="s">
        <v>206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7" t="s">
        <v>83</v>
      </c>
      <c r="BK139" s="211">
        <f>ROUND(I139*H139,2)</f>
        <v>0</v>
      </c>
      <c r="BL139" s="17" t="s">
        <v>214</v>
      </c>
      <c r="BM139" s="210" t="s">
        <v>1422</v>
      </c>
    </row>
    <row r="140" s="2" customFormat="1" ht="24" customHeight="1">
      <c r="A140" s="39"/>
      <c r="B140" s="40"/>
      <c r="C140" s="198" t="s">
        <v>423</v>
      </c>
      <c r="D140" s="198" t="s">
        <v>201</v>
      </c>
      <c r="E140" s="199" t="s">
        <v>1423</v>
      </c>
      <c r="F140" s="200" t="s">
        <v>1424</v>
      </c>
      <c r="G140" s="201" t="s">
        <v>204</v>
      </c>
      <c r="H140" s="202">
        <v>1</v>
      </c>
      <c r="I140" s="203"/>
      <c r="J140" s="204">
        <f>ROUND(I140*H140,2)</f>
        <v>0</v>
      </c>
      <c r="K140" s="200" t="s">
        <v>212</v>
      </c>
      <c r="L140" s="205"/>
      <c r="M140" s="206" t="s">
        <v>32</v>
      </c>
      <c r="N140" s="207" t="s">
        <v>47</v>
      </c>
      <c r="O140" s="85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0" t="s">
        <v>213</v>
      </c>
      <c r="AT140" s="210" t="s">
        <v>201</v>
      </c>
      <c r="AU140" s="210" t="s">
        <v>76</v>
      </c>
      <c r="AY140" s="17" t="s">
        <v>206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17" t="s">
        <v>83</v>
      </c>
      <c r="BK140" s="211">
        <f>ROUND(I140*H140,2)</f>
        <v>0</v>
      </c>
      <c r="BL140" s="17" t="s">
        <v>214</v>
      </c>
      <c r="BM140" s="210" t="s">
        <v>1425</v>
      </c>
    </row>
    <row r="141" s="2" customFormat="1" ht="24" customHeight="1">
      <c r="A141" s="39"/>
      <c r="B141" s="40"/>
      <c r="C141" s="198" t="s">
        <v>427</v>
      </c>
      <c r="D141" s="198" t="s">
        <v>201</v>
      </c>
      <c r="E141" s="199" t="s">
        <v>1426</v>
      </c>
      <c r="F141" s="200" t="s">
        <v>1427</v>
      </c>
      <c r="G141" s="201" t="s">
        <v>204</v>
      </c>
      <c r="H141" s="202">
        <v>3</v>
      </c>
      <c r="I141" s="203"/>
      <c r="J141" s="204">
        <f>ROUND(I141*H141,2)</f>
        <v>0</v>
      </c>
      <c r="K141" s="200" t="s">
        <v>212</v>
      </c>
      <c r="L141" s="205"/>
      <c r="M141" s="206" t="s">
        <v>32</v>
      </c>
      <c r="N141" s="207" t="s">
        <v>47</v>
      </c>
      <c r="O141" s="85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0" t="s">
        <v>213</v>
      </c>
      <c r="AT141" s="210" t="s">
        <v>201</v>
      </c>
      <c r="AU141" s="210" t="s">
        <v>76</v>
      </c>
      <c r="AY141" s="17" t="s">
        <v>206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7" t="s">
        <v>83</v>
      </c>
      <c r="BK141" s="211">
        <f>ROUND(I141*H141,2)</f>
        <v>0</v>
      </c>
      <c r="BL141" s="17" t="s">
        <v>214</v>
      </c>
      <c r="BM141" s="210" t="s">
        <v>1428</v>
      </c>
    </row>
    <row r="142" s="2" customFormat="1" ht="24" customHeight="1">
      <c r="A142" s="39"/>
      <c r="B142" s="40"/>
      <c r="C142" s="198" t="s">
        <v>431</v>
      </c>
      <c r="D142" s="198" t="s">
        <v>201</v>
      </c>
      <c r="E142" s="199" t="s">
        <v>1429</v>
      </c>
      <c r="F142" s="200" t="s">
        <v>1430</v>
      </c>
      <c r="G142" s="201" t="s">
        <v>204</v>
      </c>
      <c r="H142" s="202">
        <v>2</v>
      </c>
      <c r="I142" s="203"/>
      <c r="J142" s="204">
        <f>ROUND(I142*H142,2)</f>
        <v>0</v>
      </c>
      <c r="K142" s="200" t="s">
        <v>212</v>
      </c>
      <c r="L142" s="205"/>
      <c r="M142" s="206" t="s">
        <v>32</v>
      </c>
      <c r="N142" s="207" t="s">
        <v>47</v>
      </c>
      <c r="O142" s="85"/>
      <c r="P142" s="208">
        <f>O142*H142</f>
        <v>0</v>
      </c>
      <c r="Q142" s="208">
        <v>0</v>
      </c>
      <c r="R142" s="208">
        <f>Q142*H142</f>
        <v>0</v>
      </c>
      <c r="S142" s="208">
        <v>0</v>
      </c>
      <c r="T142" s="20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0" t="s">
        <v>213</v>
      </c>
      <c r="AT142" s="210" t="s">
        <v>201</v>
      </c>
      <c r="AU142" s="210" t="s">
        <v>76</v>
      </c>
      <c r="AY142" s="17" t="s">
        <v>206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7" t="s">
        <v>83</v>
      </c>
      <c r="BK142" s="211">
        <f>ROUND(I142*H142,2)</f>
        <v>0</v>
      </c>
      <c r="BL142" s="17" t="s">
        <v>214</v>
      </c>
      <c r="BM142" s="210" t="s">
        <v>1431</v>
      </c>
    </row>
    <row r="143" s="2" customFormat="1" ht="24" customHeight="1">
      <c r="A143" s="39"/>
      <c r="B143" s="40"/>
      <c r="C143" s="198" t="s">
        <v>435</v>
      </c>
      <c r="D143" s="198" t="s">
        <v>201</v>
      </c>
      <c r="E143" s="199" t="s">
        <v>1432</v>
      </c>
      <c r="F143" s="200" t="s">
        <v>1433</v>
      </c>
      <c r="G143" s="201" t="s">
        <v>204</v>
      </c>
      <c r="H143" s="202">
        <v>1</v>
      </c>
      <c r="I143" s="203"/>
      <c r="J143" s="204">
        <f>ROUND(I143*H143,2)</f>
        <v>0</v>
      </c>
      <c r="K143" s="200" t="s">
        <v>212</v>
      </c>
      <c r="L143" s="205"/>
      <c r="M143" s="206" t="s">
        <v>32</v>
      </c>
      <c r="N143" s="207" t="s">
        <v>47</v>
      </c>
      <c r="O143" s="85"/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0" t="s">
        <v>213</v>
      </c>
      <c r="AT143" s="210" t="s">
        <v>201</v>
      </c>
      <c r="AU143" s="210" t="s">
        <v>76</v>
      </c>
      <c r="AY143" s="17" t="s">
        <v>206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7" t="s">
        <v>83</v>
      </c>
      <c r="BK143" s="211">
        <f>ROUND(I143*H143,2)</f>
        <v>0</v>
      </c>
      <c r="BL143" s="17" t="s">
        <v>214</v>
      </c>
      <c r="BM143" s="210" t="s">
        <v>1434</v>
      </c>
    </row>
    <row r="144" s="2" customFormat="1" ht="24" customHeight="1">
      <c r="A144" s="39"/>
      <c r="B144" s="40"/>
      <c r="C144" s="198" t="s">
        <v>439</v>
      </c>
      <c r="D144" s="198" t="s">
        <v>201</v>
      </c>
      <c r="E144" s="199" t="s">
        <v>347</v>
      </c>
      <c r="F144" s="200" t="s">
        <v>348</v>
      </c>
      <c r="G144" s="201" t="s">
        <v>204</v>
      </c>
      <c r="H144" s="202">
        <v>1</v>
      </c>
      <c r="I144" s="203"/>
      <c r="J144" s="204">
        <f>ROUND(I144*H144,2)</f>
        <v>0</v>
      </c>
      <c r="K144" s="200" t="s">
        <v>212</v>
      </c>
      <c r="L144" s="205"/>
      <c r="M144" s="206" t="s">
        <v>32</v>
      </c>
      <c r="N144" s="207" t="s">
        <v>47</v>
      </c>
      <c r="O144" s="85"/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0" t="s">
        <v>213</v>
      </c>
      <c r="AT144" s="210" t="s">
        <v>201</v>
      </c>
      <c r="AU144" s="210" t="s">
        <v>76</v>
      </c>
      <c r="AY144" s="17" t="s">
        <v>206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17" t="s">
        <v>83</v>
      </c>
      <c r="BK144" s="211">
        <f>ROUND(I144*H144,2)</f>
        <v>0</v>
      </c>
      <c r="BL144" s="17" t="s">
        <v>214</v>
      </c>
      <c r="BM144" s="210" t="s">
        <v>1435</v>
      </c>
    </row>
    <row r="145" s="2" customFormat="1" ht="24" customHeight="1">
      <c r="A145" s="39"/>
      <c r="B145" s="40"/>
      <c r="C145" s="198" t="s">
        <v>443</v>
      </c>
      <c r="D145" s="198" t="s">
        <v>201</v>
      </c>
      <c r="E145" s="199" t="s">
        <v>452</v>
      </c>
      <c r="F145" s="200" t="s">
        <v>453</v>
      </c>
      <c r="G145" s="201" t="s">
        <v>204</v>
      </c>
      <c r="H145" s="202">
        <v>6</v>
      </c>
      <c r="I145" s="203"/>
      <c r="J145" s="204">
        <f>ROUND(I145*H145,2)</f>
        <v>0</v>
      </c>
      <c r="K145" s="200" t="s">
        <v>212</v>
      </c>
      <c r="L145" s="205"/>
      <c r="M145" s="206" t="s">
        <v>32</v>
      </c>
      <c r="N145" s="207" t="s">
        <v>47</v>
      </c>
      <c r="O145" s="85"/>
      <c r="P145" s="208">
        <f>O145*H145</f>
        <v>0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0" t="s">
        <v>213</v>
      </c>
      <c r="AT145" s="210" t="s">
        <v>201</v>
      </c>
      <c r="AU145" s="210" t="s">
        <v>76</v>
      </c>
      <c r="AY145" s="17" t="s">
        <v>206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7" t="s">
        <v>83</v>
      </c>
      <c r="BK145" s="211">
        <f>ROUND(I145*H145,2)</f>
        <v>0</v>
      </c>
      <c r="BL145" s="17" t="s">
        <v>214</v>
      </c>
      <c r="BM145" s="210" t="s">
        <v>1436</v>
      </c>
    </row>
    <row r="146" s="2" customFormat="1" ht="24" customHeight="1">
      <c r="A146" s="39"/>
      <c r="B146" s="40"/>
      <c r="C146" s="198" t="s">
        <v>447</v>
      </c>
      <c r="D146" s="198" t="s">
        <v>201</v>
      </c>
      <c r="E146" s="199" t="s">
        <v>456</v>
      </c>
      <c r="F146" s="200" t="s">
        <v>457</v>
      </c>
      <c r="G146" s="201" t="s">
        <v>204</v>
      </c>
      <c r="H146" s="202">
        <v>5</v>
      </c>
      <c r="I146" s="203"/>
      <c r="J146" s="204">
        <f>ROUND(I146*H146,2)</f>
        <v>0</v>
      </c>
      <c r="K146" s="200" t="s">
        <v>212</v>
      </c>
      <c r="L146" s="205"/>
      <c r="M146" s="206" t="s">
        <v>32</v>
      </c>
      <c r="N146" s="207" t="s">
        <v>47</v>
      </c>
      <c r="O146" s="85"/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0" t="s">
        <v>213</v>
      </c>
      <c r="AT146" s="210" t="s">
        <v>201</v>
      </c>
      <c r="AU146" s="210" t="s">
        <v>76</v>
      </c>
      <c r="AY146" s="17" t="s">
        <v>206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17" t="s">
        <v>83</v>
      </c>
      <c r="BK146" s="211">
        <f>ROUND(I146*H146,2)</f>
        <v>0</v>
      </c>
      <c r="BL146" s="17" t="s">
        <v>214</v>
      </c>
      <c r="BM146" s="210" t="s">
        <v>1437</v>
      </c>
    </row>
    <row r="147" s="2" customFormat="1" ht="24" customHeight="1">
      <c r="A147" s="39"/>
      <c r="B147" s="40"/>
      <c r="C147" s="198" t="s">
        <v>451</v>
      </c>
      <c r="D147" s="198" t="s">
        <v>201</v>
      </c>
      <c r="E147" s="199" t="s">
        <v>460</v>
      </c>
      <c r="F147" s="200" t="s">
        <v>461</v>
      </c>
      <c r="G147" s="201" t="s">
        <v>204</v>
      </c>
      <c r="H147" s="202">
        <v>7</v>
      </c>
      <c r="I147" s="203"/>
      <c r="J147" s="204">
        <f>ROUND(I147*H147,2)</f>
        <v>0</v>
      </c>
      <c r="K147" s="200" t="s">
        <v>212</v>
      </c>
      <c r="L147" s="205"/>
      <c r="M147" s="206" t="s">
        <v>32</v>
      </c>
      <c r="N147" s="207" t="s">
        <v>47</v>
      </c>
      <c r="O147" s="85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0" t="s">
        <v>213</v>
      </c>
      <c r="AT147" s="210" t="s">
        <v>201</v>
      </c>
      <c r="AU147" s="210" t="s">
        <v>76</v>
      </c>
      <c r="AY147" s="17" t="s">
        <v>206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7" t="s">
        <v>83</v>
      </c>
      <c r="BK147" s="211">
        <f>ROUND(I147*H147,2)</f>
        <v>0</v>
      </c>
      <c r="BL147" s="17" t="s">
        <v>214</v>
      </c>
      <c r="BM147" s="210" t="s">
        <v>1438</v>
      </c>
    </row>
    <row r="148" s="2" customFormat="1" ht="16.5" customHeight="1">
      <c r="A148" s="39"/>
      <c r="B148" s="40"/>
      <c r="C148" s="198" t="s">
        <v>455</v>
      </c>
      <c r="D148" s="198" t="s">
        <v>201</v>
      </c>
      <c r="E148" s="199" t="s">
        <v>463</v>
      </c>
      <c r="F148" s="200" t="s">
        <v>464</v>
      </c>
      <c r="G148" s="201" t="s">
        <v>465</v>
      </c>
      <c r="H148" s="202">
        <v>26</v>
      </c>
      <c r="I148" s="203"/>
      <c r="J148" s="204">
        <f>ROUND(I148*H148,2)</f>
        <v>0</v>
      </c>
      <c r="K148" s="200" t="s">
        <v>32</v>
      </c>
      <c r="L148" s="205"/>
      <c r="M148" s="206" t="s">
        <v>32</v>
      </c>
      <c r="N148" s="207" t="s">
        <v>47</v>
      </c>
      <c r="O148" s="85"/>
      <c r="P148" s="208">
        <f>O148*H148</f>
        <v>0</v>
      </c>
      <c r="Q148" s="208">
        <v>0</v>
      </c>
      <c r="R148" s="208">
        <f>Q148*H148</f>
        <v>0</v>
      </c>
      <c r="S148" s="208">
        <v>0</v>
      </c>
      <c r="T148" s="20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0" t="s">
        <v>213</v>
      </c>
      <c r="AT148" s="210" t="s">
        <v>201</v>
      </c>
      <c r="AU148" s="210" t="s">
        <v>76</v>
      </c>
      <c r="AY148" s="17" t="s">
        <v>206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17" t="s">
        <v>83</v>
      </c>
      <c r="BK148" s="211">
        <f>ROUND(I148*H148,2)</f>
        <v>0</v>
      </c>
      <c r="BL148" s="17" t="s">
        <v>214</v>
      </c>
      <c r="BM148" s="210" t="s">
        <v>1439</v>
      </c>
    </row>
    <row r="149" s="2" customFormat="1" ht="16.5" customHeight="1">
      <c r="A149" s="39"/>
      <c r="B149" s="40"/>
      <c r="C149" s="198" t="s">
        <v>459</v>
      </c>
      <c r="D149" s="198" t="s">
        <v>201</v>
      </c>
      <c r="E149" s="199" t="s">
        <v>468</v>
      </c>
      <c r="F149" s="200" t="s">
        <v>469</v>
      </c>
      <c r="G149" s="201" t="s">
        <v>465</v>
      </c>
      <c r="H149" s="202">
        <v>26</v>
      </c>
      <c r="I149" s="203"/>
      <c r="J149" s="204">
        <f>ROUND(I149*H149,2)</f>
        <v>0</v>
      </c>
      <c r="K149" s="200" t="s">
        <v>32</v>
      </c>
      <c r="L149" s="205"/>
      <c r="M149" s="206" t="s">
        <v>32</v>
      </c>
      <c r="N149" s="207" t="s">
        <v>47</v>
      </c>
      <c r="O149" s="85"/>
      <c r="P149" s="208">
        <f>O149*H149</f>
        <v>0</v>
      </c>
      <c r="Q149" s="208">
        <v>0</v>
      </c>
      <c r="R149" s="208">
        <f>Q149*H149</f>
        <v>0</v>
      </c>
      <c r="S149" s="208">
        <v>0</v>
      </c>
      <c r="T149" s="20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0" t="s">
        <v>213</v>
      </c>
      <c r="AT149" s="210" t="s">
        <v>201</v>
      </c>
      <c r="AU149" s="210" t="s">
        <v>76</v>
      </c>
      <c r="AY149" s="17" t="s">
        <v>206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7" t="s">
        <v>83</v>
      </c>
      <c r="BK149" s="211">
        <f>ROUND(I149*H149,2)</f>
        <v>0</v>
      </c>
      <c r="BL149" s="17" t="s">
        <v>214</v>
      </c>
      <c r="BM149" s="210" t="s">
        <v>1440</v>
      </c>
    </row>
    <row r="150" s="2" customFormat="1" ht="24" customHeight="1">
      <c r="A150" s="39"/>
      <c r="B150" s="40"/>
      <c r="C150" s="198" t="s">
        <v>214</v>
      </c>
      <c r="D150" s="198" t="s">
        <v>201</v>
      </c>
      <c r="E150" s="199" t="s">
        <v>472</v>
      </c>
      <c r="F150" s="200" t="s">
        <v>473</v>
      </c>
      <c r="G150" s="201" t="s">
        <v>204</v>
      </c>
      <c r="H150" s="202">
        <v>4</v>
      </c>
      <c r="I150" s="203"/>
      <c r="J150" s="204">
        <f>ROUND(I150*H150,2)</f>
        <v>0</v>
      </c>
      <c r="K150" s="200" t="s">
        <v>212</v>
      </c>
      <c r="L150" s="205"/>
      <c r="M150" s="206" t="s">
        <v>32</v>
      </c>
      <c r="N150" s="207" t="s">
        <v>47</v>
      </c>
      <c r="O150" s="85"/>
      <c r="P150" s="208">
        <f>O150*H150</f>
        <v>0</v>
      </c>
      <c r="Q150" s="208">
        <v>0</v>
      </c>
      <c r="R150" s="208">
        <f>Q150*H150</f>
        <v>0</v>
      </c>
      <c r="S150" s="208">
        <v>0</v>
      </c>
      <c r="T150" s="20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0" t="s">
        <v>213</v>
      </c>
      <c r="AT150" s="210" t="s">
        <v>201</v>
      </c>
      <c r="AU150" s="210" t="s">
        <v>76</v>
      </c>
      <c r="AY150" s="17" t="s">
        <v>206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17" t="s">
        <v>83</v>
      </c>
      <c r="BK150" s="211">
        <f>ROUND(I150*H150,2)</f>
        <v>0</v>
      </c>
      <c r="BL150" s="17" t="s">
        <v>214</v>
      </c>
      <c r="BM150" s="210" t="s">
        <v>1441</v>
      </c>
    </row>
    <row r="151" s="2" customFormat="1" ht="24" customHeight="1">
      <c r="A151" s="39"/>
      <c r="B151" s="40"/>
      <c r="C151" s="198" t="s">
        <v>467</v>
      </c>
      <c r="D151" s="198" t="s">
        <v>201</v>
      </c>
      <c r="E151" s="199" t="s">
        <v>476</v>
      </c>
      <c r="F151" s="200" t="s">
        <v>477</v>
      </c>
      <c r="G151" s="201" t="s">
        <v>478</v>
      </c>
      <c r="H151" s="202">
        <v>10</v>
      </c>
      <c r="I151" s="203"/>
      <c r="J151" s="204">
        <f>ROUND(I151*H151,2)</f>
        <v>0</v>
      </c>
      <c r="K151" s="200" t="s">
        <v>212</v>
      </c>
      <c r="L151" s="205"/>
      <c r="M151" s="206" t="s">
        <v>32</v>
      </c>
      <c r="N151" s="207" t="s">
        <v>47</v>
      </c>
      <c r="O151" s="85"/>
      <c r="P151" s="208">
        <f>O151*H151</f>
        <v>0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0" t="s">
        <v>213</v>
      </c>
      <c r="AT151" s="210" t="s">
        <v>201</v>
      </c>
      <c r="AU151" s="210" t="s">
        <v>76</v>
      </c>
      <c r="AY151" s="17" t="s">
        <v>206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17" t="s">
        <v>83</v>
      </c>
      <c r="BK151" s="211">
        <f>ROUND(I151*H151,2)</f>
        <v>0</v>
      </c>
      <c r="BL151" s="17" t="s">
        <v>214</v>
      </c>
      <c r="BM151" s="210" t="s">
        <v>1442</v>
      </c>
    </row>
    <row r="152" s="2" customFormat="1" ht="24" customHeight="1">
      <c r="A152" s="39"/>
      <c r="B152" s="40"/>
      <c r="C152" s="198" t="s">
        <v>471</v>
      </c>
      <c r="D152" s="198" t="s">
        <v>201</v>
      </c>
      <c r="E152" s="199" t="s">
        <v>481</v>
      </c>
      <c r="F152" s="200" t="s">
        <v>482</v>
      </c>
      <c r="G152" s="201" t="s">
        <v>204</v>
      </c>
      <c r="H152" s="202">
        <v>3</v>
      </c>
      <c r="I152" s="203"/>
      <c r="J152" s="204">
        <f>ROUND(I152*H152,2)</f>
        <v>0</v>
      </c>
      <c r="K152" s="200" t="s">
        <v>212</v>
      </c>
      <c r="L152" s="205"/>
      <c r="M152" s="206" t="s">
        <v>32</v>
      </c>
      <c r="N152" s="207" t="s">
        <v>47</v>
      </c>
      <c r="O152" s="85"/>
      <c r="P152" s="208">
        <f>O152*H152</f>
        <v>0</v>
      </c>
      <c r="Q152" s="208">
        <v>0</v>
      </c>
      <c r="R152" s="208">
        <f>Q152*H152</f>
        <v>0</v>
      </c>
      <c r="S152" s="208">
        <v>0</v>
      </c>
      <c r="T152" s="20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0" t="s">
        <v>213</v>
      </c>
      <c r="AT152" s="210" t="s">
        <v>201</v>
      </c>
      <c r="AU152" s="210" t="s">
        <v>76</v>
      </c>
      <c r="AY152" s="17" t="s">
        <v>206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7" t="s">
        <v>83</v>
      </c>
      <c r="BK152" s="211">
        <f>ROUND(I152*H152,2)</f>
        <v>0</v>
      </c>
      <c r="BL152" s="17" t="s">
        <v>214</v>
      </c>
      <c r="BM152" s="210" t="s">
        <v>1443</v>
      </c>
    </row>
    <row r="153" s="2" customFormat="1" ht="24" customHeight="1">
      <c r="A153" s="39"/>
      <c r="B153" s="40"/>
      <c r="C153" s="198" t="s">
        <v>475</v>
      </c>
      <c r="D153" s="198" t="s">
        <v>201</v>
      </c>
      <c r="E153" s="199" t="s">
        <v>1444</v>
      </c>
      <c r="F153" s="200" t="s">
        <v>1445</v>
      </c>
      <c r="G153" s="201" t="s">
        <v>204</v>
      </c>
      <c r="H153" s="202">
        <v>1</v>
      </c>
      <c r="I153" s="203"/>
      <c r="J153" s="204">
        <f>ROUND(I153*H153,2)</f>
        <v>0</v>
      </c>
      <c r="K153" s="200" t="s">
        <v>212</v>
      </c>
      <c r="L153" s="205"/>
      <c r="M153" s="206" t="s">
        <v>32</v>
      </c>
      <c r="N153" s="207" t="s">
        <v>47</v>
      </c>
      <c r="O153" s="85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0" t="s">
        <v>213</v>
      </c>
      <c r="AT153" s="210" t="s">
        <v>201</v>
      </c>
      <c r="AU153" s="210" t="s">
        <v>76</v>
      </c>
      <c r="AY153" s="17" t="s">
        <v>206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7" t="s">
        <v>83</v>
      </c>
      <c r="BK153" s="211">
        <f>ROUND(I153*H153,2)</f>
        <v>0</v>
      </c>
      <c r="BL153" s="17" t="s">
        <v>214</v>
      </c>
      <c r="BM153" s="210" t="s">
        <v>1446</v>
      </c>
    </row>
    <row r="154" s="2" customFormat="1" ht="24" customHeight="1">
      <c r="A154" s="39"/>
      <c r="B154" s="40"/>
      <c r="C154" s="198" t="s">
        <v>480</v>
      </c>
      <c r="D154" s="198" t="s">
        <v>201</v>
      </c>
      <c r="E154" s="199" t="s">
        <v>485</v>
      </c>
      <c r="F154" s="200" t="s">
        <v>486</v>
      </c>
      <c r="G154" s="201" t="s">
        <v>204</v>
      </c>
      <c r="H154" s="202">
        <v>4</v>
      </c>
      <c r="I154" s="203"/>
      <c r="J154" s="204">
        <f>ROUND(I154*H154,2)</f>
        <v>0</v>
      </c>
      <c r="K154" s="200" t="s">
        <v>212</v>
      </c>
      <c r="L154" s="205"/>
      <c r="M154" s="206" t="s">
        <v>32</v>
      </c>
      <c r="N154" s="207" t="s">
        <v>47</v>
      </c>
      <c r="O154" s="85"/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0" t="s">
        <v>213</v>
      </c>
      <c r="AT154" s="210" t="s">
        <v>201</v>
      </c>
      <c r="AU154" s="210" t="s">
        <v>76</v>
      </c>
      <c r="AY154" s="17" t="s">
        <v>206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7" t="s">
        <v>83</v>
      </c>
      <c r="BK154" s="211">
        <f>ROUND(I154*H154,2)</f>
        <v>0</v>
      </c>
      <c r="BL154" s="17" t="s">
        <v>214</v>
      </c>
      <c r="BM154" s="210" t="s">
        <v>1447</v>
      </c>
    </row>
    <row r="155" s="2" customFormat="1" ht="24" customHeight="1">
      <c r="A155" s="39"/>
      <c r="B155" s="40"/>
      <c r="C155" s="198" t="s">
        <v>484</v>
      </c>
      <c r="D155" s="198" t="s">
        <v>201</v>
      </c>
      <c r="E155" s="199" t="s">
        <v>489</v>
      </c>
      <c r="F155" s="200" t="s">
        <v>490</v>
      </c>
      <c r="G155" s="201" t="s">
        <v>204</v>
      </c>
      <c r="H155" s="202">
        <v>4</v>
      </c>
      <c r="I155" s="203"/>
      <c r="J155" s="204">
        <f>ROUND(I155*H155,2)</f>
        <v>0</v>
      </c>
      <c r="K155" s="200" t="s">
        <v>212</v>
      </c>
      <c r="L155" s="205"/>
      <c r="M155" s="206" t="s">
        <v>32</v>
      </c>
      <c r="N155" s="207" t="s">
        <v>47</v>
      </c>
      <c r="O155" s="85"/>
      <c r="P155" s="208">
        <f>O155*H155</f>
        <v>0</v>
      </c>
      <c r="Q155" s="208">
        <v>0</v>
      </c>
      <c r="R155" s="208">
        <f>Q155*H155</f>
        <v>0</v>
      </c>
      <c r="S155" s="208">
        <v>0</v>
      </c>
      <c r="T155" s="20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0" t="s">
        <v>213</v>
      </c>
      <c r="AT155" s="210" t="s">
        <v>201</v>
      </c>
      <c r="AU155" s="210" t="s">
        <v>76</v>
      </c>
      <c r="AY155" s="17" t="s">
        <v>206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17" t="s">
        <v>83</v>
      </c>
      <c r="BK155" s="211">
        <f>ROUND(I155*H155,2)</f>
        <v>0</v>
      </c>
      <c r="BL155" s="17" t="s">
        <v>214</v>
      </c>
      <c r="BM155" s="210" t="s">
        <v>1448</v>
      </c>
    </row>
    <row r="156" s="2" customFormat="1" ht="24" customHeight="1">
      <c r="A156" s="39"/>
      <c r="B156" s="40"/>
      <c r="C156" s="198" t="s">
        <v>488</v>
      </c>
      <c r="D156" s="198" t="s">
        <v>201</v>
      </c>
      <c r="E156" s="199" t="s">
        <v>493</v>
      </c>
      <c r="F156" s="200" t="s">
        <v>494</v>
      </c>
      <c r="G156" s="201" t="s">
        <v>204</v>
      </c>
      <c r="H156" s="202">
        <v>2</v>
      </c>
      <c r="I156" s="203"/>
      <c r="J156" s="204">
        <f>ROUND(I156*H156,2)</f>
        <v>0</v>
      </c>
      <c r="K156" s="200" t="s">
        <v>212</v>
      </c>
      <c r="L156" s="205"/>
      <c r="M156" s="206" t="s">
        <v>32</v>
      </c>
      <c r="N156" s="207" t="s">
        <v>47</v>
      </c>
      <c r="O156" s="85"/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0" t="s">
        <v>213</v>
      </c>
      <c r="AT156" s="210" t="s">
        <v>201</v>
      </c>
      <c r="AU156" s="210" t="s">
        <v>76</v>
      </c>
      <c r="AY156" s="17" t="s">
        <v>206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7" t="s">
        <v>83</v>
      </c>
      <c r="BK156" s="211">
        <f>ROUND(I156*H156,2)</f>
        <v>0</v>
      </c>
      <c r="BL156" s="17" t="s">
        <v>214</v>
      </c>
      <c r="BM156" s="210" t="s">
        <v>1449</v>
      </c>
    </row>
    <row r="157" s="2" customFormat="1" ht="24" customHeight="1">
      <c r="A157" s="39"/>
      <c r="B157" s="40"/>
      <c r="C157" s="198" t="s">
        <v>492</v>
      </c>
      <c r="D157" s="198" t="s">
        <v>201</v>
      </c>
      <c r="E157" s="199" t="s">
        <v>497</v>
      </c>
      <c r="F157" s="200" t="s">
        <v>498</v>
      </c>
      <c r="G157" s="201" t="s">
        <v>204</v>
      </c>
      <c r="H157" s="202">
        <v>2</v>
      </c>
      <c r="I157" s="203"/>
      <c r="J157" s="204">
        <f>ROUND(I157*H157,2)</f>
        <v>0</v>
      </c>
      <c r="K157" s="200" t="s">
        <v>212</v>
      </c>
      <c r="L157" s="205"/>
      <c r="M157" s="206" t="s">
        <v>32</v>
      </c>
      <c r="N157" s="207" t="s">
        <v>47</v>
      </c>
      <c r="O157" s="85"/>
      <c r="P157" s="208">
        <f>O157*H157</f>
        <v>0</v>
      </c>
      <c r="Q157" s="208">
        <v>0</v>
      </c>
      <c r="R157" s="208">
        <f>Q157*H157</f>
        <v>0</v>
      </c>
      <c r="S157" s="208">
        <v>0</v>
      </c>
      <c r="T157" s="20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0" t="s">
        <v>213</v>
      </c>
      <c r="AT157" s="210" t="s">
        <v>201</v>
      </c>
      <c r="AU157" s="210" t="s">
        <v>76</v>
      </c>
      <c r="AY157" s="17" t="s">
        <v>206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7" t="s">
        <v>83</v>
      </c>
      <c r="BK157" s="211">
        <f>ROUND(I157*H157,2)</f>
        <v>0</v>
      </c>
      <c r="BL157" s="17" t="s">
        <v>214</v>
      </c>
      <c r="BM157" s="210" t="s">
        <v>1450</v>
      </c>
    </row>
    <row r="158" s="2" customFormat="1" ht="24" customHeight="1">
      <c r="A158" s="39"/>
      <c r="B158" s="40"/>
      <c r="C158" s="198" t="s">
        <v>496</v>
      </c>
      <c r="D158" s="198" t="s">
        <v>201</v>
      </c>
      <c r="E158" s="199" t="s">
        <v>501</v>
      </c>
      <c r="F158" s="200" t="s">
        <v>502</v>
      </c>
      <c r="G158" s="201" t="s">
        <v>204</v>
      </c>
      <c r="H158" s="202">
        <v>1</v>
      </c>
      <c r="I158" s="203"/>
      <c r="J158" s="204">
        <f>ROUND(I158*H158,2)</f>
        <v>0</v>
      </c>
      <c r="K158" s="200" t="s">
        <v>212</v>
      </c>
      <c r="L158" s="205"/>
      <c r="M158" s="206" t="s">
        <v>32</v>
      </c>
      <c r="N158" s="207" t="s">
        <v>47</v>
      </c>
      <c r="O158" s="85"/>
      <c r="P158" s="208">
        <f>O158*H158</f>
        <v>0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0" t="s">
        <v>205</v>
      </c>
      <c r="AT158" s="210" t="s">
        <v>201</v>
      </c>
      <c r="AU158" s="210" t="s">
        <v>76</v>
      </c>
      <c r="AY158" s="17" t="s">
        <v>206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17" t="s">
        <v>83</v>
      </c>
      <c r="BK158" s="211">
        <f>ROUND(I158*H158,2)</f>
        <v>0</v>
      </c>
      <c r="BL158" s="17" t="s">
        <v>205</v>
      </c>
      <c r="BM158" s="210" t="s">
        <v>1451</v>
      </c>
    </row>
    <row r="159" s="2" customFormat="1" ht="24" customHeight="1">
      <c r="A159" s="39"/>
      <c r="B159" s="40"/>
      <c r="C159" s="198" t="s">
        <v>500</v>
      </c>
      <c r="D159" s="198" t="s">
        <v>201</v>
      </c>
      <c r="E159" s="199" t="s">
        <v>505</v>
      </c>
      <c r="F159" s="200" t="s">
        <v>506</v>
      </c>
      <c r="G159" s="201" t="s">
        <v>204</v>
      </c>
      <c r="H159" s="202">
        <v>1</v>
      </c>
      <c r="I159" s="203"/>
      <c r="J159" s="204">
        <f>ROUND(I159*H159,2)</f>
        <v>0</v>
      </c>
      <c r="K159" s="200" t="s">
        <v>212</v>
      </c>
      <c r="L159" s="205"/>
      <c r="M159" s="206" t="s">
        <v>32</v>
      </c>
      <c r="N159" s="207" t="s">
        <v>47</v>
      </c>
      <c r="O159" s="85"/>
      <c r="P159" s="208">
        <f>O159*H159</f>
        <v>0</v>
      </c>
      <c r="Q159" s="208">
        <v>0</v>
      </c>
      <c r="R159" s="208">
        <f>Q159*H159</f>
        <v>0</v>
      </c>
      <c r="S159" s="208">
        <v>0</v>
      </c>
      <c r="T159" s="20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0" t="s">
        <v>205</v>
      </c>
      <c r="AT159" s="210" t="s">
        <v>201</v>
      </c>
      <c r="AU159" s="210" t="s">
        <v>76</v>
      </c>
      <c r="AY159" s="17" t="s">
        <v>206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17" t="s">
        <v>83</v>
      </c>
      <c r="BK159" s="211">
        <f>ROUND(I159*H159,2)</f>
        <v>0</v>
      </c>
      <c r="BL159" s="17" t="s">
        <v>205</v>
      </c>
      <c r="BM159" s="210" t="s">
        <v>1452</v>
      </c>
    </row>
    <row r="160" s="2" customFormat="1" ht="24" customHeight="1">
      <c r="A160" s="39"/>
      <c r="B160" s="40"/>
      <c r="C160" s="198" t="s">
        <v>504</v>
      </c>
      <c r="D160" s="198" t="s">
        <v>201</v>
      </c>
      <c r="E160" s="199" t="s">
        <v>509</v>
      </c>
      <c r="F160" s="200" t="s">
        <v>510</v>
      </c>
      <c r="G160" s="201" t="s">
        <v>204</v>
      </c>
      <c r="H160" s="202">
        <v>2</v>
      </c>
      <c r="I160" s="203"/>
      <c r="J160" s="204">
        <f>ROUND(I160*H160,2)</f>
        <v>0</v>
      </c>
      <c r="K160" s="200" t="s">
        <v>212</v>
      </c>
      <c r="L160" s="205"/>
      <c r="M160" s="206" t="s">
        <v>32</v>
      </c>
      <c r="N160" s="207" t="s">
        <v>47</v>
      </c>
      <c r="O160" s="85"/>
      <c r="P160" s="208">
        <f>O160*H160</f>
        <v>0</v>
      </c>
      <c r="Q160" s="208">
        <v>0</v>
      </c>
      <c r="R160" s="208">
        <f>Q160*H160</f>
        <v>0</v>
      </c>
      <c r="S160" s="208">
        <v>0</v>
      </c>
      <c r="T160" s="20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0" t="s">
        <v>213</v>
      </c>
      <c r="AT160" s="210" t="s">
        <v>201</v>
      </c>
      <c r="AU160" s="210" t="s">
        <v>76</v>
      </c>
      <c r="AY160" s="17" t="s">
        <v>206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17" t="s">
        <v>83</v>
      </c>
      <c r="BK160" s="211">
        <f>ROUND(I160*H160,2)</f>
        <v>0</v>
      </c>
      <c r="BL160" s="17" t="s">
        <v>214</v>
      </c>
      <c r="BM160" s="210" t="s">
        <v>1453</v>
      </c>
    </row>
    <row r="161" s="2" customFormat="1" ht="16.5" customHeight="1">
      <c r="A161" s="39"/>
      <c r="B161" s="40"/>
      <c r="C161" s="198" t="s">
        <v>508</v>
      </c>
      <c r="D161" s="198" t="s">
        <v>201</v>
      </c>
      <c r="E161" s="199" t="s">
        <v>513</v>
      </c>
      <c r="F161" s="200" t="s">
        <v>514</v>
      </c>
      <c r="G161" s="201" t="s">
        <v>204</v>
      </c>
      <c r="H161" s="202">
        <v>3</v>
      </c>
      <c r="I161" s="203"/>
      <c r="J161" s="204">
        <f>ROUND(I161*H161,2)</f>
        <v>0</v>
      </c>
      <c r="K161" s="200" t="s">
        <v>32</v>
      </c>
      <c r="L161" s="205"/>
      <c r="M161" s="206" t="s">
        <v>32</v>
      </c>
      <c r="N161" s="207" t="s">
        <v>47</v>
      </c>
      <c r="O161" s="85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0" t="s">
        <v>213</v>
      </c>
      <c r="AT161" s="210" t="s">
        <v>201</v>
      </c>
      <c r="AU161" s="210" t="s">
        <v>76</v>
      </c>
      <c r="AY161" s="17" t="s">
        <v>206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17" t="s">
        <v>83</v>
      </c>
      <c r="BK161" s="211">
        <f>ROUND(I161*H161,2)</f>
        <v>0</v>
      </c>
      <c r="BL161" s="17" t="s">
        <v>214</v>
      </c>
      <c r="BM161" s="210" t="s">
        <v>1454</v>
      </c>
    </row>
    <row r="162" s="2" customFormat="1" ht="24" customHeight="1">
      <c r="A162" s="39"/>
      <c r="B162" s="40"/>
      <c r="C162" s="198" t="s">
        <v>512</v>
      </c>
      <c r="D162" s="198" t="s">
        <v>201</v>
      </c>
      <c r="E162" s="199" t="s">
        <v>517</v>
      </c>
      <c r="F162" s="200" t="s">
        <v>518</v>
      </c>
      <c r="G162" s="201" t="s">
        <v>204</v>
      </c>
      <c r="H162" s="202">
        <v>1</v>
      </c>
      <c r="I162" s="203"/>
      <c r="J162" s="204">
        <f>ROUND(I162*H162,2)</f>
        <v>0</v>
      </c>
      <c r="K162" s="200" t="s">
        <v>212</v>
      </c>
      <c r="L162" s="205"/>
      <c r="M162" s="206" t="s">
        <v>32</v>
      </c>
      <c r="N162" s="207" t="s">
        <v>47</v>
      </c>
      <c r="O162" s="85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0" t="s">
        <v>213</v>
      </c>
      <c r="AT162" s="210" t="s">
        <v>201</v>
      </c>
      <c r="AU162" s="210" t="s">
        <v>76</v>
      </c>
      <c r="AY162" s="17" t="s">
        <v>206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7" t="s">
        <v>83</v>
      </c>
      <c r="BK162" s="211">
        <f>ROUND(I162*H162,2)</f>
        <v>0</v>
      </c>
      <c r="BL162" s="17" t="s">
        <v>214</v>
      </c>
      <c r="BM162" s="210" t="s">
        <v>1455</v>
      </c>
    </row>
    <row r="163" s="2" customFormat="1" ht="24" customHeight="1">
      <c r="A163" s="39"/>
      <c r="B163" s="40"/>
      <c r="C163" s="198" t="s">
        <v>516</v>
      </c>
      <c r="D163" s="198" t="s">
        <v>201</v>
      </c>
      <c r="E163" s="199" t="s">
        <v>521</v>
      </c>
      <c r="F163" s="200" t="s">
        <v>522</v>
      </c>
      <c r="G163" s="201" t="s">
        <v>239</v>
      </c>
      <c r="H163" s="202">
        <v>50</v>
      </c>
      <c r="I163" s="203"/>
      <c r="J163" s="204">
        <f>ROUND(I163*H163,2)</f>
        <v>0</v>
      </c>
      <c r="K163" s="200" t="s">
        <v>212</v>
      </c>
      <c r="L163" s="205"/>
      <c r="M163" s="206" t="s">
        <v>32</v>
      </c>
      <c r="N163" s="207" t="s">
        <v>47</v>
      </c>
      <c r="O163" s="85"/>
      <c r="P163" s="208">
        <f>O163*H163</f>
        <v>0</v>
      </c>
      <c r="Q163" s="208">
        <v>0</v>
      </c>
      <c r="R163" s="208">
        <f>Q163*H163</f>
        <v>0</v>
      </c>
      <c r="S163" s="208">
        <v>0</v>
      </c>
      <c r="T163" s="20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0" t="s">
        <v>213</v>
      </c>
      <c r="AT163" s="210" t="s">
        <v>201</v>
      </c>
      <c r="AU163" s="210" t="s">
        <v>76</v>
      </c>
      <c r="AY163" s="17" t="s">
        <v>206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17" t="s">
        <v>83</v>
      </c>
      <c r="BK163" s="211">
        <f>ROUND(I163*H163,2)</f>
        <v>0</v>
      </c>
      <c r="BL163" s="17" t="s">
        <v>214</v>
      </c>
      <c r="BM163" s="210" t="s">
        <v>1456</v>
      </c>
    </row>
    <row r="164" s="2" customFormat="1" ht="24" customHeight="1">
      <c r="A164" s="39"/>
      <c r="B164" s="40"/>
      <c r="C164" s="198" t="s">
        <v>520</v>
      </c>
      <c r="D164" s="198" t="s">
        <v>201</v>
      </c>
      <c r="E164" s="199" t="s">
        <v>525</v>
      </c>
      <c r="F164" s="200" t="s">
        <v>526</v>
      </c>
      <c r="G164" s="201" t="s">
        <v>239</v>
      </c>
      <c r="H164" s="202">
        <v>30</v>
      </c>
      <c r="I164" s="203"/>
      <c r="J164" s="204">
        <f>ROUND(I164*H164,2)</f>
        <v>0</v>
      </c>
      <c r="K164" s="200" t="s">
        <v>212</v>
      </c>
      <c r="L164" s="205"/>
      <c r="M164" s="206" t="s">
        <v>32</v>
      </c>
      <c r="N164" s="207" t="s">
        <v>47</v>
      </c>
      <c r="O164" s="85"/>
      <c r="P164" s="208">
        <f>O164*H164</f>
        <v>0</v>
      </c>
      <c r="Q164" s="208">
        <v>0</v>
      </c>
      <c r="R164" s="208">
        <f>Q164*H164</f>
        <v>0</v>
      </c>
      <c r="S164" s="208">
        <v>0</v>
      </c>
      <c r="T164" s="20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0" t="s">
        <v>213</v>
      </c>
      <c r="AT164" s="210" t="s">
        <v>201</v>
      </c>
      <c r="AU164" s="210" t="s">
        <v>76</v>
      </c>
      <c r="AY164" s="17" t="s">
        <v>206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7" t="s">
        <v>83</v>
      </c>
      <c r="BK164" s="211">
        <f>ROUND(I164*H164,2)</f>
        <v>0</v>
      </c>
      <c r="BL164" s="17" t="s">
        <v>214</v>
      </c>
      <c r="BM164" s="210" t="s">
        <v>1457</v>
      </c>
    </row>
    <row r="165" s="2" customFormat="1" ht="24" customHeight="1">
      <c r="A165" s="39"/>
      <c r="B165" s="40"/>
      <c r="C165" s="198" t="s">
        <v>524</v>
      </c>
      <c r="D165" s="198" t="s">
        <v>201</v>
      </c>
      <c r="E165" s="199" t="s">
        <v>529</v>
      </c>
      <c r="F165" s="200" t="s">
        <v>530</v>
      </c>
      <c r="G165" s="201" t="s">
        <v>531</v>
      </c>
      <c r="H165" s="202">
        <v>1</v>
      </c>
      <c r="I165" s="203"/>
      <c r="J165" s="204">
        <f>ROUND(I165*H165,2)</f>
        <v>0</v>
      </c>
      <c r="K165" s="200" t="s">
        <v>212</v>
      </c>
      <c r="L165" s="205"/>
      <c r="M165" s="206" t="s">
        <v>32</v>
      </c>
      <c r="N165" s="207" t="s">
        <v>47</v>
      </c>
      <c r="O165" s="85"/>
      <c r="P165" s="208">
        <f>O165*H165</f>
        <v>0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0" t="s">
        <v>213</v>
      </c>
      <c r="AT165" s="210" t="s">
        <v>201</v>
      </c>
      <c r="AU165" s="210" t="s">
        <v>76</v>
      </c>
      <c r="AY165" s="17" t="s">
        <v>206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17" t="s">
        <v>83</v>
      </c>
      <c r="BK165" s="211">
        <f>ROUND(I165*H165,2)</f>
        <v>0</v>
      </c>
      <c r="BL165" s="17" t="s">
        <v>214</v>
      </c>
      <c r="BM165" s="210" t="s">
        <v>1458</v>
      </c>
    </row>
    <row r="166" s="2" customFormat="1" ht="24" customHeight="1">
      <c r="A166" s="39"/>
      <c r="B166" s="40"/>
      <c r="C166" s="198" t="s">
        <v>528</v>
      </c>
      <c r="D166" s="198" t="s">
        <v>201</v>
      </c>
      <c r="E166" s="199" t="s">
        <v>534</v>
      </c>
      <c r="F166" s="200" t="s">
        <v>535</v>
      </c>
      <c r="G166" s="201" t="s">
        <v>204</v>
      </c>
      <c r="H166" s="202">
        <v>2</v>
      </c>
      <c r="I166" s="203"/>
      <c r="J166" s="204">
        <f>ROUND(I166*H166,2)</f>
        <v>0</v>
      </c>
      <c r="K166" s="200" t="s">
        <v>212</v>
      </c>
      <c r="L166" s="205"/>
      <c r="M166" s="206" t="s">
        <v>32</v>
      </c>
      <c r="N166" s="207" t="s">
        <v>47</v>
      </c>
      <c r="O166" s="85"/>
      <c r="P166" s="208">
        <f>O166*H166</f>
        <v>0</v>
      </c>
      <c r="Q166" s="208">
        <v>0</v>
      </c>
      <c r="R166" s="208">
        <f>Q166*H166</f>
        <v>0</v>
      </c>
      <c r="S166" s="208">
        <v>0</v>
      </c>
      <c r="T166" s="20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0" t="s">
        <v>205</v>
      </c>
      <c r="AT166" s="210" t="s">
        <v>201</v>
      </c>
      <c r="AU166" s="210" t="s">
        <v>76</v>
      </c>
      <c r="AY166" s="17" t="s">
        <v>206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17" t="s">
        <v>83</v>
      </c>
      <c r="BK166" s="211">
        <f>ROUND(I166*H166,2)</f>
        <v>0</v>
      </c>
      <c r="BL166" s="17" t="s">
        <v>205</v>
      </c>
      <c r="BM166" s="210" t="s">
        <v>1459</v>
      </c>
    </row>
    <row r="167" s="2" customFormat="1" ht="16.5" customHeight="1">
      <c r="A167" s="39"/>
      <c r="B167" s="40"/>
      <c r="C167" s="198" t="s">
        <v>533</v>
      </c>
      <c r="D167" s="198" t="s">
        <v>201</v>
      </c>
      <c r="E167" s="199" t="s">
        <v>538</v>
      </c>
      <c r="F167" s="200" t="s">
        <v>539</v>
      </c>
      <c r="G167" s="201" t="s">
        <v>204</v>
      </c>
      <c r="H167" s="202">
        <v>2</v>
      </c>
      <c r="I167" s="203"/>
      <c r="J167" s="204">
        <f>ROUND(I167*H167,2)</f>
        <v>0</v>
      </c>
      <c r="K167" s="200" t="s">
        <v>32</v>
      </c>
      <c r="L167" s="205"/>
      <c r="M167" s="206" t="s">
        <v>32</v>
      </c>
      <c r="N167" s="207" t="s">
        <v>47</v>
      </c>
      <c r="O167" s="85"/>
      <c r="P167" s="208">
        <f>O167*H167</f>
        <v>0</v>
      </c>
      <c r="Q167" s="208">
        <v>0</v>
      </c>
      <c r="R167" s="208">
        <f>Q167*H167</f>
        <v>0</v>
      </c>
      <c r="S167" s="208">
        <v>0</v>
      </c>
      <c r="T167" s="20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0" t="s">
        <v>205</v>
      </c>
      <c r="AT167" s="210" t="s">
        <v>201</v>
      </c>
      <c r="AU167" s="210" t="s">
        <v>76</v>
      </c>
      <c r="AY167" s="17" t="s">
        <v>206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7" t="s">
        <v>83</v>
      </c>
      <c r="BK167" s="211">
        <f>ROUND(I167*H167,2)</f>
        <v>0</v>
      </c>
      <c r="BL167" s="17" t="s">
        <v>205</v>
      </c>
      <c r="BM167" s="210" t="s">
        <v>1460</v>
      </c>
    </row>
    <row r="168" s="2" customFormat="1" ht="24" customHeight="1">
      <c r="A168" s="39"/>
      <c r="B168" s="40"/>
      <c r="C168" s="198" t="s">
        <v>537</v>
      </c>
      <c r="D168" s="198" t="s">
        <v>201</v>
      </c>
      <c r="E168" s="199" t="s">
        <v>574</v>
      </c>
      <c r="F168" s="200" t="s">
        <v>575</v>
      </c>
      <c r="G168" s="201" t="s">
        <v>204</v>
      </c>
      <c r="H168" s="202">
        <v>3</v>
      </c>
      <c r="I168" s="203"/>
      <c r="J168" s="204">
        <f>ROUND(I168*H168,2)</f>
        <v>0</v>
      </c>
      <c r="K168" s="200" t="s">
        <v>212</v>
      </c>
      <c r="L168" s="205"/>
      <c r="M168" s="206" t="s">
        <v>32</v>
      </c>
      <c r="N168" s="207" t="s">
        <v>47</v>
      </c>
      <c r="O168" s="85"/>
      <c r="P168" s="208">
        <f>O168*H168</f>
        <v>0</v>
      </c>
      <c r="Q168" s="208">
        <v>0</v>
      </c>
      <c r="R168" s="208">
        <f>Q168*H168</f>
        <v>0</v>
      </c>
      <c r="S168" s="208">
        <v>0</v>
      </c>
      <c r="T168" s="20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0" t="s">
        <v>205</v>
      </c>
      <c r="AT168" s="210" t="s">
        <v>201</v>
      </c>
      <c r="AU168" s="210" t="s">
        <v>76</v>
      </c>
      <c r="AY168" s="17" t="s">
        <v>206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7" t="s">
        <v>83</v>
      </c>
      <c r="BK168" s="211">
        <f>ROUND(I168*H168,2)</f>
        <v>0</v>
      </c>
      <c r="BL168" s="17" t="s">
        <v>205</v>
      </c>
      <c r="BM168" s="210" t="s">
        <v>1461</v>
      </c>
    </row>
    <row r="169" s="2" customFormat="1" ht="24" customHeight="1">
      <c r="A169" s="39"/>
      <c r="B169" s="40"/>
      <c r="C169" s="198" t="s">
        <v>541</v>
      </c>
      <c r="D169" s="198" t="s">
        <v>201</v>
      </c>
      <c r="E169" s="199" t="s">
        <v>578</v>
      </c>
      <c r="F169" s="200" t="s">
        <v>579</v>
      </c>
      <c r="G169" s="201" t="s">
        <v>204</v>
      </c>
      <c r="H169" s="202">
        <v>3</v>
      </c>
      <c r="I169" s="203"/>
      <c r="J169" s="204">
        <f>ROUND(I169*H169,2)</f>
        <v>0</v>
      </c>
      <c r="K169" s="200" t="s">
        <v>212</v>
      </c>
      <c r="L169" s="205"/>
      <c r="M169" s="206" t="s">
        <v>32</v>
      </c>
      <c r="N169" s="207" t="s">
        <v>47</v>
      </c>
      <c r="O169" s="85"/>
      <c r="P169" s="208">
        <f>O169*H169</f>
        <v>0</v>
      </c>
      <c r="Q169" s="208">
        <v>0</v>
      </c>
      <c r="R169" s="208">
        <f>Q169*H169</f>
        <v>0</v>
      </c>
      <c r="S169" s="208">
        <v>0</v>
      </c>
      <c r="T169" s="20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0" t="s">
        <v>213</v>
      </c>
      <c r="AT169" s="210" t="s">
        <v>201</v>
      </c>
      <c r="AU169" s="210" t="s">
        <v>76</v>
      </c>
      <c r="AY169" s="17" t="s">
        <v>206</v>
      </c>
      <c r="BE169" s="211">
        <f>IF(N169="základní",J169,0)</f>
        <v>0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17" t="s">
        <v>83</v>
      </c>
      <c r="BK169" s="211">
        <f>ROUND(I169*H169,2)</f>
        <v>0</v>
      </c>
      <c r="BL169" s="17" t="s">
        <v>214</v>
      </c>
      <c r="BM169" s="210" t="s">
        <v>1462</v>
      </c>
    </row>
    <row r="170" s="2" customFormat="1" ht="24" customHeight="1">
      <c r="A170" s="39"/>
      <c r="B170" s="40"/>
      <c r="C170" s="198" t="s">
        <v>545</v>
      </c>
      <c r="D170" s="198" t="s">
        <v>201</v>
      </c>
      <c r="E170" s="199" t="s">
        <v>582</v>
      </c>
      <c r="F170" s="200" t="s">
        <v>583</v>
      </c>
      <c r="G170" s="201" t="s">
        <v>204</v>
      </c>
      <c r="H170" s="202">
        <v>3</v>
      </c>
      <c r="I170" s="203"/>
      <c r="J170" s="204">
        <f>ROUND(I170*H170,2)</f>
        <v>0</v>
      </c>
      <c r="K170" s="200" t="s">
        <v>212</v>
      </c>
      <c r="L170" s="205"/>
      <c r="M170" s="206" t="s">
        <v>32</v>
      </c>
      <c r="N170" s="207" t="s">
        <v>47</v>
      </c>
      <c r="O170" s="85"/>
      <c r="P170" s="208">
        <f>O170*H170</f>
        <v>0</v>
      </c>
      <c r="Q170" s="208">
        <v>0</v>
      </c>
      <c r="R170" s="208">
        <f>Q170*H170</f>
        <v>0</v>
      </c>
      <c r="S170" s="208">
        <v>0</v>
      </c>
      <c r="T170" s="20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0" t="s">
        <v>213</v>
      </c>
      <c r="AT170" s="210" t="s">
        <v>201</v>
      </c>
      <c r="AU170" s="210" t="s">
        <v>76</v>
      </c>
      <c r="AY170" s="17" t="s">
        <v>206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17" t="s">
        <v>83</v>
      </c>
      <c r="BK170" s="211">
        <f>ROUND(I170*H170,2)</f>
        <v>0</v>
      </c>
      <c r="BL170" s="17" t="s">
        <v>214</v>
      </c>
      <c r="BM170" s="210" t="s">
        <v>1463</v>
      </c>
    </row>
    <row r="171" s="2" customFormat="1" ht="24" customHeight="1">
      <c r="A171" s="39"/>
      <c r="B171" s="40"/>
      <c r="C171" s="198" t="s">
        <v>549</v>
      </c>
      <c r="D171" s="198" t="s">
        <v>201</v>
      </c>
      <c r="E171" s="199" t="s">
        <v>586</v>
      </c>
      <c r="F171" s="200" t="s">
        <v>587</v>
      </c>
      <c r="G171" s="201" t="s">
        <v>204</v>
      </c>
      <c r="H171" s="202">
        <v>3</v>
      </c>
      <c r="I171" s="203"/>
      <c r="J171" s="204">
        <f>ROUND(I171*H171,2)</f>
        <v>0</v>
      </c>
      <c r="K171" s="200" t="s">
        <v>212</v>
      </c>
      <c r="L171" s="205"/>
      <c r="M171" s="206" t="s">
        <v>32</v>
      </c>
      <c r="N171" s="207" t="s">
        <v>47</v>
      </c>
      <c r="O171" s="85"/>
      <c r="P171" s="208">
        <f>O171*H171</f>
        <v>0</v>
      </c>
      <c r="Q171" s="208">
        <v>0</v>
      </c>
      <c r="R171" s="208">
        <f>Q171*H171</f>
        <v>0</v>
      </c>
      <c r="S171" s="208">
        <v>0</v>
      </c>
      <c r="T171" s="20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0" t="s">
        <v>205</v>
      </c>
      <c r="AT171" s="210" t="s">
        <v>201</v>
      </c>
      <c r="AU171" s="210" t="s">
        <v>76</v>
      </c>
      <c r="AY171" s="17" t="s">
        <v>206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17" t="s">
        <v>83</v>
      </c>
      <c r="BK171" s="211">
        <f>ROUND(I171*H171,2)</f>
        <v>0</v>
      </c>
      <c r="BL171" s="17" t="s">
        <v>205</v>
      </c>
      <c r="BM171" s="210" t="s">
        <v>1464</v>
      </c>
    </row>
    <row r="172" s="2" customFormat="1" ht="24" customHeight="1">
      <c r="A172" s="39"/>
      <c r="B172" s="40"/>
      <c r="C172" s="198" t="s">
        <v>553</v>
      </c>
      <c r="D172" s="198" t="s">
        <v>201</v>
      </c>
      <c r="E172" s="199" t="s">
        <v>590</v>
      </c>
      <c r="F172" s="200" t="s">
        <v>591</v>
      </c>
      <c r="G172" s="201" t="s">
        <v>592</v>
      </c>
      <c r="H172" s="202">
        <v>3</v>
      </c>
      <c r="I172" s="203"/>
      <c r="J172" s="204">
        <f>ROUND(I172*H172,2)</f>
        <v>0</v>
      </c>
      <c r="K172" s="200" t="s">
        <v>212</v>
      </c>
      <c r="L172" s="205"/>
      <c r="M172" s="206" t="s">
        <v>32</v>
      </c>
      <c r="N172" s="207" t="s">
        <v>47</v>
      </c>
      <c r="O172" s="85"/>
      <c r="P172" s="208">
        <f>O172*H172</f>
        <v>0</v>
      </c>
      <c r="Q172" s="208">
        <v>0</v>
      </c>
      <c r="R172" s="208">
        <f>Q172*H172</f>
        <v>0</v>
      </c>
      <c r="S172" s="208">
        <v>0</v>
      </c>
      <c r="T172" s="20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0" t="s">
        <v>213</v>
      </c>
      <c r="AT172" s="210" t="s">
        <v>201</v>
      </c>
      <c r="AU172" s="210" t="s">
        <v>76</v>
      </c>
      <c r="AY172" s="17" t="s">
        <v>206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17" t="s">
        <v>83</v>
      </c>
      <c r="BK172" s="211">
        <f>ROUND(I172*H172,2)</f>
        <v>0</v>
      </c>
      <c r="BL172" s="17" t="s">
        <v>214</v>
      </c>
      <c r="BM172" s="210" t="s">
        <v>1465</v>
      </c>
    </row>
    <row r="173" s="2" customFormat="1" ht="24" customHeight="1">
      <c r="A173" s="39"/>
      <c r="B173" s="40"/>
      <c r="C173" s="198" t="s">
        <v>557</v>
      </c>
      <c r="D173" s="198" t="s">
        <v>201</v>
      </c>
      <c r="E173" s="199" t="s">
        <v>595</v>
      </c>
      <c r="F173" s="200" t="s">
        <v>596</v>
      </c>
      <c r="G173" s="201" t="s">
        <v>204</v>
      </c>
      <c r="H173" s="202">
        <v>6</v>
      </c>
      <c r="I173" s="203"/>
      <c r="J173" s="204">
        <f>ROUND(I173*H173,2)</f>
        <v>0</v>
      </c>
      <c r="K173" s="200" t="s">
        <v>212</v>
      </c>
      <c r="L173" s="205"/>
      <c r="M173" s="206" t="s">
        <v>32</v>
      </c>
      <c r="N173" s="207" t="s">
        <v>47</v>
      </c>
      <c r="O173" s="85"/>
      <c r="P173" s="208">
        <f>O173*H173</f>
        <v>0</v>
      </c>
      <c r="Q173" s="208">
        <v>0</v>
      </c>
      <c r="R173" s="208">
        <f>Q173*H173</f>
        <v>0</v>
      </c>
      <c r="S173" s="208">
        <v>0</v>
      </c>
      <c r="T173" s="20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0" t="s">
        <v>213</v>
      </c>
      <c r="AT173" s="210" t="s">
        <v>201</v>
      </c>
      <c r="AU173" s="210" t="s">
        <v>76</v>
      </c>
      <c r="AY173" s="17" t="s">
        <v>206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17" t="s">
        <v>83</v>
      </c>
      <c r="BK173" s="211">
        <f>ROUND(I173*H173,2)</f>
        <v>0</v>
      </c>
      <c r="BL173" s="17" t="s">
        <v>214</v>
      </c>
      <c r="BM173" s="210" t="s">
        <v>1466</v>
      </c>
    </row>
    <row r="174" s="2" customFormat="1" ht="24" customHeight="1">
      <c r="A174" s="39"/>
      <c r="B174" s="40"/>
      <c r="C174" s="198" t="s">
        <v>561</v>
      </c>
      <c r="D174" s="198" t="s">
        <v>201</v>
      </c>
      <c r="E174" s="199" t="s">
        <v>599</v>
      </c>
      <c r="F174" s="200" t="s">
        <v>600</v>
      </c>
      <c r="G174" s="201" t="s">
        <v>204</v>
      </c>
      <c r="H174" s="202">
        <v>6</v>
      </c>
      <c r="I174" s="203"/>
      <c r="J174" s="204">
        <f>ROUND(I174*H174,2)</f>
        <v>0</v>
      </c>
      <c r="K174" s="200" t="s">
        <v>212</v>
      </c>
      <c r="L174" s="205"/>
      <c r="M174" s="206" t="s">
        <v>32</v>
      </c>
      <c r="N174" s="207" t="s">
        <v>47</v>
      </c>
      <c r="O174" s="85"/>
      <c r="P174" s="208">
        <f>O174*H174</f>
        <v>0</v>
      </c>
      <c r="Q174" s="208">
        <v>0</v>
      </c>
      <c r="R174" s="208">
        <f>Q174*H174</f>
        <v>0</v>
      </c>
      <c r="S174" s="208">
        <v>0</v>
      </c>
      <c r="T174" s="20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0" t="s">
        <v>213</v>
      </c>
      <c r="AT174" s="210" t="s">
        <v>201</v>
      </c>
      <c r="AU174" s="210" t="s">
        <v>76</v>
      </c>
      <c r="AY174" s="17" t="s">
        <v>206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17" t="s">
        <v>83</v>
      </c>
      <c r="BK174" s="211">
        <f>ROUND(I174*H174,2)</f>
        <v>0</v>
      </c>
      <c r="BL174" s="17" t="s">
        <v>214</v>
      </c>
      <c r="BM174" s="210" t="s">
        <v>1467</v>
      </c>
    </row>
    <row r="175" s="2" customFormat="1" ht="24" customHeight="1">
      <c r="A175" s="39"/>
      <c r="B175" s="40"/>
      <c r="C175" s="198" t="s">
        <v>565</v>
      </c>
      <c r="D175" s="198" t="s">
        <v>201</v>
      </c>
      <c r="E175" s="199" t="s">
        <v>603</v>
      </c>
      <c r="F175" s="200" t="s">
        <v>604</v>
      </c>
      <c r="G175" s="201" t="s">
        <v>204</v>
      </c>
      <c r="H175" s="202">
        <v>3</v>
      </c>
      <c r="I175" s="203"/>
      <c r="J175" s="204">
        <f>ROUND(I175*H175,2)</f>
        <v>0</v>
      </c>
      <c r="K175" s="200" t="s">
        <v>212</v>
      </c>
      <c r="L175" s="205"/>
      <c r="M175" s="206" t="s">
        <v>32</v>
      </c>
      <c r="N175" s="207" t="s">
        <v>47</v>
      </c>
      <c r="O175" s="85"/>
      <c r="P175" s="208">
        <f>O175*H175</f>
        <v>0</v>
      </c>
      <c r="Q175" s="208">
        <v>0</v>
      </c>
      <c r="R175" s="208">
        <f>Q175*H175</f>
        <v>0</v>
      </c>
      <c r="S175" s="208">
        <v>0</v>
      </c>
      <c r="T175" s="20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0" t="s">
        <v>213</v>
      </c>
      <c r="AT175" s="210" t="s">
        <v>201</v>
      </c>
      <c r="AU175" s="210" t="s">
        <v>76</v>
      </c>
      <c r="AY175" s="17" t="s">
        <v>206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17" t="s">
        <v>83</v>
      </c>
      <c r="BK175" s="211">
        <f>ROUND(I175*H175,2)</f>
        <v>0</v>
      </c>
      <c r="BL175" s="17" t="s">
        <v>214</v>
      </c>
      <c r="BM175" s="210" t="s">
        <v>1468</v>
      </c>
    </row>
    <row r="176" s="2" customFormat="1" ht="24" customHeight="1">
      <c r="A176" s="39"/>
      <c r="B176" s="40"/>
      <c r="C176" s="198" t="s">
        <v>569</v>
      </c>
      <c r="D176" s="198" t="s">
        <v>201</v>
      </c>
      <c r="E176" s="199" t="s">
        <v>607</v>
      </c>
      <c r="F176" s="200" t="s">
        <v>608</v>
      </c>
      <c r="G176" s="201" t="s">
        <v>204</v>
      </c>
      <c r="H176" s="202">
        <v>1</v>
      </c>
      <c r="I176" s="203"/>
      <c r="J176" s="204">
        <f>ROUND(I176*H176,2)</f>
        <v>0</v>
      </c>
      <c r="K176" s="200" t="s">
        <v>212</v>
      </c>
      <c r="L176" s="205"/>
      <c r="M176" s="206" t="s">
        <v>32</v>
      </c>
      <c r="N176" s="207" t="s">
        <v>47</v>
      </c>
      <c r="O176" s="85"/>
      <c r="P176" s="208">
        <f>O176*H176</f>
        <v>0</v>
      </c>
      <c r="Q176" s="208">
        <v>0</v>
      </c>
      <c r="R176" s="208">
        <f>Q176*H176</f>
        <v>0</v>
      </c>
      <c r="S176" s="208">
        <v>0</v>
      </c>
      <c r="T176" s="20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0" t="s">
        <v>213</v>
      </c>
      <c r="AT176" s="210" t="s">
        <v>201</v>
      </c>
      <c r="AU176" s="210" t="s">
        <v>76</v>
      </c>
      <c r="AY176" s="17" t="s">
        <v>206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17" t="s">
        <v>83</v>
      </c>
      <c r="BK176" s="211">
        <f>ROUND(I176*H176,2)</f>
        <v>0</v>
      </c>
      <c r="BL176" s="17" t="s">
        <v>214</v>
      </c>
      <c r="BM176" s="210" t="s">
        <v>1469</v>
      </c>
    </row>
    <row r="177" s="2" customFormat="1" ht="24" customHeight="1">
      <c r="A177" s="39"/>
      <c r="B177" s="40"/>
      <c r="C177" s="198" t="s">
        <v>573</v>
      </c>
      <c r="D177" s="198" t="s">
        <v>201</v>
      </c>
      <c r="E177" s="199" t="s">
        <v>611</v>
      </c>
      <c r="F177" s="200" t="s">
        <v>612</v>
      </c>
      <c r="G177" s="201" t="s">
        <v>204</v>
      </c>
      <c r="H177" s="202">
        <v>3</v>
      </c>
      <c r="I177" s="203"/>
      <c r="J177" s="204">
        <f>ROUND(I177*H177,2)</f>
        <v>0</v>
      </c>
      <c r="K177" s="200" t="s">
        <v>212</v>
      </c>
      <c r="L177" s="205"/>
      <c r="M177" s="206" t="s">
        <v>32</v>
      </c>
      <c r="N177" s="207" t="s">
        <v>47</v>
      </c>
      <c r="O177" s="85"/>
      <c r="P177" s="208">
        <f>O177*H177</f>
        <v>0</v>
      </c>
      <c r="Q177" s="208">
        <v>0</v>
      </c>
      <c r="R177" s="208">
        <f>Q177*H177</f>
        <v>0</v>
      </c>
      <c r="S177" s="208">
        <v>0</v>
      </c>
      <c r="T177" s="20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0" t="s">
        <v>213</v>
      </c>
      <c r="AT177" s="210" t="s">
        <v>201</v>
      </c>
      <c r="AU177" s="210" t="s">
        <v>76</v>
      </c>
      <c r="AY177" s="17" t="s">
        <v>206</v>
      </c>
      <c r="BE177" s="211">
        <f>IF(N177="základní",J177,0)</f>
        <v>0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17" t="s">
        <v>83</v>
      </c>
      <c r="BK177" s="211">
        <f>ROUND(I177*H177,2)</f>
        <v>0</v>
      </c>
      <c r="BL177" s="17" t="s">
        <v>214</v>
      </c>
      <c r="BM177" s="210" t="s">
        <v>1470</v>
      </c>
    </row>
    <row r="178" s="2" customFormat="1" ht="24" customHeight="1">
      <c r="A178" s="39"/>
      <c r="B178" s="40"/>
      <c r="C178" s="198" t="s">
        <v>577</v>
      </c>
      <c r="D178" s="198" t="s">
        <v>201</v>
      </c>
      <c r="E178" s="199" t="s">
        <v>615</v>
      </c>
      <c r="F178" s="200" t="s">
        <v>616</v>
      </c>
      <c r="G178" s="201" t="s">
        <v>204</v>
      </c>
      <c r="H178" s="202">
        <v>3</v>
      </c>
      <c r="I178" s="203"/>
      <c r="J178" s="204">
        <f>ROUND(I178*H178,2)</f>
        <v>0</v>
      </c>
      <c r="K178" s="200" t="s">
        <v>212</v>
      </c>
      <c r="L178" s="205"/>
      <c r="M178" s="206" t="s">
        <v>32</v>
      </c>
      <c r="N178" s="207" t="s">
        <v>47</v>
      </c>
      <c r="O178" s="85"/>
      <c r="P178" s="208">
        <f>O178*H178</f>
        <v>0</v>
      </c>
      <c r="Q178" s="208">
        <v>0</v>
      </c>
      <c r="R178" s="208">
        <f>Q178*H178</f>
        <v>0</v>
      </c>
      <c r="S178" s="208">
        <v>0</v>
      </c>
      <c r="T178" s="20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0" t="s">
        <v>213</v>
      </c>
      <c r="AT178" s="210" t="s">
        <v>201</v>
      </c>
      <c r="AU178" s="210" t="s">
        <v>76</v>
      </c>
      <c r="AY178" s="17" t="s">
        <v>206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17" t="s">
        <v>83</v>
      </c>
      <c r="BK178" s="211">
        <f>ROUND(I178*H178,2)</f>
        <v>0</v>
      </c>
      <c r="BL178" s="17" t="s">
        <v>214</v>
      </c>
      <c r="BM178" s="210" t="s">
        <v>1471</v>
      </c>
    </row>
    <row r="179" s="2" customFormat="1" ht="24" customHeight="1">
      <c r="A179" s="39"/>
      <c r="B179" s="40"/>
      <c r="C179" s="198" t="s">
        <v>581</v>
      </c>
      <c r="D179" s="198" t="s">
        <v>201</v>
      </c>
      <c r="E179" s="199" t="s">
        <v>619</v>
      </c>
      <c r="F179" s="200" t="s">
        <v>620</v>
      </c>
      <c r="G179" s="201" t="s">
        <v>204</v>
      </c>
      <c r="H179" s="202">
        <v>1</v>
      </c>
      <c r="I179" s="203"/>
      <c r="J179" s="204">
        <f>ROUND(I179*H179,2)</f>
        <v>0</v>
      </c>
      <c r="K179" s="200" t="s">
        <v>212</v>
      </c>
      <c r="L179" s="205"/>
      <c r="M179" s="206" t="s">
        <v>32</v>
      </c>
      <c r="N179" s="207" t="s">
        <v>47</v>
      </c>
      <c r="O179" s="85"/>
      <c r="P179" s="208">
        <f>O179*H179</f>
        <v>0</v>
      </c>
      <c r="Q179" s="208">
        <v>0</v>
      </c>
      <c r="R179" s="208">
        <f>Q179*H179</f>
        <v>0</v>
      </c>
      <c r="S179" s="208">
        <v>0</v>
      </c>
      <c r="T179" s="20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0" t="s">
        <v>213</v>
      </c>
      <c r="AT179" s="210" t="s">
        <v>201</v>
      </c>
      <c r="AU179" s="210" t="s">
        <v>76</v>
      </c>
      <c r="AY179" s="17" t="s">
        <v>206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17" t="s">
        <v>83</v>
      </c>
      <c r="BK179" s="211">
        <f>ROUND(I179*H179,2)</f>
        <v>0</v>
      </c>
      <c r="BL179" s="17" t="s">
        <v>214</v>
      </c>
      <c r="BM179" s="210" t="s">
        <v>1472</v>
      </c>
    </row>
    <row r="180" s="2" customFormat="1" ht="24" customHeight="1">
      <c r="A180" s="39"/>
      <c r="B180" s="40"/>
      <c r="C180" s="198" t="s">
        <v>585</v>
      </c>
      <c r="D180" s="198" t="s">
        <v>201</v>
      </c>
      <c r="E180" s="199" t="s">
        <v>623</v>
      </c>
      <c r="F180" s="200" t="s">
        <v>624</v>
      </c>
      <c r="G180" s="201" t="s">
        <v>531</v>
      </c>
      <c r="H180" s="202">
        <v>1</v>
      </c>
      <c r="I180" s="203"/>
      <c r="J180" s="204">
        <f>ROUND(I180*H180,2)</f>
        <v>0</v>
      </c>
      <c r="K180" s="200" t="s">
        <v>212</v>
      </c>
      <c r="L180" s="205"/>
      <c r="M180" s="206" t="s">
        <v>32</v>
      </c>
      <c r="N180" s="207" t="s">
        <v>47</v>
      </c>
      <c r="O180" s="85"/>
      <c r="P180" s="208">
        <f>O180*H180</f>
        <v>0</v>
      </c>
      <c r="Q180" s="208">
        <v>0</v>
      </c>
      <c r="R180" s="208">
        <f>Q180*H180</f>
        <v>0</v>
      </c>
      <c r="S180" s="208">
        <v>0</v>
      </c>
      <c r="T180" s="20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0" t="s">
        <v>213</v>
      </c>
      <c r="AT180" s="210" t="s">
        <v>201</v>
      </c>
      <c r="AU180" s="210" t="s">
        <v>76</v>
      </c>
      <c r="AY180" s="17" t="s">
        <v>206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7" t="s">
        <v>83</v>
      </c>
      <c r="BK180" s="211">
        <f>ROUND(I180*H180,2)</f>
        <v>0</v>
      </c>
      <c r="BL180" s="17" t="s">
        <v>214</v>
      </c>
      <c r="BM180" s="210" t="s">
        <v>1473</v>
      </c>
    </row>
    <row r="181" s="2" customFormat="1" ht="24" customHeight="1">
      <c r="A181" s="39"/>
      <c r="B181" s="40"/>
      <c r="C181" s="198" t="s">
        <v>589</v>
      </c>
      <c r="D181" s="198" t="s">
        <v>201</v>
      </c>
      <c r="E181" s="199" t="s">
        <v>1474</v>
      </c>
      <c r="F181" s="200" t="s">
        <v>1475</v>
      </c>
      <c r="G181" s="201" t="s">
        <v>204</v>
      </c>
      <c r="H181" s="202">
        <v>4</v>
      </c>
      <c r="I181" s="203"/>
      <c r="J181" s="204">
        <f>ROUND(I181*H181,2)</f>
        <v>0</v>
      </c>
      <c r="K181" s="200" t="s">
        <v>212</v>
      </c>
      <c r="L181" s="205"/>
      <c r="M181" s="206" t="s">
        <v>32</v>
      </c>
      <c r="N181" s="207" t="s">
        <v>47</v>
      </c>
      <c r="O181" s="85"/>
      <c r="P181" s="208">
        <f>O181*H181</f>
        <v>0</v>
      </c>
      <c r="Q181" s="208">
        <v>0</v>
      </c>
      <c r="R181" s="208">
        <f>Q181*H181</f>
        <v>0</v>
      </c>
      <c r="S181" s="208">
        <v>0</v>
      </c>
      <c r="T181" s="20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0" t="s">
        <v>213</v>
      </c>
      <c r="AT181" s="210" t="s">
        <v>201</v>
      </c>
      <c r="AU181" s="210" t="s">
        <v>76</v>
      </c>
      <c r="AY181" s="17" t="s">
        <v>206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17" t="s">
        <v>83</v>
      </c>
      <c r="BK181" s="211">
        <f>ROUND(I181*H181,2)</f>
        <v>0</v>
      </c>
      <c r="BL181" s="17" t="s">
        <v>214</v>
      </c>
      <c r="BM181" s="210" t="s">
        <v>1476</v>
      </c>
    </row>
    <row r="182" s="2" customFormat="1" ht="24" customHeight="1">
      <c r="A182" s="39"/>
      <c r="B182" s="40"/>
      <c r="C182" s="198" t="s">
        <v>594</v>
      </c>
      <c r="D182" s="198" t="s">
        <v>201</v>
      </c>
      <c r="E182" s="199" t="s">
        <v>1477</v>
      </c>
      <c r="F182" s="200" t="s">
        <v>1478</v>
      </c>
      <c r="G182" s="201" t="s">
        <v>204</v>
      </c>
      <c r="H182" s="202">
        <v>11</v>
      </c>
      <c r="I182" s="203"/>
      <c r="J182" s="204">
        <f>ROUND(I182*H182,2)</f>
        <v>0</v>
      </c>
      <c r="K182" s="200" t="s">
        <v>212</v>
      </c>
      <c r="L182" s="205"/>
      <c r="M182" s="206" t="s">
        <v>32</v>
      </c>
      <c r="N182" s="207" t="s">
        <v>47</v>
      </c>
      <c r="O182" s="85"/>
      <c r="P182" s="208">
        <f>O182*H182</f>
        <v>0</v>
      </c>
      <c r="Q182" s="208">
        <v>0</v>
      </c>
      <c r="R182" s="208">
        <f>Q182*H182</f>
        <v>0</v>
      </c>
      <c r="S182" s="208">
        <v>0</v>
      </c>
      <c r="T182" s="20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0" t="s">
        <v>213</v>
      </c>
      <c r="AT182" s="210" t="s">
        <v>201</v>
      </c>
      <c r="AU182" s="210" t="s">
        <v>76</v>
      </c>
      <c r="AY182" s="17" t="s">
        <v>206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17" t="s">
        <v>83</v>
      </c>
      <c r="BK182" s="211">
        <f>ROUND(I182*H182,2)</f>
        <v>0</v>
      </c>
      <c r="BL182" s="17" t="s">
        <v>214</v>
      </c>
      <c r="BM182" s="210" t="s">
        <v>1479</v>
      </c>
    </row>
    <row r="183" s="2" customFormat="1" ht="24" customHeight="1">
      <c r="A183" s="39"/>
      <c r="B183" s="40"/>
      <c r="C183" s="198" t="s">
        <v>598</v>
      </c>
      <c r="D183" s="198" t="s">
        <v>201</v>
      </c>
      <c r="E183" s="199" t="s">
        <v>1480</v>
      </c>
      <c r="F183" s="200" t="s">
        <v>1481</v>
      </c>
      <c r="G183" s="201" t="s">
        <v>204</v>
      </c>
      <c r="H183" s="202">
        <v>11</v>
      </c>
      <c r="I183" s="203"/>
      <c r="J183" s="204">
        <f>ROUND(I183*H183,2)</f>
        <v>0</v>
      </c>
      <c r="K183" s="200" t="s">
        <v>212</v>
      </c>
      <c r="L183" s="205"/>
      <c r="M183" s="206" t="s">
        <v>32</v>
      </c>
      <c r="N183" s="207" t="s">
        <v>47</v>
      </c>
      <c r="O183" s="85"/>
      <c r="P183" s="208">
        <f>O183*H183</f>
        <v>0</v>
      </c>
      <c r="Q183" s="208">
        <v>0</v>
      </c>
      <c r="R183" s="208">
        <f>Q183*H183</f>
        <v>0</v>
      </c>
      <c r="S183" s="208">
        <v>0</v>
      </c>
      <c r="T183" s="20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0" t="s">
        <v>213</v>
      </c>
      <c r="AT183" s="210" t="s">
        <v>201</v>
      </c>
      <c r="AU183" s="210" t="s">
        <v>76</v>
      </c>
      <c r="AY183" s="17" t="s">
        <v>206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7" t="s">
        <v>83</v>
      </c>
      <c r="BK183" s="211">
        <f>ROUND(I183*H183,2)</f>
        <v>0</v>
      </c>
      <c r="BL183" s="17" t="s">
        <v>214</v>
      </c>
      <c r="BM183" s="210" t="s">
        <v>1482</v>
      </c>
    </row>
    <row r="184" s="2" customFormat="1" ht="24" customHeight="1">
      <c r="A184" s="39"/>
      <c r="B184" s="40"/>
      <c r="C184" s="198" t="s">
        <v>602</v>
      </c>
      <c r="D184" s="198" t="s">
        <v>201</v>
      </c>
      <c r="E184" s="199" t="s">
        <v>1483</v>
      </c>
      <c r="F184" s="200" t="s">
        <v>1484</v>
      </c>
      <c r="G184" s="201" t="s">
        <v>204</v>
      </c>
      <c r="H184" s="202">
        <v>2</v>
      </c>
      <c r="I184" s="203"/>
      <c r="J184" s="204">
        <f>ROUND(I184*H184,2)</f>
        <v>0</v>
      </c>
      <c r="K184" s="200" t="s">
        <v>212</v>
      </c>
      <c r="L184" s="205"/>
      <c r="M184" s="206" t="s">
        <v>32</v>
      </c>
      <c r="N184" s="207" t="s">
        <v>47</v>
      </c>
      <c r="O184" s="85"/>
      <c r="P184" s="208">
        <f>O184*H184</f>
        <v>0</v>
      </c>
      <c r="Q184" s="208">
        <v>0</v>
      </c>
      <c r="R184" s="208">
        <f>Q184*H184</f>
        <v>0</v>
      </c>
      <c r="S184" s="208">
        <v>0</v>
      </c>
      <c r="T184" s="20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0" t="s">
        <v>213</v>
      </c>
      <c r="AT184" s="210" t="s">
        <v>201</v>
      </c>
      <c r="AU184" s="210" t="s">
        <v>76</v>
      </c>
      <c r="AY184" s="17" t="s">
        <v>206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17" t="s">
        <v>83</v>
      </c>
      <c r="BK184" s="211">
        <f>ROUND(I184*H184,2)</f>
        <v>0</v>
      </c>
      <c r="BL184" s="17" t="s">
        <v>214</v>
      </c>
      <c r="BM184" s="210" t="s">
        <v>1485</v>
      </c>
    </row>
    <row r="185" s="2" customFormat="1" ht="24" customHeight="1">
      <c r="A185" s="39"/>
      <c r="B185" s="40"/>
      <c r="C185" s="198" t="s">
        <v>606</v>
      </c>
      <c r="D185" s="198" t="s">
        <v>201</v>
      </c>
      <c r="E185" s="199" t="s">
        <v>233</v>
      </c>
      <c r="F185" s="200" t="s">
        <v>234</v>
      </c>
      <c r="G185" s="201" t="s">
        <v>204</v>
      </c>
      <c r="H185" s="202">
        <v>5</v>
      </c>
      <c r="I185" s="203"/>
      <c r="J185" s="204">
        <f>ROUND(I185*H185,2)</f>
        <v>0</v>
      </c>
      <c r="K185" s="200" t="s">
        <v>212</v>
      </c>
      <c r="L185" s="205"/>
      <c r="M185" s="206" t="s">
        <v>32</v>
      </c>
      <c r="N185" s="207" t="s">
        <v>47</v>
      </c>
      <c r="O185" s="85"/>
      <c r="P185" s="208">
        <f>O185*H185</f>
        <v>0</v>
      </c>
      <c r="Q185" s="208">
        <v>0</v>
      </c>
      <c r="R185" s="208">
        <f>Q185*H185</f>
        <v>0</v>
      </c>
      <c r="S185" s="208">
        <v>0</v>
      </c>
      <c r="T185" s="20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0" t="s">
        <v>213</v>
      </c>
      <c r="AT185" s="210" t="s">
        <v>201</v>
      </c>
      <c r="AU185" s="210" t="s">
        <v>76</v>
      </c>
      <c r="AY185" s="17" t="s">
        <v>206</v>
      </c>
      <c r="BE185" s="211">
        <f>IF(N185="základní",J185,0)</f>
        <v>0</v>
      </c>
      <c r="BF185" s="211">
        <f>IF(N185="snížená",J185,0)</f>
        <v>0</v>
      </c>
      <c r="BG185" s="211">
        <f>IF(N185="zákl. přenesená",J185,0)</f>
        <v>0</v>
      </c>
      <c r="BH185" s="211">
        <f>IF(N185="sníž. přenesená",J185,0)</f>
        <v>0</v>
      </c>
      <c r="BI185" s="211">
        <f>IF(N185="nulová",J185,0)</f>
        <v>0</v>
      </c>
      <c r="BJ185" s="17" t="s">
        <v>83</v>
      </c>
      <c r="BK185" s="211">
        <f>ROUND(I185*H185,2)</f>
        <v>0</v>
      </c>
      <c r="BL185" s="17" t="s">
        <v>214</v>
      </c>
      <c r="BM185" s="210" t="s">
        <v>1486</v>
      </c>
    </row>
    <row r="186" s="2" customFormat="1" ht="24" customHeight="1">
      <c r="A186" s="39"/>
      <c r="B186" s="40"/>
      <c r="C186" s="198" t="s">
        <v>610</v>
      </c>
      <c r="D186" s="198" t="s">
        <v>201</v>
      </c>
      <c r="E186" s="199" t="s">
        <v>1487</v>
      </c>
      <c r="F186" s="200" t="s">
        <v>1488</v>
      </c>
      <c r="G186" s="201" t="s">
        <v>204</v>
      </c>
      <c r="H186" s="202">
        <v>1</v>
      </c>
      <c r="I186" s="203"/>
      <c r="J186" s="204">
        <f>ROUND(I186*H186,2)</f>
        <v>0</v>
      </c>
      <c r="K186" s="200" t="s">
        <v>212</v>
      </c>
      <c r="L186" s="205"/>
      <c r="M186" s="206" t="s">
        <v>32</v>
      </c>
      <c r="N186" s="207" t="s">
        <v>47</v>
      </c>
      <c r="O186" s="85"/>
      <c r="P186" s="208">
        <f>O186*H186</f>
        <v>0</v>
      </c>
      <c r="Q186" s="208">
        <v>0</v>
      </c>
      <c r="R186" s="208">
        <f>Q186*H186</f>
        <v>0</v>
      </c>
      <c r="S186" s="208">
        <v>0</v>
      </c>
      <c r="T186" s="20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0" t="s">
        <v>213</v>
      </c>
      <c r="AT186" s="210" t="s">
        <v>201</v>
      </c>
      <c r="AU186" s="210" t="s">
        <v>76</v>
      </c>
      <c r="AY186" s="17" t="s">
        <v>206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17" t="s">
        <v>83</v>
      </c>
      <c r="BK186" s="211">
        <f>ROUND(I186*H186,2)</f>
        <v>0</v>
      </c>
      <c r="BL186" s="17" t="s">
        <v>214</v>
      </c>
      <c r="BM186" s="210" t="s">
        <v>1489</v>
      </c>
    </row>
    <row r="187" s="2" customFormat="1" ht="24" customHeight="1">
      <c r="A187" s="39"/>
      <c r="B187" s="40"/>
      <c r="C187" s="198" t="s">
        <v>614</v>
      </c>
      <c r="D187" s="198" t="s">
        <v>201</v>
      </c>
      <c r="E187" s="199" t="s">
        <v>1490</v>
      </c>
      <c r="F187" s="200" t="s">
        <v>1491</v>
      </c>
      <c r="G187" s="201" t="s">
        <v>204</v>
      </c>
      <c r="H187" s="202">
        <v>13</v>
      </c>
      <c r="I187" s="203"/>
      <c r="J187" s="204">
        <f>ROUND(I187*H187,2)</f>
        <v>0</v>
      </c>
      <c r="K187" s="200" t="s">
        <v>212</v>
      </c>
      <c r="L187" s="205"/>
      <c r="M187" s="206" t="s">
        <v>32</v>
      </c>
      <c r="N187" s="207" t="s">
        <v>47</v>
      </c>
      <c r="O187" s="85"/>
      <c r="P187" s="208">
        <f>O187*H187</f>
        <v>0</v>
      </c>
      <c r="Q187" s="208">
        <v>0</v>
      </c>
      <c r="R187" s="208">
        <f>Q187*H187</f>
        <v>0</v>
      </c>
      <c r="S187" s="208">
        <v>0</v>
      </c>
      <c r="T187" s="20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0" t="s">
        <v>213</v>
      </c>
      <c r="AT187" s="210" t="s">
        <v>201</v>
      </c>
      <c r="AU187" s="210" t="s">
        <v>76</v>
      </c>
      <c r="AY187" s="17" t="s">
        <v>206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17" t="s">
        <v>83</v>
      </c>
      <c r="BK187" s="211">
        <f>ROUND(I187*H187,2)</f>
        <v>0</v>
      </c>
      <c r="BL187" s="17" t="s">
        <v>214</v>
      </c>
      <c r="BM187" s="210" t="s">
        <v>1492</v>
      </c>
    </row>
    <row r="188" s="2" customFormat="1" ht="24" customHeight="1">
      <c r="A188" s="39"/>
      <c r="B188" s="40"/>
      <c r="C188" s="198" t="s">
        <v>618</v>
      </c>
      <c r="D188" s="198" t="s">
        <v>201</v>
      </c>
      <c r="E188" s="199" t="s">
        <v>1493</v>
      </c>
      <c r="F188" s="200" t="s">
        <v>1494</v>
      </c>
      <c r="G188" s="201" t="s">
        <v>204</v>
      </c>
      <c r="H188" s="202">
        <v>52</v>
      </c>
      <c r="I188" s="203"/>
      <c r="J188" s="204">
        <f>ROUND(I188*H188,2)</f>
        <v>0</v>
      </c>
      <c r="K188" s="200" t="s">
        <v>212</v>
      </c>
      <c r="L188" s="205"/>
      <c r="M188" s="206" t="s">
        <v>32</v>
      </c>
      <c r="N188" s="207" t="s">
        <v>47</v>
      </c>
      <c r="O188" s="85"/>
      <c r="P188" s="208">
        <f>O188*H188</f>
        <v>0</v>
      </c>
      <c r="Q188" s="208">
        <v>0</v>
      </c>
      <c r="R188" s="208">
        <f>Q188*H188</f>
        <v>0</v>
      </c>
      <c r="S188" s="208">
        <v>0</v>
      </c>
      <c r="T188" s="20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0" t="s">
        <v>213</v>
      </c>
      <c r="AT188" s="210" t="s">
        <v>201</v>
      </c>
      <c r="AU188" s="210" t="s">
        <v>76</v>
      </c>
      <c r="AY188" s="17" t="s">
        <v>206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17" t="s">
        <v>83</v>
      </c>
      <c r="BK188" s="211">
        <f>ROUND(I188*H188,2)</f>
        <v>0</v>
      </c>
      <c r="BL188" s="17" t="s">
        <v>214</v>
      </c>
      <c r="BM188" s="210" t="s">
        <v>1495</v>
      </c>
    </row>
    <row r="189" s="2" customFormat="1" ht="24" customHeight="1">
      <c r="A189" s="39"/>
      <c r="B189" s="40"/>
      <c r="C189" s="198" t="s">
        <v>622</v>
      </c>
      <c r="D189" s="198" t="s">
        <v>201</v>
      </c>
      <c r="E189" s="199" t="s">
        <v>1496</v>
      </c>
      <c r="F189" s="200" t="s">
        <v>1497</v>
      </c>
      <c r="G189" s="201" t="s">
        <v>204</v>
      </c>
      <c r="H189" s="202">
        <v>32</v>
      </c>
      <c r="I189" s="203"/>
      <c r="J189" s="204">
        <f>ROUND(I189*H189,2)</f>
        <v>0</v>
      </c>
      <c r="K189" s="200" t="s">
        <v>212</v>
      </c>
      <c r="L189" s="205"/>
      <c r="M189" s="206" t="s">
        <v>32</v>
      </c>
      <c r="N189" s="207" t="s">
        <v>47</v>
      </c>
      <c r="O189" s="85"/>
      <c r="P189" s="208">
        <f>O189*H189</f>
        <v>0</v>
      </c>
      <c r="Q189" s="208">
        <v>0</v>
      </c>
      <c r="R189" s="208">
        <f>Q189*H189</f>
        <v>0</v>
      </c>
      <c r="S189" s="208">
        <v>0</v>
      </c>
      <c r="T189" s="20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0" t="s">
        <v>213</v>
      </c>
      <c r="AT189" s="210" t="s">
        <v>201</v>
      </c>
      <c r="AU189" s="210" t="s">
        <v>76</v>
      </c>
      <c r="AY189" s="17" t="s">
        <v>206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7" t="s">
        <v>83</v>
      </c>
      <c r="BK189" s="211">
        <f>ROUND(I189*H189,2)</f>
        <v>0</v>
      </c>
      <c r="BL189" s="17" t="s">
        <v>214</v>
      </c>
      <c r="BM189" s="210" t="s">
        <v>1498</v>
      </c>
    </row>
    <row r="190" s="2" customFormat="1" ht="24" customHeight="1">
      <c r="A190" s="39"/>
      <c r="B190" s="40"/>
      <c r="C190" s="198" t="s">
        <v>626</v>
      </c>
      <c r="D190" s="198" t="s">
        <v>201</v>
      </c>
      <c r="E190" s="199" t="s">
        <v>1499</v>
      </c>
      <c r="F190" s="200" t="s">
        <v>1500</v>
      </c>
      <c r="G190" s="201" t="s">
        <v>204</v>
      </c>
      <c r="H190" s="202">
        <v>1</v>
      </c>
      <c r="I190" s="203"/>
      <c r="J190" s="204">
        <f>ROUND(I190*H190,2)</f>
        <v>0</v>
      </c>
      <c r="K190" s="200" t="s">
        <v>212</v>
      </c>
      <c r="L190" s="205"/>
      <c r="M190" s="206" t="s">
        <v>32</v>
      </c>
      <c r="N190" s="207" t="s">
        <v>47</v>
      </c>
      <c r="O190" s="85"/>
      <c r="P190" s="208">
        <f>O190*H190</f>
        <v>0</v>
      </c>
      <c r="Q190" s="208">
        <v>0</v>
      </c>
      <c r="R190" s="208">
        <f>Q190*H190</f>
        <v>0</v>
      </c>
      <c r="S190" s="208">
        <v>0</v>
      </c>
      <c r="T190" s="20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0" t="s">
        <v>213</v>
      </c>
      <c r="AT190" s="210" t="s">
        <v>201</v>
      </c>
      <c r="AU190" s="210" t="s">
        <v>76</v>
      </c>
      <c r="AY190" s="17" t="s">
        <v>206</v>
      </c>
      <c r="BE190" s="211">
        <f>IF(N190="základní",J190,0)</f>
        <v>0</v>
      </c>
      <c r="BF190" s="211">
        <f>IF(N190="snížená",J190,0)</f>
        <v>0</v>
      </c>
      <c r="BG190" s="211">
        <f>IF(N190="zákl. přenesená",J190,0)</f>
        <v>0</v>
      </c>
      <c r="BH190" s="211">
        <f>IF(N190="sníž. přenesená",J190,0)</f>
        <v>0</v>
      </c>
      <c r="BI190" s="211">
        <f>IF(N190="nulová",J190,0)</f>
        <v>0</v>
      </c>
      <c r="BJ190" s="17" t="s">
        <v>83</v>
      </c>
      <c r="BK190" s="211">
        <f>ROUND(I190*H190,2)</f>
        <v>0</v>
      </c>
      <c r="BL190" s="17" t="s">
        <v>214</v>
      </c>
      <c r="BM190" s="210" t="s">
        <v>1501</v>
      </c>
    </row>
    <row r="191" s="2" customFormat="1" ht="24" customHeight="1">
      <c r="A191" s="39"/>
      <c r="B191" s="40"/>
      <c r="C191" s="198" t="s">
        <v>631</v>
      </c>
      <c r="D191" s="198" t="s">
        <v>201</v>
      </c>
      <c r="E191" s="199" t="s">
        <v>262</v>
      </c>
      <c r="F191" s="200" t="s">
        <v>263</v>
      </c>
      <c r="G191" s="201" t="s">
        <v>239</v>
      </c>
      <c r="H191" s="202">
        <v>16</v>
      </c>
      <c r="I191" s="203"/>
      <c r="J191" s="204">
        <f>ROUND(I191*H191,2)</f>
        <v>0</v>
      </c>
      <c r="K191" s="200" t="s">
        <v>212</v>
      </c>
      <c r="L191" s="205"/>
      <c r="M191" s="206" t="s">
        <v>32</v>
      </c>
      <c r="N191" s="207" t="s">
        <v>47</v>
      </c>
      <c r="O191" s="85"/>
      <c r="P191" s="208">
        <f>O191*H191</f>
        <v>0</v>
      </c>
      <c r="Q191" s="208">
        <v>0</v>
      </c>
      <c r="R191" s="208">
        <f>Q191*H191</f>
        <v>0</v>
      </c>
      <c r="S191" s="208">
        <v>0</v>
      </c>
      <c r="T191" s="20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0" t="s">
        <v>213</v>
      </c>
      <c r="AT191" s="210" t="s">
        <v>201</v>
      </c>
      <c r="AU191" s="210" t="s">
        <v>76</v>
      </c>
      <c r="AY191" s="17" t="s">
        <v>206</v>
      </c>
      <c r="BE191" s="211">
        <f>IF(N191="základní",J191,0)</f>
        <v>0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17" t="s">
        <v>83</v>
      </c>
      <c r="BK191" s="211">
        <f>ROUND(I191*H191,2)</f>
        <v>0</v>
      </c>
      <c r="BL191" s="17" t="s">
        <v>214</v>
      </c>
      <c r="BM191" s="210" t="s">
        <v>1502</v>
      </c>
    </row>
    <row r="192" s="2" customFormat="1" ht="24" customHeight="1">
      <c r="A192" s="39"/>
      <c r="B192" s="40"/>
      <c r="C192" s="198" t="s">
        <v>635</v>
      </c>
      <c r="D192" s="198" t="s">
        <v>201</v>
      </c>
      <c r="E192" s="199" t="s">
        <v>1503</v>
      </c>
      <c r="F192" s="200" t="s">
        <v>1504</v>
      </c>
      <c r="G192" s="201" t="s">
        <v>204</v>
      </c>
      <c r="H192" s="202">
        <v>1</v>
      </c>
      <c r="I192" s="203"/>
      <c r="J192" s="204">
        <f>ROUND(I192*H192,2)</f>
        <v>0</v>
      </c>
      <c r="K192" s="200" t="s">
        <v>212</v>
      </c>
      <c r="L192" s="205"/>
      <c r="M192" s="206" t="s">
        <v>32</v>
      </c>
      <c r="N192" s="207" t="s">
        <v>47</v>
      </c>
      <c r="O192" s="85"/>
      <c r="P192" s="208">
        <f>O192*H192</f>
        <v>0</v>
      </c>
      <c r="Q192" s="208">
        <v>0</v>
      </c>
      <c r="R192" s="208">
        <f>Q192*H192</f>
        <v>0</v>
      </c>
      <c r="S192" s="208">
        <v>0</v>
      </c>
      <c r="T192" s="20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0" t="s">
        <v>205</v>
      </c>
      <c r="AT192" s="210" t="s">
        <v>201</v>
      </c>
      <c r="AU192" s="210" t="s">
        <v>76</v>
      </c>
      <c r="AY192" s="17" t="s">
        <v>206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7" t="s">
        <v>83</v>
      </c>
      <c r="BK192" s="211">
        <f>ROUND(I192*H192,2)</f>
        <v>0</v>
      </c>
      <c r="BL192" s="17" t="s">
        <v>205</v>
      </c>
      <c r="BM192" s="210" t="s">
        <v>1505</v>
      </c>
    </row>
    <row r="193" s="2" customFormat="1" ht="24" customHeight="1">
      <c r="A193" s="39"/>
      <c r="B193" s="40"/>
      <c r="C193" s="198" t="s">
        <v>639</v>
      </c>
      <c r="D193" s="198" t="s">
        <v>201</v>
      </c>
      <c r="E193" s="199" t="s">
        <v>1506</v>
      </c>
      <c r="F193" s="200" t="s">
        <v>1507</v>
      </c>
      <c r="G193" s="201" t="s">
        <v>204</v>
      </c>
      <c r="H193" s="202">
        <v>1</v>
      </c>
      <c r="I193" s="203"/>
      <c r="J193" s="204">
        <f>ROUND(I193*H193,2)</f>
        <v>0</v>
      </c>
      <c r="K193" s="200" t="s">
        <v>212</v>
      </c>
      <c r="L193" s="205"/>
      <c r="M193" s="206" t="s">
        <v>32</v>
      </c>
      <c r="N193" s="207" t="s">
        <v>47</v>
      </c>
      <c r="O193" s="85"/>
      <c r="P193" s="208">
        <f>O193*H193</f>
        <v>0</v>
      </c>
      <c r="Q193" s="208">
        <v>0</v>
      </c>
      <c r="R193" s="208">
        <f>Q193*H193</f>
        <v>0</v>
      </c>
      <c r="S193" s="208">
        <v>0</v>
      </c>
      <c r="T193" s="20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0" t="s">
        <v>205</v>
      </c>
      <c r="AT193" s="210" t="s">
        <v>201</v>
      </c>
      <c r="AU193" s="210" t="s">
        <v>76</v>
      </c>
      <c r="AY193" s="17" t="s">
        <v>206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17" t="s">
        <v>83</v>
      </c>
      <c r="BK193" s="211">
        <f>ROUND(I193*H193,2)</f>
        <v>0</v>
      </c>
      <c r="BL193" s="17" t="s">
        <v>205</v>
      </c>
      <c r="BM193" s="210" t="s">
        <v>1508</v>
      </c>
    </row>
    <row r="194" s="2" customFormat="1" ht="24" customHeight="1">
      <c r="A194" s="39"/>
      <c r="B194" s="40"/>
      <c r="C194" s="198" t="s">
        <v>643</v>
      </c>
      <c r="D194" s="198" t="s">
        <v>201</v>
      </c>
      <c r="E194" s="199" t="s">
        <v>1509</v>
      </c>
      <c r="F194" s="200" t="s">
        <v>1510</v>
      </c>
      <c r="G194" s="201" t="s">
        <v>204</v>
      </c>
      <c r="H194" s="202">
        <v>1</v>
      </c>
      <c r="I194" s="203"/>
      <c r="J194" s="204">
        <f>ROUND(I194*H194,2)</f>
        <v>0</v>
      </c>
      <c r="K194" s="200" t="s">
        <v>212</v>
      </c>
      <c r="L194" s="205"/>
      <c r="M194" s="206" t="s">
        <v>32</v>
      </c>
      <c r="N194" s="207" t="s">
        <v>47</v>
      </c>
      <c r="O194" s="85"/>
      <c r="P194" s="208">
        <f>O194*H194</f>
        <v>0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0" t="s">
        <v>213</v>
      </c>
      <c r="AT194" s="210" t="s">
        <v>201</v>
      </c>
      <c r="AU194" s="210" t="s">
        <v>76</v>
      </c>
      <c r="AY194" s="17" t="s">
        <v>206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17" t="s">
        <v>83</v>
      </c>
      <c r="BK194" s="211">
        <f>ROUND(I194*H194,2)</f>
        <v>0</v>
      </c>
      <c r="BL194" s="17" t="s">
        <v>214</v>
      </c>
      <c r="BM194" s="210" t="s">
        <v>1511</v>
      </c>
    </row>
    <row r="195" s="2" customFormat="1" ht="24" customHeight="1">
      <c r="A195" s="39"/>
      <c r="B195" s="40"/>
      <c r="C195" s="198" t="s">
        <v>647</v>
      </c>
      <c r="D195" s="198" t="s">
        <v>201</v>
      </c>
      <c r="E195" s="199" t="s">
        <v>1512</v>
      </c>
      <c r="F195" s="200" t="s">
        <v>1513</v>
      </c>
      <c r="G195" s="201" t="s">
        <v>204</v>
      </c>
      <c r="H195" s="202">
        <v>1</v>
      </c>
      <c r="I195" s="203"/>
      <c r="J195" s="204">
        <f>ROUND(I195*H195,2)</f>
        <v>0</v>
      </c>
      <c r="K195" s="200" t="s">
        <v>212</v>
      </c>
      <c r="L195" s="205"/>
      <c r="M195" s="206" t="s">
        <v>32</v>
      </c>
      <c r="N195" s="207" t="s">
        <v>47</v>
      </c>
      <c r="O195" s="85"/>
      <c r="P195" s="208">
        <f>O195*H195</f>
        <v>0</v>
      </c>
      <c r="Q195" s="208">
        <v>0</v>
      </c>
      <c r="R195" s="208">
        <f>Q195*H195</f>
        <v>0</v>
      </c>
      <c r="S195" s="208">
        <v>0</v>
      </c>
      <c r="T195" s="20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0" t="s">
        <v>213</v>
      </c>
      <c r="AT195" s="210" t="s">
        <v>201</v>
      </c>
      <c r="AU195" s="210" t="s">
        <v>76</v>
      </c>
      <c r="AY195" s="17" t="s">
        <v>206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17" t="s">
        <v>83</v>
      </c>
      <c r="BK195" s="211">
        <f>ROUND(I195*H195,2)</f>
        <v>0</v>
      </c>
      <c r="BL195" s="17" t="s">
        <v>214</v>
      </c>
      <c r="BM195" s="210" t="s">
        <v>1514</v>
      </c>
    </row>
    <row r="196" s="2" customFormat="1" ht="24" customHeight="1">
      <c r="A196" s="39"/>
      <c r="B196" s="40"/>
      <c r="C196" s="198" t="s">
        <v>651</v>
      </c>
      <c r="D196" s="198" t="s">
        <v>201</v>
      </c>
      <c r="E196" s="199" t="s">
        <v>1515</v>
      </c>
      <c r="F196" s="200" t="s">
        <v>1516</v>
      </c>
      <c r="G196" s="201" t="s">
        <v>204</v>
      </c>
      <c r="H196" s="202">
        <v>1</v>
      </c>
      <c r="I196" s="203"/>
      <c r="J196" s="204">
        <f>ROUND(I196*H196,2)</f>
        <v>0</v>
      </c>
      <c r="K196" s="200" t="s">
        <v>212</v>
      </c>
      <c r="L196" s="205"/>
      <c r="M196" s="206" t="s">
        <v>32</v>
      </c>
      <c r="N196" s="207" t="s">
        <v>47</v>
      </c>
      <c r="O196" s="85"/>
      <c r="P196" s="208">
        <f>O196*H196</f>
        <v>0</v>
      </c>
      <c r="Q196" s="208">
        <v>0</v>
      </c>
      <c r="R196" s="208">
        <f>Q196*H196</f>
        <v>0</v>
      </c>
      <c r="S196" s="208">
        <v>0</v>
      </c>
      <c r="T196" s="20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0" t="s">
        <v>213</v>
      </c>
      <c r="AT196" s="210" t="s">
        <v>201</v>
      </c>
      <c r="AU196" s="210" t="s">
        <v>76</v>
      </c>
      <c r="AY196" s="17" t="s">
        <v>206</v>
      </c>
      <c r="BE196" s="211">
        <f>IF(N196="základní",J196,0)</f>
        <v>0</v>
      </c>
      <c r="BF196" s="211">
        <f>IF(N196="snížená",J196,0)</f>
        <v>0</v>
      </c>
      <c r="BG196" s="211">
        <f>IF(N196="zákl. přenesená",J196,0)</f>
        <v>0</v>
      </c>
      <c r="BH196" s="211">
        <f>IF(N196="sníž. přenesená",J196,0)</f>
        <v>0</v>
      </c>
      <c r="BI196" s="211">
        <f>IF(N196="nulová",J196,0)</f>
        <v>0</v>
      </c>
      <c r="BJ196" s="17" t="s">
        <v>83</v>
      </c>
      <c r="BK196" s="211">
        <f>ROUND(I196*H196,2)</f>
        <v>0</v>
      </c>
      <c r="BL196" s="17" t="s">
        <v>214</v>
      </c>
      <c r="BM196" s="210" t="s">
        <v>1517</v>
      </c>
    </row>
    <row r="197" s="2" customFormat="1" ht="24" customHeight="1">
      <c r="A197" s="39"/>
      <c r="B197" s="40"/>
      <c r="C197" s="198" t="s">
        <v>655</v>
      </c>
      <c r="D197" s="198" t="s">
        <v>201</v>
      </c>
      <c r="E197" s="199" t="s">
        <v>1518</v>
      </c>
      <c r="F197" s="200" t="s">
        <v>1519</v>
      </c>
      <c r="G197" s="201" t="s">
        <v>204</v>
      </c>
      <c r="H197" s="202">
        <v>7</v>
      </c>
      <c r="I197" s="203"/>
      <c r="J197" s="204">
        <f>ROUND(I197*H197,2)</f>
        <v>0</v>
      </c>
      <c r="K197" s="200" t="s">
        <v>212</v>
      </c>
      <c r="L197" s="205"/>
      <c r="M197" s="206" t="s">
        <v>32</v>
      </c>
      <c r="N197" s="207" t="s">
        <v>47</v>
      </c>
      <c r="O197" s="85"/>
      <c r="P197" s="208">
        <f>O197*H197</f>
        <v>0</v>
      </c>
      <c r="Q197" s="208">
        <v>0</v>
      </c>
      <c r="R197" s="208">
        <f>Q197*H197</f>
        <v>0</v>
      </c>
      <c r="S197" s="208">
        <v>0</v>
      </c>
      <c r="T197" s="20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0" t="s">
        <v>213</v>
      </c>
      <c r="AT197" s="210" t="s">
        <v>201</v>
      </c>
      <c r="AU197" s="210" t="s">
        <v>76</v>
      </c>
      <c r="AY197" s="17" t="s">
        <v>206</v>
      </c>
      <c r="BE197" s="211">
        <f>IF(N197="základní",J197,0)</f>
        <v>0</v>
      </c>
      <c r="BF197" s="211">
        <f>IF(N197="snížená",J197,0)</f>
        <v>0</v>
      </c>
      <c r="BG197" s="211">
        <f>IF(N197="zákl. přenesená",J197,0)</f>
        <v>0</v>
      </c>
      <c r="BH197" s="211">
        <f>IF(N197="sníž. přenesená",J197,0)</f>
        <v>0</v>
      </c>
      <c r="BI197" s="211">
        <f>IF(N197="nulová",J197,0)</f>
        <v>0</v>
      </c>
      <c r="BJ197" s="17" t="s">
        <v>83</v>
      </c>
      <c r="BK197" s="211">
        <f>ROUND(I197*H197,2)</f>
        <v>0</v>
      </c>
      <c r="BL197" s="17" t="s">
        <v>214</v>
      </c>
      <c r="BM197" s="210" t="s">
        <v>1520</v>
      </c>
    </row>
    <row r="198" s="2" customFormat="1" ht="24" customHeight="1">
      <c r="A198" s="39"/>
      <c r="B198" s="40"/>
      <c r="C198" s="198" t="s">
        <v>659</v>
      </c>
      <c r="D198" s="198" t="s">
        <v>201</v>
      </c>
      <c r="E198" s="199" t="s">
        <v>1521</v>
      </c>
      <c r="F198" s="200" t="s">
        <v>1522</v>
      </c>
      <c r="G198" s="201" t="s">
        <v>204</v>
      </c>
      <c r="H198" s="202">
        <v>7</v>
      </c>
      <c r="I198" s="203"/>
      <c r="J198" s="204">
        <f>ROUND(I198*H198,2)</f>
        <v>0</v>
      </c>
      <c r="K198" s="200" t="s">
        <v>212</v>
      </c>
      <c r="L198" s="205"/>
      <c r="M198" s="206" t="s">
        <v>32</v>
      </c>
      <c r="N198" s="207" t="s">
        <v>47</v>
      </c>
      <c r="O198" s="85"/>
      <c r="P198" s="208">
        <f>O198*H198</f>
        <v>0</v>
      </c>
      <c r="Q198" s="208">
        <v>0</v>
      </c>
      <c r="R198" s="208">
        <f>Q198*H198</f>
        <v>0</v>
      </c>
      <c r="S198" s="208">
        <v>0</v>
      </c>
      <c r="T198" s="20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0" t="s">
        <v>213</v>
      </c>
      <c r="AT198" s="210" t="s">
        <v>201</v>
      </c>
      <c r="AU198" s="210" t="s">
        <v>76</v>
      </c>
      <c r="AY198" s="17" t="s">
        <v>206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17" t="s">
        <v>83</v>
      </c>
      <c r="BK198" s="211">
        <f>ROUND(I198*H198,2)</f>
        <v>0</v>
      </c>
      <c r="BL198" s="17" t="s">
        <v>214</v>
      </c>
      <c r="BM198" s="210" t="s">
        <v>1523</v>
      </c>
    </row>
    <row r="199" s="2" customFormat="1" ht="24" customHeight="1">
      <c r="A199" s="39"/>
      <c r="B199" s="40"/>
      <c r="C199" s="198" t="s">
        <v>663</v>
      </c>
      <c r="D199" s="198" t="s">
        <v>201</v>
      </c>
      <c r="E199" s="199" t="s">
        <v>1524</v>
      </c>
      <c r="F199" s="200" t="s">
        <v>1525</v>
      </c>
      <c r="G199" s="201" t="s">
        <v>204</v>
      </c>
      <c r="H199" s="202">
        <v>2</v>
      </c>
      <c r="I199" s="203"/>
      <c r="J199" s="204">
        <f>ROUND(I199*H199,2)</f>
        <v>0</v>
      </c>
      <c r="K199" s="200" t="s">
        <v>212</v>
      </c>
      <c r="L199" s="205"/>
      <c r="M199" s="206" t="s">
        <v>32</v>
      </c>
      <c r="N199" s="207" t="s">
        <v>47</v>
      </c>
      <c r="O199" s="85"/>
      <c r="P199" s="208">
        <f>O199*H199</f>
        <v>0</v>
      </c>
      <c r="Q199" s="208">
        <v>0</v>
      </c>
      <c r="R199" s="208">
        <f>Q199*H199</f>
        <v>0</v>
      </c>
      <c r="S199" s="208">
        <v>0</v>
      </c>
      <c r="T199" s="20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0" t="s">
        <v>213</v>
      </c>
      <c r="AT199" s="210" t="s">
        <v>201</v>
      </c>
      <c r="AU199" s="210" t="s">
        <v>76</v>
      </c>
      <c r="AY199" s="17" t="s">
        <v>206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17" t="s">
        <v>83</v>
      </c>
      <c r="BK199" s="211">
        <f>ROUND(I199*H199,2)</f>
        <v>0</v>
      </c>
      <c r="BL199" s="17" t="s">
        <v>214</v>
      </c>
      <c r="BM199" s="210" t="s">
        <v>1526</v>
      </c>
    </row>
    <row r="200" s="2" customFormat="1" ht="24" customHeight="1">
      <c r="A200" s="39"/>
      <c r="B200" s="40"/>
      <c r="C200" s="198" t="s">
        <v>667</v>
      </c>
      <c r="D200" s="198" t="s">
        <v>201</v>
      </c>
      <c r="E200" s="199" t="s">
        <v>1527</v>
      </c>
      <c r="F200" s="200" t="s">
        <v>1528</v>
      </c>
      <c r="G200" s="201" t="s">
        <v>204</v>
      </c>
      <c r="H200" s="202">
        <v>1</v>
      </c>
      <c r="I200" s="203"/>
      <c r="J200" s="204">
        <f>ROUND(I200*H200,2)</f>
        <v>0</v>
      </c>
      <c r="K200" s="200" t="s">
        <v>212</v>
      </c>
      <c r="L200" s="205"/>
      <c r="M200" s="206" t="s">
        <v>32</v>
      </c>
      <c r="N200" s="207" t="s">
        <v>47</v>
      </c>
      <c r="O200" s="85"/>
      <c r="P200" s="208">
        <f>O200*H200</f>
        <v>0</v>
      </c>
      <c r="Q200" s="208">
        <v>0</v>
      </c>
      <c r="R200" s="208">
        <f>Q200*H200</f>
        <v>0</v>
      </c>
      <c r="S200" s="208">
        <v>0</v>
      </c>
      <c r="T200" s="20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0" t="s">
        <v>213</v>
      </c>
      <c r="AT200" s="210" t="s">
        <v>201</v>
      </c>
      <c r="AU200" s="210" t="s">
        <v>76</v>
      </c>
      <c r="AY200" s="17" t="s">
        <v>206</v>
      </c>
      <c r="BE200" s="211">
        <f>IF(N200="základní",J200,0)</f>
        <v>0</v>
      </c>
      <c r="BF200" s="211">
        <f>IF(N200="snížená",J200,0)</f>
        <v>0</v>
      </c>
      <c r="BG200" s="211">
        <f>IF(N200="zákl. přenesená",J200,0)</f>
        <v>0</v>
      </c>
      <c r="BH200" s="211">
        <f>IF(N200="sníž. přenesená",J200,0)</f>
        <v>0</v>
      </c>
      <c r="BI200" s="211">
        <f>IF(N200="nulová",J200,0)</f>
        <v>0</v>
      </c>
      <c r="BJ200" s="17" t="s">
        <v>83</v>
      </c>
      <c r="BK200" s="211">
        <f>ROUND(I200*H200,2)</f>
        <v>0</v>
      </c>
      <c r="BL200" s="17" t="s">
        <v>214</v>
      </c>
      <c r="BM200" s="210" t="s">
        <v>1529</v>
      </c>
    </row>
    <row r="201" s="2" customFormat="1" ht="24" customHeight="1">
      <c r="A201" s="39"/>
      <c r="B201" s="40"/>
      <c r="C201" s="198" t="s">
        <v>671</v>
      </c>
      <c r="D201" s="198" t="s">
        <v>201</v>
      </c>
      <c r="E201" s="199" t="s">
        <v>1530</v>
      </c>
      <c r="F201" s="200" t="s">
        <v>1531</v>
      </c>
      <c r="G201" s="201" t="s">
        <v>204</v>
      </c>
      <c r="H201" s="202">
        <v>1</v>
      </c>
      <c r="I201" s="203"/>
      <c r="J201" s="204">
        <f>ROUND(I201*H201,2)</f>
        <v>0</v>
      </c>
      <c r="K201" s="200" t="s">
        <v>212</v>
      </c>
      <c r="L201" s="205"/>
      <c r="M201" s="206" t="s">
        <v>32</v>
      </c>
      <c r="N201" s="207" t="s">
        <v>47</v>
      </c>
      <c r="O201" s="85"/>
      <c r="P201" s="208">
        <f>O201*H201</f>
        <v>0</v>
      </c>
      <c r="Q201" s="208">
        <v>0</v>
      </c>
      <c r="R201" s="208">
        <f>Q201*H201</f>
        <v>0</v>
      </c>
      <c r="S201" s="208">
        <v>0</v>
      </c>
      <c r="T201" s="20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0" t="s">
        <v>213</v>
      </c>
      <c r="AT201" s="210" t="s">
        <v>201</v>
      </c>
      <c r="AU201" s="210" t="s">
        <v>76</v>
      </c>
      <c r="AY201" s="17" t="s">
        <v>206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17" t="s">
        <v>83</v>
      </c>
      <c r="BK201" s="211">
        <f>ROUND(I201*H201,2)</f>
        <v>0</v>
      </c>
      <c r="BL201" s="17" t="s">
        <v>214</v>
      </c>
      <c r="BM201" s="210" t="s">
        <v>1532</v>
      </c>
    </row>
    <row r="202" s="2" customFormat="1" ht="24" customHeight="1">
      <c r="A202" s="39"/>
      <c r="B202" s="40"/>
      <c r="C202" s="198" t="s">
        <v>675</v>
      </c>
      <c r="D202" s="198" t="s">
        <v>201</v>
      </c>
      <c r="E202" s="199" t="s">
        <v>1533</v>
      </c>
      <c r="F202" s="200" t="s">
        <v>1534</v>
      </c>
      <c r="G202" s="201" t="s">
        <v>204</v>
      </c>
      <c r="H202" s="202">
        <v>1</v>
      </c>
      <c r="I202" s="203"/>
      <c r="J202" s="204">
        <f>ROUND(I202*H202,2)</f>
        <v>0</v>
      </c>
      <c r="K202" s="200" t="s">
        <v>212</v>
      </c>
      <c r="L202" s="205"/>
      <c r="M202" s="206" t="s">
        <v>32</v>
      </c>
      <c r="N202" s="207" t="s">
        <v>47</v>
      </c>
      <c r="O202" s="85"/>
      <c r="P202" s="208">
        <f>O202*H202</f>
        <v>0</v>
      </c>
      <c r="Q202" s="208">
        <v>0</v>
      </c>
      <c r="R202" s="208">
        <f>Q202*H202</f>
        <v>0</v>
      </c>
      <c r="S202" s="208">
        <v>0</v>
      </c>
      <c r="T202" s="20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0" t="s">
        <v>213</v>
      </c>
      <c r="AT202" s="210" t="s">
        <v>201</v>
      </c>
      <c r="AU202" s="210" t="s">
        <v>76</v>
      </c>
      <c r="AY202" s="17" t="s">
        <v>206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17" t="s">
        <v>83</v>
      </c>
      <c r="BK202" s="211">
        <f>ROUND(I202*H202,2)</f>
        <v>0</v>
      </c>
      <c r="BL202" s="17" t="s">
        <v>214</v>
      </c>
      <c r="BM202" s="210" t="s">
        <v>1535</v>
      </c>
    </row>
    <row r="203" s="2" customFormat="1" ht="24" customHeight="1">
      <c r="A203" s="39"/>
      <c r="B203" s="40"/>
      <c r="C203" s="198" t="s">
        <v>679</v>
      </c>
      <c r="D203" s="198" t="s">
        <v>201</v>
      </c>
      <c r="E203" s="199" t="s">
        <v>1536</v>
      </c>
      <c r="F203" s="200" t="s">
        <v>1537</v>
      </c>
      <c r="G203" s="201" t="s">
        <v>204</v>
      </c>
      <c r="H203" s="202">
        <v>1</v>
      </c>
      <c r="I203" s="203"/>
      <c r="J203" s="204">
        <f>ROUND(I203*H203,2)</f>
        <v>0</v>
      </c>
      <c r="K203" s="200" t="s">
        <v>212</v>
      </c>
      <c r="L203" s="205"/>
      <c r="M203" s="206" t="s">
        <v>32</v>
      </c>
      <c r="N203" s="207" t="s">
        <v>47</v>
      </c>
      <c r="O203" s="85"/>
      <c r="P203" s="208">
        <f>O203*H203</f>
        <v>0</v>
      </c>
      <c r="Q203" s="208">
        <v>0</v>
      </c>
      <c r="R203" s="208">
        <f>Q203*H203</f>
        <v>0</v>
      </c>
      <c r="S203" s="208">
        <v>0</v>
      </c>
      <c r="T203" s="20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0" t="s">
        <v>213</v>
      </c>
      <c r="AT203" s="210" t="s">
        <v>201</v>
      </c>
      <c r="AU203" s="210" t="s">
        <v>76</v>
      </c>
      <c r="AY203" s="17" t="s">
        <v>206</v>
      </c>
      <c r="BE203" s="211">
        <f>IF(N203="základní",J203,0)</f>
        <v>0</v>
      </c>
      <c r="BF203" s="211">
        <f>IF(N203="snížená",J203,0)</f>
        <v>0</v>
      </c>
      <c r="BG203" s="211">
        <f>IF(N203="zákl. přenesená",J203,0)</f>
        <v>0</v>
      </c>
      <c r="BH203" s="211">
        <f>IF(N203="sníž. přenesená",J203,0)</f>
        <v>0</v>
      </c>
      <c r="BI203" s="211">
        <f>IF(N203="nulová",J203,0)</f>
        <v>0</v>
      </c>
      <c r="BJ203" s="17" t="s">
        <v>83</v>
      </c>
      <c r="BK203" s="211">
        <f>ROUND(I203*H203,2)</f>
        <v>0</v>
      </c>
      <c r="BL203" s="17" t="s">
        <v>214</v>
      </c>
      <c r="BM203" s="210" t="s">
        <v>1538</v>
      </c>
    </row>
    <row r="204" s="2" customFormat="1" ht="24" customHeight="1">
      <c r="A204" s="39"/>
      <c r="B204" s="40"/>
      <c r="C204" s="198" t="s">
        <v>684</v>
      </c>
      <c r="D204" s="198" t="s">
        <v>201</v>
      </c>
      <c r="E204" s="199" t="s">
        <v>1539</v>
      </c>
      <c r="F204" s="200" t="s">
        <v>1540</v>
      </c>
      <c r="G204" s="201" t="s">
        <v>204</v>
      </c>
      <c r="H204" s="202">
        <v>1</v>
      </c>
      <c r="I204" s="203"/>
      <c r="J204" s="204">
        <f>ROUND(I204*H204,2)</f>
        <v>0</v>
      </c>
      <c r="K204" s="200" t="s">
        <v>212</v>
      </c>
      <c r="L204" s="205"/>
      <c r="M204" s="206" t="s">
        <v>32</v>
      </c>
      <c r="N204" s="207" t="s">
        <v>47</v>
      </c>
      <c r="O204" s="85"/>
      <c r="P204" s="208">
        <f>O204*H204</f>
        <v>0</v>
      </c>
      <c r="Q204" s="208">
        <v>0</v>
      </c>
      <c r="R204" s="208">
        <f>Q204*H204</f>
        <v>0</v>
      </c>
      <c r="S204" s="208">
        <v>0</v>
      </c>
      <c r="T204" s="20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0" t="s">
        <v>213</v>
      </c>
      <c r="AT204" s="210" t="s">
        <v>201</v>
      </c>
      <c r="AU204" s="210" t="s">
        <v>76</v>
      </c>
      <c r="AY204" s="17" t="s">
        <v>206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17" t="s">
        <v>83</v>
      </c>
      <c r="BK204" s="211">
        <f>ROUND(I204*H204,2)</f>
        <v>0</v>
      </c>
      <c r="BL204" s="17" t="s">
        <v>214</v>
      </c>
      <c r="BM204" s="210" t="s">
        <v>1541</v>
      </c>
    </row>
    <row r="205" s="2" customFormat="1" ht="24" customHeight="1">
      <c r="A205" s="39"/>
      <c r="B205" s="40"/>
      <c r="C205" s="198" t="s">
        <v>688</v>
      </c>
      <c r="D205" s="198" t="s">
        <v>201</v>
      </c>
      <c r="E205" s="199" t="s">
        <v>1542</v>
      </c>
      <c r="F205" s="200" t="s">
        <v>1543</v>
      </c>
      <c r="G205" s="201" t="s">
        <v>204</v>
      </c>
      <c r="H205" s="202">
        <v>1</v>
      </c>
      <c r="I205" s="203"/>
      <c r="J205" s="204">
        <f>ROUND(I205*H205,2)</f>
        <v>0</v>
      </c>
      <c r="K205" s="200" t="s">
        <v>212</v>
      </c>
      <c r="L205" s="205"/>
      <c r="M205" s="206" t="s">
        <v>32</v>
      </c>
      <c r="N205" s="207" t="s">
        <v>47</v>
      </c>
      <c r="O205" s="85"/>
      <c r="P205" s="208">
        <f>O205*H205</f>
        <v>0</v>
      </c>
      <c r="Q205" s="208">
        <v>0</v>
      </c>
      <c r="R205" s="208">
        <f>Q205*H205</f>
        <v>0</v>
      </c>
      <c r="S205" s="208">
        <v>0</v>
      </c>
      <c r="T205" s="20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0" t="s">
        <v>213</v>
      </c>
      <c r="AT205" s="210" t="s">
        <v>201</v>
      </c>
      <c r="AU205" s="210" t="s">
        <v>76</v>
      </c>
      <c r="AY205" s="17" t="s">
        <v>206</v>
      </c>
      <c r="BE205" s="211">
        <f>IF(N205="základní",J205,0)</f>
        <v>0</v>
      </c>
      <c r="BF205" s="211">
        <f>IF(N205="snížená",J205,0)</f>
        <v>0</v>
      </c>
      <c r="BG205" s="211">
        <f>IF(N205="zákl. přenesená",J205,0)</f>
        <v>0</v>
      </c>
      <c r="BH205" s="211">
        <f>IF(N205="sníž. přenesená",J205,0)</f>
        <v>0</v>
      </c>
      <c r="BI205" s="211">
        <f>IF(N205="nulová",J205,0)</f>
        <v>0</v>
      </c>
      <c r="BJ205" s="17" t="s">
        <v>83</v>
      </c>
      <c r="BK205" s="211">
        <f>ROUND(I205*H205,2)</f>
        <v>0</v>
      </c>
      <c r="BL205" s="17" t="s">
        <v>214</v>
      </c>
      <c r="BM205" s="210" t="s">
        <v>1544</v>
      </c>
    </row>
    <row r="206" s="2" customFormat="1" ht="24" customHeight="1">
      <c r="A206" s="39"/>
      <c r="B206" s="40"/>
      <c r="C206" s="198" t="s">
        <v>692</v>
      </c>
      <c r="D206" s="198" t="s">
        <v>201</v>
      </c>
      <c r="E206" s="199" t="s">
        <v>1545</v>
      </c>
      <c r="F206" s="200" t="s">
        <v>1546</v>
      </c>
      <c r="G206" s="201" t="s">
        <v>204</v>
      </c>
      <c r="H206" s="202">
        <v>1</v>
      </c>
      <c r="I206" s="203"/>
      <c r="J206" s="204">
        <f>ROUND(I206*H206,2)</f>
        <v>0</v>
      </c>
      <c r="K206" s="200" t="s">
        <v>212</v>
      </c>
      <c r="L206" s="205"/>
      <c r="M206" s="206" t="s">
        <v>32</v>
      </c>
      <c r="N206" s="207" t="s">
        <v>47</v>
      </c>
      <c r="O206" s="85"/>
      <c r="P206" s="208">
        <f>O206*H206</f>
        <v>0</v>
      </c>
      <c r="Q206" s="208">
        <v>0</v>
      </c>
      <c r="R206" s="208">
        <f>Q206*H206</f>
        <v>0</v>
      </c>
      <c r="S206" s="208">
        <v>0</v>
      </c>
      <c r="T206" s="20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0" t="s">
        <v>213</v>
      </c>
      <c r="AT206" s="210" t="s">
        <v>201</v>
      </c>
      <c r="AU206" s="210" t="s">
        <v>76</v>
      </c>
      <c r="AY206" s="17" t="s">
        <v>206</v>
      </c>
      <c r="BE206" s="211">
        <f>IF(N206="základní",J206,0)</f>
        <v>0</v>
      </c>
      <c r="BF206" s="211">
        <f>IF(N206="snížená",J206,0)</f>
        <v>0</v>
      </c>
      <c r="BG206" s="211">
        <f>IF(N206="zákl. přenesená",J206,0)</f>
        <v>0</v>
      </c>
      <c r="BH206" s="211">
        <f>IF(N206="sníž. přenesená",J206,0)</f>
        <v>0</v>
      </c>
      <c r="BI206" s="211">
        <f>IF(N206="nulová",J206,0)</f>
        <v>0</v>
      </c>
      <c r="BJ206" s="17" t="s">
        <v>83</v>
      </c>
      <c r="BK206" s="211">
        <f>ROUND(I206*H206,2)</f>
        <v>0</v>
      </c>
      <c r="BL206" s="17" t="s">
        <v>214</v>
      </c>
      <c r="BM206" s="210" t="s">
        <v>1547</v>
      </c>
    </row>
    <row r="207" s="2" customFormat="1" ht="24" customHeight="1">
      <c r="A207" s="39"/>
      <c r="B207" s="40"/>
      <c r="C207" s="198" t="s">
        <v>696</v>
      </c>
      <c r="D207" s="198" t="s">
        <v>201</v>
      </c>
      <c r="E207" s="199" t="s">
        <v>1548</v>
      </c>
      <c r="F207" s="200" t="s">
        <v>1549</v>
      </c>
      <c r="G207" s="201" t="s">
        <v>204</v>
      </c>
      <c r="H207" s="202">
        <v>1</v>
      </c>
      <c r="I207" s="203"/>
      <c r="J207" s="204">
        <f>ROUND(I207*H207,2)</f>
        <v>0</v>
      </c>
      <c r="K207" s="200" t="s">
        <v>212</v>
      </c>
      <c r="L207" s="205"/>
      <c r="M207" s="206" t="s">
        <v>32</v>
      </c>
      <c r="N207" s="207" t="s">
        <v>47</v>
      </c>
      <c r="O207" s="85"/>
      <c r="P207" s="208">
        <f>O207*H207</f>
        <v>0</v>
      </c>
      <c r="Q207" s="208">
        <v>0</v>
      </c>
      <c r="R207" s="208">
        <f>Q207*H207</f>
        <v>0</v>
      </c>
      <c r="S207" s="208">
        <v>0</v>
      </c>
      <c r="T207" s="20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0" t="s">
        <v>213</v>
      </c>
      <c r="AT207" s="210" t="s">
        <v>201</v>
      </c>
      <c r="AU207" s="210" t="s">
        <v>76</v>
      </c>
      <c r="AY207" s="17" t="s">
        <v>206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17" t="s">
        <v>83</v>
      </c>
      <c r="BK207" s="211">
        <f>ROUND(I207*H207,2)</f>
        <v>0</v>
      </c>
      <c r="BL207" s="17" t="s">
        <v>214</v>
      </c>
      <c r="BM207" s="210" t="s">
        <v>1550</v>
      </c>
    </row>
    <row r="208" s="2" customFormat="1" ht="24" customHeight="1">
      <c r="A208" s="39"/>
      <c r="B208" s="40"/>
      <c r="C208" s="198" t="s">
        <v>700</v>
      </c>
      <c r="D208" s="198" t="s">
        <v>201</v>
      </c>
      <c r="E208" s="199" t="s">
        <v>1551</v>
      </c>
      <c r="F208" s="200" t="s">
        <v>1552</v>
      </c>
      <c r="G208" s="201" t="s">
        <v>204</v>
      </c>
      <c r="H208" s="202">
        <v>14</v>
      </c>
      <c r="I208" s="203"/>
      <c r="J208" s="204">
        <f>ROUND(I208*H208,2)</f>
        <v>0</v>
      </c>
      <c r="K208" s="200" t="s">
        <v>212</v>
      </c>
      <c r="L208" s="205"/>
      <c r="M208" s="206" t="s">
        <v>32</v>
      </c>
      <c r="N208" s="207" t="s">
        <v>47</v>
      </c>
      <c r="O208" s="85"/>
      <c r="P208" s="208">
        <f>O208*H208</f>
        <v>0</v>
      </c>
      <c r="Q208" s="208">
        <v>0</v>
      </c>
      <c r="R208" s="208">
        <f>Q208*H208</f>
        <v>0</v>
      </c>
      <c r="S208" s="208">
        <v>0</v>
      </c>
      <c r="T208" s="20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0" t="s">
        <v>213</v>
      </c>
      <c r="AT208" s="210" t="s">
        <v>201</v>
      </c>
      <c r="AU208" s="210" t="s">
        <v>76</v>
      </c>
      <c r="AY208" s="17" t="s">
        <v>206</v>
      </c>
      <c r="BE208" s="211">
        <f>IF(N208="základní",J208,0)</f>
        <v>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17" t="s">
        <v>83</v>
      </c>
      <c r="BK208" s="211">
        <f>ROUND(I208*H208,2)</f>
        <v>0</v>
      </c>
      <c r="BL208" s="17" t="s">
        <v>214</v>
      </c>
      <c r="BM208" s="210" t="s">
        <v>1553</v>
      </c>
    </row>
    <row r="209" s="2" customFormat="1" ht="16.5" customHeight="1">
      <c r="A209" s="39"/>
      <c r="B209" s="40"/>
      <c r="C209" s="198" t="s">
        <v>704</v>
      </c>
      <c r="D209" s="198" t="s">
        <v>201</v>
      </c>
      <c r="E209" s="199" t="s">
        <v>202</v>
      </c>
      <c r="F209" s="200" t="s">
        <v>203</v>
      </c>
      <c r="G209" s="201" t="s">
        <v>204</v>
      </c>
      <c r="H209" s="202">
        <v>1</v>
      </c>
      <c r="I209" s="203"/>
      <c r="J209" s="204">
        <f>ROUND(I209*H209,2)</f>
        <v>0</v>
      </c>
      <c r="K209" s="200" t="s">
        <v>32</v>
      </c>
      <c r="L209" s="205"/>
      <c r="M209" s="206" t="s">
        <v>32</v>
      </c>
      <c r="N209" s="207" t="s">
        <v>47</v>
      </c>
      <c r="O209" s="85"/>
      <c r="P209" s="208">
        <f>O209*H209</f>
        <v>0</v>
      </c>
      <c r="Q209" s="208">
        <v>0</v>
      </c>
      <c r="R209" s="208">
        <f>Q209*H209</f>
        <v>0</v>
      </c>
      <c r="S209" s="208">
        <v>0</v>
      </c>
      <c r="T209" s="20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0" t="s">
        <v>205</v>
      </c>
      <c r="AT209" s="210" t="s">
        <v>201</v>
      </c>
      <c r="AU209" s="210" t="s">
        <v>76</v>
      </c>
      <c r="AY209" s="17" t="s">
        <v>206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17" t="s">
        <v>83</v>
      </c>
      <c r="BK209" s="211">
        <f>ROUND(I209*H209,2)</f>
        <v>0</v>
      </c>
      <c r="BL209" s="17" t="s">
        <v>205</v>
      </c>
      <c r="BM209" s="210" t="s">
        <v>1554</v>
      </c>
    </row>
    <row r="210" s="2" customFormat="1">
      <c r="A210" s="39"/>
      <c r="B210" s="40"/>
      <c r="C210" s="41"/>
      <c r="D210" s="212" t="s">
        <v>208</v>
      </c>
      <c r="E210" s="41"/>
      <c r="F210" s="213" t="s">
        <v>1555</v>
      </c>
      <c r="G210" s="41"/>
      <c r="H210" s="41"/>
      <c r="I210" s="147"/>
      <c r="J210" s="41"/>
      <c r="K210" s="41"/>
      <c r="L210" s="45"/>
      <c r="M210" s="214"/>
      <c r="N210" s="215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7" t="s">
        <v>208</v>
      </c>
      <c r="AU210" s="17" t="s">
        <v>76</v>
      </c>
    </row>
    <row r="211" s="2" customFormat="1" ht="16.5" customHeight="1">
      <c r="A211" s="39"/>
      <c r="B211" s="40"/>
      <c r="C211" s="198" t="s">
        <v>708</v>
      </c>
      <c r="D211" s="198" t="s">
        <v>201</v>
      </c>
      <c r="E211" s="199" t="s">
        <v>1556</v>
      </c>
      <c r="F211" s="200" t="s">
        <v>203</v>
      </c>
      <c r="G211" s="201" t="s">
        <v>204</v>
      </c>
      <c r="H211" s="202">
        <v>1</v>
      </c>
      <c r="I211" s="203"/>
      <c r="J211" s="204">
        <f>ROUND(I211*H211,2)</f>
        <v>0</v>
      </c>
      <c r="K211" s="200" t="s">
        <v>32</v>
      </c>
      <c r="L211" s="205"/>
      <c r="M211" s="206" t="s">
        <v>32</v>
      </c>
      <c r="N211" s="207" t="s">
        <v>47</v>
      </c>
      <c r="O211" s="85"/>
      <c r="P211" s="208">
        <f>O211*H211</f>
        <v>0</v>
      </c>
      <c r="Q211" s="208">
        <v>0</v>
      </c>
      <c r="R211" s="208">
        <f>Q211*H211</f>
        <v>0</v>
      </c>
      <c r="S211" s="208">
        <v>0</v>
      </c>
      <c r="T211" s="20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0" t="s">
        <v>205</v>
      </c>
      <c r="AT211" s="210" t="s">
        <v>201</v>
      </c>
      <c r="AU211" s="210" t="s">
        <v>76</v>
      </c>
      <c r="AY211" s="17" t="s">
        <v>206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17" t="s">
        <v>83</v>
      </c>
      <c r="BK211" s="211">
        <f>ROUND(I211*H211,2)</f>
        <v>0</v>
      </c>
      <c r="BL211" s="17" t="s">
        <v>205</v>
      </c>
      <c r="BM211" s="210" t="s">
        <v>1557</v>
      </c>
    </row>
    <row r="212" s="2" customFormat="1">
      <c r="A212" s="39"/>
      <c r="B212" s="40"/>
      <c r="C212" s="41"/>
      <c r="D212" s="212" t="s">
        <v>208</v>
      </c>
      <c r="E212" s="41"/>
      <c r="F212" s="213" t="s">
        <v>1558</v>
      </c>
      <c r="G212" s="41"/>
      <c r="H212" s="41"/>
      <c r="I212" s="147"/>
      <c r="J212" s="41"/>
      <c r="K212" s="41"/>
      <c r="L212" s="45"/>
      <c r="M212" s="214"/>
      <c r="N212" s="215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7" t="s">
        <v>208</v>
      </c>
      <c r="AU212" s="17" t="s">
        <v>76</v>
      </c>
    </row>
    <row r="213" s="2" customFormat="1" ht="24" customHeight="1">
      <c r="A213" s="39"/>
      <c r="B213" s="40"/>
      <c r="C213" s="198" t="s">
        <v>712</v>
      </c>
      <c r="D213" s="198" t="s">
        <v>201</v>
      </c>
      <c r="E213" s="199" t="s">
        <v>1559</v>
      </c>
      <c r="F213" s="200" t="s">
        <v>1560</v>
      </c>
      <c r="G213" s="201" t="s">
        <v>204</v>
      </c>
      <c r="H213" s="202">
        <v>1</v>
      </c>
      <c r="I213" s="203"/>
      <c r="J213" s="204">
        <f>ROUND(I213*H213,2)</f>
        <v>0</v>
      </c>
      <c r="K213" s="200" t="s">
        <v>212</v>
      </c>
      <c r="L213" s="205"/>
      <c r="M213" s="206" t="s">
        <v>32</v>
      </c>
      <c r="N213" s="207" t="s">
        <v>47</v>
      </c>
      <c r="O213" s="85"/>
      <c r="P213" s="208">
        <f>O213*H213</f>
        <v>0</v>
      </c>
      <c r="Q213" s="208">
        <v>0</v>
      </c>
      <c r="R213" s="208">
        <f>Q213*H213</f>
        <v>0</v>
      </c>
      <c r="S213" s="208">
        <v>0</v>
      </c>
      <c r="T213" s="20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0" t="s">
        <v>205</v>
      </c>
      <c r="AT213" s="210" t="s">
        <v>201</v>
      </c>
      <c r="AU213" s="210" t="s">
        <v>76</v>
      </c>
      <c r="AY213" s="17" t="s">
        <v>206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17" t="s">
        <v>83</v>
      </c>
      <c r="BK213" s="211">
        <f>ROUND(I213*H213,2)</f>
        <v>0</v>
      </c>
      <c r="BL213" s="17" t="s">
        <v>205</v>
      </c>
      <c r="BM213" s="210" t="s">
        <v>1561</v>
      </c>
    </row>
    <row r="214" s="2" customFormat="1" ht="24" customHeight="1">
      <c r="A214" s="39"/>
      <c r="B214" s="40"/>
      <c r="C214" s="198" t="s">
        <v>716</v>
      </c>
      <c r="D214" s="198" t="s">
        <v>201</v>
      </c>
      <c r="E214" s="199" t="s">
        <v>1562</v>
      </c>
      <c r="F214" s="200" t="s">
        <v>1563</v>
      </c>
      <c r="G214" s="201" t="s">
        <v>204</v>
      </c>
      <c r="H214" s="202">
        <v>1</v>
      </c>
      <c r="I214" s="203"/>
      <c r="J214" s="204">
        <f>ROUND(I214*H214,2)</f>
        <v>0</v>
      </c>
      <c r="K214" s="200" t="s">
        <v>212</v>
      </c>
      <c r="L214" s="205"/>
      <c r="M214" s="206" t="s">
        <v>32</v>
      </c>
      <c r="N214" s="207" t="s">
        <v>47</v>
      </c>
      <c r="O214" s="85"/>
      <c r="P214" s="208">
        <f>O214*H214</f>
        <v>0</v>
      </c>
      <c r="Q214" s="208">
        <v>0</v>
      </c>
      <c r="R214" s="208">
        <f>Q214*H214</f>
        <v>0</v>
      </c>
      <c r="S214" s="208">
        <v>0</v>
      </c>
      <c r="T214" s="20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0" t="s">
        <v>213</v>
      </c>
      <c r="AT214" s="210" t="s">
        <v>201</v>
      </c>
      <c r="AU214" s="210" t="s">
        <v>76</v>
      </c>
      <c r="AY214" s="17" t="s">
        <v>206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17" t="s">
        <v>83</v>
      </c>
      <c r="BK214" s="211">
        <f>ROUND(I214*H214,2)</f>
        <v>0</v>
      </c>
      <c r="BL214" s="17" t="s">
        <v>214</v>
      </c>
      <c r="BM214" s="210" t="s">
        <v>1564</v>
      </c>
    </row>
    <row r="215" s="2" customFormat="1" ht="24" customHeight="1">
      <c r="A215" s="39"/>
      <c r="B215" s="40"/>
      <c r="C215" s="198" t="s">
        <v>720</v>
      </c>
      <c r="D215" s="198" t="s">
        <v>201</v>
      </c>
      <c r="E215" s="199" t="s">
        <v>1565</v>
      </c>
      <c r="F215" s="200" t="s">
        <v>1566</v>
      </c>
      <c r="G215" s="201" t="s">
        <v>204</v>
      </c>
      <c r="H215" s="202">
        <v>1</v>
      </c>
      <c r="I215" s="203"/>
      <c r="J215" s="204">
        <f>ROUND(I215*H215,2)</f>
        <v>0</v>
      </c>
      <c r="K215" s="200" t="s">
        <v>212</v>
      </c>
      <c r="L215" s="205"/>
      <c r="M215" s="206" t="s">
        <v>32</v>
      </c>
      <c r="N215" s="207" t="s">
        <v>47</v>
      </c>
      <c r="O215" s="85"/>
      <c r="P215" s="208">
        <f>O215*H215</f>
        <v>0</v>
      </c>
      <c r="Q215" s="208">
        <v>0</v>
      </c>
      <c r="R215" s="208">
        <f>Q215*H215</f>
        <v>0</v>
      </c>
      <c r="S215" s="208">
        <v>0</v>
      </c>
      <c r="T215" s="20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0" t="s">
        <v>205</v>
      </c>
      <c r="AT215" s="210" t="s">
        <v>201</v>
      </c>
      <c r="AU215" s="210" t="s">
        <v>76</v>
      </c>
      <c r="AY215" s="17" t="s">
        <v>206</v>
      </c>
      <c r="BE215" s="211">
        <f>IF(N215="základní",J215,0)</f>
        <v>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17" t="s">
        <v>83</v>
      </c>
      <c r="BK215" s="211">
        <f>ROUND(I215*H215,2)</f>
        <v>0</v>
      </c>
      <c r="BL215" s="17" t="s">
        <v>205</v>
      </c>
      <c r="BM215" s="210" t="s">
        <v>1567</v>
      </c>
    </row>
    <row r="216" s="2" customFormat="1" ht="24" customHeight="1">
      <c r="A216" s="39"/>
      <c r="B216" s="40"/>
      <c r="C216" s="198" t="s">
        <v>205</v>
      </c>
      <c r="D216" s="198" t="s">
        <v>201</v>
      </c>
      <c r="E216" s="199" t="s">
        <v>1568</v>
      </c>
      <c r="F216" s="200" t="s">
        <v>1569</v>
      </c>
      <c r="G216" s="201" t="s">
        <v>204</v>
      </c>
      <c r="H216" s="202">
        <v>1</v>
      </c>
      <c r="I216" s="203"/>
      <c r="J216" s="204">
        <f>ROUND(I216*H216,2)</f>
        <v>0</v>
      </c>
      <c r="K216" s="200" t="s">
        <v>212</v>
      </c>
      <c r="L216" s="205"/>
      <c r="M216" s="206" t="s">
        <v>32</v>
      </c>
      <c r="N216" s="207" t="s">
        <v>47</v>
      </c>
      <c r="O216" s="85"/>
      <c r="P216" s="208">
        <f>O216*H216</f>
        <v>0</v>
      </c>
      <c r="Q216" s="208">
        <v>0</v>
      </c>
      <c r="R216" s="208">
        <f>Q216*H216</f>
        <v>0</v>
      </c>
      <c r="S216" s="208">
        <v>0</v>
      </c>
      <c r="T216" s="20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0" t="s">
        <v>213</v>
      </c>
      <c r="AT216" s="210" t="s">
        <v>201</v>
      </c>
      <c r="AU216" s="210" t="s">
        <v>76</v>
      </c>
      <c r="AY216" s="17" t="s">
        <v>206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17" t="s">
        <v>83</v>
      </c>
      <c r="BK216" s="211">
        <f>ROUND(I216*H216,2)</f>
        <v>0</v>
      </c>
      <c r="BL216" s="17" t="s">
        <v>214</v>
      </c>
      <c r="BM216" s="210" t="s">
        <v>1570</v>
      </c>
    </row>
    <row r="217" s="2" customFormat="1" ht="24" customHeight="1">
      <c r="A217" s="39"/>
      <c r="B217" s="40"/>
      <c r="C217" s="198" t="s">
        <v>727</v>
      </c>
      <c r="D217" s="198" t="s">
        <v>201</v>
      </c>
      <c r="E217" s="199" t="s">
        <v>1571</v>
      </c>
      <c r="F217" s="200" t="s">
        <v>1572</v>
      </c>
      <c r="G217" s="201" t="s">
        <v>204</v>
      </c>
      <c r="H217" s="202">
        <v>1</v>
      </c>
      <c r="I217" s="203"/>
      <c r="J217" s="204">
        <f>ROUND(I217*H217,2)</f>
        <v>0</v>
      </c>
      <c r="K217" s="200" t="s">
        <v>212</v>
      </c>
      <c r="L217" s="205"/>
      <c r="M217" s="206" t="s">
        <v>32</v>
      </c>
      <c r="N217" s="207" t="s">
        <v>47</v>
      </c>
      <c r="O217" s="85"/>
      <c r="P217" s="208">
        <f>O217*H217</f>
        <v>0</v>
      </c>
      <c r="Q217" s="208">
        <v>0</v>
      </c>
      <c r="R217" s="208">
        <f>Q217*H217</f>
        <v>0</v>
      </c>
      <c r="S217" s="208">
        <v>0</v>
      </c>
      <c r="T217" s="20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0" t="s">
        <v>213</v>
      </c>
      <c r="AT217" s="210" t="s">
        <v>201</v>
      </c>
      <c r="AU217" s="210" t="s">
        <v>76</v>
      </c>
      <c r="AY217" s="17" t="s">
        <v>206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17" t="s">
        <v>83</v>
      </c>
      <c r="BK217" s="211">
        <f>ROUND(I217*H217,2)</f>
        <v>0</v>
      </c>
      <c r="BL217" s="17" t="s">
        <v>214</v>
      </c>
      <c r="BM217" s="210" t="s">
        <v>1573</v>
      </c>
    </row>
    <row r="218" s="2" customFormat="1" ht="24" customHeight="1">
      <c r="A218" s="39"/>
      <c r="B218" s="40"/>
      <c r="C218" s="216" t="s">
        <v>731</v>
      </c>
      <c r="D218" s="216" t="s">
        <v>627</v>
      </c>
      <c r="E218" s="217" t="s">
        <v>628</v>
      </c>
      <c r="F218" s="218" t="s">
        <v>629</v>
      </c>
      <c r="G218" s="219" t="s">
        <v>239</v>
      </c>
      <c r="H218" s="220">
        <v>21</v>
      </c>
      <c r="I218" s="221"/>
      <c r="J218" s="222">
        <f>ROUND(I218*H218,2)</f>
        <v>0</v>
      </c>
      <c r="K218" s="218" t="s">
        <v>212</v>
      </c>
      <c r="L218" s="45"/>
      <c r="M218" s="223" t="s">
        <v>32</v>
      </c>
      <c r="N218" s="224" t="s">
        <v>47</v>
      </c>
      <c r="O218" s="85"/>
      <c r="P218" s="208">
        <f>O218*H218</f>
        <v>0</v>
      </c>
      <c r="Q218" s="208">
        <v>0</v>
      </c>
      <c r="R218" s="208">
        <f>Q218*H218</f>
        <v>0</v>
      </c>
      <c r="S218" s="208">
        <v>0</v>
      </c>
      <c r="T218" s="20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0" t="s">
        <v>682</v>
      </c>
      <c r="AT218" s="210" t="s">
        <v>627</v>
      </c>
      <c r="AU218" s="210" t="s">
        <v>76</v>
      </c>
      <c r="AY218" s="17" t="s">
        <v>206</v>
      </c>
      <c r="BE218" s="211">
        <f>IF(N218="základní",J218,0)</f>
        <v>0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17" t="s">
        <v>83</v>
      </c>
      <c r="BK218" s="211">
        <f>ROUND(I218*H218,2)</f>
        <v>0</v>
      </c>
      <c r="BL218" s="17" t="s">
        <v>682</v>
      </c>
      <c r="BM218" s="210" t="s">
        <v>1574</v>
      </c>
    </row>
    <row r="219" s="2" customFormat="1" ht="24" customHeight="1">
      <c r="A219" s="39"/>
      <c r="B219" s="40"/>
      <c r="C219" s="216" t="s">
        <v>735</v>
      </c>
      <c r="D219" s="216" t="s">
        <v>627</v>
      </c>
      <c r="E219" s="217" t="s">
        <v>632</v>
      </c>
      <c r="F219" s="218" t="s">
        <v>633</v>
      </c>
      <c r="G219" s="219" t="s">
        <v>204</v>
      </c>
      <c r="H219" s="220">
        <v>4</v>
      </c>
      <c r="I219" s="221"/>
      <c r="J219" s="222">
        <f>ROUND(I219*H219,2)</f>
        <v>0</v>
      </c>
      <c r="K219" s="218" t="s">
        <v>212</v>
      </c>
      <c r="L219" s="45"/>
      <c r="M219" s="223" t="s">
        <v>32</v>
      </c>
      <c r="N219" s="224" t="s">
        <v>47</v>
      </c>
      <c r="O219" s="85"/>
      <c r="P219" s="208">
        <f>O219*H219</f>
        <v>0</v>
      </c>
      <c r="Q219" s="208">
        <v>0</v>
      </c>
      <c r="R219" s="208">
        <f>Q219*H219</f>
        <v>0</v>
      </c>
      <c r="S219" s="208">
        <v>0</v>
      </c>
      <c r="T219" s="20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0" t="s">
        <v>682</v>
      </c>
      <c r="AT219" s="210" t="s">
        <v>627</v>
      </c>
      <c r="AU219" s="210" t="s">
        <v>76</v>
      </c>
      <c r="AY219" s="17" t="s">
        <v>206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17" t="s">
        <v>83</v>
      </c>
      <c r="BK219" s="211">
        <f>ROUND(I219*H219,2)</f>
        <v>0</v>
      </c>
      <c r="BL219" s="17" t="s">
        <v>682</v>
      </c>
      <c r="BM219" s="210" t="s">
        <v>1575</v>
      </c>
    </row>
    <row r="220" s="2" customFormat="1" ht="24" customHeight="1">
      <c r="A220" s="39"/>
      <c r="B220" s="40"/>
      <c r="C220" s="216" t="s">
        <v>739</v>
      </c>
      <c r="D220" s="216" t="s">
        <v>627</v>
      </c>
      <c r="E220" s="217" t="s">
        <v>636</v>
      </c>
      <c r="F220" s="218" t="s">
        <v>637</v>
      </c>
      <c r="G220" s="219" t="s">
        <v>204</v>
      </c>
      <c r="H220" s="220">
        <v>1</v>
      </c>
      <c r="I220" s="221"/>
      <c r="J220" s="222">
        <f>ROUND(I220*H220,2)</f>
        <v>0</v>
      </c>
      <c r="K220" s="218" t="s">
        <v>212</v>
      </c>
      <c r="L220" s="45"/>
      <c r="M220" s="223" t="s">
        <v>32</v>
      </c>
      <c r="N220" s="224" t="s">
        <v>47</v>
      </c>
      <c r="O220" s="85"/>
      <c r="P220" s="208">
        <f>O220*H220</f>
        <v>0</v>
      </c>
      <c r="Q220" s="208">
        <v>0</v>
      </c>
      <c r="R220" s="208">
        <f>Q220*H220</f>
        <v>0</v>
      </c>
      <c r="S220" s="208">
        <v>0</v>
      </c>
      <c r="T220" s="20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0" t="s">
        <v>682</v>
      </c>
      <c r="AT220" s="210" t="s">
        <v>627</v>
      </c>
      <c r="AU220" s="210" t="s">
        <v>76</v>
      </c>
      <c r="AY220" s="17" t="s">
        <v>206</v>
      </c>
      <c r="BE220" s="211">
        <f>IF(N220="základní",J220,0)</f>
        <v>0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17" t="s">
        <v>83</v>
      </c>
      <c r="BK220" s="211">
        <f>ROUND(I220*H220,2)</f>
        <v>0</v>
      </c>
      <c r="BL220" s="17" t="s">
        <v>682</v>
      </c>
      <c r="BM220" s="210" t="s">
        <v>1576</v>
      </c>
    </row>
    <row r="221" s="2" customFormat="1" ht="24" customHeight="1">
      <c r="A221" s="39"/>
      <c r="B221" s="40"/>
      <c r="C221" s="216" t="s">
        <v>743</v>
      </c>
      <c r="D221" s="216" t="s">
        <v>627</v>
      </c>
      <c r="E221" s="217" t="s">
        <v>640</v>
      </c>
      <c r="F221" s="218" t="s">
        <v>641</v>
      </c>
      <c r="G221" s="219" t="s">
        <v>204</v>
      </c>
      <c r="H221" s="220">
        <v>2</v>
      </c>
      <c r="I221" s="221"/>
      <c r="J221" s="222">
        <f>ROUND(I221*H221,2)</f>
        <v>0</v>
      </c>
      <c r="K221" s="218" t="s">
        <v>212</v>
      </c>
      <c r="L221" s="45"/>
      <c r="M221" s="223" t="s">
        <v>32</v>
      </c>
      <c r="N221" s="224" t="s">
        <v>47</v>
      </c>
      <c r="O221" s="85"/>
      <c r="P221" s="208">
        <f>O221*H221</f>
        <v>0</v>
      </c>
      <c r="Q221" s="208">
        <v>0</v>
      </c>
      <c r="R221" s="208">
        <f>Q221*H221</f>
        <v>0</v>
      </c>
      <c r="S221" s="208">
        <v>0</v>
      </c>
      <c r="T221" s="20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0" t="s">
        <v>682</v>
      </c>
      <c r="AT221" s="210" t="s">
        <v>627</v>
      </c>
      <c r="AU221" s="210" t="s">
        <v>76</v>
      </c>
      <c r="AY221" s="17" t="s">
        <v>206</v>
      </c>
      <c r="BE221" s="211">
        <f>IF(N221="základní",J221,0)</f>
        <v>0</v>
      </c>
      <c r="BF221" s="211">
        <f>IF(N221="snížená",J221,0)</f>
        <v>0</v>
      </c>
      <c r="BG221" s="211">
        <f>IF(N221="zákl. přenesená",J221,0)</f>
        <v>0</v>
      </c>
      <c r="BH221" s="211">
        <f>IF(N221="sníž. přenesená",J221,0)</f>
        <v>0</v>
      </c>
      <c r="BI221" s="211">
        <f>IF(N221="nulová",J221,0)</f>
        <v>0</v>
      </c>
      <c r="BJ221" s="17" t="s">
        <v>83</v>
      </c>
      <c r="BK221" s="211">
        <f>ROUND(I221*H221,2)</f>
        <v>0</v>
      </c>
      <c r="BL221" s="17" t="s">
        <v>682</v>
      </c>
      <c r="BM221" s="210" t="s">
        <v>1577</v>
      </c>
    </row>
    <row r="222" s="2" customFormat="1" ht="24" customHeight="1">
      <c r="A222" s="39"/>
      <c r="B222" s="40"/>
      <c r="C222" s="216" t="s">
        <v>747</v>
      </c>
      <c r="D222" s="216" t="s">
        <v>627</v>
      </c>
      <c r="E222" s="217" t="s">
        <v>644</v>
      </c>
      <c r="F222" s="218" t="s">
        <v>645</v>
      </c>
      <c r="G222" s="219" t="s">
        <v>204</v>
      </c>
      <c r="H222" s="220">
        <v>1</v>
      </c>
      <c r="I222" s="221"/>
      <c r="J222" s="222">
        <f>ROUND(I222*H222,2)</f>
        <v>0</v>
      </c>
      <c r="K222" s="218" t="s">
        <v>212</v>
      </c>
      <c r="L222" s="45"/>
      <c r="M222" s="223" t="s">
        <v>32</v>
      </c>
      <c r="N222" s="224" t="s">
        <v>47</v>
      </c>
      <c r="O222" s="85"/>
      <c r="P222" s="208">
        <f>O222*H222</f>
        <v>0</v>
      </c>
      <c r="Q222" s="208">
        <v>0</v>
      </c>
      <c r="R222" s="208">
        <f>Q222*H222</f>
        <v>0</v>
      </c>
      <c r="S222" s="208">
        <v>0</v>
      </c>
      <c r="T222" s="20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0" t="s">
        <v>682</v>
      </c>
      <c r="AT222" s="210" t="s">
        <v>627</v>
      </c>
      <c r="AU222" s="210" t="s">
        <v>76</v>
      </c>
      <c r="AY222" s="17" t="s">
        <v>206</v>
      </c>
      <c r="BE222" s="211">
        <f>IF(N222="základní",J222,0)</f>
        <v>0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17" t="s">
        <v>83</v>
      </c>
      <c r="BK222" s="211">
        <f>ROUND(I222*H222,2)</f>
        <v>0</v>
      </c>
      <c r="BL222" s="17" t="s">
        <v>682</v>
      </c>
      <c r="BM222" s="210" t="s">
        <v>1578</v>
      </c>
    </row>
    <row r="223" s="2" customFormat="1" ht="24" customHeight="1">
      <c r="A223" s="39"/>
      <c r="B223" s="40"/>
      <c r="C223" s="216" t="s">
        <v>751</v>
      </c>
      <c r="D223" s="216" t="s">
        <v>627</v>
      </c>
      <c r="E223" s="217" t="s">
        <v>648</v>
      </c>
      <c r="F223" s="218" t="s">
        <v>649</v>
      </c>
      <c r="G223" s="219" t="s">
        <v>204</v>
      </c>
      <c r="H223" s="220">
        <v>1</v>
      </c>
      <c r="I223" s="221"/>
      <c r="J223" s="222">
        <f>ROUND(I223*H223,2)</f>
        <v>0</v>
      </c>
      <c r="K223" s="218" t="s">
        <v>212</v>
      </c>
      <c r="L223" s="45"/>
      <c r="M223" s="223" t="s">
        <v>32</v>
      </c>
      <c r="N223" s="224" t="s">
        <v>47</v>
      </c>
      <c r="O223" s="85"/>
      <c r="P223" s="208">
        <f>O223*H223</f>
        <v>0</v>
      </c>
      <c r="Q223" s="208">
        <v>0</v>
      </c>
      <c r="R223" s="208">
        <f>Q223*H223</f>
        <v>0</v>
      </c>
      <c r="S223" s="208">
        <v>0</v>
      </c>
      <c r="T223" s="20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0" t="s">
        <v>682</v>
      </c>
      <c r="AT223" s="210" t="s">
        <v>627</v>
      </c>
      <c r="AU223" s="210" t="s">
        <v>76</v>
      </c>
      <c r="AY223" s="17" t="s">
        <v>206</v>
      </c>
      <c r="BE223" s="211">
        <f>IF(N223="základní",J223,0)</f>
        <v>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17" t="s">
        <v>83</v>
      </c>
      <c r="BK223" s="211">
        <f>ROUND(I223*H223,2)</f>
        <v>0</v>
      </c>
      <c r="BL223" s="17" t="s">
        <v>682</v>
      </c>
      <c r="BM223" s="210" t="s">
        <v>1579</v>
      </c>
    </row>
    <row r="224" s="2" customFormat="1" ht="24" customHeight="1">
      <c r="A224" s="39"/>
      <c r="B224" s="40"/>
      <c r="C224" s="216" t="s">
        <v>755</v>
      </c>
      <c r="D224" s="216" t="s">
        <v>627</v>
      </c>
      <c r="E224" s="217" t="s">
        <v>652</v>
      </c>
      <c r="F224" s="218" t="s">
        <v>653</v>
      </c>
      <c r="G224" s="219" t="s">
        <v>204</v>
      </c>
      <c r="H224" s="220">
        <v>2</v>
      </c>
      <c r="I224" s="221"/>
      <c r="J224" s="222">
        <f>ROUND(I224*H224,2)</f>
        <v>0</v>
      </c>
      <c r="K224" s="218" t="s">
        <v>212</v>
      </c>
      <c r="L224" s="45"/>
      <c r="M224" s="223" t="s">
        <v>32</v>
      </c>
      <c r="N224" s="224" t="s">
        <v>47</v>
      </c>
      <c r="O224" s="85"/>
      <c r="P224" s="208">
        <f>O224*H224</f>
        <v>0</v>
      </c>
      <c r="Q224" s="208">
        <v>0</v>
      </c>
      <c r="R224" s="208">
        <f>Q224*H224</f>
        <v>0</v>
      </c>
      <c r="S224" s="208">
        <v>0</v>
      </c>
      <c r="T224" s="20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0" t="s">
        <v>682</v>
      </c>
      <c r="AT224" s="210" t="s">
        <v>627</v>
      </c>
      <c r="AU224" s="210" t="s">
        <v>76</v>
      </c>
      <c r="AY224" s="17" t="s">
        <v>206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17" t="s">
        <v>83</v>
      </c>
      <c r="BK224" s="211">
        <f>ROUND(I224*H224,2)</f>
        <v>0</v>
      </c>
      <c r="BL224" s="17" t="s">
        <v>682</v>
      </c>
      <c r="BM224" s="210" t="s">
        <v>1580</v>
      </c>
    </row>
    <row r="225" s="2" customFormat="1" ht="24" customHeight="1">
      <c r="A225" s="39"/>
      <c r="B225" s="40"/>
      <c r="C225" s="216" t="s">
        <v>760</v>
      </c>
      <c r="D225" s="216" t="s">
        <v>627</v>
      </c>
      <c r="E225" s="217" t="s">
        <v>656</v>
      </c>
      <c r="F225" s="218" t="s">
        <v>657</v>
      </c>
      <c r="G225" s="219" t="s">
        <v>239</v>
      </c>
      <c r="H225" s="220">
        <v>130</v>
      </c>
      <c r="I225" s="221"/>
      <c r="J225" s="222">
        <f>ROUND(I225*H225,2)</f>
        <v>0</v>
      </c>
      <c r="K225" s="218" t="s">
        <v>212</v>
      </c>
      <c r="L225" s="45"/>
      <c r="M225" s="223" t="s">
        <v>32</v>
      </c>
      <c r="N225" s="224" t="s">
        <v>47</v>
      </c>
      <c r="O225" s="85"/>
      <c r="P225" s="208">
        <f>O225*H225</f>
        <v>0</v>
      </c>
      <c r="Q225" s="208">
        <v>0</v>
      </c>
      <c r="R225" s="208">
        <f>Q225*H225</f>
        <v>0</v>
      </c>
      <c r="S225" s="208">
        <v>0</v>
      </c>
      <c r="T225" s="20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0" t="s">
        <v>268</v>
      </c>
      <c r="AT225" s="210" t="s">
        <v>627</v>
      </c>
      <c r="AU225" s="210" t="s">
        <v>76</v>
      </c>
      <c r="AY225" s="17" t="s">
        <v>206</v>
      </c>
      <c r="BE225" s="211">
        <f>IF(N225="základní",J225,0)</f>
        <v>0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17" t="s">
        <v>83</v>
      </c>
      <c r="BK225" s="211">
        <f>ROUND(I225*H225,2)</f>
        <v>0</v>
      </c>
      <c r="BL225" s="17" t="s">
        <v>268</v>
      </c>
      <c r="BM225" s="210" t="s">
        <v>1581</v>
      </c>
    </row>
    <row r="226" s="2" customFormat="1" ht="24" customHeight="1">
      <c r="A226" s="39"/>
      <c r="B226" s="40"/>
      <c r="C226" s="216" t="s">
        <v>764</v>
      </c>
      <c r="D226" s="216" t="s">
        <v>627</v>
      </c>
      <c r="E226" s="217" t="s">
        <v>660</v>
      </c>
      <c r="F226" s="218" t="s">
        <v>661</v>
      </c>
      <c r="G226" s="219" t="s">
        <v>239</v>
      </c>
      <c r="H226" s="220">
        <v>18</v>
      </c>
      <c r="I226" s="221"/>
      <c r="J226" s="222">
        <f>ROUND(I226*H226,2)</f>
        <v>0</v>
      </c>
      <c r="K226" s="218" t="s">
        <v>212</v>
      </c>
      <c r="L226" s="45"/>
      <c r="M226" s="223" t="s">
        <v>32</v>
      </c>
      <c r="N226" s="224" t="s">
        <v>47</v>
      </c>
      <c r="O226" s="85"/>
      <c r="P226" s="208">
        <f>O226*H226</f>
        <v>0</v>
      </c>
      <c r="Q226" s="208">
        <v>0</v>
      </c>
      <c r="R226" s="208">
        <f>Q226*H226</f>
        <v>0</v>
      </c>
      <c r="S226" s="208">
        <v>0</v>
      </c>
      <c r="T226" s="20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0" t="s">
        <v>268</v>
      </c>
      <c r="AT226" s="210" t="s">
        <v>627</v>
      </c>
      <c r="AU226" s="210" t="s">
        <v>76</v>
      </c>
      <c r="AY226" s="17" t="s">
        <v>206</v>
      </c>
      <c r="BE226" s="211">
        <f>IF(N226="základní",J226,0)</f>
        <v>0</v>
      </c>
      <c r="BF226" s="211">
        <f>IF(N226="snížená",J226,0)</f>
        <v>0</v>
      </c>
      <c r="BG226" s="211">
        <f>IF(N226="zákl. přenesená",J226,0)</f>
        <v>0</v>
      </c>
      <c r="BH226" s="211">
        <f>IF(N226="sníž. přenesená",J226,0)</f>
        <v>0</v>
      </c>
      <c r="BI226" s="211">
        <f>IF(N226="nulová",J226,0)</f>
        <v>0</v>
      </c>
      <c r="BJ226" s="17" t="s">
        <v>83</v>
      </c>
      <c r="BK226" s="211">
        <f>ROUND(I226*H226,2)</f>
        <v>0</v>
      </c>
      <c r="BL226" s="17" t="s">
        <v>268</v>
      </c>
      <c r="BM226" s="210" t="s">
        <v>1582</v>
      </c>
    </row>
    <row r="227" s="2" customFormat="1" ht="36" customHeight="1">
      <c r="A227" s="39"/>
      <c r="B227" s="40"/>
      <c r="C227" s="216" t="s">
        <v>768</v>
      </c>
      <c r="D227" s="216" t="s">
        <v>627</v>
      </c>
      <c r="E227" s="217" t="s">
        <v>664</v>
      </c>
      <c r="F227" s="218" t="s">
        <v>665</v>
      </c>
      <c r="G227" s="219" t="s">
        <v>204</v>
      </c>
      <c r="H227" s="220">
        <v>1</v>
      </c>
      <c r="I227" s="221"/>
      <c r="J227" s="222">
        <f>ROUND(I227*H227,2)</f>
        <v>0</v>
      </c>
      <c r="K227" s="218" t="s">
        <v>212</v>
      </c>
      <c r="L227" s="45"/>
      <c r="M227" s="223" t="s">
        <v>32</v>
      </c>
      <c r="N227" s="224" t="s">
        <v>47</v>
      </c>
      <c r="O227" s="85"/>
      <c r="P227" s="208">
        <f>O227*H227</f>
        <v>0</v>
      </c>
      <c r="Q227" s="208">
        <v>0</v>
      </c>
      <c r="R227" s="208">
        <f>Q227*H227</f>
        <v>0</v>
      </c>
      <c r="S227" s="208">
        <v>0</v>
      </c>
      <c r="T227" s="20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0" t="s">
        <v>220</v>
      </c>
      <c r="AT227" s="210" t="s">
        <v>627</v>
      </c>
      <c r="AU227" s="210" t="s">
        <v>76</v>
      </c>
      <c r="AY227" s="17" t="s">
        <v>206</v>
      </c>
      <c r="BE227" s="211">
        <f>IF(N227="základní",J227,0)</f>
        <v>0</v>
      </c>
      <c r="BF227" s="211">
        <f>IF(N227="snížená",J227,0)</f>
        <v>0</v>
      </c>
      <c r="BG227" s="211">
        <f>IF(N227="zákl. přenesená",J227,0)</f>
        <v>0</v>
      </c>
      <c r="BH227" s="211">
        <f>IF(N227="sníž. přenesená",J227,0)</f>
        <v>0</v>
      </c>
      <c r="BI227" s="211">
        <f>IF(N227="nulová",J227,0)</f>
        <v>0</v>
      </c>
      <c r="BJ227" s="17" t="s">
        <v>83</v>
      </c>
      <c r="BK227" s="211">
        <f>ROUND(I227*H227,2)</f>
        <v>0</v>
      </c>
      <c r="BL227" s="17" t="s">
        <v>220</v>
      </c>
      <c r="BM227" s="210" t="s">
        <v>1583</v>
      </c>
    </row>
    <row r="228" s="2" customFormat="1" ht="24" customHeight="1">
      <c r="A228" s="39"/>
      <c r="B228" s="40"/>
      <c r="C228" s="216" t="s">
        <v>773</v>
      </c>
      <c r="D228" s="216" t="s">
        <v>627</v>
      </c>
      <c r="E228" s="217" t="s">
        <v>668</v>
      </c>
      <c r="F228" s="218" t="s">
        <v>669</v>
      </c>
      <c r="G228" s="219" t="s">
        <v>204</v>
      </c>
      <c r="H228" s="220">
        <v>1</v>
      </c>
      <c r="I228" s="221"/>
      <c r="J228" s="222">
        <f>ROUND(I228*H228,2)</f>
        <v>0</v>
      </c>
      <c r="K228" s="218" t="s">
        <v>212</v>
      </c>
      <c r="L228" s="45"/>
      <c r="M228" s="223" t="s">
        <v>32</v>
      </c>
      <c r="N228" s="224" t="s">
        <v>47</v>
      </c>
      <c r="O228" s="85"/>
      <c r="P228" s="208">
        <f>O228*H228</f>
        <v>0</v>
      </c>
      <c r="Q228" s="208">
        <v>0</v>
      </c>
      <c r="R228" s="208">
        <f>Q228*H228</f>
        <v>0</v>
      </c>
      <c r="S228" s="208">
        <v>0</v>
      </c>
      <c r="T228" s="20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0" t="s">
        <v>220</v>
      </c>
      <c r="AT228" s="210" t="s">
        <v>627</v>
      </c>
      <c r="AU228" s="210" t="s">
        <v>76</v>
      </c>
      <c r="AY228" s="17" t="s">
        <v>206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17" t="s">
        <v>83</v>
      </c>
      <c r="BK228" s="211">
        <f>ROUND(I228*H228,2)</f>
        <v>0</v>
      </c>
      <c r="BL228" s="17" t="s">
        <v>220</v>
      </c>
      <c r="BM228" s="210" t="s">
        <v>1584</v>
      </c>
    </row>
    <row r="229" s="2" customFormat="1" ht="24" customHeight="1">
      <c r="A229" s="39"/>
      <c r="B229" s="40"/>
      <c r="C229" s="216" t="s">
        <v>777</v>
      </c>
      <c r="D229" s="216" t="s">
        <v>627</v>
      </c>
      <c r="E229" s="217" t="s">
        <v>672</v>
      </c>
      <c r="F229" s="218" t="s">
        <v>673</v>
      </c>
      <c r="G229" s="219" t="s">
        <v>204</v>
      </c>
      <c r="H229" s="220">
        <v>1</v>
      </c>
      <c r="I229" s="221"/>
      <c r="J229" s="222">
        <f>ROUND(I229*H229,2)</f>
        <v>0</v>
      </c>
      <c r="K229" s="218" t="s">
        <v>212</v>
      </c>
      <c r="L229" s="45"/>
      <c r="M229" s="223" t="s">
        <v>32</v>
      </c>
      <c r="N229" s="224" t="s">
        <v>47</v>
      </c>
      <c r="O229" s="85"/>
      <c r="P229" s="208">
        <f>O229*H229</f>
        <v>0</v>
      </c>
      <c r="Q229" s="208">
        <v>0</v>
      </c>
      <c r="R229" s="208">
        <f>Q229*H229</f>
        <v>0</v>
      </c>
      <c r="S229" s="208">
        <v>0</v>
      </c>
      <c r="T229" s="20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0" t="s">
        <v>220</v>
      </c>
      <c r="AT229" s="210" t="s">
        <v>627</v>
      </c>
      <c r="AU229" s="210" t="s">
        <v>76</v>
      </c>
      <c r="AY229" s="17" t="s">
        <v>206</v>
      </c>
      <c r="BE229" s="211">
        <f>IF(N229="základní",J229,0)</f>
        <v>0</v>
      </c>
      <c r="BF229" s="211">
        <f>IF(N229="snížená",J229,0)</f>
        <v>0</v>
      </c>
      <c r="BG229" s="211">
        <f>IF(N229="zákl. přenesená",J229,0)</f>
        <v>0</v>
      </c>
      <c r="BH229" s="211">
        <f>IF(N229="sníž. přenesená",J229,0)</f>
        <v>0</v>
      </c>
      <c r="BI229" s="211">
        <f>IF(N229="nulová",J229,0)</f>
        <v>0</v>
      </c>
      <c r="BJ229" s="17" t="s">
        <v>83</v>
      </c>
      <c r="BK229" s="211">
        <f>ROUND(I229*H229,2)</f>
        <v>0</v>
      </c>
      <c r="BL229" s="17" t="s">
        <v>220</v>
      </c>
      <c r="BM229" s="210" t="s">
        <v>1585</v>
      </c>
    </row>
    <row r="230" s="2" customFormat="1" ht="24" customHeight="1">
      <c r="A230" s="39"/>
      <c r="B230" s="40"/>
      <c r="C230" s="216" t="s">
        <v>781</v>
      </c>
      <c r="D230" s="216" t="s">
        <v>627</v>
      </c>
      <c r="E230" s="217" t="s">
        <v>676</v>
      </c>
      <c r="F230" s="218" t="s">
        <v>677</v>
      </c>
      <c r="G230" s="219" t="s">
        <v>204</v>
      </c>
      <c r="H230" s="220">
        <v>1</v>
      </c>
      <c r="I230" s="221"/>
      <c r="J230" s="222">
        <f>ROUND(I230*H230,2)</f>
        <v>0</v>
      </c>
      <c r="K230" s="218" t="s">
        <v>212</v>
      </c>
      <c r="L230" s="45"/>
      <c r="M230" s="223" t="s">
        <v>32</v>
      </c>
      <c r="N230" s="224" t="s">
        <v>47</v>
      </c>
      <c r="O230" s="85"/>
      <c r="P230" s="208">
        <f>O230*H230</f>
        <v>0</v>
      </c>
      <c r="Q230" s="208">
        <v>0</v>
      </c>
      <c r="R230" s="208">
        <f>Q230*H230</f>
        <v>0</v>
      </c>
      <c r="S230" s="208">
        <v>0</v>
      </c>
      <c r="T230" s="20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0" t="s">
        <v>220</v>
      </c>
      <c r="AT230" s="210" t="s">
        <v>627</v>
      </c>
      <c r="AU230" s="210" t="s">
        <v>76</v>
      </c>
      <c r="AY230" s="17" t="s">
        <v>206</v>
      </c>
      <c r="BE230" s="211">
        <f>IF(N230="základní",J230,0)</f>
        <v>0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17" t="s">
        <v>83</v>
      </c>
      <c r="BK230" s="211">
        <f>ROUND(I230*H230,2)</f>
        <v>0</v>
      </c>
      <c r="BL230" s="17" t="s">
        <v>220</v>
      </c>
      <c r="BM230" s="210" t="s">
        <v>1586</v>
      </c>
    </row>
    <row r="231" s="2" customFormat="1" ht="24" customHeight="1">
      <c r="A231" s="39"/>
      <c r="B231" s="40"/>
      <c r="C231" s="216" t="s">
        <v>785</v>
      </c>
      <c r="D231" s="216" t="s">
        <v>627</v>
      </c>
      <c r="E231" s="217" t="s">
        <v>680</v>
      </c>
      <c r="F231" s="218" t="s">
        <v>681</v>
      </c>
      <c r="G231" s="219" t="s">
        <v>204</v>
      </c>
      <c r="H231" s="220">
        <v>9</v>
      </c>
      <c r="I231" s="221"/>
      <c r="J231" s="222">
        <f>ROUND(I231*H231,2)</f>
        <v>0</v>
      </c>
      <c r="K231" s="218" t="s">
        <v>212</v>
      </c>
      <c r="L231" s="45"/>
      <c r="M231" s="223" t="s">
        <v>32</v>
      </c>
      <c r="N231" s="224" t="s">
        <v>47</v>
      </c>
      <c r="O231" s="85"/>
      <c r="P231" s="208">
        <f>O231*H231</f>
        <v>0</v>
      </c>
      <c r="Q231" s="208">
        <v>0</v>
      </c>
      <c r="R231" s="208">
        <f>Q231*H231</f>
        <v>0</v>
      </c>
      <c r="S231" s="208">
        <v>0</v>
      </c>
      <c r="T231" s="20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0" t="s">
        <v>682</v>
      </c>
      <c r="AT231" s="210" t="s">
        <v>627</v>
      </c>
      <c r="AU231" s="210" t="s">
        <v>76</v>
      </c>
      <c r="AY231" s="17" t="s">
        <v>206</v>
      </c>
      <c r="BE231" s="211">
        <f>IF(N231="základní",J231,0)</f>
        <v>0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17" t="s">
        <v>83</v>
      </c>
      <c r="BK231" s="211">
        <f>ROUND(I231*H231,2)</f>
        <v>0</v>
      </c>
      <c r="BL231" s="17" t="s">
        <v>682</v>
      </c>
      <c r="BM231" s="210" t="s">
        <v>1587</v>
      </c>
    </row>
    <row r="232" s="2" customFormat="1" ht="24" customHeight="1">
      <c r="A232" s="39"/>
      <c r="B232" s="40"/>
      <c r="C232" s="216" t="s">
        <v>789</v>
      </c>
      <c r="D232" s="216" t="s">
        <v>627</v>
      </c>
      <c r="E232" s="217" t="s">
        <v>685</v>
      </c>
      <c r="F232" s="218" t="s">
        <v>686</v>
      </c>
      <c r="G232" s="219" t="s">
        <v>204</v>
      </c>
      <c r="H232" s="220">
        <v>1</v>
      </c>
      <c r="I232" s="221"/>
      <c r="J232" s="222">
        <f>ROUND(I232*H232,2)</f>
        <v>0</v>
      </c>
      <c r="K232" s="218" t="s">
        <v>212</v>
      </c>
      <c r="L232" s="45"/>
      <c r="M232" s="223" t="s">
        <v>32</v>
      </c>
      <c r="N232" s="224" t="s">
        <v>47</v>
      </c>
      <c r="O232" s="85"/>
      <c r="P232" s="208">
        <f>O232*H232</f>
        <v>0</v>
      </c>
      <c r="Q232" s="208">
        <v>0</v>
      </c>
      <c r="R232" s="208">
        <f>Q232*H232</f>
        <v>0</v>
      </c>
      <c r="S232" s="208">
        <v>0</v>
      </c>
      <c r="T232" s="20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0" t="s">
        <v>83</v>
      </c>
      <c r="AT232" s="210" t="s">
        <v>627</v>
      </c>
      <c r="AU232" s="210" t="s">
        <v>76</v>
      </c>
      <c r="AY232" s="17" t="s">
        <v>206</v>
      </c>
      <c r="BE232" s="211">
        <f>IF(N232="základní",J232,0)</f>
        <v>0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17" t="s">
        <v>83</v>
      </c>
      <c r="BK232" s="211">
        <f>ROUND(I232*H232,2)</f>
        <v>0</v>
      </c>
      <c r="BL232" s="17" t="s">
        <v>83</v>
      </c>
      <c r="BM232" s="210" t="s">
        <v>1588</v>
      </c>
    </row>
    <row r="233" s="2" customFormat="1" ht="24" customHeight="1">
      <c r="A233" s="39"/>
      <c r="B233" s="40"/>
      <c r="C233" s="216" t="s">
        <v>793</v>
      </c>
      <c r="D233" s="216" t="s">
        <v>627</v>
      </c>
      <c r="E233" s="217" t="s">
        <v>1589</v>
      </c>
      <c r="F233" s="218" t="s">
        <v>1590</v>
      </c>
      <c r="G233" s="219" t="s">
        <v>204</v>
      </c>
      <c r="H233" s="220">
        <v>1</v>
      </c>
      <c r="I233" s="221"/>
      <c r="J233" s="222">
        <f>ROUND(I233*H233,2)</f>
        <v>0</v>
      </c>
      <c r="K233" s="218" t="s">
        <v>212</v>
      </c>
      <c r="L233" s="45"/>
      <c r="M233" s="223" t="s">
        <v>32</v>
      </c>
      <c r="N233" s="224" t="s">
        <v>47</v>
      </c>
      <c r="O233" s="85"/>
      <c r="P233" s="208">
        <f>O233*H233</f>
        <v>0</v>
      </c>
      <c r="Q233" s="208">
        <v>0</v>
      </c>
      <c r="R233" s="208">
        <f>Q233*H233</f>
        <v>0</v>
      </c>
      <c r="S233" s="208">
        <v>0</v>
      </c>
      <c r="T233" s="20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0" t="s">
        <v>220</v>
      </c>
      <c r="AT233" s="210" t="s">
        <v>627</v>
      </c>
      <c r="AU233" s="210" t="s">
        <v>76</v>
      </c>
      <c r="AY233" s="17" t="s">
        <v>206</v>
      </c>
      <c r="BE233" s="211">
        <f>IF(N233="základní",J233,0)</f>
        <v>0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17" t="s">
        <v>83</v>
      </c>
      <c r="BK233" s="211">
        <f>ROUND(I233*H233,2)</f>
        <v>0</v>
      </c>
      <c r="BL233" s="17" t="s">
        <v>220</v>
      </c>
      <c r="BM233" s="210" t="s">
        <v>1591</v>
      </c>
    </row>
    <row r="234" s="2" customFormat="1" ht="24" customHeight="1">
      <c r="A234" s="39"/>
      <c r="B234" s="40"/>
      <c r="C234" s="216" t="s">
        <v>797</v>
      </c>
      <c r="D234" s="216" t="s">
        <v>627</v>
      </c>
      <c r="E234" s="217" t="s">
        <v>1592</v>
      </c>
      <c r="F234" s="218" t="s">
        <v>1593</v>
      </c>
      <c r="G234" s="219" t="s">
        <v>204</v>
      </c>
      <c r="H234" s="220">
        <v>1</v>
      </c>
      <c r="I234" s="221"/>
      <c r="J234" s="222">
        <f>ROUND(I234*H234,2)</f>
        <v>0</v>
      </c>
      <c r="K234" s="218" t="s">
        <v>212</v>
      </c>
      <c r="L234" s="45"/>
      <c r="M234" s="223" t="s">
        <v>32</v>
      </c>
      <c r="N234" s="224" t="s">
        <v>47</v>
      </c>
      <c r="O234" s="85"/>
      <c r="P234" s="208">
        <f>O234*H234</f>
        <v>0</v>
      </c>
      <c r="Q234" s="208">
        <v>0</v>
      </c>
      <c r="R234" s="208">
        <f>Q234*H234</f>
        <v>0</v>
      </c>
      <c r="S234" s="208">
        <v>0</v>
      </c>
      <c r="T234" s="20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0" t="s">
        <v>220</v>
      </c>
      <c r="AT234" s="210" t="s">
        <v>627</v>
      </c>
      <c r="AU234" s="210" t="s">
        <v>76</v>
      </c>
      <c r="AY234" s="17" t="s">
        <v>206</v>
      </c>
      <c r="BE234" s="211">
        <f>IF(N234="základní",J234,0)</f>
        <v>0</v>
      </c>
      <c r="BF234" s="211">
        <f>IF(N234="snížená",J234,0)</f>
        <v>0</v>
      </c>
      <c r="BG234" s="211">
        <f>IF(N234="zákl. přenesená",J234,0)</f>
        <v>0</v>
      </c>
      <c r="BH234" s="211">
        <f>IF(N234="sníž. přenesená",J234,0)</f>
        <v>0</v>
      </c>
      <c r="BI234" s="211">
        <f>IF(N234="nulová",J234,0)</f>
        <v>0</v>
      </c>
      <c r="BJ234" s="17" t="s">
        <v>83</v>
      </c>
      <c r="BK234" s="211">
        <f>ROUND(I234*H234,2)</f>
        <v>0</v>
      </c>
      <c r="BL234" s="17" t="s">
        <v>220</v>
      </c>
      <c r="BM234" s="210" t="s">
        <v>1594</v>
      </c>
    </row>
    <row r="235" s="2" customFormat="1" ht="24" customHeight="1">
      <c r="A235" s="39"/>
      <c r="B235" s="40"/>
      <c r="C235" s="216" t="s">
        <v>801</v>
      </c>
      <c r="D235" s="216" t="s">
        <v>627</v>
      </c>
      <c r="E235" s="217" t="s">
        <v>1595</v>
      </c>
      <c r="F235" s="218" t="s">
        <v>1596</v>
      </c>
      <c r="G235" s="219" t="s">
        <v>204</v>
      </c>
      <c r="H235" s="220">
        <v>1</v>
      </c>
      <c r="I235" s="221"/>
      <c r="J235" s="222">
        <f>ROUND(I235*H235,2)</f>
        <v>0</v>
      </c>
      <c r="K235" s="218" t="s">
        <v>212</v>
      </c>
      <c r="L235" s="45"/>
      <c r="M235" s="223" t="s">
        <v>32</v>
      </c>
      <c r="N235" s="224" t="s">
        <v>47</v>
      </c>
      <c r="O235" s="85"/>
      <c r="P235" s="208">
        <f>O235*H235</f>
        <v>0</v>
      </c>
      <c r="Q235" s="208">
        <v>0</v>
      </c>
      <c r="R235" s="208">
        <f>Q235*H235</f>
        <v>0</v>
      </c>
      <c r="S235" s="208">
        <v>0</v>
      </c>
      <c r="T235" s="20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0" t="s">
        <v>220</v>
      </c>
      <c r="AT235" s="210" t="s">
        <v>627</v>
      </c>
      <c r="AU235" s="210" t="s">
        <v>76</v>
      </c>
      <c r="AY235" s="17" t="s">
        <v>206</v>
      </c>
      <c r="BE235" s="211">
        <f>IF(N235="základní",J235,0)</f>
        <v>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17" t="s">
        <v>83</v>
      </c>
      <c r="BK235" s="211">
        <f>ROUND(I235*H235,2)</f>
        <v>0</v>
      </c>
      <c r="BL235" s="17" t="s">
        <v>220</v>
      </c>
      <c r="BM235" s="210" t="s">
        <v>1597</v>
      </c>
    </row>
    <row r="236" s="2" customFormat="1" ht="24" customHeight="1">
      <c r="A236" s="39"/>
      <c r="B236" s="40"/>
      <c r="C236" s="216" t="s">
        <v>805</v>
      </c>
      <c r="D236" s="216" t="s">
        <v>627</v>
      </c>
      <c r="E236" s="217" t="s">
        <v>1598</v>
      </c>
      <c r="F236" s="218" t="s">
        <v>1599</v>
      </c>
      <c r="G236" s="219" t="s">
        <v>204</v>
      </c>
      <c r="H236" s="220">
        <v>1</v>
      </c>
      <c r="I236" s="221"/>
      <c r="J236" s="222">
        <f>ROUND(I236*H236,2)</f>
        <v>0</v>
      </c>
      <c r="K236" s="218" t="s">
        <v>212</v>
      </c>
      <c r="L236" s="45"/>
      <c r="M236" s="223" t="s">
        <v>32</v>
      </c>
      <c r="N236" s="224" t="s">
        <v>47</v>
      </c>
      <c r="O236" s="85"/>
      <c r="P236" s="208">
        <f>O236*H236</f>
        <v>0</v>
      </c>
      <c r="Q236" s="208">
        <v>0</v>
      </c>
      <c r="R236" s="208">
        <f>Q236*H236</f>
        <v>0</v>
      </c>
      <c r="S236" s="208">
        <v>0</v>
      </c>
      <c r="T236" s="20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0" t="s">
        <v>83</v>
      </c>
      <c r="AT236" s="210" t="s">
        <v>627</v>
      </c>
      <c r="AU236" s="210" t="s">
        <v>76</v>
      </c>
      <c r="AY236" s="17" t="s">
        <v>206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17" t="s">
        <v>83</v>
      </c>
      <c r="BK236" s="211">
        <f>ROUND(I236*H236,2)</f>
        <v>0</v>
      </c>
      <c r="BL236" s="17" t="s">
        <v>83</v>
      </c>
      <c r="BM236" s="210" t="s">
        <v>1600</v>
      </c>
    </row>
    <row r="237" s="2" customFormat="1" ht="24" customHeight="1">
      <c r="A237" s="39"/>
      <c r="B237" s="40"/>
      <c r="C237" s="216" t="s">
        <v>809</v>
      </c>
      <c r="D237" s="216" t="s">
        <v>627</v>
      </c>
      <c r="E237" s="217" t="s">
        <v>693</v>
      </c>
      <c r="F237" s="218" t="s">
        <v>694</v>
      </c>
      <c r="G237" s="219" t="s">
        <v>239</v>
      </c>
      <c r="H237" s="220">
        <v>20</v>
      </c>
      <c r="I237" s="221"/>
      <c r="J237" s="222">
        <f>ROUND(I237*H237,2)</f>
        <v>0</v>
      </c>
      <c r="K237" s="218" t="s">
        <v>212</v>
      </c>
      <c r="L237" s="45"/>
      <c r="M237" s="223" t="s">
        <v>32</v>
      </c>
      <c r="N237" s="224" t="s">
        <v>47</v>
      </c>
      <c r="O237" s="85"/>
      <c r="P237" s="208">
        <f>O237*H237</f>
        <v>0</v>
      </c>
      <c r="Q237" s="208">
        <v>0</v>
      </c>
      <c r="R237" s="208">
        <f>Q237*H237</f>
        <v>0</v>
      </c>
      <c r="S237" s="208">
        <v>0</v>
      </c>
      <c r="T237" s="20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0" t="s">
        <v>682</v>
      </c>
      <c r="AT237" s="210" t="s">
        <v>627</v>
      </c>
      <c r="AU237" s="210" t="s">
        <v>76</v>
      </c>
      <c r="AY237" s="17" t="s">
        <v>206</v>
      </c>
      <c r="BE237" s="211">
        <f>IF(N237="základní",J237,0)</f>
        <v>0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17" t="s">
        <v>83</v>
      </c>
      <c r="BK237" s="211">
        <f>ROUND(I237*H237,2)</f>
        <v>0</v>
      </c>
      <c r="BL237" s="17" t="s">
        <v>682</v>
      </c>
      <c r="BM237" s="210" t="s">
        <v>1601</v>
      </c>
    </row>
    <row r="238" s="2" customFormat="1" ht="24" customHeight="1">
      <c r="A238" s="39"/>
      <c r="B238" s="40"/>
      <c r="C238" s="216" t="s">
        <v>813</v>
      </c>
      <c r="D238" s="216" t="s">
        <v>627</v>
      </c>
      <c r="E238" s="217" t="s">
        <v>740</v>
      </c>
      <c r="F238" s="218" t="s">
        <v>741</v>
      </c>
      <c r="G238" s="219" t="s">
        <v>204</v>
      </c>
      <c r="H238" s="220">
        <v>4</v>
      </c>
      <c r="I238" s="221"/>
      <c r="J238" s="222">
        <f>ROUND(I238*H238,2)</f>
        <v>0</v>
      </c>
      <c r="K238" s="218" t="s">
        <v>212</v>
      </c>
      <c r="L238" s="45"/>
      <c r="M238" s="223" t="s">
        <v>32</v>
      </c>
      <c r="N238" s="224" t="s">
        <v>47</v>
      </c>
      <c r="O238" s="85"/>
      <c r="P238" s="208">
        <f>O238*H238</f>
        <v>0</v>
      </c>
      <c r="Q238" s="208">
        <v>0</v>
      </c>
      <c r="R238" s="208">
        <f>Q238*H238</f>
        <v>0</v>
      </c>
      <c r="S238" s="208">
        <v>0</v>
      </c>
      <c r="T238" s="20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0" t="s">
        <v>682</v>
      </c>
      <c r="AT238" s="210" t="s">
        <v>627</v>
      </c>
      <c r="AU238" s="210" t="s">
        <v>76</v>
      </c>
      <c r="AY238" s="17" t="s">
        <v>206</v>
      </c>
      <c r="BE238" s="211">
        <f>IF(N238="základní",J238,0)</f>
        <v>0</v>
      </c>
      <c r="BF238" s="211">
        <f>IF(N238="snížená",J238,0)</f>
        <v>0</v>
      </c>
      <c r="BG238" s="211">
        <f>IF(N238="zákl. přenesená",J238,0)</f>
        <v>0</v>
      </c>
      <c r="BH238" s="211">
        <f>IF(N238="sníž. přenesená",J238,0)</f>
        <v>0</v>
      </c>
      <c r="BI238" s="211">
        <f>IF(N238="nulová",J238,0)</f>
        <v>0</v>
      </c>
      <c r="BJ238" s="17" t="s">
        <v>83</v>
      </c>
      <c r="BK238" s="211">
        <f>ROUND(I238*H238,2)</f>
        <v>0</v>
      </c>
      <c r="BL238" s="17" t="s">
        <v>682</v>
      </c>
      <c r="BM238" s="210" t="s">
        <v>1602</v>
      </c>
    </row>
    <row r="239" s="2" customFormat="1" ht="24" customHeight="1">
      <c r="A239" s="39"/>
      <c r="B239" s="40"/>
      <c r="C239" s="216" t="s">
        <v>817</v>
      </c>
      <c r="D239" s="216" t="s">
        <v>627</v>
      </c>
      <c r="E239" s="217" t="s">
        <v>744</v>
      </c>
      <c r="F239" s="218" t="s">
        <v>745</v>
      </c>
      <c r="G239" s="219" t="s">
        <v>204</v>
      </c>
      <c r="H239" s="220">
        <v>3</v>
      </c>
      <c r="I239" s="221"/>
      <c r="J239" s="222">
        <f>ROUND(I239*H239,2)</f>
        <v>0</v>
      </c>
      <c r="K239" s="218" t="s">
        <v>212</v>
      </c>
      <c r="L239" s="45"/>
      <c r="M239" s="223" t="s">
        <v>32</v>
      </c>
      <c r="N239" s="224" t="s">
        <v>47</v>
      </c>
      <c r="O239" s="85"/>
      <c r="P239" s="208">
        <f>O239*H239</f>
        <v>0</v>
      </c>
      <c r="Q239" s="208">
        <v>0</v>
      </c>
      <c r="R239" s="208">
        <f>Q239*H239</f>
        <v>0</v>
      </c>
      <c r="S239" s="208">
        <v>0</v>
      </c>
      <c r="T239" s="20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0" t="s">
        <v>682</v>
      </c>
      <c r="AT239" s="210" t="s">
        <v>627</v>
      </c>
      <c r="AU239" s="210" t="s">
        <v>76</v>
      </c>
      <c r="AY239" s="17" t="s">
        <v>206</v>
      </c>
      <c r="BE239" s="211">
        <f>IF(N239="základní",J239,0)</f>
        <v>0</v>
      </c>
      <c r="BF239" s="211">
        <f>IF(N239="snížená",J239,0)</f>
        <v>0</v>
      </c>
      <c r="BG239" s="211">
        <f>IF(N239="zákl. přenesená",J239,0)</f>
        <v>0</v>
      </c>
      <c r="BH239" s="211">
        <f>IF(N239="sníž. přenesená",J239,0)</f>
        <v>0</v>
      </c>
      <c r="BI239" s="211">
        <f>IF(N239="nulová",J239,0)</f>
        <v>0</v>
      </c>
      <c r="BJ239" s="17" t="s">
        <v>83</v>
      </c>
      <c r="BK239" s="211">
        <f>ROUND(I239*H239,2)</f>
        <v>0</v>
      </c>
      <c r="BL239" s="17" t="s">
        <v>682</v>
      </c>
      <c r="BM239" s="210" t="s">
        <v>1603</v>
      </c>
    </row>
    <row r="240" s="2" customFormat="1" ht="24" customHeight="1">
      <c r="A240" s="39"/>
      <c r="B240" s="40"/>
      <c r="C240" s="216" t="s">
        <v>821</v>
      </c>
      <c r="D240" s="216" t="s">
        <v>627</v>
      </c>
      <c r="E240" s="217" t="s">
        <v>1604</v>
      </c>
      <c r="F240" s="218" t="s">
        <v>1605</v>
      </c>
      <c r="G240" s="219" t="s">
        <v>204</v>
      </c>
      <c r="H240" s="220">
        <v>12</v>
      </c>
      <c r="I240" s="221"/>
      <c r="J240" s="222">
        <f>ROUND(I240*H240,2)</f>
        <v>0</v>
      </c>
      <c r="K240" s="218" t="s">
        <v>212</v>
      </c>
      <c r="L240" s="45"/>
      <c r="M240" s="223" t="s">
        <v>32</v>
      </c>
      <c r="N240" s="224" t="s">
        <v>47</v>
      </c>
      <c r="O240" s="85"/>
      <c r="P240" s="208">
        <f>O240*H240</f>
        <v>0</v>
      </c>
      <c r="Q240" s="208">
        <v>0</v>
      </c>
      <c r="R240" s="208">
        <f>Q240*H240</f>
        <v>0</v>
      </c>
      <c r="S240" s="208">
        <v>0</v>
      </c>
      <c r="T240" s="20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0" t="s">
        <v>682</v>
      </c>
      <c r="AT240" s="210" t="s">
        <v>627</v>
      </c>
      <c r="AU240" s="210" t="s">
        <v>76</v>
      </c>
      <c r="AY240" s="17" t="s">
        <v>206</v>
      </c>
      <c r="BE240" s="211">
        <f>IF(N240="základní",J240,0)</f>
        <v>0</v>
      </c>
      <c r="BF240" s="211">
        <f>IF(N240="snížená",J240,0)</f>
        <v>0</v>
      </c>
      <c r="BG240" s="211">
        <f>IF(N240="zákl. přenesená",J240,0)</f>
        <v>0</v>
      </c>
      <c r="BH240" s="211">
        <f>IF(N240="sníž. přenesená",J240,0)</f>
        <v>0</v>
      </c>
      <c r="BI240" s="211">
        <f>IF(N240="nulová",J240,0)</f>
        <v>0</v>
      </c>
      <c r="BJ240" s="17" t="s">
        <v>83</v>
      </c>
      <c r="BK240" s="211">
        <f>ROUND(I240*H240,2)</f>
        <v>0</v>
      </c>
      <c r="BL240" s="17" t="s">
        <v>682</v>
      </c>
      <c r="BM240" s="210" t="s">
        <v>1606</v>
      </c>
    </row>
    <row r="241" s="2" customFormat="1" ht="24" customHeight="1">
      <c r="A241" s="39"/>
      <c r="B241" s="40"/>
      <c r="C241" s="216" t="s">
        <v>825</v>
      </c>
      <c r="D241" s="216" t="s">
        <v>627</v>
      </c>
      <c r="E241" s="217" t="s">
        <v>1607</v>
      </c>
      <c r="F241" s="218" t="s">
        <v>1608</v>
      </c>
      <c r="G241" s="219" t="s">
        <v>204</v>
      </c>
      <c r="H241" s="220">
        <v>4</v>
      </c>
      <c r="I241" s="221"/>
      <c r="J241" s="222">
        <f>ROUND(I241*H241,2)</f>
        <v>0</v>
      </c>
      <c r="K241" s="218" t="s">
        <v>212</v>
      </c>
      <c r="L241" s="45"/>
      <c r="M241" s="223" t="s">
        <v>32</v>
      </c>
      <c r="N241" s="224" t="s">
        <v>47</v>
      </c>
      <c r="O241" s="85"/>
      <c r="P241" s="208">
        <f>O241*H241</f>
        <v>0</v>
      </c>
      <c r="Q241" s="208">
        <v>0</v>
      </c>
      <c r="R241" s="208">
        <f>Q241*H241</f>
        <v>0</v>
      </c>
      <c r="S241" s="208">
        <v>0</v>
      </c>
      <c r="T241" s="20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0" t="s">
        <v>682</v>
      </c>
      <c r="AT241" s="210" t="s">
        <v>627</v>
      </c>
      <c r="AU241" s="210" t="s">
        <v>76</v>
      </c>
      <c r="AY241" s="17" t="s">
        <v>206</v>
      </c>
      <c r="BE241" s="211">
        <f>IF(N241="základní",J241,0)</f>
        <v>0</v>
      </c>
      <c r="BF241" s="211">
        <f>IF(N241="snížená",J241,0)</f>
        <v>0</v>
      </c>
      <c r="BG241" s="211">
        <f>IF(N241="zákl. přenesená",J241,0)</f>
        <v>0</v>
      </c>
      <c r="BH241" s="211">
        <f>IF(N241="sníž. přenesená",J241,0)</f>
        <v>0</v>
      </c>
      <c r="BI241" s="211">
        <f>IF(N241="nulová",J241,0)</f>
        <v>0</v>
      </c>
      <c r="BJ241" s="17" t="s">
        <v>83</v>
      </c>
      <c r="BK241" s="211">
        <f>ROUND(I241*H241,2)</f>
        <v>0</v>
      </c>
      <c r="BL241" s="17" t="s">
        <v>682</v>
      </c>
      <c r="BM241" s="210" t="s">
        <v>1609</v>
      </c>
    </row>
    <row r="242" s="2" customFormat="1" ht="24" customHeight="1">
      <c r="A242" s="39"/>
      <c r="B242" s="40"/>
      <c r="C242" s="216" t="s">
        <v>829</v>
      </c>
      <c r="D242" s="216" t="s">
        <v>627</v>
      </c>
      <c r="E242" s="217" t="s">
        <v>973</v>
      </c>
      <c r="F242" s="218" t="s">
        <v>974</v>
      </c>
      <c r="G242" s="219" t="s">
        <v>204</v>
      </c>
      <c r="H242" s="220">
        <v>320</v>
      </c>
      <c r="I242" s="221"/>
      <c r="J242" s="222">
        <f>ROUND(I242*H242,2)</f>
        <v>0</v>
      </c>
      <c r="K242" s="218" t="s">
        <v>212</v>
      </c>
      <c r="L242" s="45"/>
      <c r="M242" s="223" t="s">
        <v>32</v>
      </c>
      <c r="N242" s="224" t="s">
        <v>47</v>
      </c>
      <c r="O242" s="85"/>
      <c r="P242" s="208">
        <f>O242*H242</f>
        <v>0</v>
      </c>
      <c r="Q242" s="208">
        <v>0</v>
      </c>
      <c r="R242" s="208">
        <f>Q242*H242</f>
        <v>0</v>
      </c>
      <c r="S242" s="208">
        <v>0</v>
      </c>
      <c r="T242" s="20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0" t="s">
        <v>83</v>
      </c>
      <c r="AT242" s="210" t="s">
        <v>627</v>
      </c>
      <c r="AU242" s="210" t="s">
        <v>76</v>
      </c>
      <c r="AY242" s="17" t="s">
        <v>206</v>
      </c>
      <c r="BE242" s="211">
        <f>IF(N242="základní",J242,0)</f>
        <v>0</v>
      </c>
      <c r="BF242" s="211">
        <f>IF(N242="snížená",J242,0)</f>
        <v>0</v>
      </c>
      <c r="BG242" s="211">
        <f>IF(N242="zákl. přenesená",J242,0)</f>
        <v>0</v>
      </c>
      <c r="BH242" s="211">
        <f>IF(N242="sníž. přenesená",J242,0)</f>
        <v>0</v>
      </c>
      <c r="BI242" s="211">
        <f>IF(N242="nulová",J242,0)</f>
        <v>0</v>
      </c>
      <c r="BJ242" s="17" t="s">
        <v>83</v>
      </c>
      <c r="BK242" s="211">
        <f>ROUND(I242*H242,2)</f>
        <v>0</v>
      </c>
      <c r="BL242" s="17" t="s">
        <v>83</v>
      </c>
      <c r="BM242" s="210" t="s">
        <v>1610</v>
      </c>
    </row>
    <row r="243" s="2" customFormat="1" ht="24" customHeight="1">
      <c r="A243" s="39"/>
      <c r="B243" s="40"/>
      <c r="C243" s="216" t="s">
        <v>833</v>
      </c>
      <c r="D243" s="216" t="s">
        <v>627</v>
      </c>
      <c r="E243" s="217" t="s">
        <v>769</v>
      </c>
      <c r="F243" s="218" t="s">
        <v>770</v>
      </c>
      <c r="G243" s="219" t="s">
        <v>204</v>
      </c>
      <c r="H243" s="220">
        <v>42</v>
      </c>
      <c r="I243" s="221"/>
      <c r="J243" s="222">
        <f>ROUND(I243*H243,2)</f>
        <v>0</v>
      </c>
      <c r="K243" s="218" t="s">
        <v>212</v>
      </c>
      <c r="L243" s="45"/>
      <c r="M243" s="223" t="s">
        <v>32</v>
      </c>
      <c r="N243" s="224" t="s">
        <v>47</v>
      </c>
      <c r="O243" s="85"/>
      <c r="P243" s="208">
        <f>O243*H243</f>
        <v>0</v>
      </c>
      <c r="Q243" s="208">
        <v>0</v>
      </c>
      <c r="R243" s="208">
        <f>Q243*H243</f>
        <v>0</v>
      </c>
      <c r="S243" s="208">
        <v>0</v>
      </c>
      <c r="T243" s="20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0" t="s">
        <v>682</v>
      </c>
      <c r="AT243" s="210" t="s">
        <v>627</v>
      </c>
      <c r="AU243" s="210" t="s">
        <v>76</v>
      </c>
      <c r="AY243" s="17" t="s">
        <v>206</v>
      </c>
      <c r="BE243" s="211">
        <f>IF(N243="základní",J243,0)</f>
        <v>0</v>
      </c>
      <c r="BF243" s="211">
        <f>IF(N243="snížená",J243,0)</f>
        <v>0</v>
      </c>
      <c r="BG243" s="211">
        <f>IF(N243="zákl. přenesená",J243,0)</f>
        <v>0</v>
      </c>
      <c r="BH243" s="211">
        <f>IF(N243="sníž. přenesená",J243,0)</f>
        <v>0</v>
      </c>
      <c r="BI243" s="211">
        <f>IF(N243="nulová",J243,0)</f>
        <v>0</v>
      </c>
      <c r="BJ243" s="17" t="s">
        <v>83</v>
      </c>
      <c r="BK243" s="211">
        <f>ROUND(I243*H243,2)</f>
        <v>0</v>
      </c>
      <c r="BL243" s="17" t="s">
        <v>682</v>
      </c>
      <c r="BM243" s="210" t="s">
        <v>1611</v>
      </c>
    </row>
    <row r="244" s="2" customFormat="1" ht="24" customHeight="1">
      <c r="A244" s="39"/>
      <c r="B244" s="40"/>
      <c r="C244" s="216" t="s">
        <v>837</v>
      </c>
      <c r="D244" s="216" t="s">
        <v>627</v>
      </c>
      <c r="E244" s="217" t="s">
        <v>697</v>
      </c>
      <c r="F244" s="218" t="s">
        <v>698</v>
      </c>
      <c r="G244" s="219" t="s">
        <v>204</v>
      </c>
      <c r="H244" s="220">
        <v>1</v>
      </c>
      <c r="I244" s="221"/>
      <c r="J244" s="222">
        <f>ROUND(I244*H244,2)</f>
        <v>0</v>
      </c>
      <c r="K244" s="218" t="s">
        <v>212</v>
      </c>
      <c r="L244" s="45"/>
      <c r="M244" s="223" t="s">
        <v>32</v>
      </c>
      <c r="N244" s="224" t="s">
        <v>47</v>
      </c>
      <c r="O244" s="85"/>
      <c r="P244" s="208">
        <f>O244*H244</f>
        <v>0</v>
      </c>
      <c r="Q244" s="208">
        <v>0</v>
      </c>
      <c r="R244" s="208">
        <f>Q244*H244</f>
        <v>0</v>
      </c>
      <c r="S244" s="208">
        <v>0</v>
      </c>
      <c r="T244" s="20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0" t="s">
        <v>220</v>
      </c>
      <c r="AT244" s="210" t="s">
        <v>627</v>
      </c>
      <c r="AU244" s="210" t="s">
        <v>76</v>
      </c>
      <c r="AY244" s="17" t="s">
        <v>206</v>
      </c>
      <c r="BE244" s="211">
        <f>IF(N244="základní",J244,0)</f>
        <v>0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17" t="s">
        <v>83</v>
      </c>
      <c r="BK244" s="211">
        <f>ROUND(I244*H244,2)</f>
        <v>0</v>
      </c>
      <c r="BL244" s="17" t="s">
        <v>220</v>
      </c>
      <c r="BM244" s="210" t="s">
        <v>1612</v>
      </c>
    </row>
    <row r="245" s="2" customFormat="1" ht="24" customHeight="1">
      <c r="A245" s="39"/>
      <c r="B245" s="40"/>
      <c r="C245" s="216" t="s">
        <v>842</v>
      </c>
      <c r="D245" s="216" t="s">
        <v>627</v>
      </c>
      <c r="E245" s="217" t="s">
        <v>774</v>
      </c>
      <c r="F245" s="218" t="s">
        <v>775</v>
      </c>
      <c r="G245" s="219" t="s">
        <v>204</v>
      </c>
      <c r="H245" s="220">
        <v>1</v>
      </c>
      <c r="I245" s="221"/>
      <c r="J245" s="222">
        <f>ROUND(I245*H245,2)</f>
        <v>0</v>
      </c>
      <c r="K245" s="218" t="s">
        <v>212</v>
      </c>
      <c r="L245" s="45"/>
      <c r="M245" s="223" t="s">
        <v>32</v>
      </c>
      <c r="N245" s="224" t="s">
        <v>47</v>
      </c>
      <c r="O245" s="85"/>
      <c r="P245" s="208">
        <f>O245*H245</f>
        <v>0</v>
      </c>
      <c r="Q245" s="208">
        <v>0</v>
      </c>
      <c r="R245" s="208">
        <f>Q245*H245</f>
        <v>0</v>
      </c>
      <c r="S245" s="208">
        <v>0</v>
      </c>
      <c r="T245" s="20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0" t="s">
        <v>682</v>
      </c>
      <c r="AT245" s="210" t="s">
        <v>627</v>
      </c>
      <c r="AU245" s="210" t="s">
        <v>76</v>
      </c>
      <c r="AY245" s="17" t="s">
        <v>206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17" t="s">
        <v>83</v>
      </c>
      <c r="BK245" s="211">
        <f>ROUND(I245*H245,2)</f>
        <v>0</v>
      </c>
      <c r="BL245" s="17" t="s">
        <v>682</v>
      </c>
      <c r="BM245" s="210" t="s">
        <v>1613</v>
      </c>
    </row>
    <row r="246" s="2" customFormat="1" ht="24" customHeight="1">
      <c r="A246" s="39"/>
      <c r="B246" s="40"/>
      <c r="C246" s="216" t="s">
        <v>846</v>
      </c>
      <c r="D246" s="216" t="s">
        <v>627</v>
      </c>
      <c r="E246" s="217" t="s">
        <v>977</v>
      </c>
      <c r="F246" s="218" t="s">
        <v>978</v>
      </c>
      <c r="G246" s="219" t="s">
        <v>204</v>
      </c>
      <c r="H246" s="220">
        <v>1</v>
      </c>
      <c r="I246" s="221"/>
      <c r="J246" s="222">
        <f>ROUND(I246*H246,2)</f>
        <v>0</v>
      </c>
      <c r="K246" s="218" t="s">
        <v>212</v>
      </c>
      <c r="L246" s="45"/>
      <c r="M246" s="223" t="s">
        <v>32</v>
      </c>
      <c r="N246" s="224" t="s">
        <v>47</v>
      </c>
      <c r="O246" s="85"/>
      <c r="P246" s="208">
        <f>O246*H246</f>
        <v>0</v>
      </c>
      <c r="Q246" s="208">
        <v>0</v>
      </c>
      <c r="R246" s="208">
        <f>Q246*H246</f>
        <v>0</v>
      </c>
      <c r="S246" s="208">
        <v>0</v>
      </c>
      <c r="T246" s="20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0" t="s">
        <v>682</v>
      </c>
      <c r="AT246" s="210" t="s">
        <v>627</v>
      </c>
      <c r="AU246" s="210" t="s">
        <v>76</v>
      </c>
      <c r="AY246" s="17" t="s">
        <v>206</v>
      </c>
      <c r="BE246" s="211">
        <f>IF(N246="základní",J246,0)</f>
        <v>0</v>
      </c>
      <c r="BF246" s="211">
        <f>IF(N246="snížená",J246,0)</f>
        <v>0</v>
      </c>
      <c r="BG246" s="211">
        <f>IF(N246="zákl. přenesená",J246,0)</f>
        <v>0</v>
      </c>
      <c r="BH246" s="211">
        <f>IF(N246="sníž. přenesená",J246,0)</f>
        <v>0</v>
      </c>
      <c r="BI246" s="211">
        <f>IF(N246="nulová",J246,0)</f>
        <v>0</v>
      </c>
      <c r="BJ246" s="17" t="s">
        <v>83</v>
      </c>
      <c r="BK246" s="211">
        <f>ROUND(I246*H246,2)</f>
        <v>0</v>
      </c>
      <c r="BL246" s="17" t="s">
        <v>682</v>
      </c>
      <c r="BM246" s="210" t="s">
        <v>1614</v>
      </c>
    </row>
    <row r="247" s="2" customFormat="1" ht="24" customHeight="1">
      <c r="A247" s="39"/>
      <c r="B247" s="40"/>
      <c r="C247" s="216" t="s">
        <v>850</v>
      </c>
      <c r="D247" s="216" t="s">
        <v>627</v>
      </c>
      <c r="E247" s="217" t="s">
        <v>981</v>
      </c>
      <c r="F247" s="218" t="s">
        <v>982</v>
      </c>
      <c r="G247" s="219" t="s">
        <v>204</v>
      </c>
      <c r="H247" s="220">
        <v>7</v>
      </c>
      <c r="I247" s="221"/>
      <c r="J247" s="222">
        <f>ROUND(I247*H247,2)</f>
        <v>0</v>
      </c>
      <c r="K247" s="218" t="s">
        <v>212</v>
      </c>
      <c r="L247" s="45"/>
      <c r="M247" s="223" t="s">
        <v>32</v>
      </c>
      <c r="N247" s="224" t="s">
        <v>47</v>
      </c>
      <c r="O247" s="85"/>
      <c r="P247" s="208">
        <f>O247*H247</f>
        <v>0</v>
      </c>
      <c r="Q247" s="208">
        <v>0</v>
      </c>
      <c r="R247" s="208">
        <f>Q247*H247</f>
        <v>0</v>
      </c>
      <c r="S247" s="208">
        <v>0</v>
      </c>
      <c r="T247" s="20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0" t="s">
        <v>682</v>
      </c>
      <c r="AT247" s="210" t="s">
        <v>627</v>
      </c>
      <c r="AU247" s="210" t="s">
        <v>76</v>
      </c>
      <c r="AY247" s="17" t="s">
        <v>206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17" t="s">
        <v>83</v>
      </c>
      <c r="BK247" s="211">
        <f>ROUND(I247*H247,2)</f>
        <v>0</v>
      </c>
      <c r="BL247" s="17" t="s">
        <v>682</v>
      </c>
      <c r="BM247" s="210" t="s">
        <v>1615</v>
      </c>
    </row>
    <row r="248" s="2" customFormat="1" ht="24" customHeight="1">
      <c r="A248" s="39"/>
      <c r="B248" s="40"/>
      <c r="C248" s="216" t="s">
        <v>854</v>
      </c>
      <c r="D248" s="216" t="s">
        <v>627</v>
      </c>
      <c r="E248" s="217" t="s">
        <v>778</v>
      </c>
      <c r="F248" s="218" t="s">
        <v>779</v>
      </c>
      <c r="G248" s="219" t="s">
        <v>204</v>
      </c>
      <c r="H248" s="220">
        <v>1</v>
      </c>
      <c r="I248" s="221"/>
      <c r="J248" s="222">
        <f>ROUND(I248*H248,2)</f>
        <v>0</v>
      </c>
      <c r="K248" s="218" t="s">
        <v>212</v>
      </c>
      <c r="L248" s="45"/>
      <c r="M248" s="223" t="s">
        <v>32</v>
      </c>
      <c r="N248" s="224" t="s">
        <v>47</v>
      </c>
      <c r="O248" s="85"/>
      <c r="P248" s="208">
        <f>O248*H248</f>
        <v>0</v>
      </c>
      <c r="Q248" s="208">
        <v>0</v>
      </c>
      <c r="R248" s="208">
        <f>Q248*H248</f>
        <v>0</v>
      </c>
      <c r="S248" s="208">
        <v>0</v>
      </c>
      <c r="T248" s="20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0" t="s">
        <v>220</v>
      </c>
      <c r="AT248" s="210" t="s">
        <v>627</v>
      </c>
      <c r="AU248" s="210" t="s">
        <v>76</v>
      </c>
      <c r="AY248" s="17" t="s">
        <v>206</v>
      </c>
      <c r="BE248" s="211">
        <f>IF(N248="základní",J248,0)</f>
        <v>0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17" t="s">
        <v>83</v>
      </c>
      <c r="BK248" s="211">
        <f>ROUND(I248*H248,2)</f>
        <v>0</v>
      </c>
      <c r="BL248" s="17" t="s">
        <v>220</v>
      </c>
      <c r="BM248" s="210" t="s">
        <v>1616</v>
      </c>
    </row>
    <row r="249" s="2" customFormat="1" ht="36" customHeight="1">
      <c r="A249" s="39"/>
      <c r="B249" s="40"/>
      <c r="C249" s="216" t="s">
        <v>858</v>
      </c>
      <c r="D249" s="216" t="s">
        <v>627</v>
      </c>
      <c r="E249" s="217" t="s">
        <v>748</v>
      </c>
      <c r="F249" s="218" t="s">
        <v>749</v>
      </c>
      <c r="G249" s="219" t="s">
        <v>204</v>
      </c>
      <c r="H249" s="220">
        <v>3</v>
      </c>
      <c r="I249" s="221"/>
      <c r="J249" s="222">
        <f>ROUND(I249*H249,2)</f>
        <v>0</v>
      </c>
      <c r="K249" s="218" t="s">
        <v>212</v>
      </c>
      <c r="L249" s="45"/>
      <c r="M249" s="223" t="s">
        <v>32</v>
      </c>
      <c r="N249" s="224" t="s">
        <v>47</v>
      </c>
      <c r="O249" s="85"/>
      <c r="P249" s="208">
        <f>O249*H249</f>
        <v>0</v>
      </c>
      <c r="Q249" s="208">
        <v>0</v>
      </c>
      <c r="R249" s="208">
        <f>Q249*H249</f>
        <v>0</v>
      </c>
      <c r="S249" s="208">
        <v>0</v>
      </c>
      <c r="T249" s="20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0" t="s">
        <v>220</v>
      </c>
      <c r="AT249" s="210" t="s">
        <v>627</v>
      </c>
      <c r="AU249" s="210" t="s">
        <v>76</v>
      </c>
      <c r="AY249" s="17" t="s">
        <v>206</v>
      </c>
      <c r="BE249" s="211">
        <f>IF(N249="základní",J249,0)</f>
        <v>0</v>
      </c>
      <c r="BF249" s="211">
        <f>IF(N249="snížená",J249,0)</f>
        <v>0</v>
      </c>
      <c r="BG249" s="211">
        <f>IF(N249="zákl. přenesená",J249,0)</f>
        <v>0</v>
      </c>
      <c r="BH249" s="211">
        <f>IF(N249="sníž. přenesená",J249,0)</f>
        <v>0</v>
      </c>
      <c r="BI249" s="211">
        <f>IF(N249="nulová",J249,0)</f>
        <v>0</v>
      </c>
      <c r="BJ249" s="17" t="s">
        <v>83</v>
      </c>
      <c r="BK249" s="211">
        <f>ROUND(I249*H249,2)</f>
        <v>0</v>
      </c>
      <c r="BL249" s="17" t="s">
        <v>220</v>
      </c>
      <c r="BM249" s="210" t="s">
        <v>1617</v>
      </c>
    </row>
    <row r="250" s="2" customFormat="1" ht="24" customHeight="1">
      <c r="A250" s="39"/>
      <c r="B250" s="40"/>
      <c r="C250" s="216" t="s">
        <v>862</v>
      </c>
      <c r="D250" s="216" t="s">
        <v>627</v>
      </c>
      <c r="E250" s="217" t="s">
        <v>752</v>
      </c>
      <c r="F250" s="218" t="s">
        <v>753</v>
      </c>
      <c r="G250" s="219" t="s">
        <v>204</v>
      </c>
      <c r="H250" s="220">
        <v>3</v>
      </c>
      <c r="I250" s="221"/>
      <c r="J250" s="222">
        <f>ROUND(I250*H250,2)</f>
        <v>0</v>
      </c>
      <c r="K250" s="218" t="s">
        <v>212</v>
      </c>
      <c r="L250" s="45"/>
      <c r="M250" s="223" t="s">
        <v>32</v>
      </c>
      <c r="N250" s="224" t="s">
        <v>47</v>
      </c>
      <c r="O250" s="85"/>
      <c r="P250" s="208">
        <f>O250*H250</f>
        <v>0</v>
      </c>
      <c r="Q250" s="208">
        <v>0</v>
      </c>
      <c r="R250" s="208">
        <f>Q250*H250</f>
        <v>0</v>
      </c>
      <c r="S250" s="208">
        <v>0</v>
      </c>
      <c r="T250" s="20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0" t="s">
        <v>220</v>
      </c>
      <c r="AT250" s="210" t="s">
        <v>627</v>
      </c>
      <c r="AU250" s="210" t="s">
        <v>76</v>
      </c>
      <c r="AY250" s="17" t="s">
        <v>206</v>
      </c>
      <c r="BE250" s="211">
        <f>IF(N250="základní",J250,0)</f>
        <v>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17" t="s">
        <v>83</v>
      </c>
      <c r="BK250" s="211">
        <f>ROUND(I250*H250,2)</f>
        <v>0</v>
      </c>
      <c r="BL250" s="17" t="s">
        <v>220</v>
      </c>
      <c r="BM250" s="210" t="s">
        <v>1618</v>
      </c>
    </row>
    <row r="251" s="2" customFormat="1" ht="24" customHeight="1">
      <c r="A251" s="39"/>
      <c r="B251" s="40"/>
      <c r="C251" s="216" t="s">
        <v>866</v>
      </c>
      <c r="D251" s="216" t="s">
        <v>627</v>
      </c>
      <c r="E251" s="217" t="s">
        <v>969</v>
      </c>
      <c r="F251" s="218" t="s">
        <v>970</v>
      </c>
      <c r="G251" s="219" t="s">
        <v>204</v>
      </c>
      <c r="H251" s="220">
        <v>1</v>
      </c>
      <c r="I251" s="221"/>
      <c r="J251" s="222">
        <f>ROUND(I251*H251,2)</f>
        <v>0</v>
      </c>
      <c r="K251" s="218" t="s">
        <v>212</v>
      </c>
      <c r="L251" s="45"/>
      <c r="M251" s="223" t="s">
        <v>32</v>
      </c>
      <c r="N251" s="224" t="s">
        <v>47</v>
      </c>
      <c r="O251" s="85"/>
      <c r="P251" s="208">
        <f>O251*H251</f>
        <v>0</v>
      </c>
      <c r="Q251" s="208">
        <v>0</v>
      </c>
      <c r="R251" s="208">
        <f>Q251*H251</f>
        <v>0</v>
      </c>
      <c r="S251" s="208">
        <v>0</v>
      </c>
      <c r="T251" s="20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0" t="s">
        <v>220</v>
      </c>
      <c r="AT251" s="210" t="s">
        <v>627</v>
      </c>
      <c r="AU251" s="210" t="s">
        <v>76</v>
      </c>
      <c r="AY251" s="17" t="s">
        <v>206</v>
      </c>
      <c r="BE251" s="211">
        <f>IF(N251="základní",J251,0)</f>
        <v>0</v>
      </c>
      <c r="BF251" s="211">
        <f>IF(N251="snížená",J251,0)</f>
        <v>0</v>
      </c>
      <c r="BG251" s="211">
        <f>IF(N251="zákl. přenesená",J251,0)</f>
        <v>0</v>
      </c>
      <c r="BH251" s="211">
        <f>IF(N251="sníž. přenesená",J251,0)</f>
        <v>0</v>
      </c>
      <c r="BI251" s="211">
        <f>IF(N251="nulová",J251,0)</f>
        <v>0</v>
      </c>
      <c r="BJ251" s="17" t="s">
        <v>83</v>
      </c>
      <c r="BK251" s="211">
        <f>ROUND(I251*H251,2)</f>
        <v>0</v>
      </c>
      <c r="BL251" s="17" t="s">
        <v>220</v>
      </c>
      <c r="BM251" s="210" t="s">
        <v>1619</v>
      </c>
    </row>
    <row r="252" s="2" customFormat="1" ht="36" customHeight="1">
      <c r="A252" s="39"/>
      <c r="B252" s="40"/>
      <c r="C252" s="216" t="s">
        <v>870</v>
      </c>
      <c r="D252" s="216" t="s">
        <v>627</v>
      </c>
      <c r="E252" s="217" t="s">
        <v>782</v>
      </c>
      <c r="F252" s="218" t="s">
        <v>783</v>
      </c>
      <c r="G252" s="219" t="s">
        <v>204</v>
      </c>
      <c r="H252" s="220">
        <v>1</v>
      </c>
      <c r="I252" s="221"/>
      <c r="J252" s="222">
        <f>ROUND(I252*H252,2)</f>
        <v>0</v>
      </c>
      <c r="K252" s="218" t="s">
        <v>212</v>
      </c>
      <c r="L252" s="45"/>
      <c r="M252" s="223" t="s">
        <v>32</v>
      </c>
      <c r="N252" s="224" t="s">
        <v>47</v>
      </c>
      <c r="O252" s="85"/>
      <c r="P252" s="208">
        <f>O252*H252</f>
        <v>0</v>
      </c>
      <c r="Q252" s="208">
        <v>0</v>
      </c>
      <c r="R252" s="208">
        <f>Q252*H252</f>
        <v>0</v>
      </c>
      <c r="S252" s="208">
        <v>0</v>
      </c>
      <c r="T252" s="20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0" t="s">
        <v>220</v>
      </c>
      <c r="AT252" s="210" t="s">
        <v>627</v>
      </c>
      <c r="AU252" s="210" t="s">
        <v>76</v>
      </c>
      <c r="AY252" s="17" t="s">
        <v>206</v>
      </c>
      <c r="BE252" s="211">
        <f>IF(N252="základní",J252,0)</f>
        <v>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17" t="s">
        <v>83</v>
      </c>
      <c r="BK252" s="211">
        <f>ROUND(I252*H252,2)</f>
        <v>0</v>
      </c>
      <c r="BL252" s="17" t="s">
        <v>220</v>
      </c>
      <c r="BM252" s="210" t="s">
        <v>1620</v>
      </c>
    </row>
    <row r="253" s="2" customFormat="1" ht="48" customHeight="1">
      <c r="A253" s="39"/>
      <c r="B253" s="40"/>
      <c r="C253" s="216" t="s">
        <v>874</v>
      </c>
      <c r="D253" s="216" t="s">
        <v>627</v>
      </c>
      <c r="E253" s="217" t="s">
        <v>786</v>
      </c>
      <c r="F253" s="218" t="s">
        <v>787</v>
      </c>
      <c r="G253" s="219" t="s">
        <v>239</v>
      </c>
      <c r="H253" s="220">
        <v>1380</v>
      </c>
      <c r="I253" s="221"/>
      <c r="J253" s="222">
        <f>ROUND(I253*H253,2)</f>
        <v>0</v>
      </c>
      <c r="K253" s="218" t="s">
        <v>212</v>
      </c>
      <c r="L253" s="45"/>
      <c r="M253" s="223" t="s">
        <v>32</v>
      </c>
      <c r="N253" s="224" t="s">
        <v>47</v>
      </c>
      <c r="O253" s="85"/>
      <c r="P253" s="208">
        <f>O253*H253</f>
        <v>0</v>
      </c>
      <c r="Q253" s="208">
        <v>0</v>
      </c>
      <c r="R253" s="208">
        <f>Q253*H253</f>
        <v>0</v>
      </c>
      <c r="S253" s="208">
        <v>0</v>
      </c>
      <c r="T253" s="20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0" t="s">
        <v>220</v>
      </c>
      <c r="AT253" s="210" t="s">
        <v>627</v>
      </c>
      <c r="AU253" s="210" t="s">
        <v>76</v>
      </c>
      <c r="AY253" s="17" t="s">
        <v>206</v>
      </c>
      <c r="BE253" s="211">
        <f>IF(N253="základní",J253,0)</f>
        <v>0</v>
      </c>
      <c r="BF253" s="211">
        <f>IF(N253="snížená",J253,0)</f>
        <v>0</v>
      </c>
      <c r="BG253" s="211">
        <f>IF(N253="zákl. přenesená",J253,0)</f>
        <v>0</v>
      </c>
      <c r="BH253" s="211">
        <f>IF(N253="sníž. přenesená",J253,0)</f>
        <v>0</v>
      </c>
      <c r="BI253" s="211">
        <f>IF(N253="nulová",J253,0)</f>
        <v>0</v>
      </c>
      <c r="BJ253" s="17" t="s">
        <v>83</v>
      </c>
      <c r="BK253" s="211">
        <f>ROUND(I253*H253,2)</f>
        <v>0</v>
      </c>
      <c r="BL253" s="17" t="s">
        <v>220</v>
      </c>
      <c r="BM253" s="210" t="s">
        <v>1621</v>
      </c>
    </row>
    <row r="254" s="2" customFormat="1" ht="48" customHeight="1">
      <c r="A254" s="39"/>
      <c r="B254" s="40"/>
      <c r="C254" s="216" t="s">
        <v>878</v>
      </c>
      <c r="D254" s="216" t="s">
        <v>627</v>
      </c>
      <c r="E254" s="217" t="s">
        <v>790</v>
      </c>
      <c r="F254" s="218" t="s">
        <v>791</v>
      </c>
      <c r="G254" s="219" t="s">
        <v>239</v>
      </c>
      <c r="H254" s="220">
        <v>2245</v>
      </c>
      <c r="I254" s="221"/>
      <c r="J254" s="222">
        <f>ROUND(I254*H254,2)</f>
        <v>0</v>
      </c>
      <c r="K254" s="218" t="s">
        <v>212</v>
      </c>
      <c r="L254" s="45"/>
      <c r="M254" s="223" t="s">
        <v>32</v>
      </c>
      <c r="N254" s="224" t="s">
        <v>47</v>
      </c>
      <c r="O254" s="85"/>
      <c r="P254" s="208">
        <f>O254*H254</f>
        <v>0</v>
      </c>
      <c r="Q254" s="208">
        <v>0</v>
      </c>
      <c r="R254" s="208">
        <f>Q254*H254</f>
        <v>0</v>
      </c>
      <c r="S254" s="208">
        <v>0</v>
      </c>
      <c r="T254" s="20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0" t="s">
        <v>220</v>
      </c>
      <c r="AT254" s="210" t="s">
        <v>627</v>
      </c>
      <c r="AU254" s="210" t="s">
        <v>76</v>
      </c>
      <c r="AY254" s="17" t="s">
        <v>206</v>
      </c>
      <c r="BE254" s="211">
        <f>IF(N254="základní",J254,0)</f>
        <v>0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17" t="s">
        <v>83</v>
      </c>
      <c r="BK254" s="211">
        <f>ROUND(I254*H254,2)</f>
        <v>0</v>
      </c>
      <c r="BL254" s="17" t="s">
        <v>220</v>
      </c>
      <c r="BM254" s="210" t="s">
        <v>1622</v>
      </c>
    </row>
    <row r="255" s="2" customFormat="1" ht="48" customHeight="1">
      <c r="A255" s="39"/>
      <c r="B255" s="40"/>
      <c r="C255" s="216" t="s">
        <v>882</v>
      </c>
      <c r="D255" s="216" t="s">
        <v>627</v>
      </c>
      <c r="E255" s="217" t="s">
        <v>794</v>
      </c>
      <c r="F255" s="218" t="s">
        <v>795</v>
      </c>
      <c r="G255" s="219" t="s">
        <v>239</v>
      </c>
      <c r="H255" s="220">
        <v>1695</v>
      </c>
      <c r="I255" s="221"/>
      <c r="J255" s="222">
        <f>ROUND(I255*H255,2)</f>
        <v>0</v>
      </c>
      <c r="K255" s="218" t="s">
        <v>212</v>
      </c>
      <c r="L255" s="45"/>
      <c r="M255" s="223" t="s">
        <v>32</v>
      </c>
      <c r="N255" s="224" t="s">
        <v>47</v>
      </c>
      <c r="O255" s="85"/>
      <c r="P255" s="208">
        <f>O255*H255</f>
        <v>0</v>
      </c>
      <c r="Q255" s="208">
        <v>0</v>
      </c>
      <c r="R255" s="208">
        <f>Q255*H255</f>
        <v>0</v>
      </c>
      <c r="S255" s="208">
        <v>0</v>
      </c>
      <c r="T255" s="20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10" t="s">
        <v>220</v>
      </c>
      <c r="AT255" s="210" t="s">
        <v>627</v>
      </c>
      <c r="AU255" s="210" t="s">
        <v>76</v>
      </c>
      <c r="AY255" s="17" t="s">
        <v>206</v>
      </c>
      <c r="BE255" s="211">
        <f>IF(N255="základní",J255,0)</f>
        <v>0</v>
      </c>
      <c r="BF255" s="211">
        <f>IF(N255="snížená",J255,0)</f>
        <v>0</v>
      </c>
      <c r="BG255" s="211">
        <f>IF(N255="zákl. přenesená",J255,0)</f>
        <v>0</v>
      </c>
      <c r="BH255" s="211">
        <f>IF(N255="sníž. přenesená",J255,0)</f>
        <v>0</v>
      </c>
      <c r="BI255" s="211">
        <f>IF(N255="nulová",J255,0)</f>
        <v>0</v>
      </c>
      <c r="BJ255" s="17" t="s">
        <v>83</v>
      </c>
      <c r="BK255" s="211">
        <f>ROUND(I255*H255,2)</f>
        <v>0</v>
      </c>
      <c r="BL255" s="17" t="s">
        <v>220</v>
      </c>
      <c r="BM255" s="210" t="s">
        <v>1623</v>
      </c>
    </row>
    <row r="256" s="2" customFormat="1" ht="48" customHeight="1">
      <c r="A256" s="39"/>
      <c r="B256" s="40"/>
      <c r="C256" s="216" t="s">
        <v>886</v>
      </c>
      <c r="D256" s="216" t="s">
        <v>627</v>
      </c>
      <c r="E256" s="217" t="s">
        <v>1624</v>
      </c>
      <c r="F256" s="218" t="s">
        <v>1625</v>
      </c>
      <c r="G256" s="219" t="s">
        <v>239</v>
      </c>
      <c r="H256" s="220">
        <v>1025</v>
      </c>
      <c r="I256" s="221"/>
      <c r="J256" s="222">
        <f>ROUND(I256*H256,2)</f>
        <v>0</v>
      </c>
      <c r="K256" s="218" t="s">
        <v>212</v>
      </c>
      <c r="L256" s="45"/>
      <c r="M256" s="223" t="s">
        <v>32</v>
      </c>
      <c r="N256" s="224" t="s">
        <v>47</v>
      </c>
      <c r="O256" s="85"/>
      <c r="P256" s="208">
        <f>O256*H256</f>
        <v>0</v>
      </c>
      <c r="Q256" s="208">
        <v>0</v>
      </c>
      <c r="R256" s="208">
        <f>Q256*H256</f>
        <v>0</v>
      </c>
      <c r="S256" s="208">
        <v>0</v>
      </c>
      <c r="T256" s="20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0" t="s">
        <v>220</v>
      </c>
      <c r="AT256" s="210" t="s">
        <v>627</v>
      </c>
      <c r="AU256" s="210" t="s">
        <v>76</v>
      </c>
      <c r="AY256" s="17" t="s">
        <v>206</v>
      </c>
      <c r="BE256" s="211">
        <f>IF(N256="základní",J256,0)</f>
        <v>0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17" t="s">
        <v>83</v>
      </c>
      <c r="BK256" s="211">
        <f>ROUND(I256*H256,2)</f>
        <v>0</v>
      </c>
      <c r="BL256" s="17" t="s">
        <v>220</v>
      </c>
      <c r="BM256" s="210" t="s">
        <v>1626</v>
      </c>
    </row>
    <row r="257" s="2" customFormat="1" ht="36" customHeight="1">
      <c r="A257" s="39"/>
      <c r="B257" s="40"/>
      <c r="C257" s="216" t="s">
        <v>890</v>
      </c>
      <c r="D257" s="216" t="s">
        <v>627</v>
      </c>
      <c r="E257" s="217" t="s">
        <v>798</v>
      </c>
      <c r="F257" s="218" t="s">
        <v>799</v>
      </c>
      <c r="G257" s="219" t="s">
        <v>204</v>
      </c>
      <c r="H257" s="220">
        <v>6</v>
      </c>
      <c r="I257" s="221"/>
      <c r="J257" s="222">
        <f>ROUND(I257*H257,2)</f>
        <v>0</v>
      </c>
      <c r="K257" s="218" t="s">
        <v>212</v>
      </c>
      <c r="L257" s="45"/>
      <c r="M257" s="223" t="s">
        <v>32</v>
      </c>
      <c r="N257" s="224" t="s">
        <v>47</v>
      </c>
      <c r="O257" s="85"/>
      <c r="P257" s="208">
        <f>O257*H257</f>
        <v>0</v>
      </c>
      <c r="Q257" s="208">
        <v>0</v>
      </c>
      <c r="R257" s="208">
        <f>Q257*H257</f>
        <v>0</v>
      </c>
      <c r="S257" s="208">
        <v>0</v>
      </c>
      <c r="T257" s="20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0" t="s">
        <v>220</v>
      </c>
      <c r="AT257" s="210" t="s">
        <v>627</v>
      </c>
      <c r="AU257" s="210" t="s">
        <v>76</v>
      </c>
      <c r="AY257" s="17" t="s">
        <v>206</v>
      </c>
      <c r="BE257" s="211">
        <f>IF(N257="základní",J257,0)</f>
        <v>0</v>
      </c>
      <c r="BF257" s="211">
        <f>IF(N257="snížená",J257,0)</f>
        <v>0</v>
      </c>
      <c r="BG257" s="211">
        <f>IF(N257="zákl. přenesená",J257,0)</f>
        <v>0</v>
      </c>
      <c r="BH257" s="211">
        <f>IF(N257="sníž. přenesená",J257,0)</f>
        <v>0</v>
      </c>
      <c r="BI257" s="211">
        <f>IF(N257="nulová",J257,0)</f>
        <v>0</v>
      </c>
      <c r="BJ257" s="17" t="s">
        <v>83</v>
      </c>
      <c r="BK257" s="211">
        <f>ROUND(I257*H257,2)</f>
        <v>0</v>
      </c>
      <c r="BL257" s="17" t="s">
        <v>220</v>
      </c>
      <c r="BM257" s="210" t="s">
        <v>1627</v>
      </c>
    </row>
    <row r="258" s="2" customFormat="1" ht="36" customHeight="1">
      <c r="A258" s="39"/>
      <c r="B258" s="40"/>
      <c r="C258" s="216" t="s">
        <v>894</v>
      </c>
      <c r="D258" s="216" t="s">
        <v>627</v>
      </c>
      <c r="E258" s="217" t="s">
        <v>802</v>
      </c>
      <c r="F258" s="218" t="s">
        <v>803</v>
      </c>
      <c r="G258" s="219" t="s">
        <v>204</v>
      </c>
      <c r="H258" s="220">
        <v>5</v>
      </c>
      <c r="I258" s="221"/>
      <c r="J258" s="222">
        <f>ROUND(I258*H258,2)</f>
        <v>0</v>
      </c>
      <c r="K258" s="218" t="s">
        <v>212</v>
      </c>
      <c r="L258" s="45"/>
      <c r="M258" s="223" t="s">
        <v>32</v>
      </c>
      <c r="N258" s="224" t="s">
        <v>47</v>
      </c>
      <c r="O258" s="85"/>
      <c r="P258" s="208">
        <f>O258*H258</f>
        <v>0</v>
      </c>
      <c r="Q258" s="208">
        <v>0</v>
      </c>
      <c r="R258" s="208">
        <f>Q258*H258</f>
        <v>0</v>
      </c>
      <c r="S258" s="208">
        <v>0</v>
      </c>
      <c r="T258" s="20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0" t="s">
        <v>220</v>
      </c>
      <c r="AT258" s="210" t="s">
        <v>627</v>
      </c>
      <c r="AU258" s="210" t="s">
        <v>76</v>
      </c>
      <c r="AY258" s="17" t="s">
        <v>206</v>
      </c>
      <c r="BE258" s="211">
        <f>IF(N258="základní",J258,0)</f>
        <v>0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17" t="s">
        <v>83</v>
      </c>
      <c r="BK258" s="211">
        <f>ROUND(I258*H258,2)</f>
        <v>0</v>
      </c>
      <c r="BL258" s="17" t="s">
        <v>220</v>
      </c>
      <c r="BM258" s="210" t="s">
        <v>1628</v>
      </c>
    </row>
    <row r="259" s="2" customFormat="1" ht="36" customHeight="1">
      <c r="A259" s="39"/>
      <c r="B259" s="40"/>
      <c r="C259" s="216" t="s">
        <v>898</v>
      </c>
      <c r="D259" s="216" t="s">
        <v>627</v>
      </c>
      <c r="E259" s="217" t="s">
        <v>806</v>
      </c>
      <c r="F259" s="218" t="s">
        <v>807</v>
      </c>
      <c r="G259" s="219" t="s">
        <v>204</v>
      </c>
      <c r="H259" s="220">
        <v>5</v>
      </c>
      <c r="I259" s="221"/>
      <c r="J259" s="222">
        <f>ROUND(I259*H259,2)</f>
        <v>0</v>
      </c>
      <c r="K259" s="218" t="s">
        <v>212</v>
      </c>
      <c r="L259" s="45"/>
      <c r="M259" s="223" t="s">
        <v>32</v>
      </c>
      <c r="N259" s="224" t="s">
        <v>47</v>
      </c>
      <c r="O259" s="85"/>
      <c r="P259" s="208">
        <f>O259*H259</f>
        <v>0</v>
      </c>
      <c r="Q259" s="208">
        <v>0</v>
      </c>
      <c r="R259" s="208">
        <f>Q259*H259</f>
        <v>0</v>
      </c>
      <c r="S259" s="208">
        <v>0</v>
      </c>
      <c r="T259" s="20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0" t="s">
        <v>220</v>
      </c>
      <c r="AT259" s="210" t="s">
        <v>627</v>
      </c>
      <c r="AU259" s="210" t="s">
        <v>76</v>
      </c>
      <c r="AY259" s="17" t="s">
        <v>206</v>
      </c>
      <c r="BE259" s="211">
        <f>IF(N259="základní",J259,0)</f>
        <v>0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17" t="s">
        <v>83</v>
      </c>
      <c r="BK259" s="211">
        <f>ROUND(I259*H259,2)</f>
        <v>0</v>
      </c>
      <c r="BL259" s="17" t="s">
        <v>220</v>
      </c>
      <c r="BM259" s="210" t="s">
        <v>1629</v>
      </c>
    </row>
    <row r="260" s="2" customFormat="1" ht="36" customHeight="1">
      <c r="A260" s="39"/>
      <c r="B260" s="40"/>
      <c r="C260" s="216" t="s">
        <v>902</v>
      </c>
      <c r="D260" s="216" t="s">
        <v>627</v>
      </c>
      <c r="E260" s="217" t="s">
        <v>1630</v>
      </c>
      <c r="F260" s="218" t="s">
        <v>1631</v>
      </c>
      <c r="G260" s="219" t="s">
        <v>204</v>
      </c>
      <c r="H260" s="220">
        <v>2</v>
      </c>
      <c r="I260" s="221"/>
      <c r="J260" s="222">
        <f>ROUND(I260*H260,2)</f>
        <v>0</v>
      </c>
      <c r="K260" s="218" t="s">
        <v>212</v>
      </c>
      <c r="L260" s="45"/>
      <c r="M260" s="223" t="s">
        <v>32</v>
      </c>
      <c r="N260" s="224" t="s">
        <v>47</v>
      </c>
      <c r="O260" s="85"/>
      <c r="P260" s="208">
        <f>O260*H260</f>
        <v>0</v>
      </c>
      <c r="Q260" s="208">
        <v>0</v>
      </c>
      <c r="R260" s="208">
        <f>Q260*H260</f>
        <v>0</v>
      </c>
      <c r="S260" s="208">
        <v>0</v>
      </c>
      <c r="T260" s="20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0" t="s">
        <v>220</v>
      </c>
      <c r="AT260" s="210" t="s">
        <v>627</v>
      </c>
      <c r="AU260" s="210" t="s">
        <v>76</v>
      </c>
      <c r="AY260" s="17" t="s">
        <v>206</v>
      </c>
      <c r="BE260" s="211">
        <f>IF(N260="základní",J260,0)</f>
        <v>0</v>
      </c>
      <c r="BF260" s="211">
        <f>IF(N260="snížená",J260,0)</f>
        <v>0</v>
      </c>
      <c r="BG260" s="211">
        <f>IF(N260="zákl. přenesená",J260,0)</f>
        <v>0</v>
      </c>
      <c r="BH260" s="211">
        <f>IF(N260="sníž. přenesená",J260,0)</f>
        <v>0</v>
      </c>
      <c r="BI260" s="211">
        <f>IF(N260="nulová",J260,0)</f>
        <v>0</v>
      </c>
      <c r="BJ260" s="17" t="s">
        <v>83</v>
      </c>
      <c r="BK260" s="211">
        <f>ROUND(I260*H260,2)</f>
        <v>0</v>
      </c>
      <c r="BL260" s="17" t="s">
        <v>220</v>
      </c>
      <c r="BM260" s="210" t="s">
        <v>1632</v>
      </c>
    </row>
    <row r="261" s="2" customFormat="1" ht="24" customHeight="1">
      <c r="A261" s="39"/>
      <c r="B261" s="40"/>
      <c r="C261" s="216" t="s">
        <v>906</v>
      </c>
      <c r="D261" s="216" t="s">
        <v>627</v>
      </c>
      <c r="E261" s="217" t="s">
        <v>756</v>
      </c>
      <c r="F261" s="218" t="s">
        <v>757</v>
      </c>
      <c r="G261" s="219" t="s">
        <v>758</v>
      </c>
      <c r="H261" s="220">
        <v>20</v>
      </c>
      <c r="I261" s="221"/>
      <c r="J261" s="222">
        <f>ROUND(I261*H261,2)</f>
        <v>0</v>
      </c>
      <c r="K261" s="218" t="s">
        <v>212</v>
      </c>
      <c r="L261" s="45"/>
      <c r="M261" s="223" t="s">
        <v>32</v>
      </c>
      <c r="N261" s="224" t="s">
        <v>47</v>
      </c>
      <c r="O261" s="85"/>
      <c r="P261" s="208">
        <f>O261*H261</f>
        <v>0</v>
      </c>
      <c r="Q261" s="208">
        <v>0</v>
      </c>
      <c r="R261" s="208">
        <f>Q261*H261</f>
        <v>0</v>
      </c>
      <c r="S261" s="208">
        <v>0</v>
      </c>
      <c r="T261" s="20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0" t="s">
        <v>220</v>
      </c>
      <c r="AT261" s="210" t="s">
        <v>627</v>
      </c>
      <c r="AU261" s="210" t="s">
        <v>76</v>
      </c>
      <c r="AY261" s="17" t="s">
        <v>206</v>
      </c>
      <c r="BE261" s="211">
        <f>IF(N261="základní",J261,0)</f>
        <v>0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17" t="s">
        <v>83</v>
      </c>
      <c r="BK261" s="211">
        <f>ROUND(I261*H261,2)</f>
        <v>0</v>
      </c>
      <c r="BL261" s="17" t="s">
        <v>220</v>
      </c>
      <c r="BM261" s="210" t="s">
        <v>1633</v>
      </c>
    </row>
    <row r="262" s="2" customFormat="1" ht="24" customHeight="1">
      <c r="A262" s="39"/>
      <c r="B262" s="40"/>
      <c r="C262" s="216" t="s">
        <v>910</v>
      </c>
      <c r="D262" s="216" t="s">
        <v>627</v>
      </c>
      <c r="E262" s="217" t="s">
        <v>761</v>
      </c>
      <c r="F262" s="218" t="s">
        <v>762</v>
      </c>
      <c r="G262" s="219" t="s">
        <v>758</v>
      </c>
      <c r="H262" s="220">
        <v>4</v>
      </c>
      <c r="I262" s="221"/>
      <c r="J262" s="222">
        <f>ROUND(I262*H262,2)</f>
        <v>0</v>
      </c>
      <c r="K262" s="218" t="s">
        <v>212</v>
      </c>
      <c r="L262" s="45"/>
      <c r="M262" s="223" t="s">
        <v>32</v>
      </c>
      <c r="N262" s="224" t="s">
        <v>47</v>
      </c>
      <c r="O262" s="85"/>
      <c r="P262" s="208">
        <f>O262*H262</f>
        <v>0</v>
      </c>
      <c r="Q262" s="208">
        <v>0</v>
      </c>
      <c r="R262" s="208">
        <f>Q262*H262</f>
        <v>0</v>
      </c>
      <c r="S262" s="208">
        <v>0</v>
      </c>
      <c r="T262" s="20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0" t="s">
        <v>220</v>
      </c>
      <c r="AT262" s="210" t="s">
        <v>627</v>
      </c>
      <c r="AU262" s="210" t="s">
        <v>76</v>
      </c>
      <c r="AY262" s="17" t="s">
        <v>206</v>
      </c>
      <c r="BE262" s="211">
        <f>IF(N262="základní",J262,0)</f>
        <v>0</v>
      </c>
      <c r="BF262" s="211">
        <f>IF(N262="snížená",J262,0)</f>
        <v>0</v>
      </c>
      <c r="BG262" s="211">
        <f>IF(N262="zákl. přenesená",J262,0)</f>
        <v>0</v>
      </c>
      <c r="BH262" s="211">
        <f>IF(N262="sníž. přenesená",J262,0)</f>
        <v>0</v>
      </c>
      <c r="BI262" s="211">
        <f>IF(N262="nulová",J262,0)</f>
        <v>0</v>
      </c>
      <c r="BJ262" s="17" t="s">
        <v>83</v>
      </c>
      <c r="BK262" s="211">
        <f>ROUND(I262*H262,2)</f>
        <v>0</v>
      </c>
      <c r="BL262" s="17" t="s">
        <v>220</v>
      </c>
      <c r="BM262" s="210" t="s">
        <v>1634</v>
      </c>
    </row>
    <row r="263" s="2" customFormat="1" ht="36" customHeight="1">
      <c r="A263" s="39"/>
      <c r="B263" s="40"/>
      <c r="C263" s="216" t="s">
        <v>914</v>
      </c>
      <c r="D263" s="216" t="s">
        <v>627</v>
      </c>
      <c r="E263" s="217" t="s">
        <v>810</v>
      </c>
      <c r="F263" s="218" t="s">
        <v>811</v>
      </c>
      <c r="G263" s="219" t="s">
        <v>204</v>
      </c>
      <c r="H263" s="220">
        <v>2</v>
      </c>
      <c r="I263" s="221"/>
      <c r="J263" s="222">
        <f>ROUND(I263*H263,2)</f>
        <v>0</v>
      </c>
      <c r="K263" s="218" t="s">
        <v>212</v>
      </c>
      <c r="L263" s="45"/>
      <c r="M263" s="223" t="s">
        <v>32</v>
      </c>
      <c r="N263" s="224" t="s">
        <v>47</v>
      </c>
      <c r="O263" s="85"/>
      <c r="P263" s="208">
        <f>O263*H263</f>
        <v>0</v>
      </c>
      <c r="Q263" s="208">
        <v>0</v>
      </c>
      <c r="R263" s="208">
        <f>Q263*H263</f>
        <v>0</v>
      </c>
      <c r="S263" s="208">
        <v>0</v>
      </c>
      <c r="T263" s="20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0" t="s">
        <v>682</v>
      </c>
      <c r="AT263" s="210" t="s">
        <v>627</v>
      </c>
      <c r="AU263" s="210" t="s">
        <v>76</v>
      </c>
      <c r="AY263" s="17" t="s">
        <v>206</v>
      </c>
      <c r="BE263" s="211">
        <f>IF(N263="základní",J263,0)</f>
        <v>0</v>
      </c>
      <c r="BF263" s="211">
        <f>IF(N263="snížená",J263,0)</f>
        <v>0</v>
      </c>
      <c r="BG263" s="211">
        <f>IF(N263="zákl. přenesená",J263,0)</f>
        <v>0</v>
      </c>
      <c r="BH263" s="211">
        <f>IF(N263="sníž. přenesená",J263,0)</f>
        <v>0</v>
      </c>
      <c r="BI263" s="211">
        <f>IF(N263="nulová",J263,0)</f>
        <v>0</v>
      </c>
      <c r="BJ263" s="17" t="s">
        <v>83</v>
      </c>
      <c r="BK263" s="211">
        <f>ROUND(I263*H263,2)</f>
        <v>0</v>
      </c>
      <c r="BL263" s="17" t="s">
        <v>682</v>
      </c>
      <c r="BM263" s="210" t="s">
        <v>1635</v>
      </c>
    </row>
    <row r="264" s="2" customFormat="1" ht="48" customHeight="1">
      <c r="A264" s="39"/>
      <c r="B264" s="40"/>
      <c r="C264" s="216" t="s">
        <v>918</v>
      </c>
      <c r="D264" s="216" t="s">
        <v>627</v>
      </c>
      <c r="E264" s="217" t="s">
        <v>1636</v>
      </c>
      <c r="F264" s="218" t="s">
        <v>1637</v>
      </c>
      <c r="G264" s="219" t="s">
        <v>204</v>
      </c>
      <c r="H264" s="220">
        <v>8</v>
      </c>
      <c r="I264" s="221"/>
      <c r="J264" s="222">
        <f>ROUND(I264*H264,2)</f>
        <v>0</v>
      </c>
      <c r="K264" s="218" t="s">
        <v>212</v>
      </c>
      <c r="L264" s="45"/>
      <c r="M264" s="223" t="s">
        <v>32</v>
      </c>
      <c r="N264" s="224" t="s">
        <v>47</v>
      </c>
      <c r="O264" s="85"/>
      <c r="P264" s="208">
        <f>O264*H264</f>
        <v>0</v>
      </c>
      <c r="Q264" s="208">
        <v>0</v>
      </c>
      <c r="R264" s="208">
        <f>Q264*H264</f>
        <v>0</v>
      </c>
      <c r="S264" s="208">
        <v>0</v>
      </c>
      <c r="T264" s="20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0" t="s">
        <v>682</v>
      </c>
      <c r="AT264" s="210" t="s">
        <v>627</v>
      </c>
      <c r="AU264" s="210" t="s">
        <v>76</v>
      </c>
      <c r="AY264" s="17" t="s">
        <v>206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17" t="s">
        <v>83</v>
      </c>
      <c r="BK264" s="211">
        <f>ROUND(I264*H264,2)</f>
        <v>0</v>
      </c>
      <c r="BL264" s="17" t="s">
        <v>682</v>
      </c>
      <c r="BM264" s="210" t="s">
        <v>1638</v>
      </c>
    </row>
    <row r="265" s="2" customFormat="1" ht="48" customHeight="1">
      <c r="A265" s="39"/>
      <c r="B265" s="40"/>
      <c r="C265" s="216" t="s">
        <v>922</v>
      </c>
      <c r="D265" s="216" t="s">
        <v>627</v>
      </c>
      <c r="E265" s="217" t="s">
        <v>818</v>
      </c>
      <c r="F265" s="218" t="s">
        <v>819</v>
      </c>
      <c r="G265" s="219" t="s">
        <v>204</v>
      </c>
      <c r="H265" s="220">
        <v>2</v>
      </c>
      <c r="I265" s="221"/>
      <c r="J265" s="222">
        <f>ROUND(I265*H265,2)</f>
        <v>0</v>
      </c>
      <c r="K265" s="218" t="s">
        <v>212</v>
      </c>
      <c r="L265" s="45"/>
      <c r="M265" s="223" t="s">
        <v>32</v>
      </c>
      <c r="N265" s="224" t="s">
        <v>47</v>
      </c>
      <c r="O265" s="85"/>
      <c r="P265" s="208">
        <f>O265*H265</f>
        <v>0</v>
      </c>
      <c r="Q265" s="208">
        <v>0</v>
      </c>
      <c r="R265" s="208">
        <f>Q265*H265</f>
        <v>0</v>
      </c>
      <c r="S265" s="208">
        <v>0</v>
      </c>
      <c r="T265" s="20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0" t="s">
        <v>682</v>
      </c>
      <c r="AT265" s="210" t="s">
        <v>627</v>
      </c>
      <c r="AU265" s="210" t="s">
        <v>76</v>
      </c>
      <c r="AY265" s="17" t="s">
        <v>206</v>
      </c>
      <c r="BE265" s="211">
        <f>IF(N265="základní",J265,0)</f>
        <v>0</v>
      </c>
      <c r="BF265" s="211">
        <f>IF(N265="snížená",J265,0)</f>
        <v>0</v>
      </c>
      <c r="BG265" s="211">
        <f>IF(N265="zákl. přenesená",J265,0)</f>
        <v>0</v>
      </c>
      <c r="BH265" s="211">
        <f>IF(N265="sníž. přenesená",J265,0)</f>
        <v>0</v>
      </c>
      <c r="BI265" s="211">
        <f>IF(N265="nulová",J265,0)</f>
        <v>0</v>
      </c>
      <c r="BJ265" s="17" t="s">
        <v>83</v>
      </c>
      <c r="BK265" s="211">
        <f>ROUND(I265*H265,2)</f>
        <v>0</v>
      </c>
      <c r="BL265" s="17" t="s">
        <v>682</v>
      </c>
      <c r="BM265" s="210" t="s">
        <v>1639</v>
      </c>
    </row>
    <row r="266" s="2" customFormat="1" ht="48" customHeight="1">
      <c r="A266" s="39"/>
      <c r="B266" s="40"/>
      <c r="C266" s="216" t="s">
        <v>926</v>
      </c>
      <c r="D266" s="216" t="s">
        <v>627</v>
      </c>
      <c r="E266" s="217" t="s">
        <v>822</v>
      </c>
      <c r="F266" s="218" t="s">
        <v>823</v>
      </c>
      <c r="G266" s="219" t="s">
        <v>204</v>
      </c>
      <c r="H266" s="220">
        <v>8</v>
      </c>
      <c r="I266" s="221"/>
      <c r="J266" s="222">
        <f>ROUND(I266*H266,2)</f>
        <v>0</v>
      </c>
      <c r="K266" s="218" t="s">
        <v>212</v>
      </c>
      <c r="L266" s="45"/>
      <c r="M266" s="223" t="s">
        <v>32</v>
      </c>
      <c r="N266" s="224" t="s">
        <v>47</v>
      </c>
      <c r="O266" s="85"/>
      <c r="P266" s="208">
        <f>O266*H266</f>
        <v>0</v>
      </c>
      <c r="Q266" s="208">
        <v>0</v>
      </c>
      <c r="R266" s="208">
        <f>Q266*H266</f>
        <v>0</v>
      </c>
      <c r="S266" s="208">
        <v>0</v>
      </c>
      <c r="T266" s="20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0" t="s">
        <v>83</v>
      </c>
      <c r="AT266" s="210" t="s">
        <v>627</v>
      </c>
      <c r="AU266" s="210" t="s">
        <v>76</v>
      </c>
      <c r="AY266" s="17" t="s">
        <v>206</v>
      </c>
      <c r="BE266" s="211">
        <f>IF(N266="základní",J266,0)</f>
        <v>0</v>
      </c>
      <c r="BF266" s="211">
        <f>IF(N266="snížená",J266,0)</f>
        <v>0</v>
      </c>
      <c r="BG266" s="211">
        <f>IF(N266="zákl. přenesená",J266,0)</f>
        <v>0</v>
      </c>
      <c r="BH266" s="211">
        <f>IF(N266="sníž. přenesená",J266,0)</f>
        <v>0</v>
      </c>
      <c r="BI266" s="211">
        <f>IF(N266="nulová",J266,0)</f>
        <v>0</v>
      </c>
      <c r="BJ266" s="17" t="s">
        <v>83</v>
      </c>
      <c r="BK266" s="211">
        <f>ROUND(I266*H266,2)</f>
        <v>0</v>
      </c>
      <c r="BL266" s="17" t="s">
        <v>83</v>
      </c>
      <c r="BM266" s="210" t="s">
        <v>1640</v>
      </c>
    </row>
    <row r="267" s="2" customFormat="1" ht="48" customHeight="1">
      <c r="A267" s="39"/>
      <c r="B267" s="40"/>
      <c r="C267" s="216" t="s">
        <v>933</v>
      </c>
      <c r="D267" s="216" t="s">
        <v>627</v>
      </c>
      <c r="E267" s="217" t="s">
        <v>826</v>
      </c>
      <c r="F267" s="218" t="s">
        <v>827</v>
      </c>
      <c r="G267" s="219" t="s">
        <v>204</v>
      </c>
      <c r="H267" s="220">
        <v>2</v>
      </c>
      <c r="I267" s="221"/>
      <c r="J267" s="222">
        <f>ROUND(I267*H267,2)</f>
        <v>0</v>
      </c>
      <c r="K267" s="218" t="s">
        <v>212</v>
      </c>
      <c r="L267" s="45"/>
      <c r="M267" s="223" t="s">
        <v>32</v>
      </c>
      <c r="N267" s="224" t="s">
        <v>47</v>
      </c>
      <c r="O267" s="85"/>
      <c r="P267" s="208">
        <f>O267*H267</f>
        <v>0</v>
      </c>
      <c r="Q267" s="208">
        <v>0</v>
      </c>
      <c r="R267" s="208">
        <f>Q267*H267</f>
        <v>0</v>
      </c>
      <c r="S267" s="208">
        <v>0</v>
      </c>
      <c r="T267" s="20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0" t="s">
        <v>682</v>
      </c>
      <c r="AT267" s="210" t="s">
        <v>627</v>
      </c>
      <c r="AU267" s="210" t="s">
        <v>76</v>
      </c>
      <c r="AY267" s="17" t="s">
        <v>206</v>
      </c>
      <c r="BE267" s="211">
        <f>IF(N267="základní",J267,0)</f>
        <v>0</v>
      </c>
      <c r="BF267" s="211">
        <f>IF(N267="snížená",J267,0)</f>
        <v>0</v>
      </c>
      <c r="BG267" s="211">
        <f>IF(N267="zákl. přenesená",J267,0)</f>
        <v>0</v>
      </c>
      <c r="BH267" s="211">
        <f>IF(N267="sníž. přenesená",J267,0)</f>
        <v>0</v>
      </c>
      <c r="BI267" s="211">
        <f>IF(N267="nulová",J267,0)</f>
        <v>0</v>
      </c>
      <c r="BJ267" s="17" t="s">
        <v>83</v>
      </c>
      <c r="BK267" s="211">
        <f>ROUND(I267*H267,2)</f>
        <v>0</v>
      </c>
      <c r="BL267" s="17" t="s">
        <v>682</v>
      </c>
      <c r="BM267" s="210" t="s">
        <v>1641</v>
      </c>
    </row>
    <row r="268" s="2" customFormat="1" ht="48" customHeight="1">
      <c r="A268" s="39"/>
      <c r="B268" s="40"/>
      <c r="C268" s="216" t="s">
        <v>937</v>
      </c>
      <c r="D268" s="216" t="s">
        <v>627</v>
      </c>
      <c r="E268" s="217" t="s">
        <v>830</v>
      </c>
      <c r="F268" s="218" t="s">
        <v>831</v>
      </c>
      <c r="G268" s="219" t="s">
        <v>204</v>
      </c>
      <c r="H268" s="220">
        <v>2</v>
      </c>
      <c r="I268" s="221"/>
      <c r="J268" s="222">
        <f>ROUND(I268*H268,2)</f>
        <v>0</v>
      </c>
      <c r="K268" s="218" t="s">
        <v>212</v>
      </c>
      <c r="L268" s="45"/>
      <c r="M268" s="223" t="s">
        <v>32</v>
      </c>
      <c r="N268" s="224" t="s">
        <v>47</v>
      </c>
      <c r="O268" s="85"/>
      <c r="P268" s="208">
        <f>O268*H268</f>
        <v>0</v>
      </c>
      <c r="Q268" s="208">
        <v>0</v>
      </c>
      <c r="R268" s="208">
        <f>Q268*H268</f>
        <v>0</v>
      </c>
      <c r="S268" s="208">
        <v>0</v>
      </c>
      <c r="T268" s="20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0" t="s">
        <v>682</v>
      </c>
      <c r="AT268" s="210" t="s">
        <v>627</v>
      </c>
      <c r="AU268" s="210" t="s">
        <v>76</v>
      </c>
      <c r="AY268" s="17" t="s">
        <v>206</v>
      </c>
      <c r="BE268" s="211">
        <f>IF(N268="základní",J268,0)</f>
        <v>0</v>
      </c>
      <c r="BF268" s="211">
        <f>IF(N268="snížená",J268,0)</f>
        <v>0</v>
      </c>
      <c r="BG268" s="211">
        <f>IF(N268="zákl. přenesená",J268,0)</f>
        <v>0</v>
      </c>
      <c r="BH268" s="211">
        <f>IF(N268="sníž. přenesená",J268,0)</f>
        <v>0</v>
      </c>
      <c r="BI268" s="211">
        <f>IF(N268="nulová",J268,0)</f>
        <v>0</v>
      </c>
      <c r="BJ268" s="17" t="s">
        <v>83</v>
      </c>
      <c r="BK268" s="211">
        <f>ROUND(I268*H268,2)</f>
        <v>0</v>
      </c>
      <c r="BL268" s="17" t="s">
        <v>682</v>
      </c>
      <c r="BM268" s="210" t="s">
        <v>1642</v>
      </c>
    </row>
    <row r="269" s="2" customFormat="1" ht="48" customHeight="1">
      <c r="A269" s="39"/>
      <c r="B269" s="40"/>
      <c r="C269" s="216" t="s">
        <v>942</v>
      </c>
      <c r="D269" s="216" t="s">
        <v>627</v>
      </c>
      <c r="E269" s="217" t="s">
        <v>1643</v>
      </c>
      <c r="F269" s="218" t="s">
        <v>1644</v>
      </c>
      <c r="G269" s="219" t="s">
        <v>204</v>
      </c>
      <c r="H269" s="220">
        <v>4</v>
      </c>
      <c r="I269" s="221"/>
      <c r="J269" s="222">
        <f>ROUND(I269*H269,2)</f>
        <v>0</v>
      </c>
      <c r="K269" s="218" t="s">
        <v>212</v>
      </c>
      <c r="L269" s="45"/>
      <c r="M269" s="223" t="s">
        <v>32</v>
      </c>
      <c r="N269" s="224" t="s">
        <v>47</v>
      </c>
      <c r="O269" s="85"/>
      <c r="P269" s="208">
        <f>O269*H269</f>
        <v>0</v>
      </c>
      <c r="Q269" s="208">
        <v>0</v>
      </c>
      <c r="R269" s="208">
        <f>Q269*H269</f>
        <v>0</v>
      </c>
      <c r="S269" s="208">
        <v>0</v>
      </c>
      <c r="T269" s="20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0" t="s">
        <v>682</v>
      </c>
      <c r="AT269" s="210" t="s">
        <v>627</v>
      </c>
      <c r="AU269" s="210" t="s">
        <v>76</v>
      </c>
      <c r="AY269" s="17" t="s">
        <v>206</v>
      </c>
      <c r="BE269" s="211">
        <f>IF(N269="základní",J269,0)</f>
        <v>0</v>
      </c>
      <c r="BF269" s="211">
        <f>IF(N269="snížená",J269,0)</f>
        <v>0</v>
      </c>
      <c r="BG269" s="211">
        <f>IF(N269="zákl. přenesená",J269,0)</f>
        <v>0</v>
      </c>
      <c r="BH269" s="211">
        <f>IF(N269="sníž. přenesená",J269,0)</f>
        <v>0</v>
      </c>
      <c r="BI269" s="211">
        <f>IF(N269="nulová",J269,0)</f>
        <v>0</v>
      </c>
      <c r="BJ269" s="17" t="s">
        <v>83</v>
      </c>
      <c r="BK269" s="211">
        <f>ROUND(I269*H269,2)</f>
        <v>0</v>
      </c>
      <c r="BL269" s="17" t="s">
        <v>682</v>
      </c>
      <c r="BM269" s="210" t="s">
        <v>1645</v>
      </c>
    </row>
    <row r="270" s="2" customFormat="1" ht="24" customHeight="1">
      <c r="A270" s="39"/>
      <c r="B270" s="40"/>
      <c r="C270" s="216" t="s">
        <v>947</v>
      </c>
      <c r="D270" s="216" t="s">
        <v>627</v>
      </c>
      <c r="E270" s="217" t="s">
        <v>834</v>
      </c>
      <c r="F270" s="218" t="s">
        <v>835</v>
      </c>
      <c r="G270" s="219" t="s">
        <v>204</v>
      </c>
      <c r="H270" s="220">
        <v>4</v>
      </c>
      <c r="I270" s="221"/>
      <c r="J270" s="222">
        <f>ROUND(I270*H270,2)</f>
        <v>0</v>
      </c>
      <c r="K270" s="218" t="s">
        <v>212</v>
      </c>
      <c r="L270" s="45"/>
      <c r="M270" s="223" t="s">
        <v>32</v>
      </c>
      <c r="N270" s="224" t="s">
        <v>47</v>
      </c>
      <c r="O270" s="85"/>
      <c r="P270" s="208">
        <f>O270*H270</f>
        <v>0</v>
      </c>
      <c r="Q270" s="208">
        <v>0</v>
      </c>
      <c r="R270" s="208">
        <f>Q270*H270</f>
        <v>0</v>
      </c>
      <c r="S270" s="208">
        <v>0</v>
      </c>
      <c r="T270" s="20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0" t="s">
        <v>83</v>
      </c>
      <c r="AT270" s="210" t="s">
        <v>627</v>
      </c>
      <c r="AU270" s="210" t="s">
        <v>76</v>
      </c>
      <c r="AY270" s="17" t="s">
        <v>206</v>
      </c>
      <c r="BE270" s="211">
        <f>IF(N270="základní",J270,0)</f>
        <v>0</v>
      </c>
      <c r="BF270" s="211">
        <f>IF(N270="snížená",J270,0)</f>
        <v>0</v>
      </c>
      <c r="BG270" s="211">
        <f>IF(N270="zákl. přenesená",J270,0)</f>
        <v>0</v>
      </c>
      <c r="BH270" s="211">
        <f>IF(N270="sníž. přenesená",J270,0)</f>
        <v>0</v>
      </c>
      <c r="BI270" s="211">
        <f>IF(N270="nulová",J270,0)</f>
        <v>0</v>
      </c>
      <c r="BJ270" s="17" t="s">
        <v>83</v>
      </c>
      <c r="BK270" s="211">
        <f>ROUND(I270*H270,2)</f>
        <v>0</v>
      </c>
      <c r="BL270" s="17" t="s">
        <v>83</v>
      </c>
      <c r="BM270" s="210" t="s">
        <v>1646</v>
      </c>
    </row>
    <row r="271" s="2" customFormat="1" ht="24" customHeight="1">
      <c r="A271" s="39"/>
      <c r="B271" s="40"/>
      <c r="C271" s="216" t="s">
        <v>951</v>
      </c>
      <c r="D271" s="216" t="s">
        <v>627</v>
      </c>
      <c r="E271" s="217" t="s">
        <v>765</v>
      </c>
      <c r="F271" s="218" t="s">
        <v>766</v>
      </c>
      <c r="G271" s="219" t="s">
        <v>204</v>
      </c>
      <c r="H271" s="220">
        <v>4</v>
      </c>
      <c r="I271" s="221"/>
      <c r="J271" s="222">
        <f>ROUND(I271*H271,2)</f>
        <v>0</v>
      </c>
      <c r="K271" s="218" t="s">
        <v>212</v>
      </c>
      <c r="L271" s="45"/>
      <c r="M271" s="223" t="s">
        <v>32</v>
      </c>
      <c r="N271" s="224" t="s">
        <v>47</v>
      </c>
      <c r="O271" s="85"/>
      <c r="P271" s="208">
        <f>O271*H271</f>
        <v>0</v>
      </c>
      <c r="Q271" s="208">
        <v>0</v>
      </c>
      <c r="R271" s="208">
        <f>Q271*H271</f>
        <v>0</v>
      </c>
      <c r="S271" s="208">
        <v>0</v>
      </c>
      <c r="T271" s="20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0" t="s">
        <v>682</v>
      </c>
      <c r="AT271" s="210" t="s">
        <v>627</v>
      </c>
      <c r="AU271" s="210" t="s">
        <v>76</v>
      </c>
      <c r="AY271" s="17" t="s">
        <v>206</v>
      </c>
      <c r="BE271" s="211">
        <f>IF(N271="základní",J271,0)</f>
        <v>0</v>
      </c>
      <c r="BF271" s="211">
        <f>IF(N271="snížená",J271,0)</f>
        <v>0</v>
      </c>
      <c r="BG271" s="211">
        <f>IF(N271="zákl. přenesená",J271,0)</f>
        <v>0</v>
      </c>
      <c r="BH271" s="211">
        <f>IF(N271="sníž. přenesená",J271,0)</f>
        <v>0</v>
      </c>
      <c r="BI271" s="211">
        <f>IF(N271="nulová",J271,0)</f>
        <v>0</v>
      </c>
      <c r="BJ271" s="17" t="s">
        <v>83</v>
      </c>
      <c r="BK271" s="211">
        <f>ROUND(I271*H271,2)</f>
        <v>0</v>
      </c>
      <c r="BL271" s="17" t="s">
        <v>682</v>
      </c>
      <c r="BM271" s="210" t="s">
        <v>1647</v>
      </c>
    </row>
    <row r="272" s="2" customFormat="1" ht="36" customHeight="1">
      <c r="A272" s="39"/>
      <c r="B272" s="40"/>
      <c r="C272" s="216" t="s">
        <v>955</v>
      </c>
      <c r="D272" s="216" t="s">
        <v>627</v>
      </c>
      <c r="E272" s="217" t="s">
        <v>838</v>
      </c>
      <c r="F272" s="218" t="s">
        <v>839</v>
      </c>
      <c r="G272" s="219" t="s">
        <v>204</v>
      </c>
      <c r="H272" s="220">
        <v>1</v>
      </c>
      <c r="I272" s="221"/>
      <c r="J272" s="222">
        <f>ROUND(I272*H272,2)</f>
        <v>0</v>
      </c>
      <c r="K272" s="218" t="s">
        <v>212</v>
      </c>
      <c r="L272" s="45"/>
      <c r="M272" s="223" t="s">
        <v>32</v>
      </c>
      <c r="N272" s="224" t="s">
        <v>47</v>
      </c>
      <c r="O272" s="85"/>
      <c r="P272" s="208">
        <f>O272*H272</f>
        <v>0</v>
      </c>
      <c r="Q272" s="208">
        <v>0</v>
      </c>
      <c r="R272" s="208">
        <f>Q272*H272</f>
        <v>0</v>
      </c>
      <c r="S272" s="208">
        <v>0</v>
      </c>
      <c r="T272" s="20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0" t="s">
        <v>840</v>
      </c>
      <c r="AT272" s="210" t="s">
        <v>627</v>
      </c>
      <c r="AU272" s="210" t="s">
        <v>76</v>
      </c>
      <c r="AY272" s="17" t="s">
        <v>206</v>
      </c>
      <c r="BE272" s="211">
        <f>IF(N272="základní",J272,0)</f>
        <v>0</v>
      </c>
      <c r="BF272" s="211">
        <f>IF(N272="snížená",J272,0)</f>
        <v>0</v>
      </c>
      <c r="BG272" s="211">
        <f>IF(N272="zákl. přenesená",J272,0)</f>
        <v>0</v>
      </c>
      <c r="BH272" s="211">
        <f>IF(N272="sníž. přenesená",J272,0)</f>
        <v>0</v>
      </c>
      <c r="BI272" s="211">
        <f>IF(N272="nulová",J272,0)</f>
        <v>0</v>
      </c>
      <c r="BJ272" s="17" t="s">
        <v>83</v>
      </c>
      <c r="BK272" s="211">
        <f>ROUND(I272*H272,2)</f>
        <v>0</v>
      </c>
      <c r="BL272" s="17" t="s">
        <v>840</v>
      </c>
      <c r="BM272" s="210" t="s">
        <v>1648</v>
      </c>
    </row>
    <row r="273" s="2" customFormat="1" ht="24" customHeight="1">
      <c r="A273" s="39"/>
      <c r="B273" s="40"/>
      <c r="C273" s="216" t="s">
        <v>959</v>
      </c>
      <c r="D273" s="216" t="s">
        <v>627</v>
      </c>
      <c r="E273" s="217" t="s">
        <v>843</v>
      </c>
      <c r="F273" s="218" t="s">
        <v>844</v>
      </c>
      <c r="G273" s="219" t="s">
        <v>204</v>
      </c>
      <c r="H273" s="220">
        <v>1</v>
      </c>
      <c r="I273" s="221"/>
      <c r="J273" s="222">
        <f>ROUND(I273*H273,2)</f>
        <v>0</v>
      </c>
      <c r="K273" s="218" t="s">
        <v>212</v>
      </c>
      <c r="L273" s="45"/>
      <c r="M273" s="223" t="s">
        <v>32</v>
      </c>
      <c r="N273" s="224" t="s">
        <v>47</v>
      </c>
      <c r="O273" s="85"/>
      <c r="P273" s="208">
        <f>O273*H273</f>
        <v>0</v>
      </c>
      <c r="Q273" s="208">
        <v>0</v>
      </c>
      <c r="R273" s="208">
        <f>Q273*H273</f>
        <v>0</v>
      </c>
      <c r="S273" s="208">
        <v>0</v>
      </c>
      <c r="T273" s="20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0" t="s">
        <v>840</v>
      </c>
      <c r="AT273" s="210" t="s">
        <v>627</v>
      </c>
      <c r="AU273" s="210" t="s">
        <v>76</v>
      </c>
      <c r="AY273" s="17" t="s">
        <v>206</v>
      </c>
      <c r="BE273" s="211">
        <f>IF(N273="základní",J273,0)</f>
        <v>0</v>
      </c>
      <c r="BF273" s="211">
        <f>IF(N273="snížená",J273,0)</f>
        <v>0</v>
      </c>
      <c r="BG273" s="211">
        <f>IF(N273="zákl. přenesená",J273,0)</f>
        <v>0</v>
      </c>
      <c r="BH273" s="211">
        <f>IF(N273="sníž. přenesená",J273,0)</f>
        <v>0</v>
      </c>
      <c r="BI273" s="211">
        <f>IF(N273="nulová",J273,0)</f>
        <v>0</v>
      </c>
      <c r="BJ273" s="17" t="s">
        <v>83</v>
      </c>
      <c r="BK273" s="211">
        <f>ROUND(I273*H273,2)</f>
        <v>0</v>
      </c>
      <c r="BL273" s="17" t="s">
        <v>840</v>
      </c>
      <c r="BM273" s="210" t="s">
        <v>1649</v>
      </c>
    </row>
    <row r="274" s="2" customFormat="1" ht="24" customHeight="1">
      <c r="A274" s="39"/>
      <c r="B274" s="40"/>
      <c r="C274" s="216" t="s">
        <v>963</v>
      </c>
      <c r="D274" s="216" t="s">
        <v>627</v>
      </c>
      <c r="E274" s="217" t="s">
        <v>847</v>
      </c>
      <c r="F274" s="218" t="s">
        <v>848</v>
      </c>
      <c r="G274" s="219" t="s">
        <v>204</v>
      </c>
      <c r="H274" s="220">
        <v>1</v>
      </c>
      <c r="I274" s="221"/>
      <c r="J274" s="222">
        <f>ROUND(I274*H274,2)</f>
        <v>0</v>
      </c>
      <c r="K274" s="218" t="s">
        <v>212</v>
      </c>
      <c r="L274" s="45"/>
      <c r="M274" s="223" t="s">
        <v>32</v>
      </c>
      <c r="N274" s="224" t="s">
        <v>47</v>
      </c>
      <c r="O274" s="85"/>
      <c r="P274" s="208">
        <f>O274*H274</f>
        <v>0</v>
      </c>
      <c r="Q274" s="208">
        <v>0</v>
      </c>
      <c r="R274" s="208">
        <f>Q274*H274</f>
        <v>0</v>
      </c>
      <c r="S274" s="208">
        <v>0</v>
      </c>
      <c r="T274" s="20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0" t="s">
        <v>840</v>
      </c>
      <c r="AT274" s="210" t="s">
        <v>627</v>
      </c>
      <c r="AU274" s="210" t="s">
        <v>76</v>
      </c>
      <c r="AY274" s="17" t="s">
        <v>206</v>
      </c>
      <c r="BE274" s="211">
        <f>IF(N274="základní",J274,0)</f>
        <v>0</v>
      </c>
      <c r="BF274" s="211">
        <f>IF(N274="snížená",J274,0)</f>
        <v>0</v>
      </c>
      <c r="BG274" s="211">
        <f>IF(N274="zákl. přenesená",J274,0)</f>
        <v>0</v>
      </c>
      <c r="BH274" s="211">
        <f>IF(N274="sníž. přenesená",J274,0)</f>
        <v>0</v>
      </c>
      <c r="BI274" s="211">
        <f>IF(N274="nulová",J274,0)</f>
        <v>0</v>
      </c>
      <c r="BJ274" s="17" t="s">
        <v>83</v>
      </c>
      <c r="BK274" s="211">
        <f>ROUND(I274*H274,2)</f>
        <v>0</v>
      </c>
      <c r="BL274" s="17" t="s">
        <v>840</v>
      </c>
      <c r="BM274" s="210" t="s">
        <v>1650</v>
      </c>
    </row>
    <row r="275" s="2" customFormat="1" ht="48" customHeight="1">
      <c r="A275" s="39"/>
      <c r="B275" s="40"/>
      <c r="C275" s="216" t="s">
        <v>968</v>
      </c>
      <c r="D275" s="216" t="s">
        <v>627</v>
      </c>
      <c r="E275" s="217" t="s">
        <v>851</v>
      </c>
      <c r="F275" s="218" t="s">
        <v>852</v>
      </c>
      <c r="G275" s="219" t="s">
        <v>204</v>
      </c>
      <c r="H275" s="220">
        <v>2</v>
      </c>
      <c r="I275" s="221"/>
      <c r="J275" s="222">
        <f>ROUND(I275*H275,2)</f>
        <v>0</v>
      </c>
      <c r="K275" s="218" t="s">
        <v>212</v>
      </c>
      <c r="L275" s="45"/>
      <c r="M275" s="223" t="s">
        <v>32</v>
      </c>
      <c r="N275" s="224" t="s">
        <v>47</v>
      </c>
      <c r="O275" s="85"/>
      <c r="P275" s="208">
        <f>O275*H275</f>
        <v>0</v>
      </c>
      <c r="Q275" s="208">
        <v>0</v>
      </c>
      <c r="R275" s="208">
        <f>Q275*H275</f>
        <v>0</v>
      </c>
      <c r="S275" s="208">
        <v>0</v>
      </c>
      <c r="T275" s="20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0" t="s">
        <v>220</v>
      </c>
      <c r="AT275" s="210" t="s">
        <v>627</v>
      </c>
      <c r="AU275" s="210" t="s">
        <v>76</v>
      </c>
      <c r="AY275" s="17" t="s">
        <v>206</v>
      </c>
      <c r="BE275" s="211">
        <f>IF(N275="základní",J275,0)</f>
        <v>0</v>
      </c>
      <c r="BF275" s="211">
        <f>IF(N275="snížená",J275,0)</f>
        <v>0</v>
      </c>
      <c r="BG275" s="211">
        <f>IF(N275="zákl. přenesená",J275,0)</f>
        <v>0</v>
      </c>
      <c r="BH275" s="211">
        <f>IF(N275="sníž. přenesená",J275,0)</f>
        <v>0</v>
      </c>
      <c r="BI275" s="211">
        <f>IF(N275="nulová",J275,0)</f>
        <v>0</v>
      </c>
      <c r="BJ275" s="17" t="s">
        <v>83</v>
      </c>
      <c r="BK275" s="211">
        <f>ROUND(I275*H275,2)</f>
        <v>0</v>
      </c>
      <c r="BL275" s="17" t="s">
        <v>220</v>
      </c>
      <c r="BM275" s="210" t="s">
        <v>1651</v>
      </c>
    </row>
    <row r="276" s="2" customFormat="1" ht="24" customHeight="1">
      <c r="A276" s="39"/>
      <c r="B276" s="40"/>
      <c r="C276" s="216" t="s">
        <v>972</v>
      </c>
      <c r="D276" s="216" t="s">
        <v>627</v>
      </c>
      <c r="E276" s="217" t="s">
        <v>855</v>
      </c>
      <c r="F276" s="218" t="s">
        <v>856</v>
      </c>
      <c r="G276" s="219" t="s">
        <v>204</v>
      </c>
      <c r="H276" s="220">
        <v>2</v>
      </c>
      <c r="I276" s="221"/>
      <c r="J276" s="222">
        <f>ROUND(I276*H276,2)</f>
        <v>0</v>
      </c>
      <c r="K276" s="218" t="s">
        <v>212</v>
      </c>
      <c r="L276" s="45"/>
      <c r="M276" s="223" t="s">
        <v>32</v>
      </c>
      <c r="N276" s="224" t="s">
        <v>47</v>
      </c>
      <c r="O276" s="85"/>
      <c r="P276" s="208">
        <f>O276*H276</f>
        <v>0</v>
      </c>
      <c r="Q276" s="208">
        <v>0</v>
      </c>
      <c r="R276" s="208">
        <f>Q276*H276</f>
        <v>0</v>
      </c>
      <c r="S276" s="208">
        <v>0</v>
      </c>
      <c r="T276" s="20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0" t="s">
        <v>220</v>
      </c>
      <c r="AT276" s="210" t="s">
        <v>627</v>
      </c>
      <c r="AU276" s="210" t="s">
        <v>76</v>
      </c>
      <c r="AY276" s="17" t="s">
        <v>206</v>
      </c>
      <c r="BE276" s="211">
        <f>IF(N276="základní",J276,0)</f>
        <v>0</v>
      </c>
      <c r="BF276" s="211">
        <f>IF(N276="snížená",J276,0)</f>
        <v>0</v>
      </c>
      <c r="BG276" s="211">
        <f>IF(N276="zákl. přenesená",J276,0)</f>
        <v>0</v>
      </c>
      <c r="BH276" s="211">
        <f>IF(N276="sníž. přenesená",J276,0)</f>
        <v>0</v>
      </c>
      <c r="BI276" s="211">
        <f>IF(N276="nulová",J276,0)</f>
        <v>0</v>
      </c>
      <c r="BJ276" s="17" t="s">
        <v>83</v>
      </c>
      <c r="BK276" s="211">
        <f>ROUND(I276*H276,2)</f>
        <v>0</v>
      </c>
      <c r="BL276" s="17" t="s">
        <v>220</v>
      </c>
      <c r="BM276" s="210" t="s">
        <v>1652</v>
      </c>
    </row>
    <row r="277" s="2" customFormat="1" ht="24" customHeight="1">
      <c r="A277" s="39"/>
      <c r="B277" s="40"/>
      <c r="C277" s="216" t="s">
        <v>976</v>
      </c>
      <c r="D277" s="216" t="s">
        <v>627</v>
      </c>
      <c r="E277" s="217" t="s">
        <v>859</v>
      </c>
      <c r="F277" s="218" t="s">
        <v>860</v>
      </c>
      <c r="G277" s="219" t="s">
        <v>204</v>
      </c>
      <c r="H277" s="220">
        <v>20</v>
      </c>
      <c r="I277" s="221"/>
      <c r="J277" s="222">
        <f>ROUND(I277*H277,2)</f>
        <v>0</v>
      </c>
      <c r="K277" s="218" t="s">
        <v>212</v>
      </c>
      <c r="L277" s="45"/>
      <c r="M277" s="223" t="s">
        <v>32</v>
      </c>
      <c r="N277" s="224" t="s">
        <v>47</v>
      </c>
      <c r="O277" s="85"/>
      <c r="P277" s="208">
        <f>O277*H277</f>
        <v>0</v>
      </c>
      <c r="Q277" s="208">
        <v>0</v>
      </c>
      <c r="R277" s="208">
        <f>Q277*H277</f>
        <v>0</v>
      </c>
      <c r="S277" s="208">
        <v>0</v>
      </c>
      <c r="T277" s="20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0" t="s">
        <v>220</v>
      </c>
      <c r="AT277" s="210" t="s">
        <v>627</v>
      </c>
      <c r="AU277" s="210" t="s">
        <v>76</v>
      </c>
      <c r="AY277" s="17" t="s">
        <v>206</v>
      </c>
      <c r="BE277" s="211">
        <f>IF(N277="základní",J277,0)</f>
        <v>0</v>
      </c>
      <c r="BF277" s="211">
        <f>IF(N277="snížená",J277,0)</f>
        <v>0</v>
      </c>
      <c r="BG277" s="211">
        <f>IF(N277="zákl. přenesená",J277,0)</f>
        <v>0</v>
      </c>
      <c r="BH277" s="211">
        <f>IF(N277="sníž. přenesená",J277,0)</f>
        <v>0</v>
      </c>
      <c r="BI277" s="211">
        <f>IF(N277="nulová",J277,0)</f>
        <v>0</v>
      </c>
      <c r="BJ277" s="17" t="s">
        <v>83</v>
      </c>
      <c r="BK277" s="211">
        <f>ROUND(I277*H277,2)</f>
        <v>0</v>
      </c>
      <c r="BL277" s="17" t="s">
        <v>220</v>
      </c>
      <c r="BM277" s="210" t="s">
        <v>1653</v>
      </c>
    </row>
    <row r="278" s="2" customFormat="1" ht="24" customHeight="1">
      <c r="A278" s="39"/>
      <c r="B278" s="40"/>
      <c r="C278" s="216" t="s">
        <v>980</v>
      </c>
      <c r="D278" s="216" t="s">
        <v>627</v>
      </c>
      <c r="E278" s="217" t="s">
        <v>863</v>
      </c>
      <c r="F278" s="218" t="s">
        <v>864</v>
      </c>
      <c r="G278" s="219" t="s">
        <v>204</v>
      </c>
      <c r="H278" s="220">
        <v>1</v>
      </c>
      <c r="I278" s="221"/>
      <c r="J278" s="222">
        <f>ROUND(I278*H278,2)</f>
        <v>0</v>
      </c>
      <c r="K278" s="218" t="s">
        <v>212</v>
      </c>
      <c r="L278" s="45"/>
      <c r="M278" s="223" t="s">
        <v>32</v>
      </c>
      <c r="N278" s="224" t="s">
        <v>47</v>
      </c>
      <c r="O278" s="85"/>
      <c r="P278" s="208">
        <f>O278*H278</f>
        <v>0</v>
      </c>
      <c r="Q278" s="208">
        <v>0</v>
      </c>
      <c r="R278" s="208">
        <f>Q278*H278</f>
        <v>0</v>
      </c>
      <c r="S278" s="208">
        <v>0</v>
      </c>
      <c r="T278" s="20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0" t="s">
        <v>220</v>
      </c>
      <c r="AT278" s="210" t="s">
        <v>627</v>
      </c>
      <c r="AU278" s="210" t="s">
        <v>76</v>
      </c>
      <c r="AY278" s="17" t="s">
        <v>206</v>
      </c>
      <c r="BE278" s="211">
        <f>IF(N278="základní",J278,0)</f>
        <v>0</v>
      </c>
      <c r="BF278" s="211">
        <f>IF(N278="snížená",J278,0)</f>
        <v>0</v>
      </c>
      <c r="BG278" s="211">
        <f>IF(N278="zákl. přenesená",J278,0)</f>
        <v>0</v>
      </c>
      <c r="BH278" s="211">
        <f>IF(N278="sníž. přenesená",J278,0)</f>
        <v>0</v>
      </c>
      <c r="BI278" s="211">
        <f>IF(N278="nulová",J278,0)</f>
        <v>0</v>
      </c>
      <c r="BJ278" s="17" t="s">
        <v>83</v>
      </c>
      <c r="BK278" s="211">
        <f>ROUND(I278*H278,2)</f>
        <v>0</v>
      </c>
      <c r="BL278" s="17" t="s">
        <v>220</v>
      </c>
      <c r="BM278" s="210" t="s">
        <v>1654</v>
      </c>
    </row>
    <row r="279" s="2" customFormat="1" ht="48" customHeight="1">
      <c r="A279" s="39"/>
      <c r="B279" s="40"/>
      <c r="C279" s="216" t="s">
        <v>984</v>
      </c>
      <c r="D279" s="216" t="s">
        <v>627</v>
      </c>
      <c r="E279" s="217" t="s">
        <v>705</v>
      </c>
      <c r="F279" s="218" t="s">
        <v>706</v>
      </c>
      <c r="G279" s="219" t="s">
        <v>204</v>
      </c>
      <c r="H279" s="220">
        <v>1</v>
      </c>
      <c r="I279" s="221"/>
      <c r="J279" s="222">
        <f>ROUND(I279*H279,2)</f>
        <v>0</v>
      </c>
      <c r="K279" s="218" t="s">
        <v>212</v>
      </c>
      <c r="L279" s="45"/>
      <c r="M279" s="223" t="s">
        <v>32</v>
      </c>
      <c r="N279" s="224" t="s">
        <v>47</v>
      </c>
      <c r="O279" s="85"/>
      <c r="P279" s="208">
        <f>O279*H279</f>
        <v>0</v>
      </c>
      <c r="Q279" s="208">
        <v>0</v>
      </c>
      <c r="R279" s="208">
        <f>Q279*H279</f>
        <v>0</v>
      </c>
      <c r="S279" s="208">
        <v>0</v>
      </c>
      <c r="T279" s="20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0" t="s">
        <v>220</v>
      </c>
      <c r="AT279" s="210" t="s">
        <v>627</v>
      </c>
      <c r="AU279" s="210" t="s">
        <v>76</v>
      </c>
      <c r="AY279" s="17" t="s">
        <v>206</v>
      </c>
      <c r="BE279" s="211">
        <f>IF(N279="základní",J279,0)</f>
        <v>0</v>
      </c>
      <c r="BF279" s="211">
        <f>IF(N279="snížená",J279,0)</f>
        <v>0</v>
      </c>
      <c r="BG279" s="211">
        <f>IF(N279="zákl. přenesená",J279,0)</f>
        <v>0</v>
      </c>
      <c r="BH279" s="211">
        <f>IF(N279="sníž. přenesená",J279,0)</f>
        <v>0</v>
      </c>
      <c r="BI279" s="211">
        <f>IF(N279="nulová",J279,0)</f>
        <v>0</v>
      </c>
      <c r="BJ279" s="17" t="s">
        <v>83</v>
      </c>
      <c r="BK279" s="211">
        <f>ROUND(I279*H279,2)</f>
        <v>0</v>
      </c>
      <c r="BL279" s="17" t="s">
        <v>220</v>
      </c>
      <c r="BM279" s="210" t="s">
        <v>1655</v>
      </c>
    </row>
    <row r="280" s="2" customFormat="1" ht="24" customHeight="1">
      <c r="A280" s="39"/>
      <c r="B280" s="40"/>
      <c r="C280" s="216" t="s">
        <v>988</v>
      </c>
      <c r="D280" s="216" t="s">
        <v>627</v>
      </c>
      <c r="E280" s="217" t="s">
        <v>867</v>
      </c>
      <c r="F280" s="218" t="s">
        <v>868</v>
      </c>
      <c r="G280" s="219" t="s">
        <v>204</v>
      </c>
      <c r="H280" s="220">
        <v>2</v>
      </c>
      <c r="I280" s="221"/>
      <c r="J280" s="222">
        <f>ROUND(I280*H280,2)</f>
        <v>0</v>
      </c>
      <c r="K280" s="218" t="s">
        <v>212</v>
      </c>
      <c r="L280" s="45"/>
      <c r="M280" s="223" t="s">
        <v>32</v>
      </c>
      <c r="N280" s="224" t="s">
        <v>47</v>
      </c>
      <c r="O280" s="85"/>
      <c r="P280" s="208">
        <f>O280*H280</f>
        <v>0</v>
      </c>
      <c r="Q280" s="208">
        <v>0</v>
      </c>
      <c r="R280" s="208">
        <f>Q280*H280</f>
        <v>0</v>
      </c>
      <c r="S280" s="208">
        <v>0</v>
      </c>
      <c r="T280" s="20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0" t="s">
        <v>220</v>
      </c>
      <c r="AT280" s="210" t="s">
        <v>627</v>
      </c>
      <c r="AU280" s="210" t="s">
        <v>76</v>
      </c>
      <c r="AY280" s="17" t="s">
        <v>206</v>
      </c>
      <c r="BE280" s="211">
        <f>IF(N280="základní",J280,0)</f>
        <v>0</v>
      </c>
      <c r="BF280" s="211">
        <f>IF(N280="snížená",J280,0)</f>
        <v>0</v>
      </c>
      <c r="BG280" s="211">
        <f>IF(N280="zákl. přenesená",J280,0)</f>
        <v>0</v>
      </c>
      <c r="BH280" s="211">
        <f>IF(N280="sníž. přenesená",J280,0)</f>
        <v>0</v>
      </c>
      <c r="BI280" s="211">
        <f>IF(N280="nulová",J280,0)</f>
        <v>0</v>
      </c>
      <c r="BJ280" s="17" t="s">
        <v>83</v>
      </c>
      <c r="BK280" s="211">
        <f>ROUND(I280*H280,2)</f>
        <v>0</v>
      </c>
      <c r="BL280" s="17" t="s">
        <v>220</v>
      </c>
      <c r="BM280" s="210" t="s">
        <v>1656</v>
      </c>
    </row>
    <row r="281" s="2" customFormat="1" ht="24" customHeight="1">
      <c r="A281" s="39"/>
      <c r="B281" s="40"/>
      <c r="C281" s="216" t="s">
        <v>992</v>
      </c>
      <c r="D281" s="216" t="s">
        <v>627</v>
      </c>
      <c r="E281" s="217" t="s">
        <v>709</v>
      </c>
      <c r="F281" s="218" t="s">
        <v>710</v>
      </c>
      <c r="G281" s="219" t="s">
        <v>204</v>
      </c>
      <c r="H281" s="220">
        <v>1</v>
      </c>
      <c r="I281" s="221"/>
      <c r="J281" s="222">
        <f>ROUND(I281*H281,2)</f>
        <v>0</v>
      </c>
      <c r="K281" s="218" t="s">
        <v>212</v>
      </c>
      <c r="L281" s="45"/>
      <c r="M281" s="223" t="s">
        <v>32</v>
      </c>
      <c r="N281" s="224" t="s">
        <v>47</v>
      </c>
      <c r="O281" s="85"/>
      <c r="P281" s="208">
        <f>O281*H281</f>
        <v>0</v>
      </c>
      <c r="Q281" s="208">
        <v>0</v>
      </c>
      <c r="R281" s="208">
        <f>Q281*H281</f>
        <v>0</v>
      </c>
      <c r="S281" s="208">
        <v>0</v>
      </c>
      <c r="T281" s="20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0" t="s">
        <v>220</v>
      </c>
      <c r="AT281" s="210" t="s">
        <v>627</v>
      </c>
      <c r="AU281" s="210" t="s">
        <v>76</v>
      </c>
      <c r="AY281" s="17" t="s">
        <v>206</v>
      </c>
      <c r="BE281" s="211">
        <f>IF(N281="základní",J281,0)</f>
        <v>0</v>
      </c>
      <c r="BF281" s="211">
        <f>IF(N281="snížená",J281,0)</f>
        <v>0</v>
      </c>
      <c r="BG281" s="211">
        <f>IF(N281="zákl. přenesená",J281,0)</f>
        <v>0</v>
      </c>
      <c r="BH281" s="211">
        <f>IF(N281="sníž. přenesená",J281,0)</f>
        <v>0</v>
      </c>
      <c r="BI281" s="211">
        <f>IF(N281="nulová",J281,0)</f>
        <v>0</v>
      </c>
      <c r="BJ281" s="17" t="s">
        <v>83</v>
      </c>
      <c r="BK281" s="211">
        <f>ROUND(I281*H281,2)</f>
        <v>0</v>
      </c>
      <c r="BL281" s="17" t="s">
        <v>220</v>
      </c>
      <c r="BM281" s="210" t="s">
        <v>1657</v>
      </c>
    </row>
    <row r="282" s="2" customFormat="1" ht="24" customHeight="1">
      <c r="A282" s="39"/>
      <c r="B282" s="40"/>
      <c r="C282" s="216" t="s">
        <v>996</v>
      </c>
      <c r="D282" s="216" t="s">
        <v>627</v>
      </c>
      <c r="E282" s="217" t="s">
        <v>713</v>
      </c>
      <c r="F282" s="218" t="s">
        <v>714</v>
      </c>
      <c r="G282" s="219" t="s">
        <v>204</v>
      </c>
      <c r="H282" s="220">
        <v>1</v>
      </c>
      <c r="I282" s="221"/>
      <c r="J282" s="222">
        <f>ROUND(I282*H282,2)</f>
        <v>0</v>
      </c>
      <c r="K282" s="218" t="s">
        <v>212</v>
      </c>
      <c r="L282" s="45"/>
      <c r="M282" s="223" t="s">
        <v>32</v>
      </c>
      <c r="N282" s="224" t="s">
        <v>47</v>
      </c>
      <c r="O282" s="85"/>
      <c r="P282" s="208">
        <f>O282*H282</f>
        <v>0</v>
      </c>
      <c r="Q282" s="208">
        <v>0</v>
      </c>
      <c r="R282" s="208">
        <f>Q282*H282</f>
        <v>0</v>
      </c>
      <c r="S282" s="208">
        <v>0</v>
      </c>
      <c r="T282" s="20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0" t="s">
        <v>83</v>
      </c>
      <c r="AT282" s="210" t="s">
        <v>627</v>
      </c>
      <c r="AU282" s="210" t="s">
        <v>76</v>
      </c>
      <c r="AY282" s="17" t="s">
        <v>206</v>
      </c>
      <c r="BE282" s="211">
        <f>IF(N282="základní",J282,0)</f>
        <v>0</v>
      </c>
      <c r="BF282" s="211">
        <f>IF(N282="snížená",J282,0)</f>
        <v>0</v>
      </c>
      <c r="BG282" s="211">
        <f>IF(N282="zákl. přenesená",J282,0)</f>
        <v>0</v>
      </c>
      <c r="BH282" s="211">
        <f>IF(N282="sníž. přenesená",J282,0)</f>
        <v>0</v>
      </c>
      <c r="BI282" s="211">
        <f>IF(N282="nulová",J282,0)</f>
        <v>0</v>
      </c>
      <c r="BJ282" s="17" t="s">
        <v>83</v>
      </c>
      <c r="BK282" s="211">
        <f>ROUND(I282*H282,2)</f>
        <v>0</v>
      </c>
      <c r="BL282" s="17" t="s">
        <v>83</v>
      </c>
      <c r="BM282" s="210" t="s">
        <v>1658</v>
      </c>
    </row>
    <row r="283" s="2" customFormat="1" ht="24" customHeight="1">
      <c r="A283" s="39"/>
      <c r="B283" s="40"/>
      <c r="C283" s="216" t="s">
        <v>1000</v>
      </c>
      <c r="D283" s="216" t="s">
        <v>627</v>
      </c>
      <c r="E283" s="217" t="s">
        <v>717</v>
      </c>
      <c r="F283" s="218" t="s">
        <v>718</v>
      </c>
      <c r="G283" s="219" t="s">
        <v>204</v>
      </c>
      <c r="H283" s="220">
        <v>1</v>
      </c>
      <c r="I283" s="221"/>
      <c r="J283" s="222">
        <f>ROUND(I283*H283,2)</f>
        <v>0</v>
      </c>
      <c r="K283" s="218" t="s">
        <v>212</v>
      </c>
      <c r="L283" s="45"/>
      <c r="M283" s="223" t="s">
        <v>32</v>
      </c>
      <c r="N283" s="224" t="s">
        <v>47</v>
      </c>
      <c r="O283" s="85"/>
      <c r="P283" s="208">
        <f>O283*H283</f>
        <v>0</v>
      </c>
      <c r="Q283" s="208">
        <v>0</v>
      </c>
      <c r="R283" s="208">
        <f>Q283*H283</f>
        <v>0</v>
      </c>
      <c r="S283" s="208">
        <v>0</v>
      </c>
      <c r="T283" s="20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0" t="s">
        <v>220</v>
      </c>
      <c r="AT283" s="210" t="s">
        <v>627</v>
      </c>
      <c r="AU283" s="210" t="s">
        <v>76</v>
      </c>
      <c r="AY283" s="17" t="s">
        <v>206</v>
      </c>
      <c r="BE283" s="211">
        <f>IF(N283="základní",J283,0)</f>
        <v>0</v>
      </c>
      <c r="BF283" s="211">
        <f>IF(N283="snížená",J283,0)</f>
        <v>0</v>
      </c>
      <c r="BG283" s="211">
        <f>IF(N283="zákl. přenesená",J283,0)</f>
        <v>0</v>
      </c>
      <c r="BH283" s="211">
        <f>IF(N283="sníž. přenesená",J283,0)</f>
        <v>0</v>
      </c>
      <c r="BI283" s="211">
        <f>IF(N283="nulová",J283,0)</f>
        <v>0</v>
      </c>
      <c r="BJ283" s="17" t="s">
        <v>83</v>
      </c>
      <c r="BK283" s="211">
        <f>ROUND(I283*H283,2)</f>
        <v>0</v>
      </c>
      <c r="BL283" s="17" t="s">
        <v>220</v>
      </c>
      <c r="BM283" s="210" t="s">
        <v>1659</v>
      </c>
    </row>
    <row r="284" s="2" customFormat="1" ht="24" customHeight="1">
      <c r="A284" s="39"/>
      <c r="B284" s="40"/>
      <c r="C284" s="216" t="s">
        <v>1004</v>
      </c>
      <c r="D284" s="216" t="s">
        <v>627</v>
      </c>
      <c r="E284" s="217" t="s">
        <v>985</v>
      </c>
      <c r="F284" s="218" t="s">
        <v>986</v>
      </c>
      <c r="G284" s="219" t="s">
        <v>204</v>
      </c>
      <c r="H284" s="220">
        <v>228</v>
      </c>
      <c r="I284" s="221"/>
      <c r="J284" s="222">
        <f>ROUND(I284*H284,2)</f>
        <v>0</v>
      </c>
      <c r="K284" s="218" t="s">
        <v>212</v>
      </c>
      <c r="L284" s="45"/>
      <c r="M284" s="223" t="s">
        <v>32</v>
      </c>
      <c r="N284" s="224" t="s">
        <v>47</v>
      </c>
      <c r="O284" s="85"/>
      <c r="P284" s="208">
        <f>O284*H284</f>
        <v>0</v>
      </c>
      <c r="Q284" s="208">
        <v>0</v>
      </c>
      <c r="R284" s="208">
        <f>Q284*H284</f>
        <v>0</v>
      </c>
      <c r="S284" s="208">
        <v>0</v>
      </c>
      <c r="T284" s="20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0" t="s">
        <v>83</v>
      </c>
      <c r="AT284" s="210" t="s">
        <v>627</v>
      </c>
      <c r="AU284" s="210" t="s">
        <v>76</v>
      </c>
      <c r="AY284" s="17" t="s">
        <v>206</v>
      </c>
      <c r="BE284" s="211">
        <f>IF(N284="základní",J284,0)</f>
        <v>0</v>
      </c>
      <c r="BF284" s="211">
        <f>IF(N284="snížená",J284,0)</f>
        <v>0</v>
      </c>
      <c r="BG284" s="211">
        <f>IF(N284="zákl. přenesená",J284,0)</f>
        <v>0</v>
      </c>
      <c r="BH284" s="211">
        <f>IF(N284="sníž. přenesená",J284,0)</f>
        <v>0</v>
      </c>
      <c r="BI284" s="211">
        <f>IF(N284="nulová",J284,0)</f>
        <v>0</v>
      </c>
      <c r="BJ284" s="17" t="s">
        <v>83</v>
      </c>
      <c r="BK284" s="211">
        <f>ROUND(I284*H284,2)</f>
        <v>0</v>
      </c>
      <c r="BL284" s="17" t="s">
        <v>83</v>
      </c>
      <c r="BM284" s="210" t="s">
        <v>1660</v>
      </c>
    </row>
    <row r="285" s="2" customFormat="1" ht="24" customHeight="1">
      <c r="A285" s="39"/>
      <c r="B285" s="40"/>
      <c r="C285" s="216" t="s">
        <v>1008</v>
      </c>
      <c r="D285" s="216" t="s">
        <v>627</v>
      </c>
      <c r="E285" s="217" t="s">
        <v>732</v>
      </c>
      <c r="F285" s="218" t="s">
        <v>733</v>
      </c>
      <c r="G285" s="219" t="s">
        <v>204</v>
      </c>
      <c r="H285" s="220">
        <v>47</v>
      </c>
      <c r="I285" s="221"/>
      <c r="J285" s="222">
        <f>ROUND(I285*H285,2)</f>
        <v>0</v>
      </c>
      <c r="K285" s="218" t="s">
        <v>212</v>
      </c>
      <c r="L285" s="45"/>
      <c r="M285" s="223" t="s">
        <v>32</v>
      </c>
      <c r="N285" s="224" t="s">
        <v>47</v>
      </c>
      <c r="O285" s="85"/>
      <c r="P285" s="208">
        <f>O285*H285</f>
        <v>0</v>
      </c>
      <c r="Q285" s="208">
        <v>0</v>
      </c>
      <c r="R285" s="208">
        <f>Q285*H285</f>
        <v>0</v>
      </c>
      <c r="S285" s="208">
        <v>0</v>
      </c>
      <c r="T285" s="20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0" t="s">
        <v>220</v>
      </c>
      <c r="AT285" s="210" t="s">
        <v>627</v>
      </c>
      <c r="AU285" s="210" t="s">
        <v>76</v>
      </c>
      <c r="AY285" s="17" t="s">
        <v>206</v>
      </c>
      <c r="BE285" s="211">
        <f>IF(N285="základní",J285,0)</f>
        <v>0</v>
      </c>
      <c r="BF285" s="211">
        <f>IF(N285="snížená",J285,0)</f>
        <v>0</v>
      </c>
      <c r="BG285" s="211">
        <f>IF(N285="zákl. přenesená",J285,0)</f>
        <v>0</v>
      </c>
      <c r="BH285" s="211">
        <f>IF(N285="sníž. přenesená",J285,0)</f>
        <v>0</v>
      </c>
      <c r="BI285" s="211">
        <f>IF(N285="nulová",J285,0)</f>
        <v>0</v>
      </c>
      <c r="BJ285" s="17" t="s">
        <v>83</v>
      </c>
      <c r="BK285" s="211">
        <f>ROUND(I285*H285,2)</f>
        <v>0</v>
      </c>
      <c r="BL285" s="17" t="s">
        <v>220</v>
      </c>
      <c r="BM285" s="210" t="s">
        <v>1661</v>
      </c>
    </row>
    <row r="286" s="2" customFormat="1" ht="24" customHeight="1">
      <c r="A286" s="39"/>
      <c r="B286" s="40"/>
      <c r="C286" s="216" t="s">
        <v>1012</v>
      </c>
      <c r="D286" s="216" t="s">
        <v>627</v>
      </c>
      <c r="E286" s="217" t="s">
        <v>871</v>
      </c>
      <c r="F286" s="218" t="s">
        <v>872</v>
      </c>
      <c r="G286" s="219" t="s">
        <v>239</v>
      </c>
      <c r="H286" s="220">
        <v>2850</v>
      </c>
      <c r="I286" s="221"/>
      <c r="J286" s="222">
        <f>ROUND(I286*H286,2)</f>
        <v>0</v>
      </c>
      <c r="K286" s="218" t="s">
        <v>212</v>
      </c>
      <c r="L286" s="45"/>
      <c r="M286" s="223" t="s">
        <v>32</v>
      </c>
      <c r="N286" s="224" t="s">
        <v>47</v>
      </c>
      <c r="O286" s="85"/>
      <c r="P286" s="208">
        <f>O286*H286</f>
        <v>0</v>
      </c>
      <c r="Q286" s="208">
        <v>0</v>
      </c>
      <c r="R286" s="208">
        <f>Q286*H286</f>
        <v>0</v>
      </c>
      <c r="S286" s="208">
        <v>0</v>
      </c>
      <c r="T286" s="20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0" t="s">
        <v>83</v>
      </c>
      <c r="AT286" s="210" t="s">
        <v>627</v>
      </c>
      <c r="AU286" s="210" t="s">
        <v>76</v>
      </c>
      <c r="AY286" s="17" t="s">
        <v>206</v>
      </c>
      <c r="BE286" s="211">
        <f>IF(N286="základní",J286,0)</f>
        <v>0</v>
      </c>
      <c r="BF286" s="211">
        <f>IF(N286="snížená",J286,0)</f>
        <v>0</v>
      </c>
      <c r="BG286" s="211">
        <f>IF(N286="zákl. přenesená",J286,0)</f>
        <v>0</v>
      </c>
      <c r="BH286" s="211">
        <f>IF(N286="sníž. přenesená",J286,0)</f>
        <v>0</v>
      </c>
      <c r="BI286" s="211">
        <f>IF(N286="nulová",J286,0)</f>
        <v>0</v>
      </c>
      <c r="BJ286" s="17" t="s">
        <v>83</v>
      </c>
      <c r="BK286" s="211">
        <f>ROUND(I286*H286,2)</f>
        <v>0</v>
      </c>
      <c r="BL286" s="17" t="s">
        <v>83</v>
      </c>
      <c r="BM286" s="210" t="s">
        <v>1662</v>
      </c>
    </row>
    <row r="287" s="2" customFormat="1" ht="24" customHeight="1">
      <c r="A287" s="39"/>
      <c r="B287" s="40"/>
      <c r="C287" s="216" t="s">
        <v>1016</v>
      </c>
      <c r="D287" s="216" t="s">
        <v>627</v>
      </c>
      <c r="E287" s="217" t="s">
        <v>875</v>
      </c>
      <c r="F287" s="218" t="s">
        <v>876</v>
      </c>
      <c r="G287" s="219" t="s">
        <v>204</v>
      </c>
      <c r="H287" s="220">
        <v>26</v>
      </c>
      <c r="I287" s="221"/>
      <c r="J287" s="222">
        <f>ROUND(I287*H287,2)</f>
        <v>0</v>
      </c>
      <c r="K287" s="218" t="s">
        <v>212</v>
      </c>
      <c r="L287" s="45"/>
      <c r="M287" s="223" t="s">
        <v>32</v>
      </c>
      <c r="N287" s="224" t="s">
        <v>47</v>
      </c>
      <c r="O287" s="85"/>
      <c r="P287" s="208">
        <f>O287*H287</f>
        <v>0</v>
      </c>
      <c r="Q287" s="208">
        <v>0</v>
      </c>
      <c r="R287" s="208">
        <f>Q287*H287</f>
        <v>0</v>
      </c>
      <c r="S287" s="208">
        <v>0</v>
      </c>
      <c r="T287" s="20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0" t="s">
        <v>268</v>
      </c>
      <c r="AT287" s="210" t="s">
        <v>627</v>
      </c>
      <c r="AU287" s="210" t="s">
        <v>76</v>
      </c>
      <c r="AY287" s="17" t="s">
        <v>206</v>
      </c>
      <c r="BE287" s="211">
        <f>IF(N287="základní",J287,0)</f>
        <v>0</v>
      </c>
      <c r="BF287" s="211">
        <f>IF(N287="snížená",J287,0)</f>
        <v>0</v>
      </c>
      <c r="BG287" s="211">
        <f>IF(N287="zákl. přenesená",J287,0)</f>
        <v>0</v>
      </c>
      <c r="BH287" s="211">
        <f>IF(N287="sníž. přenesená",J287,0)</f>
        <v>0</v>
      </c>
      <c r="BI287" s="211">
        <f>IF(N287="nulová",J287,0)</f>
        <v>0</v>
      </c>
      <c r="BJ287" s="17" t="s">
        <v>83</v>
      </c>
      <c r="BK287" s="211">
        <f>ROUND(I287*H287,2)</f>
        <v>0</v>
      </c>
      <c r="BL287" s="17" t="s">
        <v>268</v>
      </c>
      <c r="BM287" s="210" t="s">
        <v>1663</v>
      </c>
    </row>
    <row r="288" s="2" customFormat="1" ht="24" customHeight="1">
      <c r="A288" s="39"/>
      <c r="B288" s="40"/>
      <c r="C288" s="216" t="s">
        <v>1020</v>
      </c>
      <c r="D288" s="216" t="s">
        <v>627</v>
      </c>
      <c r="E288" s="217" t="s">
        <v>879</v>
      </c>
      <c r="F288" s="218" t="s">
        <v>880</v>
      </c>
      <c r="G288" s="219" t="s">
        <v>204</v>
      </c>
      <c r="H288" s="220">
        <v>3</v>
      </c>
      <c r="I288" s="221"/>
      <c r="J288" s="222">
        <f>ROUND(I288*H288,2)</f>
        <v>0</v>
      </c>
      <c r="K288" s="218" t="s">
        <v>212</v>
      </c>
      <c r="L288" s="45"/>
      <c r="M288" s="223" t="s">
        <v>32</v>
      </c>
      <c r="N288" s="224" t="s">
        <v>47</v>
      </c>
      <c r="O288" s="85"/>
      <c r="P288" s="208">
        <f>O288*H288</f>
        <v>0</v>
      </c>
      <c r="Q288" s="208">
        <v>0</v>
      </c>
      <c r="R288" s="208">
        <f>Q288*H288</f>
        <v>0</v>
      </c>
      <c r="S288" s="208">
        <v>0</v>
      </c>
      <c r="T288" s="20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0" t="s">
        <v>220</v>
      </c>
      <c r="AT288" s="210" t="s">
        <v>627</v>
      </c>
      <c r="AU288" s="210" t="s">
        <v>76</v>
      </c>
      <c r="AY288" s="17" t="s">
        <v>206</v>
      </c>
      <c r="BE288" s="211">
        <f>IF(N288="základní",J288,0)</f>
        <v>0</v>
      </c>
      <c r="BF288" s="211">
        <f>IF(N288="snížená",J288,0)</f>
        <v>0</v>
      </c>
      <c r="BG288" s="211">
        <f>IF(N288="zákl. přenesená",J288,0)</f>
        <v>0</v>
      </c>
      <c r="BH288" s="211">
        <f>IF(N288="sníž. přenesená",J288,0)</f>
        <v>0</v>
      </c>
      <c r="BI288" s="211">
        <f>IF(N288="nulová",J288,0)</f>
        <v>0</v>
      </c>
      <c r="BJ288" s="17" t="s">
        <v>83</v>
      </c>
      <c r="BK288" s="211">
        <f>ROUND(I288*H288,2)</f>
        <v>0</v>
      </c>
      <c r="BL288" s="17" t="s">
        <v>220</v>
      </c>
      <c r="BM288" s="210" t="s">
        <v>1664</v>
      </c>
    </row>
    <row r="289" s="2" customFormat="1" ht="24" customHeight="1">
      <c r="A289" s="39"/>
      <c r="B289" s="40"/>
      <c r="C289" s="216" t="s">
        <v>1024</v>
      </c>
      <c r="D289" s="216" t="s">
        <v>627</v>
      </c>
      <c r="E289" s="217" t="s">
        <v>883</v>
      </c>
      <c r="F289" s="218" t="s">
        <v>884</v>
      </c>
      <c r="G289" s="219" t="s">
        <v>204</v>
      </c>
      <c r="H289" s="220">
        <v>3</v>
      </c>
      <c r="I289" s="221"/>
      <c r="J289" s="222">
        <f>ROUND(I289*H289,2)</f>
        <v>0</v>
      </c>
      <c r="K289" s="218" t="s">
        <v>212</v>
      </c>
      <c r="L289" s="45"/>
      <c r="M289" s="223" t="s">
        <v>32</v>
      </c>
      <c r="N289" s="224" t="s">
        <v>47</v>
      </c>
      <c r="O289" s="85"/>
      <c r="P289" s="208">
        <f>O289*H289</f>
        <v>0</v>
      </c>
      <c r="Q289" s="208">
        <v>0</v>
      </c>
      <c r="R289" s="208">
        <f>Q289*H289</f>
        <v>0</v>
      </c>
      <c r="S289" s="208">
        <v>0</v>
      </c>
      <c r="T289" s="20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0" t="s">
        <v>220</v>
      </c>
      <c r="AT289" s="210" t="s">
        <v>627</v>
      </c>
      <c r="AU289" s="210" t="s">
        <v>76</v>
      </c>
      <c r="AY289" s="17" t="s">
        <v>206</v>
      </c>
      <c r="BE289" s="211">
        <f>IF(N289="základní",J289,0)</f>
        <v>0</v>
      </c>
      <c r="BF289" s="211">
        <f>IF(N289="snížená",J289,0)</f>
        <v>0</v>
      </c>
      <c r="BG289" s="211">
        <f>IF(N289="zákl. přenesená",J289,0)</f>
        <v>0</v>
      </c>
      <c r="BH289" s="211">
        <f>IF(N289="sníž. přenesená",J289,0)</f>
        <v>0</v>
      </c>
      <c r="BI289" s="211">
        <f>IF(N289="nulová",J289,0)</f>
        <v>0</v>
      </c>
      <c r="BJ289" s="17" t="s">
        <v>83</v>
      </c>
      <c r="BK289" s="211">
        <f>ROUND(I289*H289,2)</f>
        <v>0</v>
      </c>
      <c r="BL289" s="17" t="s">
        <v>220</v>
      </c>
      <c r="BM289" s="210" t="s">
        <v>1665</v>
      </c>
    </row>
    <row r="290" s="2" customFormat="1" ht="24" customHeight="1">
      <c r="A290" s="39"/>
      <c r="B290" s="40"/>
      <c r="C290" s="216" t="s">
        <v>1028</v>
      </c>
      <c r="D290" s="216" t="s">
        <v>627</v>
      </c>
      <c r="E290" s="217" t="s">
        <v>960</v>
      </c>
      <c r="F290" s="218" t="s">
        <v>961</v>
      </c>
      <c r="G290" s="219" t="s">
        <v>204</v>
      </c>
      <c r="H290" s="220">
        <v>3</v>
      </c>
      <c r="I290" s="221"/>
      <c r="J290" s="222">
        <f>ROUND(I290*H290,2)</f>
        <v>0</v>
      </c>
      <c r="K290" s="218" t="s">
        <v>212</v>
      </c>
      <c r="L290" s="45"/>
      <c r="M290" s="223" t="s">
        <v>32</v>
      </c>
      <c r="N290" s="224" t="s">
        <v>47</v>
      </c>
      <c r="O290" s="85"/>
      <c r="P290" s="208">
        <f>O290*H290</f>
        <v>0</v>
      </c>
      <c r="Q290" s="208">
        <v>0</v>
      </c>
      <c r="R290" s="208">
        <f>Q290*H290</f>
        <v>0</v>
      </c>
      <c r="S290" s="208">
        <v>0</v>
      </c>
      <c r="T290" s="20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0" t="s">
        <v>220</v>
      </c>
      <c r="AT290" s="210" t="s">
        <v>627</v>
      </c>
      <c r="AU290" s="210" t="s">
        <v>76</v>
      </c>
      <c r="AY290" s="17" t="s">
        <v>206</v>
      </c>
      <c r="BE290" s="211">
        <f>IF(N290="základní",J290,0)</f>
        <v>0</v>
      </c>
      <c r="BF290" s="211">
        <f>IF(N290="snížená",J290,0)</f>
        <v>0</v>
      </c>
      <c r="BG290" s="211">
        <f>IF(N290="zákl. přenesená",J290,0)</f>
        <v>0</v>
      </c>
      <c r="BH290" s="211">
        <f>IF(N290="sníž. přenesená",J290,0)</f>
        <v>0</v>
      </c>
      <c r="BI290" s="211">
        <f>IF(N290="nulová",J290,0)</f>
        <v>0</v>
      </c>
      <c r="BJ290" s="17" t="s">
        <v>83</v>
      </c>
      <c r="BK290" s="211">
        <f>ROUND(I290*H290,2)</f>
        <v>0</v>
      </c>
      <c r="BL290" s="17" t="s">
        <v>220</v>
      </c>
      <c r="BM290" s="210" t="s">
        <v>1666</v>
      </c>
    </row>
    <row r="291" s="2" customFormat="1" ht="48" customHeight="1">
      <c r="A291" s="39"/>
      <c r="B291" s="40"/>
      <c r="C291" s="216" t="s">
        <v>1032</v>
      </c>
      <c r="D291" s="216" t="s">
        <v>627</v>
      </c>
      <c r="E291" s="217" t="s">
        <v>895</v>
      </c>
      <c r="F291" s="218" t="s">
        <v>896</v>
      </c>
      <c r="G291" s="219" t="s">
        <v>204</v>
      </c>
      <c r="H291" s="220">
        <v>1</v>
      </c>
      <c r="I291" s="221"/>
      <c r="J291" s="222">
        <f>ROUND(I291*H291,2)</f>
        <v>0</v>
      </c>
      <c r="K291" s="218" t="s">
        <v>212</v>
      </c>
      <c r="L291" s="45"/>
      <c r="M291" s="223" t="s">
        <v>32</v>
      </c>
      <c r="N291" s="224" t="s">
        <v>47</v>
      </c>
      <c r="O291" s="85"/>
      <c r="P291" s="208">
        <f>O291*H291</f>
        <v>0</v>
      </c>
      <c r="Q291" s="208">
        <v>0</v>
      </c>
      <c r="R291" s="208">
        <f>Q291*H291</f>
        <v>0</v>
      </c>
      <c r="S291" s="208">
        <v>0</v>
      </c>
      <c r="T291" s="20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0" t="s">
        <v>220</v>
      </c>
      <c r="AT291" s="210" t="s">
        <v>627</v>
      </c>
      <c r="AU291" s="210" t="s">
        <v>76</v>
      </c>
      <c r="AY291" s="17" t="s">
        <v>206</v>
      </c>
      <c r="BE291" s="211">
        <f>IF(N291="základní",J291,0)</f>
        <v>0</v>
      </c>
      <c r="BF291" s="211">
        <f>IF(N291="snížená",J291,0)</f>
        <v>0</v>
      </c>
      <c r="BG291" s="211">
        <f>IF(N291="zákl. přenesená",J291,0)</f>
        <v>0</v>
      </c>
      <c r="BH291" s="211">
        <f>IF(N291="sníž. přenesená",J291,0)</f>
        <v>0</v>
      </c>
      <c r="BI291" s="211">
        <f>IF(N291="nulová",J291,0)</f>
        <v>0</v>
      </c>
      <c r="BJ291" s="17" t="s">
        <v>83</v>
      </c>
      <c r="BK291" s="211">
        <f>ROUND(I291*H291,2)</f>
        <v>0</v>
      </c>
      <c r="BL291" s="17" t="s">
        <v>220</v>
      </c>
      <c r="BM291" s="210" t="s">
        <v>1667</v>
      </c>
    </row>
    <row r="292" s="2" customFormat="1" ht="24" customHeight="1">
      <c r="A292" s="39"/>
      <c r="B292" s="40"/>
      <c r="C292" s="216" t="s">
        <v>1036</v>
      </c>
      <c r="D292" s="216" t="s">
        <v>627</v>
      </c>
      <c r="E292" s="217" t="s">
        <v>899</v>
      </c>
      <c r="F292" s="218" t="s">
        <v>900</v>
      </c>
      <c r="G292" s="219" t="s">
        <v>204</v>
      </c>
      <c r="H292" s="220">
        <v>1</v>
      </c>
      <c r="I292" s="221"/>
      <c r="J292" s="222">
        <f>ROUND(I292*H292,2)</f>
        <v>0</v>
      </c>
      <c r="K292" s="218" t="s">
        <v>212</v>
      </c>
      <c r="L292" s="45"/>
      <c r="M292" s="223" t="s">
        <v>32</v>
      </c>
      <c r="N292" s="224" t="s">
        <v>47</v>
      </c>
      <c r="O292" s="85"/>
      <c r="P292" s="208">
        <f>O292*H292</f>
        <v>0</v>
      </c>
      <c r="Q292" s="208">
        <v>0</v>
      </c>
      <c r="R292" s="208">
        <f>Q292*H292</f>
        <v>0</v>
      </c>
      <c r="S292" s="208">
        <v>0</v>
      </c>
      <c r="T292" s="20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0" t="s">
        <v>682</v>
      </c>
      <c r="AT292" s="210" t="s">
        <v>627</v>
      </c>
      <c r="AU292" s="210" t="s">
        <v>76</v>
      </c>
      <c r="AY292" s="17" t="s">
        <v>206</v>
      </c>
      <c r="BE292" s="211">
        <f>IF(N292="základní",J292,0)</f>
        <v>0</v>
      </c>
      <c r="BF292" s="211">
        <f>IF(N292="snížená",J292,0)</f>
        <v>0</v>
      </c>
      <c r="BG292" s="211">
        <f>IF(N292="zákl. přenesená",J292,0)</f>
        <v>0</v>
      </c>
      <c r="BH292" s="211">
        <f>IF(N292="sníž. přenesená",J292,0)</f>
        <v>0</v>
      </c>
      <c r="BI292" s="211">
        <f>IF(N292="nulová",J292,0)</f>
        <v>0</v>
      </c>
      <c r="BJ292" s="17" t="s">
        <v>83</v>
      </c>
      <c r="BK292" s="211">
        <f>ROUND(I292*H292,2)</f>
        <v>0</v>
      </c>
      <c r="BL292" s="17" t="s">
        <v>682</v>
      </c>
      <c r="BM292" s="210" t="s">
        <v>1668</v>
      </c>
    </row>
    <row r="293" s="2" customFormat="1" ht="24" customHeight="1">
      <c r="A293" s="39"/>
      <c r="B293" s="40"/>
      <c r="C293" s="216" t="s">
        <v>1040</v>
      </c>
      <c r="D293" s="216" t="s">
        <v>627</v>
      </c>
      <c r="E293" s="217" t="s">
        <v>903</v>
      </c>
      <c r="F293" s="218" t="s">
        <v>904</v>
      </c>
      <c r="G293" s="219" t="s">
        <v>204</v>
      </c>
      <c r="H293" s="220">
        <v>3</v>
      </c>
      <c r="I293" s="221"/>
      <c r="J293" s="222">
        <f>ROUND(I293*H293,2)</f>
        <v>0</v>
      </c>
      <c r="K293" s="218" t="s">
        <v>212</v>
      </c>
      <c r="L293" s="45"/>
      <c r="M293" s="223" t="s">
        <v>32</v>
      </c>
      <c r="N293" s="224" t="s">
        <v>47</v>
      </c>
      <c r="O293" s="85"/>
      <c r="P293" s="208">
        <f>O293*H293</f>
        <v>0</v>
      </c>
      <c r="Q293" s="208">
        <v>0</v>
      </c>
      <c r="R293" s="208">
        <f>Q293*H293</f>
        <v>0</v>
      </c>
      <c r="S293" s="208">
        <v>0</v>
      </c>
      <c r="T293" s="20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0" t="s">
        <v>682</v>
      </c>
      <c r="AT293" s="210" t="s">
        <v>627</v>
      </c>
      <c r="AU293" s="210" t="s">
        <v>76</v>
      </c>
      <c r="AY293" s="17" t="s">
        <v>206</v>
      </c>
      <c r="BE293" s="211">
        <f>IF(N293="základní",J293,0)</f>
        <v>0</v>
      </c>
      <c r="BF293" s="211">
        <f>IF(N293="snížená",J293,0)</f>
        <v>0</v>
      </c>
      <c r="BG293" s="211">
        <f>IF(N293="zákl. přenesená",J293,0)</f>
        <v>0</v>
      </c>
      <c r="BH293" s="211">
        <f>IF(N293="sníž. přenesená",J293,0)</f>
        <v>0</v>
      </c>
      <c r="BI293" s="211">
        <f>IF(N293="nulová",J293,0)</f>
        <v>0</v>
      </c>
      <c r="BJ293" s="17" t="s">
        <v>83</v>
      </c>
      <c r="BK293" s="211">
        <f>ROUND(I293*H293,2)</f>
        <v>0</v>
      </c>
      <c r="BL293" s="17" t="s">
        <v>682</v>
      </c>
      <c r="BM293" s="210" t="s">
        <v>1669</v>
      </c>
    </row>
    <row r="294" s="2" customFormat="1" ht="36" customHeight="1">
      <c r="A294" s="39"/>
      <c r="B294" s="40"/>
      <c r="C294" s="216" t="s">
        <v>1044</v>
      </c>
      <c r="D294" s="216" t="s">
        <v>627</v>
      </c>
      <c r="E294" s="217" t="s">
        <v>736</v>
      </c>
      <c r="F294" s="218" t="s">
        <v>737</v>
      </c>
      <c r="G294" s="219" t="s">
        <v>204</v>
      </c>
      <c r="H294" s="220">
        <v>1</v>
      </c>
      <c r="I294" s="221"/>
      <c r="J294" s="222">
        <f>ROUND(I294*H294,2)</f>
        <v>0</v>
      </c>
      <c r="K294" s="218" t="s">
        <v>212</v>
      </c>
      <c r="L294" s="45"/>
      <c r="M294" s="223" t="s">
        <v>32</v>
      </c>
      <c r="N294" s="224" t="s">
        <v>47</v>
      </c>
      <c r="O294" s="85"/>
      <c r="P294" s="208">
        <f>O294*H294</f>
        <v>0</v>
      </c>
      <c r="Q294" s="208">
        <v>0</v>
      </c>
      <c r="R294" s="208">
        <f>Q294*H294</f>
        <v>0</v>
      </c>
      <c r="S294" s="208">
        <v>0</v>
      </c>
      <c r="T294" s="20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0" t="s">
        <v>682</v>
      </c>
      <c r="AT294" s="210" t="s">
        <v>627</v>
      </c>
      <c r="AU294" s="210" t="s">
        <v>76</v>
      </c>
      <c r="AY294" s="17" t="s">
        <v>206</v>
      </c>
      <c r="BE294" s="211">
        <f>IF(N294="základní",J294,0)</f>
        <v>0</v>
      </c>
      <c r="BF294" s="211">
        <f>IF(N294="snížená",J294,0)</f>
        <v>0</v>
      </c>
      <c r="BG294" s="211">
        <f>IF(N294="zákl. přenesená",J294,0)</f>
        <v>0</v>
      </c>
      <c r="BH294" s="211">
        <f>IF(N294="sníž. přenesená",J294,0)</f>
        <v>0</v>
      </c>
      <c r="BI294" s="211">
        <f>IF(N294="nulová",J294,0)</f>
        <v>0</v>
      </c>
      <c r="BJ294" s="17" t="s">
        <v>83</v>
      </c>
      <c r="BK294" s="211">
        <f>ROUND(I294*H294,2)</f>
        <v>0</v>
      </c>
      <c r="BL294" s="17" t="s">
        <v>682</v>
      </c>
      <c r="BM294" s="210" t="s">
        <v>1670</v>
      </c>
    </row>
    <row r="295" s="2" customFormat="1" ht="24" customHeight="1">
      <c r="A295" s="39"/>
      <c r="B295" s="40"/>
      <c r="C295" s="216" t="s">
        <v>1048</v>
      </c>
      <c r="D295" s="216" t="s">
        <v>627</v>
      </c>
      <c r="E295" s="217" t="s">
        <v>911</v>
      </c>
      <c r="F295" s="218" t="s">
        <v>912</v>
      </c>
      <c r="G295" s="219" t="s">
        <v>204</v>
      </c>
      <c r="H295" s="220">
        <v>1</v>
      </c>
      <c r="I295" s="221"/>
      <c r="J295" s="222">
        <f>ROUND(I295*H295,2)</f>
        <v>0</v>
      </c>
      <c r="K295" s="218" t="s">
        <v>212</v>
      </c>
      <c r="L295" s="45"/>
      <c r="M295" s="223" t="s">
        <v>32</v>
      </c>
      <c r="N295" s="224" t="s">
        <v>47</v>
      </c>
      <c r="O295" s="85"/>
      <c r="P295" s="208">
        <f>O295*H295</f>
        <v>0</v>
      </c>
      <c r="Q295" s="208">
        <v>0</v>
      </c>
      <c r="R295" s="208">
        <f>Q295*H295</f>
        <v>0</v>
      </c>
      <c r="S295" s="208">
        <v>0</v>
      </c>
      <c r="T295" s="20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0" t="s">
        <v>682</v>
      </c>
      <c r="AT295" s="210" t="s">
        <v>627</v>
      </c>
      <c r="AU295" s="210" t="s">
        <v>76</v>
      </c>
      <c r="AY295" s="17" t="s">
        <v>206</v>
      </c>
      <c r="BE295" s="211">
        <f>IF(N295="základní",J295,0)</f>
        <v>0</v>
      </c>
      <c r="BF295" s="211">
        <f>IF(N295="snížená",J295,0)</f>
        <v>0</v>
      </c>
      <c r="BG295" s="211">
        <f>IF(N295="zákl. přenesená",J295,0)</f>
        <v>0</v>
      </c>
      <c r="BH295" s="211">
        <f>IF(N295="sníž. přenesená",J295,0)</f>
        <v>0</v>
      </c>
      <c r="BI295" s="211">
        <f>IF(N295="nulová",J295,0)</f>
        <v>0</v>
      </c>
      <c r="BJ295" s="17" t="s">
        <v>83</v>
      </c>
      <c r="BK295" s="211">
        <f>ROUND(I295*H295,2)</f>
        <v>0</v>
      </c>
      <c r="BL295" s="17" t="s">
        <v>682</v>
      </c>
      <c r="BM295" s="210" t="s">
        <v>1671</v>
      </c>
    </row>
    <row r="296" s="2" customFormat="1" ht="60" customHeight="1">
      <c r="A296" s="39"/>
      <c r="B296" s="40"/>
      <c r="C296" s="216" t="s">
        <v>1052</v>
      </c>
      <c r="D296" s="216" t="s">
        <v>627</v>
      </c>
      <c r="E296" s="217" t="s">
        <v>915</v>
      </c>
      <c r="F296" s="218" t="s">
        <v>916</v>
      </c>
      <c r="G296" s="219" t="s">
        <v>204</v>
      </c>
      <c r="H296" s="220">
        <v>1</v>
      </c>
      <c r="I296" s="221"/>
      <c r="J296" s="222">
        <f>ROUND(I296*H296,2)</f>
        <v>0</v>
      </c>
      <c r="K296" s="218" t="s">
        <v>212</v>
      </c>
      <c r="L296" s="45"/>
      <c r="M296" s="223" t="s">
        <v>32</v>
      </c>
      <c r="N296" s="224" t="s">
        <v>47</v>
      </c>
      <c r="O296" s="85"/>
      <c r="P296" s="208">
        <f>O296*H296</f>
        <v>0</v>
      </c>
      <c r="Q296" s="208">
        <v>0</v>
      </c>
      <c r="R296" s="208">
        <f>Q296*H296</f>
        <v>0</v>
      </c>
      <c r="S296" s="208">
        <v>0</v>
      </c>
      <c r="T296" s="20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0" t="s">
        <v>682</v>
      </c>
      <c r="AT296" s="210" t="s">
        <v>627</v>
      </c>
      <c r="AU296" s="210" t="s">
        <v>76</v>
      </c>
      <c r="AY296" s="17" t="s">
        <v>206</v>
      </c>
      <c r="BE296" s="211">
        <f>IF(N296="základní",J296,0)</f>
        <v>0</v>
      </c>
      <c r="BF296" s="211">
        <f>IF(N296="snížená",J296,0)</f>
        <v>0</v>
      </c>
      <c r="BG296" s="211">
        <f>IF(N296="zákl. přenesená",J296,0)</f>
        <v>0</v>
      </c>
      <c r="BH296" s="211">
        <f>IF(N296="sníž. přenesená",J296,0)</f>
        <v>0</v>
      </c>
      <c r="BI296" s="211">
        <f>IF(N296="nulová",J296,0)</f>
        <v>0</v>
      </c>
      <c r="BJ296" s="17" t="s">
        <v>83</v>
      </c>
      <c r="BK296" s="211">
        <f>ROUND(I296*H296,2)</f>
        <v>0</v>
      </c>
      <c r="BL296" s="17" t="s">
        <v>682</v>
      </c>
      <c r="BM296" s="210" t="s">
        <v>1672</v>
      </c>
    </row>
    <row r="297" s="2" customFormat="1" ht="24" customHeight="1">
      <c r="A297" s="39"/>
      <c r="B297" s="40"/>
      <c r="C297" s="216" t="s">
        <v>1673</v>
      </c>
      <c r="D297" s="216" t="s">
        <v>627</v>
      </c>
      <c r="E297" s="217" t="s">
        <v>919</v>
      </c>
      <c r="F297" s="218" t="s">
        <v>920</v>
      </c>
      <c r="G297" s="219" t="s">
        <v>204</v>
      </c>
      <c r="H297" s="220">
        <v>1</v>
      </c>
      <c r="I297" s="221"/>
      <c r="J297" s="222">
        <f>ROUND(I297*H297,2)</f>
        <v>0</v>
      </c>
      <c r="K297" s="218" t="s">
        <v>212</v>
      </c>
      <c r="L297" s="45"/>
      <c r="M297" s="223" t="s">
        <v>32</v>
      </c>
      <c r="N297" s="224" t="s">
        <v>47</v>
      </c>
      <c r="O297" s="85"/>
      <c r="P297" s="208">
        <f>O297*H297</f>
        <v>0</v>
      </c>
      <c r="Q297" s="208">
        <v>0</v>
      </c>
      <c r="R297" s="208">
        <f>Q297*H297</f>
        <v>0</v>
      </c>
      <c r="S297" s="208">
        <v>0</v>
      </c>
      <c r="T297" s="20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0" t="s">
        <v>682</v>
      </c>
      <c r="AT297" s="210" t="s">
        <v>627</v>
      </c>
      <c r="AU297" s="210" t="s">
        <v>76</v>
      </c>
      <c r="AY297" s="17" t="s">
        <v>206</v>
      </c>
      <c r="BE297" s="211">
        <f>IF(N297="základní",J297,0)</f>
        <v>0</v>
      </c>
      <c r="BF297" s="211">
        <f>IF(N297="snížená",J297,0)</f>
        <v>0</v>
      </c>
      <c r="BG297" s="211">
        <f>IF(N297="zákl. přenesená",J297,0)</f>
        <v>0</v>
      </c>
      <c r="BH297" s="211">
        <f>IF(N297="sníž. přenesená",J297,0)</f>
        <v>0</v>
      </c>
      <c r="BI297" s="211">
        <f>IF(N297="nulová",J297,0)</f>
        <v>0</v>
      </c>
      <c r="BJ297" s="17" t="s">
        <v>83</v>
      </c>
      <c r="BK297" s="211">
        <f>ROUND(I297*H297,2)</f>
        <v>0</v>
      </c>
      <c r="BL297" s="17" t="s">
        <v>682</v>
      </c>
      <c r="BM297" s="210" t="s">
        <v>1674</v>
      </c>
    </row>
    <row r="298" s="2" customFormat="1" ht="24" customHeight="1">
      <c r="A298" s="39"/>
      <c r="B298" s="40"/>
      <c r="C298" s="216" t="s">
        <v>1675</v>
      </c>
      <c r="D298" s="216" t="s">
        <v>627</v>
      </c>
      <c r="E298" s="217" t="s">
        <v>923</v>
      </c>
      <c r="F298" s="218" t="s">
        <v>924</v>
      </c>
      <c r="G298" s="219" t="s">
        <v>204</v>
      </c>
      <c r="H298" s="220">
        <v>1</v>
      </c>
      <c r="I298" s="221"/>
      <c r="J298" s="222">
        <f>ROUND(I298*H298,2)</f>
        <v>0</v>
      </c>
      <c r="K298" s="218" t="s">
        <v>212</v>
      </c>
      <c r="L298" s="45"/>
      <c r="M298" s="223" t="s">
        <v>32</v>
      </c>
      <c r="N298" s="224" t="s">
        <v>47</v>
      </c>
      <c r="O298" s="85"/>
      <c r="P298" s="208">
        <f>O298*H298</f>
        <v>0</v>
      </c>
      <c r="Q298" s="208">
        <v>0</v>
      </c>
      <c r="R298" s="208">
        <f>Q298*H298</f>
        <v>0</v>
      </c>
      <c r="S298" s="208">
        <v>0</v>
      </c>
      <c r="T298" s="20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0" t="s">
        <v>682</v>
      </c>
      <c r="AT298" s="210" t="s">
        <v>627</v>
      </c>
      <c r="AU298" s="210" t="s">
        <v>76</v>
      </c>
      <c r="AY298" s="17" t="s">
        <v>206</v>
      </c>
      <c r="BE298" s="211">
        <f>IF(N298="základní",J298,0)</f>
        <v>0</v>
      </c>
      <c r="BF298" s="211">
        <f>IF(N298="snížená",J298,0)</f>
        <v>0</v>
      </c>
      <c r="BG298" s="211">
        <f>IF(N298="zákl. přenesená",J298,0)</f>
        <v>0</v>
      </c>
      <c r="BH298" s="211">
        <f>IF(N298="sníž. přenesená",J298,0)</f>
        <v>0</v>
      </c>
      <c r="BI298" s="211">
        <f>IF(N298="nulová",J298,0)</f>
        <v>0</v>
      </c>
      <c r="BJ298" s="17" t="s">
        <v>83</v>
      </c>
      <c r="BK298" s="211">
        <f>ROUND(I298*H298,2)</f>
        <v>0</v>
      </c>
      <c r="BL298" s="17" t="s">
        <v>682</v>
      </c>
      <c r="BM298" s="210" t="s">
        <v>1676</v>
      </c>
    </row>
    <row r="299" s="2" customFormat="1" ht="84" customHeight="1">
      <c r="A299" s="39"/>
      <c r="B299" s="40"/>
      <c r="C299" s="216" t="s">
        <v>1677</v>
      </c>
      <c r="D299" s="216" t="s">
        <v>627</v>
      </c>
      <c r="E299" s="217" t="s">
        <v>927</v>
      </c>
      <c r="F299" s="218" t="s">
        <v>928</v>
      </c>
      <c r="G299" s="219" t="s">
        <v>331</v>
      </c>
      <c r="H299" s="220">
        <v>10</v>
      </c>
      <c r="I299" s="221"/>
      <c r="J299" s="222">
        <f>ROUND(I299*H299,2)</f>
        <v>0</v>
      </c>
      <c r="K299" s="218" t="s">
        <v>212</v>
      </c>
      <c r="L299" s="45"/>
      <c r="M299" s="223" t="s">
        <v>32</v>
      </c>
      <c r="N299" s="224" t="s">
        <v>47</v>
      </c>
      <c r="O299" s="85"/>
      <c r="P299" s="208">
        <f>O299*H299</f>
        <v>0</v>
      </c>
      <c r="Q299" s="208">
        <v>0</v>
      </c>
      <c r="R299" s="208">
        <f>Q299*H299</f>
        <v>0</v>
      </c>
      <c r="S299" s="208">
        <v>0</v>
      </c>
      <c r="T299" s="20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0" t="s">
        <v>682</v>
      </c>
      <c r="AT299" s="210" t="s">
        <v>627</v>
      </c>
      <c r="AU299" s="210" t="s">
        <v>76</v>
      </c>
      <c r="AY299" s="17" t="s">
        <v>206</v>
      </c>
      <c r="BE299" s="211">
        <f>IF(N299="základní",J299,0)</f>
        <v>0</v>
      </c>
      <c r="BF299" s="211">
        <f>IF(N299="snížená",J299,0)</f>
        <v>0</v>
      </c>
      <c r="BG299" s="211">
        <f>IF(N299="zákl. přenesená",J299,0)</f>
        <v>0</v>
      </c>
      <c r="BH299" s="211">
        <f>IF(N299="sníž. přenesená",J299,0)</f>
        <v>0</v>
      </c>
      <c r="BI299" s="211">
        <f>IF(N299="nulová",J299,0)</f>
        <v>0</v>
      </c>
      <c r="BJ299" s="17" t="s">
        <v>83</v>
      </c>
      <c r="BK299" s="211">
        <f>ROUND(I299*H299,2)</f>
        <v>0</v>
      </c>
      <c r="BL299" s="17" t="s">
        <v>682</v>
      </c>
      <c r="BM299" s="210" t="s">
        <v>1678</v>
      </c>
    </row>
    <row r="300" s="2" customFormat="1">
      <c r="A300" s="39"/>
      <c r="B300" s="40"/>
      <c r="C300" s="41"/>
      <c r="D300" s="212" t="s">
        <v>931</v>
      </c>
      <c r="E300" s="41"/>
      <c r="F300" s="213" t="s">
        <v>932</v>
      </c>
      <c r="G300" s="41"/>
      <c r="H300" s="41"/>
      <c r="I300" s="147"/>
      <c r="J300" s="41"/>
      <c r="K300" s="41"/>
      <c r="L300" s="45"/>
      <c r="M300" s="214"/>
      <c r="N300" s="215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7" t="s">
        <v>931</v>
      </c>
      <c r="AU300" s="17" t="s">
        <v>76</v>
      </c>
    </row>
    <row r="301" s="2" customFormat="1" ht="96" customHeight="1">
      <c r="A301" s="39"/>
      <c r="B301" s="40"/>
      <c r="C301" s="216" t="s">
        <v>1679</v>
      </c>
      <c r="D301" s="216" t="s">
        <v>627</v>
      </c>
      <c r="E301" s="217" t="s">
        <v>934</v>
      </c>
      <c r="F301" s="218" t="s">
        <v>935</v>
      </c>
      <c r="G301" s="219" t="s">
        <v>331</v>
      </c>
      <c r="H301" s="220">
        <v>15</v>
      </c>
      <c r="I301" s="221"/>
      <c r="J301" s="222">
        <f>ROUND(I301*H301,2)</f>
        <v>0</v>
      </c>
      <c r="K301" s="218" t="s">
        <v>212</v>
      </c>
      <c r="L301" s="45"/>
      <c r="M301" s="223" t="s">
        <v>32</v>
      </c>
      <c r="N301" s="224" t="s">
        <v>47</v>
      </c>
      <c r="O301" s="85"/>
      <c r="P301" s="208">
        <f>O301*H301</f>
        <v>0</v>
      </c>
      <c r="Q301" s="208">
        <v>0</v>
      </c>
      <c r="R301" s="208">
        <f>Q301*H301</f>
        <v>0</v>
      </c>
      <c r="S301" s="208">
        <v>0</v>
      </c>
      <c r="T301" s="20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0" t="s">
        <v>929</v>
      </c>
      <c r="AT301" s="210" t="s">
        <v>627</v>
      </c>
      <c r="AU301" s="210" t="s">
        <v>76</v>
      </c>
      <c r="AY301" s="17" t="s">
        <v>206</v>
      </c>
      <c r="BE301" s="211">
        <f>IF(N301="základní",J301,0)</f>
        <v>0</v>
      </c>
      <c r="BF301" s="211">
        <f>IF(N301="snížená",J301,0)</f>
        <v>0</v>
      </c>
      <c r="BG301" s="211">
        <f>IF(N301="zákl. přenesená",J301,0)</f>
        <v>0</v>
      </c>
      <c r="BH301" s="211">
        <f>IF(N301="sníž. přenesená",J301,0)</f>
        <v>0</v>
      </c>
      <c r="BI301" s="211">
        <f>IF(N301="nulová",J301,0)</f>
        <v>0</v>
      </c>
      <c r="BJ301" s="17" t="s">
        <v>83</v>
      </c>
      <c r="BK301" s="211">
        <f>ROUND(I301*H301,2)</f>
        <v>0</v>
      </c>
      <c r="BL301" s="17" t="s">
        <v>929</v>
      </c>
      <c r="BM301" s="210" t="s">
        <v>1680</v>
      </c>
    </row>
    <row r="302" s="2" customFormat="1">
      <c r="A302" s="39"/>
      <c r="B302" s="40"/>
      <c r="C302" s="41"/>
      <c r="D302" s="212" t="s">
        <v>931</v>
      </c>
      <c r="E302" s="41"/>
      <c r="F302" s="213" t="s">
        <v>932</v>
      </c>
      <c r="G302" s="41"/>
      <c r="H302" s="41"/>
      <c r="I302" s="147"/>
      <c r="J302" s="41"/>
      <c r="K302" s="41"/>
      <c r="L302" s="45"/>
      <c r="M302" s="214"/>
      <c r="N302" s="215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7" t="s">
        <v>931</v>
      </c>
      <c r="AU302" s="17" t="s">
        <v>76</v>
      </c>
    </row>
    <row r="303" s="2" customFormat="1" ht="36" customHeight="1">
      <c r="A303" s="39"/>
      <c r="B303" s="40"/>
      <c r="C303" s="216" t="s">
        <v>1681</v>
      </c>
      <c r="D303" s="216" t="s">
        <v>627</v>
      </c>
      <c r="E303" s="217" t="s">
        <v>938</v>
      </c>
      <c r="F303" s="218" t="s">
        <v>939</v>
      </c>
      <c r="G303" s="219" t="s">
        <v>331</v>
      </c>
      <c r="H303" s="220">
        <v>15</v>
      </c>
      <c r="I303" s="221"/>
      <c r="J303" s="222">
        <f>ROUND(I303*H303,2)</f>
        <v>0</v>
      </c>
      <c r="K303" s="218" t="s">
        <v>212</v>
      </c>
      <c r="L303" s="45"/>
      <c r="M303" s="223" t="s">
        <v>32</v>
      </c>
      <c r="N303" s="224" t="s">
        <v>47</v>
      </c>
      <c r="O303" s="85"/>
      <c r="P303" s="208">
        <f>O303*H303</f>
        <v>0</v>
      </c>
      <c r="Q303" s="208">
        <v>0</v>
      </c>
      <c r="R303" s="208">
        <f>Q303*H303</f>
        <v>0</v>
      </c>
      <c r="S303" s="208">
        <v>0</v>
      </c>
      <c r="T303" s="20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10" t="s">
        <v>929</v>
      </c>
      <c r="AT303" s="210" t="s">
        <v>627</v>
      </c>
      <c r="AU303" s="210" t="s">
        <v>76</v>
      </c>
      <c r="AY303" s="17" t="s">
        <v>206</v>
      </c>
      <c r="BE303" s="211">
        <f>IF(N303="základní",J303,0)</f>
        <v>0</v>
      </c>
      <c r="BF303" s="211">
        <f>IF(N303="snížená",J303,0)</f>
        <v>0</v>
      </c>
      <c r="BG303" s="211">
        <f>IF(N303="zákl. přenesená",J303,0)</f>
        <v>0</v>
      </c>
      <c r="BH303" s="211">
        <f>IF(N303="sníž. přenesená",J303,0)</f>
        <v>0</v>
      </c>
      <c r="BI303" s="211">
        <f>IF(N303="nulová",J303,0)</f>
        <v>0</v>
      </c>
      <c r="BJ303" s="17" t="s">
        <v>83</v>
      </c>
      <c r="BK303" s="211">
        <f>ROUND(I303*H303,2)</f>
        <v>0</v>
      </c>
      <c r="BL303" s="17" t="s">
        <v>929</v>
      </c>
      <c r="BM303" s="210" t="s">
        <v>1682</v>
      </c>
    </row>
    <row r="304" s="2" customFormat="1">
      <c r="A304" s="39"/>
      <c r="B304" s="40"/>
      <c r="C304" s="41"/>
      <c r="D304" s="212" t="s">
        <v>931</v>
      </c>
      <c r="E304" s="41"/>
      <c r="F304" s="213" t="s">
        <v>941</v>
      </c>
      <c r="G304" s="41"/>
      <c r="H304" s="41"/>
      <c r="I304" s="147"/>
      <c r="J304" s="41"/>
      <c r="K304" s="41"/>
      <c r="L304" s="45"/>
      <c r="M304" s="214"/>
      <c r="N304" s="215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7" t="s">
        <v>931</v>
      </c>
      <c r="AU304" s="17" t="s">
        <v>76</v>
      </c>
    </row>
    <row r="305" s="2" customFormat="1" ht="36" customHeight="1">
      <c r="A305" s="39"/>
      <c r="B305" s="40"/>
      <c r="C305" s="216" t="s">
        <v>1683</v>
      </c>
      <c r="D305" s="216" t="s">
        <v>627</v>
      </c>
      <c r="E305" s="217" t="s">
        <v>943</v>
      </c>
      <c r="F305" s="218" t="s">
        <v>944</v>
      </c>
      <c r="G305" s="219" t="s">
        <v>204</v>
      </c>
      <c r="H305" s="220">
        <v>18</v>
      </c>
      <c r="I305" s="221"/>
      <c r="J305" s="222">
        <f>ROUND(I305*H305,2)</f>
        <v>0</v>
      </c>
      <c r="K305" s="218" t="s">
        <v>212</v>
      </c>
      <c r="L305" s="45"/>
      <c r="M305" s="223" t="s">
        <v>32</v>
      </c>
      <c r="N305" s="224" t="s">
        <v>47</v>
      </c>
      <c r="O305" s="85"/>
      <c r="P305" s="208">
        <f>O305*H305</f>
        <v>0</v>
      </c>
      <c r="Q305" s="208">
        <v>0</v>
      </c>
      <c r="R305" s="208">
        <f>Q305*H305</f>
        <v>0</v>
      </c>
      <c r="S305" s="208">
        <v>0</v>
      </c>
      <c r="T305" s="20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0" t="s">
        <v>929</v>
      </c>
      <c r="AT305" s="210" t="s">
        <v>627</v>
      </c>
      <c r="AU305" s="210" t="s">
        <v>76</v>
      </c>
      <c r="AY305" s="17" t="s">
        <v>206</v>
      </c>
      <c r="BE305" s="211">
        <f>IF(N305="základní",J305,0)</f>
        <v>0</v>
      </c>
      <c r="BF305" s="211">
        <f>IF(N305="snížená",J305,0)</f>
        <v>0</v>
      </c>
      <c r="BG305" s="211">
        <f>IF(N305="zákl. přenesená",J305,0)</f>
        <v>0</v>
      </c>
      <c r="BH305" s="211">
        <f>IF(N305="sníž. přenesená",J305,0)</f>
        <v>0</v>
      </c>
      <c r="BI305" s="211">
        <f>IF(N305="nulová",J305,0)</f>
        <v>0</v>
      </c>
      <c r="BJ305" s="17" t="s">
        <v>83</v>
      </c>
      <c r="BK305" s="211">
        <f>ROUND(I305*H305,2)</f>
        <v>0</v>
      </c>
      <c r="BL305" s="17" t="s">
        <v>929</v>
      </c>
      <c r="BM305" s="210" t="s">
        <v>1684</v>
      </c>
    </row>
    <row r="306" s="2" customFormat="1">
      <c r="A306" s="39"/>
      <c r="B306" s="40"/>
      <c r="C306" s="41"/>
      <c r="D306" s="212" t="s">
        <v>931</v>
      </c>
      <c r="E306" s="41"/>
      <c r="F306" s="213" t="s">
        <v>946</v>
      </c>
      <c r="G306" s="41"/>
      <c r="H306" s="41"/>
      <c r="I306" s="147"/>
      <c r="J306" s="41"/>
      <c r="K306" s="41"/>
      <c r="L306" s="45"/>
      <c r="M306" s="214"/>
      <c r="N306" s="215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7" t="s">
        <v>931</v>
      </c>
      <c r="AU306" s="17" t="s">
        <v>76</v>
      </c>
    </row>
    <row r="307" s="2" customFormat="1" ht="36" customHeight="1">
      <c r="A307" s="39"/>
      <c r="B307" s="40"/>
      <c r="C307" s="216" t="s">
        <v>1685</v>
      </c>
      <c r="D307" s="216" t="s">
        <v>627</v>
      </c>
      <c r="E307" s="217" t="s">
        <v>948</v>
      </c>
      <c r="F307" s="218" t="s">
        <v>949</v>
      </c>
      <c r="G307" s="219" t="s">
        <v>204</v>
      </c>
      <c r="H307" s="220">
        <v>4</v>
      </c>
      <c r="I307" s="221"/>
      <c r="J307" s="222">
        <f>ROUND(I307*H307,2)</f>
        <v>0</v>
      </c>
      <c r="K307" s="218" t="s">
        <v>212</v>
      </c>
      <c r="L307" s="45"/>
      <c r="M307" s="223" t="s">
        <v>32</v>
      </c>
      <c r="N307" s="224" t="s">
        <v>47</v>
      </c>
      <c r="O307" s="85"/>
      <c r="P307" s="208">
        <f>O307*H307</f>
        <v>0</v>
      </c>
      <c r="Q307" s="208">
        <v>0</v>
      </c>
      <c r="R307" s="208">
        <f>Q307*H307</f>
        <v>0</v>
      </c>
      <c r="S307" s="208">
        <v>0</v>
      </c>
      <c r="T307" s="20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10" t="s">
        <v>929</v>
      </c>
      <c r="AT307" s="210" t="s">
        <v>627</v>
      </c>
      <c r="AU307" s="210" t="s">
        <v>76</v>
      </c>
      <c r="AY307" s="17" t="s">
        <v>206</v>
      </c>
      <c r="BE307" s="211">
        <f>IF(N307="základní",J307,0)</f>
        <v>0</v>
      </c>
      <c r="BF307" s="211">
        <f>IF(N307="snížená",J307,0)</f>
        <v>0</v>
      </c>
      <c r="BG307" s="211">
        <f>IF(N307="zákl. přenesená",J307,0)</f>
        <v>0</v>
      </c>
      <c r="BH307" s="211">
        <f>IF(N307="sníž. přenesená",J307,0)</f>
        <v>0</v>
      </c>
      <c r="BI307" s="211">
        <f>IF(N307="nulová",J307,0)</f>
        <v>0</v>
      </c>
      <c r="BJ307" s="17" t="s">
        <v>83</v>
      </c>
      <c r="BK307" s="211">
        <f>ROUND(I307*H307,2)</f>
        <v>0</v>
      </c>
      <c r="BL307" s="17" t="s">
        <v>929</v>
      </c>
      <c r="BM307" s="210" t="s">
        <v>1686</v>
      </c>
    </row>
    <row r="308" s="2" customFormat="1">
      <c r="A308" s="39"/>
      <c r="B308" s="40"/>
      <c r="C308" s="41"/>
      <c r="D308" s="212" t="s">
        <v>931</v>
      </c>
      <c r="E308" s="41"/>
      <c r="F308" s="213" t="s">
        <v>946</v>
      </c>
      <c r="G308" s="41"/>
      <c r="H308" s="41"/>
      <c r="I308" s="147"/>
      <c r="J308" s="41"/>
      <c r="K308" s="41"/>
      <c r="L308" s="45"/>
      <c r="M308" s="214"/>
      <c r="N308" s="215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7" t="s">
        <v>931</v>
      </c>
      <c r="AU308" s="17" t="s">
        <v>76</v>
      </c>
    </row>
    <row r="309" s="2" customFormat="1" ht="24" customHeight="1">
      <c r="A309" s="39"/>
      <c r="B309" s="40"/>
      <c r="C309" s="216" t="s">
        <v>1687</v>
      </c>
      <c r="D309" s="216" t="s">
        <v>627</v>
      </c>
      <c r="E309" s="217" t="s">
        <v>1688</v>
      </c>
      <c r="F309" s="218" t="s">
        <v>1689</v>
      </c>
      <c r="G309" s="219" t="s">
        <v>204</v>
      </c>
      <c r="H309" s="220">
        <v>6</v>
      </c>
      <c r="I309" s="221"/>
      <c r="J309" s="222">
        <f>ROUND(I309*H309,2)</f>
        <v>0</v>
      </c>
      <c r="K309" s="218" t="s">
        <v>212</v>
      </c>
      <c r="L309" s="45"/>
      <c r="M309" s="223" t="s">
        <v>32</v>
      </c>
      <c r="N309" s="224" t="s">
        <v>47</v>
      </c>
      <c r="O309" s="85"/>
      <c r="P309" s="208">
        <f>O309*H309</f>
        <v>0</v>
      </c>
      <c r="Q309" s="208">
        <v>0</v>
      </c>
      <c r="R309" s="208">
        <f>Q309*H309</f>
        <v>0</v>
      </c>
      <c r="S309" s="208">
        <v>0</v>
      </c>
      <c r="T309" s="209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10" t="s">
        <v>220</v>
      </c>
      <c r="AT309" s="210" t="s">
        <v>627</v>
      </c>
      <c r="AU309" s="210" t="s">
        <v>76</v>
      </c>
      <c r="AY309" s="17" t="s">
        <v>206</v>
      </c>
      <c r="BE309" s="211">
        <f>IF(N309="základní",J309,0)</f>
        <v>0</v>
      </c>
      <c r="BF309" s="211">
        <f>IF(N309="snížená",J309,0)</f>
        <v>0</v>
      </c>
      <c r="BG309" s="211">
        <f>IF(N309="zákl. přenesená",J309,0)</f>
        <v>0</v>
      </c>
      <c r="BH309" s="211">
        <f>IF(N309="sníž. přenesená",J309,0)</f>
        <v>0</v>
      </c>
      <c r="BI309" s="211">
        <f>IF(N309="nulová",J309,0)</f>
        <v>0</v>
      </c>
      <c r="BJ309" s="17" t="s">
        <v>83</v>
      </c>
      <c r="BK309" s="211">
        <f>ROUND(I309*H309,2)</f>
        <v>0</v>
      </c>
      <c r="BL309" s="17" t="s">
        <v>220</v>
      </c>
      <c r="BM309" s="210" t="s">
        <v>1690</v>
      </c>
    </row>
    <row r="310" s="2" customFormat="1" ht="24" customHeight="1">
      <c r="A310" s="39"/>
      <c r="B310" s="40"/>
      <c r="C310" s="216" t="s">
        <v>1691</v>
      </c>
      <c r="D310" s="216" t="s">
        <v>627</v>
      </c>
      <c r="E310" s="217" t="s">
        <v>1692</v>
      </c>
      <c r="F310" s="218" t="s">
        <v>1693</v>
      </c>
      <c r="G310" s="219" t="s">
        <v>204</v>
      </c>
      <c r="H310" s="220">
        <v>22</v>
      </c>
      <c r="I310" s="221"/>
      <c r="J310" s="222">
        <f>ROUND(I310*H310,2)</f>
        <v>0</v>
      </c>
      <c r="K310" s="218" t="s">
        <v>212</v>
      </c>
      <c r="L310" s="45"/>
      <c r="M310" s="223" t="s">
        <v>32</v>
      </c>
      <c r="N310" s="224" t="s">
        <v>47</v>
      </c>
      <c r="O310" s="85"/>
      <c r="P310" s="208">
        <f>O310*H310</f>
        <v>0</v>
      </c>
      <c r="Q310" s="208">
        <v>0</v>
      </c>
      <c r="R310" s="208">
        <f>Q310*H310</f>
        <v>0</v>
      </c>
      <c r="S310" s="208">
        <v>0</v>
      </c>
      <c r="T310" s="20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10" t="s">
        <v>220</v>
      </c>
      <c r="AT310" s="210" t="s">
        <v>627</v>
      </c>
      <c r="AU310" s="210" t="s">
        <v>76</v>
      </c>
      <c r="AY310" s="17" t="s">
        <v>206</v>
      </c>
      <c r="BE310" s="211">
        <f>IF(N310="základní",J310,0)</f>
        <v>0</v>
      </c>
      <c r="BF310" s="211">
        <f>IF(N310="snížená",J310,0)</f>
        <v>0</v>
      </c>
      <c r="BG310" s="211">
        <f>IF(N310="zákl. přenesená",J310,0)</f>
        <v>0</v>
      </c>
      <c r="BH310" s="211">
        <f>IF(N310="sníž. přenesená",J310,0)</f>
        <v>0</v>
      </c>
      <c r="BI310" s="211">
        <f>IF(N310="nulová",J310,0)</f>
        <v>0</v>
      </c>
      <c r="BJ310" s="17" t="s">
        <v>83</v>
      </c>
      <c r="BK310" s="211">
        <f>ROUND(I310*H310,2)</f>
        <v>0</v>
      </c>
      <c r="BL310" s="17" t="s">
        <v>220</v>
      </c>
      <c r="BM310" s="210" t="s">
        <v>1694</v>
      </c>
    </row>
    <row r="311" s="2" customFormat="1" ht="36" customHeight="1">
      <c r="A311" s="39"/>
      <c r="B311" s="40"/>
      <c r="C311" s="216" t="s">
        <v>1695</v>
      </c>
      <c r="D311" s="216" t="s">
        <v>627</v>
      </c>
      <c r="E311" s="217" t="s">
        <v>952</v>
      </c>
      <c r="F311" s="218" t="s">
        <v>953</v>
      </c>
      <c r="G311" s="219" t="s">
        <v>239</v>
      </c>
      <c r="H311" s="220">
        <v>20</v>
      </c>
      <c r="I311" s="221"/>
      <c r="J311" s="222">
        <f>ROUND(I311*H311,2)</f>
        <v>0</v>
      </c>
      <c r="K311" s="218" t="s">
        <v>212</v>
      </c>
      <c r="L311" s="45"/>
      <c r="M311" s="223" t="s">
        <v>32</v>
      </c>
      <c r="N311" s="224" t="s">
        <v>47</v>
      </c>
      <c r="O311" s="85"/>
      <c r="P311" s="208">
        <f>O311*H311</f>
        <v>0</v>
      </c>
      <c r="Q311" s="208">
        <v>0</v>
      </c>
      <c r="R311" s="208">
        <f>Q311*H311</f>
        <v>0</v>
      </c>
      <c r="S311" s="208">
        <v>0</v>
      </c>
      <c r="T311" s="20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0" t="s">
        <v>268</v>
      </c>
      <c r="AT311" s="210" t="s">
        <v>627</v>
      </c>
      <c r="AU311" s="210" t="s">
        <v>76</v>
      </c>
      <c r="AY311" s="17" t="s">
        <v>206</v>
      </c>
      <c r="BE311" s="211">
        <f>IF(N311="základní",J311,0)</f>
        <v>0</v>
      </c>
      <c r="BF311" s="211">
        <f>IF(N311="snížená",J311,0)</f>
        <v>0</v>
      </c>
      <c r="BG311" s="211">
        <f>IF(N311="zákl. přenesená",J311,0)</f>
        <v>0</v>
      </c>
      <c r="BH311" s="211">
        <f>IF(N311="sníž. přenesená",J311,0)</f>
        <v>0</v>
      </c>
      <c r="BI311" s="211">
        <f>IF(N311="nulová",J311,0)</f>
        <v>0</v>
      </c>
      <c r="BJ311" s="17" t="s">
        <v>83</v>
      </c>
      <c r="BK311" s="211">
        <f>ROUND(I311*H311,2)</f>
        <v>0</v>
      </c>
      <c r="BL311" s="17" t="s">
        <v>268</v>
      </c>
      <c r="BM311" s="210" t="s">
        <v>1696</v>
      </c>
    </row>
    <row r="312" s="2" customFormat="1" ht="36" customHeight="1">
      <c r="A312" s="39"/>
      <c r="B312" s="40"/>
      <c r="C312" s="216" t="s">
        <v>1697</v>
      </c>
      <c r="D312" s="216" t="s">
        <v>627</v>
      </c>
      <c r="E312" s="217" t="s">
        <v>1698</v>
      </c>
      <c r="F312" s="218" t="s">
        <v>1699</v>
      </c>
      <c r="G312" s="219" t="s">
        <v>204</v>
      </c>
      <c r="H312" s="220">
        <v>6</v>
      </c>
      <c r="I312" s="221"/>
      <c r="J312" s="222">
        <f>ROUND(I312*H312,2)</f>
        <v>0</v>
      </c>
      <c r="K312" s="218" t="s">
        <v>212</v>
      </c>
      <c r="L312" s="45"/>
      <c r="M312" s="223" t="s">
        <v>32</v>
      </c>
      <c r="N312" s="224" t="s">
        <v>47</v>
      </c>
      <c r="O312" s="85"/>
      <c r="P312" s="208">
        <f>O312*H312</f>
        <v>0</v>
      </c>
      <c r="Q312" s="208">
        <v>0</v>
      </c>
      <c r="R312" s="208">
        <f>Q312*H312</f>
        <v>0</v>
      </c>
      <c r="S312" s="208">
        <v>0</v>
      </c>
      <c r="T312" s="20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10" t="s">
        <v>682</v>
      </c>
      <c r="AT312" s="210" t="s">
        <v>627</v>
      </c>
      <c r="AU312" s="210" t="s">
        <v>76</v>
      </c>
      <c r="AY312" s="17" t="s">
        <v>206</v>
      </c>
      <c r="BE312" s="211">
        <f>IF(N312="základní",J312,0)</f>
        <v>0</v>
      </c>
      <c r="BF312" s="211">
        <f>IF(N312="snížená",J312,0)</f>
        <v>0</v>
      </c>
      <c r="BG312" s="211">
        <f>IF(N312="zákl. přenesená",J312,0)</f>
        <v>0</v>
      </c>
      <c r="BH312" s="211">
        <f>IF(N312="sníž. přenesená",J312,0)</f>
        <v>0</v>
      </c>
      <c r="BI312" s="211">
        <f>IF(N312="nulová",J312,0)</f>
        <v>0</v>
      </c>
      <c r="BJ312" s="17" t="s">
        <v>83</v>
      </c>
      <c r="BK312" s="211">
        <f>ROUND(I312*H312,2)</f>
        <v>0</v>
      </c>
      <c r="BL312" s="17" t="s">
        <v>682</v>
      </c>
      <c r="BM312" s="210" t="s">
        <v>1700</v>
      </c>
    </row>
    <row r="313" s="2" customFormat="1" ht="48" customHeight="1">
      <c r="A313" s="39"/>
      <c r="B313" s="40"/>
      <c r="C313" s="216" t="s">
        <v>1701</v>
      </c>
      <c r="D313" s="216" t="s">
        <v>627</v>
      </c>
      <c r="E313" s="217" t="s">
        <v>1702</v>
      </c>
      <c r="F313" s="218" t="s">
        <v>1703</v>
      </c>
      <c r="G313" s="219" t="s">
        <v>204</v>
      </c>
      <c r="H313" s="220">
        <v>1</v>
      </c>
      <c r="I313" s="221"/>
      <c r="J313" s="222">
        <f>ROUND(I313*H313,2)</f>
        <v>0</v>
      </c>
      <c r="K313" s="218" t="s">
        <v>212</v>
      </c>
      <c r="L313" s="45"/>
      <c r="M313" s="223" t="s">
        <v>32</v>
      </c>
      <c r="N313" s="224" t="s">
        <v>47</v>
      </c>
      <c r="O313" s="85"/>
      <c r="P313" s="208">
        <f>O313*H313</f>
        <v>0</v>
      </c>
      <c r="Q313" s="208">
        <v>0</v>
      </c>
      <c r="R313" s="208">
        <f>Q313*H313</f>
        <v>0</v>
      </c>
      <c r="S313" s="208">
        <v>0</v>
      </c>
      <c r="T313" s="20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10" t="s">
        <v>220</v>
      </c>
      <c r="AT313" s="210" t="s">
        <v>627</v>
      </c>
      <c r="AU313" s="210" t="s">
        <v>76</v>
      </c>
      <c r="AY313" s="17" t="s">
        <v>206</v>
      </c>
      <c r="BE313" s="211">
        <f>IF(N313="základní",J313,0)</f>
        <v>0</v>
      </c>
      <c r="BF313" s="211">
        <f>IF(N313="snížená",J313,0)</f>
        <v>0</v>
      </c>
      <c r="BG313" s="211">
        <f>IF(N313="zákl. přenesená",J313,0)</f>
        <v>0</v>
      </c>
      <c r="BH313" s="211">
        <f>IF(N313="sníž. přenesená",J313,0)</f>
        <v>0</v>
      </c>
      <c r="BI313" s="211">
        <f>IF(N313="nulová",J313,0)</f>
        <v>0</v>
      </c>
      <c r="BJ313" s="17" t="s">
        <v>83</v>
      </c>
      <c r="BK313" s="211">
        <f>ROUND(I313*H313,2)</f>
        <v>0</v>
      </c>
      <c r="BL313" s="17" t="s">
        <v>220</v>
      </c>
      <c r="BM313" s="210" t="s">
        <v>1704</v>
      </c>
    </row>
    <row r="314" s="2" customFormat="1" ht="48" customHeight="1">
      <c r="A314" s="39"/>
      <c r="B314" s="40"/>
      <c r="C314" s="216" t="s">
        <v>1705</v>
      </c>
      <c r="D314" s="216" t="s">
        <v>627</v>
      </c>
      <c r="E314" s="217" t="s">
        <v>1706</v>
      </c>
      <c r="F314" s="218" t="s">
        <v>1707</v>
      </c>
      <c r="G314" s="219" t="s">
        <v>204</v>
      </c>
      <c r="H314" s="220">
        <v>1</v>
      </c>
      <c r="I314" s="221"/>
      <c r="J314" s="222">
        <f>ROUND(I314*H314,2)</f>
        <v>0</v>
      </c>
      <c r="K314" s="218" t="s">
        <v>212</v>
      </c>
      <c r="L314" s="45"/>
      <c r="M314" s="223" t="s">
        <v>32</v>
      </c>
      <c r="N314" s="224" t="s">
        <v>47</v>
      </c>
      <c r="O314" s="85"/>
      <c r="P314" s="208">
        <f>O314*H314</f>
        <v>0</v>
      </c>
      <c r="Q314" s="208">
        <v>0</v>
      </c>
      <c r="R314" s="208">
        <f>Q314*H314</f>
        <v>0</v>
      </c>
      <c r="S314" s="208">
        <v>0</v>
      </c>
      <c r="T314" s="20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0" t="s">
        <v>220</v>
      </c>
      <c r="AT314" s="210" t="s">
        <v>627</v>
      </c>
      <c r="AU314" s="210" t="s">
        <v>76</v>
      </c>
      <c r="AY314" s="17" t="s">
        <v>206</v>
      </c>
      <c r="BE314" s="211">
        <f>IF(N314="základní",J314,0)</f>
        <v>0</v>
      </c>
      <c r="BF314" s="211">
        <f>IF(N314="snížená",J314,0)</f>
        <v>0</v>
      </c>
      <c r="BG314" s="211">
        <f>IF(N314="zákl. přenesená",J314,0)</f>
        <v>0</v>
      </c>
      <c r="BH314" s="211">
        <f>IF(N314="sníž. přenesená",J314,0)</f>
        <v>0</v>
      </c>
      <c r="BI314" s="211">
        <f>IF(N314="nulová",J314,0)</f>
        <v>0</v>
      </c>
      <c r="BJ314" s="17" t="s">
        <v>83</v>
      </c>
      <c r="BK314" s="211">
        <f>ROUND(I314*H314,2)</f>
        <v>0</v>
      </c>
      <c r="BL314" s="17" t="s">
        <v>220</v>
      </c>
      <c r="BM314" s="210" t="s">
        <v>1708</v>
      </c>
    </row>
    <row r="315" s="2" customFormat="1" ht="24" customHeight="1">
      <c r="A315" s="39"/>
      <c r="B315" s="40"/>
      <c r="C315" s="216" t="s">
        <v>1709</v>
      </c>
      <c r="D315" s="216" t="s">
        <v>627</v>
      </c>
      <c r="E315" s="217" t="s">
        <v>1710</v>
      </c>
      <c r="F315" s="218" t="s">
        <v>1711</v>
      </c>
      <c r="G315" s="219" t="s">
        <v>204</v>
      </c>
      <c r="H315" s="220">
        <v>1</v>
      </c>
      <c r="I315" s="221"/>
      <c r="J315" s="222">
        <f>ROUND(I315*H315,2)</f>
        <v>0</v>
      </c>
      <c r="K315" s="218" t="s">
        <v>212</v>
      </c>
      <c r="L315" s="45"/>
      <c r="M315" s="223" t="s">
        <v>32</v>
      </c>
      <c r="N315" s="224" t="s">
        <v>47</v>
      </c>
      <c r="O315" s="85"/>
      <c r="P315" s="208">
        <f>O315*H315</f>
        <v>0</v>
      </c>
      <c r="Q315" s="208">
        <v>0</v>
      </c>
      <c r="R315" s="208">
        <f>Q315*H315</f>
        <v>0</v>
      </c>
      <c r="S315" s="208">
        <v>0</v>
      </c>
      <c r="T315" s="20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0" t="s">
        <v>83</v>
      </c>
      <c r="AT315" s="210" t="s">
        <v>627</v>
      </c>
      <c r="AU315" s="210" t="s">
        <v>76</v>
      </c>
      <c r="AY315" s="17" t="s">
        <v>206</v>
      </c>
      <c r="BE315" s="211">
        <f>IF(N315="základní",J315,0)</f>
        <v>0</v>
      </c>
      <c r="BF315" s="211">
        <f>IF(N315="snížená",J315,0)</f>
        <v>0</v>
      </c>
      <c r="BG315" s="211">
        <f>IF(N315="zákl. přenesená",J315,0)</f>
        <v>0</v>
      </c>
      <c r="BH315" s="211">
        <f>IF(N315="sníž. přenesená",J315,0)</f>
        <v>0</v>
      </c>
      <c r="BI315" s="211">
        <f>IF(N315="nulová",J315,0)</f>
        <v>0</v>
      </c>
      <c r="BJ315" s="17" t="s">
        <v>83</v>
      </c>
      <c r="BK315" s="211">
        <f>ROUND(I315*H315,2)</f>
        <v>0</v>
      </c>
      <c r="BL315" s="17" t="s">
        <v>83</v>
      </c>
      <c r="BM315" s="210" t="s">
        <v>1712</v>
      </c>
    </row>
    <row r="316" s="2" customFormat="1" ht="24" customHeight="1">
      <c r="A316" s="39"/>
      <c r="B316" s="40"/>
      <c r="C316" s="216" t="s">
        <v>1713</v>
      </c>
      <c r="D316" s="216" t="s">
        <v>627</v>
      </c>
      <c r="E316" s="217" t="s">
        <v>1714</v>
      </c>
      <c r="F316" s="218" t="s">
        <v>1715</v>
      </c>
      <c r="G316" s="219" t="s">
        <v>204</v>
      </c>
      <c r="H316" s="220">
        <v>2</v>
      </c>
      <c r="I316" s="221"/>
      <c r="J316" s="222">
        <f>ROUND(I316*H316,2)</f>
        <v>0</v>
      </c>
      <c r="K316" s="218" t="s">
        <v>212</v>
      </c>
      <c r="L316" s="45"/>
      <c r="M316" s="223" t="s">
        <v>32</v>
      </c>
      <c r="N316" s="224" t="s">
        <v>47</v>
      </c>
      <c r="O316" s="85"/>
      <c r="P316" s="208">
        <f>O316*H316</f>
        <v>0</v>
      </c>
      <c r="Q316" s="208">
        <v>0</v>
      </c>
      <c r="R316" s="208">
        <f>Q316*H316</f>
        <v>0</v>
      </c>
      <c r="S316" s="208">
        <v>0</v>
      </c>
      <c r="T316" s="209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10" t="s">
        <v>83</v>
      </c>
      <c r="AT316" s="210" t="s">
        <v>627</v>
      </c>
      <c r="AU316" s="210" t="s">
        <v>76</v>
      </c>
      <c r="AY316" s="17" t="s">
        <v>206</v>
      </c>
      <c r="BE316" s="211">
        <f>IF(N316="základní",J316,0)</f>
        <v>0</v>
      </c>
      <c r="BF316" s="211">
        <f>IF(N316="snížená",J316,0)</f>
        <v>0</v>
      </c>
      <c r="BG316" s="211">
        <f>IF(N316="zákl. přenesená",J316,0)</f>
        <v>0</v>
      </c>
      <c r="BH316" s="211">
        <f>IF(N316="sníž. přenesená",J316,0)</f>
        <v>0</v>
      </c>
      <c r="BI316" s="211">
        <f>IF(N316="nulová",J316,0)</f>
        <v>0</v>
      </c>
      <c r="BJ316" s="17" t="s">
        <v>83</v>
      </c>
      <c r="BK316" s="211">
        <f>ROUND(I316*H316,2)</f>
        <v>0</v>
      </c>
      <c r="BL316" s="17" t="s">
        <v>83</v>
      </c>
      <c r="BM316" s="210" t="s">
        <v>1716</v>
      </c>
    </row>
    <row r="317" s="2" customFormat="1" ht="24" customHeight="1">
      <c r="A317" s="39"/>
      <c r="B317" s="40"/>
      <c r="C317" s="216" t="s">
        <v>1717</v>
      </c>
      <c r="D317" s="216" t="s">
        <v>627</v>
      </c>
      <c r="E317" s="217" t="s">
        <v>1718</v>
      </c>
      <c r="F317" s="218" t="s">
        <v>1719</v>
      </c>
      <c r="G317" s="219" t="s">
        <v>204</v>
      </c>
      <c r="H317" s="220">
        <v>1</v>
      </c>
      <c r="I317" s="221"/>
      <c r="J317" s="222">
        <f>ROUND(I317*H317,2)</f>
        <v>0</v>
      </c>
      <c r="K317" s="218" t="s">
        <v>212</v>
      </c>
      <c r="L317" s="45"/>
      <c r="M317" s="223" t="s">
        <v>32</v>
      </c>
      <c r="N317" s="224" t="s">
        <v>47</v>
      </c>
      <c r="O317" s="85"/>
      <c r="P317" s="208">
        <f>O317*H317</f>
        <v>0</v>
      </c>
      <c r="Q317" s="208">
        <v>0</v>
      </c>
      <c r="R317" s="208">
        <f>Q317*H317</f>
        <v>0</v>
      </c>
      <c r="S317" s="208">
        <v>0</v>
      </c>
      <c r="T317" s="20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0" t="s">
        <v>220</v>
      </c>
      <c r="AT317" s="210" t="s">
        <v>627</v>
      </c>
      <c r="AU317" s="210" t="s">
        <v>76</v>
      </c>
      <c r="AY317" s="17" t="s">
        <v>206</v>
      </c>
      <c r="BE317" s="211">
        <f>IF(N317="základní",J317,0)</f>
        <v>0</v>
      </c>
      <c r="BF317" s="211">
        <f>IF(N317="snížená",J317,0)</f>
        <v>0</v>
      </c>
      <c r="BG317" s="211">
        <f>IF(N317="zákl. přenesená",J317,0)</f>
        <v>0</v>
      </c>
      <c r="BH317" s="211">
        <f>IF(N317="sníž. přenesená",J317,0)</f>
        <v>0</v>
      </c>
      <c r="BI317" s="211">
        <f>IF(N317="nulová",J317,0)</f>
        <v>0</v>
      </c>
      <c r="BJ317" s="17" t="s">
        <v>83</v>
      </c>
      <c r="BK317" s="211">
        <f>ROUND(I317*H317,2)</f>
        <v>0</v>
      </c>
      <c r="BL317" s="17" t="s">
        <v>220</v>
      </c>
      <c r="BM317" s="210" t="s">
        <v>1720</v>
      </c>
    </row>
    <row r="318" s="2" customFormat="1" ht="24" customHeight="1">
      <c r="A318" s="39"/>
      <c r="B318" s="40"/>
      <c r="C318" s="216" t="s">
        <v>1721</v>
      </c>
      <c r="D318" s="216" t="s">
        <v>627</v>
      </c>
      <c r="E318" s="217" t="s">
        <v>1722</v>
      </c>
      <c r="F318" s="218" t="s">
        <v>1723</v>
      </c>
      <c r="G318" s="219" t="s">
        <v>204</v>
      </c>
      <c r="H318" s="220">
        <v>7</v>
      </c>
      <c r="I318" s="221"/>
      <c r="J318" s="222">
        <f>ROUND(I318*H318,2)</f>
        <v>0</v>
      </c>
      <c r="K318" s="218" t="s">
        <v>212</v>
      </c>
      <c r="L318" s="45"/>
      <c r="M318" s="223" t="s">
        <v>32</v>
      </c>
      <c r="N318" s="224" t="s">
        <v>47</v>
      </c>
      <c r="O318" s="85"/>
      <c r="P318" s="208">
        <f>O318*H318</f>
        <v>0</v>
      </c>
      <c r="Q318" s="208">
        <v>0</v>
      </c>
      <c r="R318" s="208">
        <f>Q318*H318</f>
        <v>0</v>
      </c>
      <c r="S318" s="208">
        <v>0</v>
      </c>
      <c r="T318" s="20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10" t="s">
        <v>220</v>
      </c>
      <c r="AT318" s="210" t="s">
        <v>627</v>
      </c>
      <c r="AU318" s="210" t="s">
        <v>76</v>
      </c>
      <c r="AY318" s="17" t="s">
        <v>206</v>
      </c>
      <c r="BE318" s="211">
        <f>IF(N318="základní",J318,0)</f>
        <v>0</v>
      </c>
      <c r="BF318" s="211">
        <f>IF(N318="snížená",J318,0)</f>
        <v>0</v>
      </c>
      <c r="BG318" s="211">
        <f>IF(N318="zákl. přenesená",J318,0)</f>
        <v>0</v>
      </c>
      <c r="BH318" s="211">
        <f>IF(N318="sníž. přenesená",J318,0)</f>
        <v>0</v>
      </c>
      <c r="BI318" s="211">
        <f>IF(N318="nulová",J318,0)</f>
        <v>0</v>
      </c>
      <c r="BJ318" s="17" t="s">
        <v>83</v>
      </c>
      <c r="BK318" s="211">
        <f>ROUND(I318*H318,2)</f>
        <v>0</v>
      </c>
      <c r="BL318" s="17" t="s">
        <v>220</v>
      </c>
      <c r="BM318" s="210" t="s">
        <v>1724</v>
      </c>
    </row>
    <row r="319" s="2" customFormat="1" ht="24" customHeight="1">
      <c r="A319" s="39"/>
      <c r="B319" s="40"/>
      <c r="C319" s="216" t="s">
        <v>1725</v>
      </c>
      <c r="D319" s="216" t="s">
        <v>627</v>
      </c>
      <c r="E319" s="217" t="s">
        <v>1726</v>
      </c>
      <c r="F319" s="218" t="s">
        <v>1727</v>
      </c>
      <c r="G319" s="219" t="s">
        <v>204</v>
      </c>
      <c r="H319" s="220">
        <v>1</v>
      </c>
      <c r="I319" s="221"/>
      <c r="J319" s="222">
        <f>ROUND(I319*H319,2)</f>
        <v>0</v>
      </c>
      <c r="K319" s="218" t="s">
        <v>212</v>
      </c>
      <c r="L319" s="45"/>
      <c r="M319" s="223" t="s">
        <v>32</v>
      </c>
      <c r="N319" s="224" t="s">
        <v>47</v>
      </c>
      <c r="O319" s="85"/>
      <c r="P319" s="208">
        <f>O319*H319</f>
        <v>0</v>
      </c>
      <c r="Q319" s="208">
        <v>0</v>
      </c>
      <c r="R319" s="208">
        <f>Q319*H319</f>
        <v>0</v>
      </c>
      <c r="S319" s="208">
        <v>0</v>
      </c>
      <c r="T319" s="20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10" t="s">
        <v>220</v>
      </c>
      <c r="AT319" s="210" t="s">
        <v>627</v>
      </c>
      <c r="AU319" s="210" t="s">
        <v>76</v>
      </c>
      <c r="AY319" s="17" t="s">
        <v>206</v>
      </c>
      <c r="BE319" s="211">
        <f>IF(N319="základní",J319,0)</f>
        <v>0</v>
      </c>
      <c r="BF319" s="211">
        <f>IF(N319="snížená",J319,0)</f>
        <v>0</v>
      </c>
      <c r="BG319" s="211">
        <f>IF(N319="zákl. přenesená",J319,0)</f>
        <v>0</v>
      </c>
      <c r="BH319" s="211">
        <f>IF(N319="sníž. přenesená",J319,0)</f>
        <v>0</v>
      </c>
      <c r="BI319" s="211">
        <f>IF(N319="nulová",J319,0)</f>
        <v>0</v>
      </c>
      <c r="BJ319" s="17" t="s">
        <v>83</v>
      </c>
      <c r="BK319" s="211">
        <f>ROUND(I319*H319,2)</f>
        <v>0</v>
      </c>
      <c r="BL319" s="17" t="s">
        <v>220</v>
      </c>
      <c r="BM319" s="210" t="s">
        <v>1728</v>
      </c>
    </row>
    <row r="320" s="2" customFormat="1" ht="24" customHeight="1">
      <c r="A320" s="39"/>
      <c r="B320" s="40"/>
      <c r="C320" s="216" t="s">
        <v>1729</v>
      </c>
      <c r="D320" s="216" t="s">
        <v>627</v>
      </c>
      <c r="E320" s="217" t="s">
        <v>1730</v>
      </c>
      <c r="F320" s="218" t="s">
        <v>1731</v>
      </c>
      <c r="G320" s="219" t="s">
        <v>239</v>
      </c>
      <c r="H320" s="220">
        <v>16</v>
      </c>
      <c r="I320" s="221"/>
      <c r="J320" s="222">
        <f>ROUND(I320*H320,2)</f>
        <v>0</v>
      </c>
      <c r="K320" s="218" t="s">
        <v>212</v>
      </c>
      <c r="L320" s="45"/>
      <c r="M320" s="223" t="s">
        <v>32</v>
      </c>
      <c r="N320" s="224" t="s">
        <v>47</v>
      </c>
      <c r="O320" s="85"/>
      <c r="P320" s="208">
        <f>O320*H320</f>
        <v>0</v>
      </c>
      <c r="Q320" s="208">
        <v>0</v>
      </c>
      <c r="R320" s="208">
        <f>Q320*H320</f>
        <v>0</v>
      </c>
      <c r="S320" s="208">
        <v>0</v>
      </c>
      <c r="T320" s="20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10" t="s">
        <v>268</v>
      </c>
      <c r="AT320" s="210" t="s">
        <v>627</v>
      </c>
      <c r="AU320" s="210" t="s">
        <v>76</v>
      </c>
      <c r="AY320" s="17" t="s">
        <v>206</v>
      </c>
      <c r="BE320" s="211">
        <f>IF(N320="základní",J320,0)</f>
        <v>0</v>
      </c>
      <c r="BF320" s="211">
        <f>IF(N320="snížená",J320,0)</f>
        <v>0</v>
      </c>
      <c r="BG320" s="211">
        <f>IF(N320="zákl. přenesená",J320,0)</f>
        <v>0</v>
      </c>
      <c r="BH320" s="211">
        <f>IF(N320="sníž. přenesená",J320,0)</f>
        <v>0</v>
      </c>
      <c r="BI320" s="211">
        <f>IF(N320="nulová",J320,0)</f>
        <v>0</v>
      </c>
      <c r="BJ320" s="17" t="s">
        <v>83</v>
      </c>
      <c r="BK320" s="211">
        <f>ROUND(I320*H320,2)</f>
        <v>0</v>
      </c>
      <c r="BL320" s="17" t="s">
        <v>268</v>
      </c>
      <c r="BM320" s="210" t="s">
        <v>1732</v>
      </c>
    </row>
    <row r="321" s="2" customFormat="1" ht="24" customHeight="1">
      <c r="A321" s="39"/>
      <c r="B321" s="40"/>
      <c r="C321" s="216" t="s">
        <v>1733</v>
      </c>
      <c r="D321" s="216" t="s">
        <v>627</v>
      </c>
      <c r="E321" s="217" t="s">
        <v>721</v>
      </c>
      <c r="F321" s="218" t="s">
        <v>722</v>
      </c>
      <c r="G321" s="219" t="s">
        <v>204</v>
      </c>
      <c r="H321" s="220">
        <v>5</v>
      </c>
      <c r="I321" s="221"/>
      <c r="J321" s="222">
        <f>ROUND(I321*H321,2)</f>
        <v>0</v>
      </c>
      <c r="K321" s="218" t="s">
        <v>212</v>
      </c>
      <c r="L321" s="45"/>
      <c r="M321" s="223" t="s">
        <v>32</v>
      </c>
      <c r="N321" s="224" t="s">
        <v>47</v>
      </c>
      <c r="O321" s="85"/>
      <c r="P321" s="208">
        <f>O321*H321</f>
        <v>0</v>
      </c>
      <c r="Q321" s="208">
        <v>0</v>
      </c>
      <c r="R321" s="208">
        <f>Q321*H321</f>
        <v>0</v>
      </c>
      <c r="S321" s="208">
        <v>0</v>
      </c>
      <c r="T321" s="20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0" t="s">
        <v>220</v>
      </c>
      <c r="AT321" s="210" t="s">
        <v>627</v>
      </c>
      <c r="AU321" s="210" t="s">
        <v>76</v>
      </c>
      <c r="AY321" s="17" t="s">
        <v>206</v>
      </c>
      <c r="BE321" s="211">
        <f>IF(N321="základní",J321,0)</f>
        <v>0</v>
      </c>
      <c r="BF321" s="211">
        <f>IF(N321="snížená",J321,0)</f>
        <v>0</v>
      </c>
      <c r="BG321" s="211">
        <f>IF(N321="zákl. přenesená",J321,0)</f>
        <v>0</v>
      </c>
      <c r="BH321" s="211">
        <f>IF(N321="sníž. přenesená",J321,0)</f>
        <v>0</v>
      </c>
      <c r="BI321" s="211">
        <f>IF(N321="nulová",J321,0)</f>
        <v>0</v>
      </c>
      <c r="BJ321" s="17" t="s">
        <v>83</v>
      </c>
      <c r="BK321" s="211">
        <f>ROUND(I321*H321,2)</f>
        <v>0</v>
      </c>
      <c r="BL321" s="17" t="s">
        <v>220</v>
      </c>
      <c r="BM321" s="210" t="s">
        <v>1734</v>
      </c>
    </row>
    <row r="322" s="2" customFormat="1" ht="24" customHeight="1">
      <c r="A322" s="39"/>
      <c r="B322" s="40"/>
      <c r="C322" s="216" t="s">
        <v>1735</v>
      </c>
      <c r="D322" s="216" t="s">
        <v>627</v>
      </c>
      <c r="E322" s="217" t="s">
        <v>1736</v>
      </c>
      <c r="F322" s="218" t="s">
        <v>1737</v>
      </c>
      <c r="G322" s="219" t="s">
        <v>204</v>
      </c>
      <c r="H322" s="220">
        <v>1</v>
      </c>
      <c r="I322" s="221"/>
      <c r="J322" s="222">
        <f>ROUND(I322*H322,2)</f>
        <v>0</v>
      </c>
      <c r="K322" s="218" t="s">
        <v>212</v>
      </c>
      <c r="L322" s="45"/>
      <c r="M322" s="223" t="s">
        <v>32</v>
      </c>
      <c r="N322" s="224" t="s">
        <v>47</v>
      </c>
      <c r="O322" s="85"/>
      <c r="P322" s="208">
        <f>O322*H322</f>
        <v>0</v>
      </c>
      <c r="Q322" s="208">
        <v>0</v>
      </c>
      <c r="R322" s="208">
        <f>Q322*H322</f>
        <v>0</v>
      </c>
      <c r="S322" s="208">
        <v>0</v>
      </c>
      <c r="T322" s="20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0" t="s">
        <v>220</v>
      </c>
      <c r="AT322" s="210" t="s">
        <v>627</v>
      </c>
      <c r="AU322" s="210" t="s">
        <v>76</v>
      </c>
      <c r="AY322" s="17" t="s">
        <v>206</v>
      </c>
      <c r="BE322" s="211">
        <f>IF(N322="základní",J322,0)</f>
        <v>0</v>
      </c>
      <c r="BF322" s="211">
        <f>IF(N322="snížená",J322,0)</f>
        <v>0</v>
      </c>
      <c r="BG322" s="211">
        <f>IF(N322="zákl. přenesená",J322,0)</f>
        <v>0</v>
      </c>
      <c r="BH322" s="211">
        <f>IF(N322="sníž. přenesená",J322,0)</f>
        <v>0</v>
      </c>
      <c r="BI322" s="211">
        <f>IF(N322="nulová",J322,0)</f>
        <v>0</v>
      </c>
      <c r="BJ322" s="17" t="s">
        <v>83</v>
      </c>
      <c r="BK322" s="211">
        <f>ROUND(I322*H322,2)</f>
        <v>0</v>
      </c>
      <c r="BL322" s="17" t="s">
        <v>220</v>
      </c>
      <c r="BM322" s="210" t="s">
        <v>1738</v>
      </c>
    </row>
    <row r="323" s="2" customFormat="1" ht="24" customHeight="1">
      <c r="A323" s="39"/>
      <c r="B323" s="40"/>
      <c r="C323" s="216" t="s">
        <v>1739</v>
      </c>
      <c r="D323" s="216" t="s">
        <v>627</v>
      </c>
      <c r="E323" s="217" t="s">
        <v>1740</v>
      </c>
      <c r="F323" s="218" t="s">
        <v>1741</v>
      </c>
      <c r="G323" s="219" t="s">
        <v>204</v>
      </c>
      <c r="H323" s="220">
        <v>1</v>
      </c>
      <c r="I323" s="221"/>
      <c r="J323" s="222">
        <f>ROUND(I323*H323,2)</f>
        <v>0</v>
      </c>
      <c r="K323" s="218" t="s">
        <v>212</v>
      </c>
      <c r="L323" s="45"/>
      <c r="M323" s="223" t="s">
        <v>32</v>
      </c>
      <c r="N323" s="224" t="s">
        <v>47</v>
      </c>
      <c r="O323" s="85"/>
      <c r="P323" s="208">
        <f>O323*H323</f>
        <v>0</v>
      </c>
      <c r="Q323" s="208">
        <v>0</v>
      </c>
      <c r="R323" s="208">
        <f>Q323*H323</f>
        <v>0</v>
      </c>
      <c r="S323" s="208">
        <v>0</v>
      </c>
      <c r="T323" s="209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10" t="s">
        <v>220</v>
      </c>
      <c r="AT323" s="210" t="s">
        <v>627</v>
      </c>
      <c r="AU323" s="210" t="s">
        <v>76</v>
      </c>
      <c r="AY323" s="17" t="s">
        <v>206</v>
      </c>
      <c r="BE323" s="211">
        <f>IF(N323="základní",J323,0)</f>
        <v>0</v>
      </c>
      <c r="BF323" s="211">
        <f>IF(N323="snížená",J323,0)</f>
        <v>0</v>
      </c>
      <c r="BG323" s="211">
        <f>IF(N323="zákl. přenesená",J323,0)</f>
        <v>0</v>
      </c>
      <c r="BH323" s="211">
        <f>IF(N323="sníž. přenesená",J323,0)</f>
        <v>0</v>
      </c>
      <c r="BI323" s="211">
        <f>IF(N323="nulová",J323,0)</f>
        <v>0</v>
      </c>
      <c r="BJ323" s="17" t="s">
        <v>83</v>
      </c>
      <c r="BK323" s="211">
        <f>ROUND(I323*H323,2)</f>
        <v>0</v>
      </c>
      <c r="BL323" s="17" t="s">
        <v>220</v>
      </c>
      <c r="BM323" s="210" t="s">
        <v>1742</v>
      </c>
    </row>
    <row r="324" s="2" customFormat="1" ht="24" customHeight="1">
      <c r="A324" s="39"/>
      <c r="B324" s="40"/>
      <c r="C324" s="216" t="s">
        <v>1743</v>
      </c>
      <c r="D324" s="216" t="s">
        <v>627</v>
      </c>
      <c r="E324" s="217" t="s">
        <v>724</v>
      </c>
      <c r="F324" s="218" t="s">
        <v>725</v>
      </c>
      <c r="G324" s="219" t="s">
        <v>204</v>
      </c>
      <c r="H324" s="220">
        <v>438</v>
      </c>
      <c r="I324" s="221"/>
      <c r="J324" s="222">
        <f>ROUND(I324*H324,2)</f>
        <v>0</v>
      </c>
      <c r="K324" s="218" t="s">
        <v>212</v>
      </c>
      <c r="L324" s="45"/>
      <c r="M324" s="223" t="s">
        <v>32</v>
      </c>
      <c r="N324" s="224" t="s">
        <v>47</v>
      </c>
      <c r="O324" s="85"/>
      <c r="P324" s="208">
        <f>O324*H324</f>
        <v>0</v>
      </c>
      <c r="Q324" s="208">
        <v>0</v>
      </c>
      <c r="R324" s="208">
        <f>Q324*H324</f>
        <v>0</v>
      </c>
      <c r="S324" s="208">
        <v>0</v>
      </c>
      <c r="T324" s="20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0" t="s">
        <v>220</v>
      </c>
      <c r="AT324" s="210" t="s">
        <v>627</v>
      </c>
      <c r="AU324" s="210" t="s">
        <v>76</v>
      </c>
      <c r="AY324" s="17" t="s">
        <v>206</v>
      </c>
      <c r="BE324" s="211">
        <f>IF(N324="základní",J324,0)</f>
        <v>0</v>
      </c>
      <c r="BF324" s="211">
        <f>IF(N324="snížená",J324,0)</f>
        <v>0</v>
      </c>
      <c r="BG324" s="211">
        <f>IF(N324="zákl. přenesená",J324,0)</f>
        <v>0</v>
      </c>
      <c r="BH324" s="211">
        <f>IF(N324="sníž. přenesená",J324,0)</f>
        <v>0</v>
      </c>
      <c r="BI324" s="211">
        <f>IF(N324="nulová",J324,0)</f>
        <v>0</v>
      </c>
      <c r="BJ324" s="17" t="s">
        <v>83</v>
      </c>
      <c r="BK324" s="211">
        <f>ROUND(I324*H324,2)</f>
        <v>0</v>
      </c>
      <c r="BL324" s="17" t="s">
        <v>220</v>
      </c>
      <c r="BM324" s="210" t="s">
        <v>1744</v>
      </c>
    </row>
    <row r="325" s="2" customFormat="1" ht="36" customHeight="1">
      <c r="A325" s="39"/>
      <c r="B325" s="40"/>
      <c r="C325" s="216" t="s">
        <v>1745</v>
      </c>
      <c r="D325" s="216" t="s">
        <v>627</v>
      </c>
      <c r="E325" s="217" t="s">
        <v>1746</v>
      </c>
      <c r="F325" s="218" t="s">
        <v>1747</v>
      </c>
      <c r="G325" s="219" t="s">
        <v>204</v>
      </c>
      <c r="H325" s="220">
        <v>2</v>
      </c>
      <c r="I325" s="221"/>
      <c r="J325" s="222">
        <f>ROUND(I325*H325,2)</f>
        <v>0</v>
      </c>
      <c r="K325" s="218" t="s">
        <v>212</v>
      </c>
      <c r="L325" s="45"/>
      <c r="M325" s="223" t="s">
        <v>32</v>
      </c>
      <c r="N325" s="224" t="s">
        <v>47</v>
      </c>
      <c r="O325" s="85"/>
      <c r="P325" s="208">
        <f>O325*H325</f>
        <v>0</v>
      </c>
      <c r="Q325" s="208">
        <v>0</v>
      </c>
      <c r="R325" s="208">
        <f>Q325*H325</f>
        <v>0</v>
      </c>
      <c r="S325" s="208">
        <v>0</v>
      </c>
      <c r="T325" s="20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0" t="s">
        <v>682</v>
      </c>
      <c r="AT325" s="210" t="s">
        <v>627</v>
      </c>
      <c r="AU325" s="210" t="s">
        <v>76</v>
      </c>
      <c r="AY325" s="17" t="s">
        <v>206</v>
      </c>
      <c r="BE325" s="211">
        <f>IF(N325="základní",J325,0)</f>
        <v>0</v>
      </c>
      <c r="BF325" s="211">
        <f>IF(N325="snížená",J325,0)</f>
        <v>0</v>
      </c>
      <c r="BG325" s="211">
        <f>IF(N325="zákl. přenesená",J325,0)</f>
        <v>0</v>
      </c>
      <c r="BH325" s="211">
        <f>IF(N325="sníž. přenesená",J325,0)</f>
        <v>0</v>
      </c>
      <c r="BI325" s="211">
        <f>IF(N325="nulová",J325,0)</f>
        <v>0</v>
      </c>
      <c r="BJ325" s="17" t="s">
        <v>83</v>
      </c>
      <c r="BK325" s="211">
        <f>ROUND(I325*H325,2)</f>
        <v>0</v>
      </c>
      <c r="BL325" s="17" t="s">
        <v>682</v>
      </c>
      <c r="BM325" s="210" t="s">
        <v>1748</v>
      </c>
    </row>
    <row r="326" s="2" customFormat="1" ht="48" customHeight="1">
      <c r="A326" s="39"/>
      <c r="B326" s="40"/>
      <c r="C326" s="216" t="s">
        <v>1749</v>
      </c>
      <c r="D326" s="216" t="s">
        <v>627</v>
      </c>
      <c r="E326" s="217" t="s">
        <v>964</v>
      </c>
      <c r="F326" s="218" t="s">
        <v>965</v>
      </c>
      <c r="G326" s="219" t="s">
        <v>331</v>
      </c>
      <c r="H326" s="220">
        <v>0.055</v>
      </c>
      <c r="I326" s="221"/>
      <c r="J326" s="222">
        <f>ROUND(I326*H326,2)</f>
        <v>0</v>
      </c>
      <c r="K326" s="218" t="s">
        <v>212</v>
      </c>
      <c r="L326" s="45"/>
      <c r="M326" s="223" t="s">
        <v>32</v>
      </c>
      <c r="N326" s="224" t="s">
        <v>47</v>
      </c>
      <c r="O326" s="85"/>
      <c r="P326" s="208">
        <f>O326*H326</f>
        <v>0</v>
      </c>
      <c r="Q326" s="208">
        <v>0</v>
      </c>
      <c r="R326" s="208">
        <f>Q326*H326</f>
        <v>0</v>
      </c>
      <c r="S326" s="208">
        <v>0</v>
      </c>
      <c r="T326" s="20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10" t="s">
        <v>929</v>
      </c>
      <c r="AT326" s="210" t="s">
        <v>627</v>
      </c>
      <c r="AU326" s="210" t="s">
        <v>76</v>
      </c>
      <c r="AY326" s="17" t="s">
        <v>206</v>
      </c>
      <c r="BE326" s="211">
        <f>IF(N326="základní",J326,0)</f>
        <v>0</v>
      </c>
      <c r="BF326" s="211">
        <f>IF(N326="snížená",J326,0)</f>
        <v>0</v>
      </c>
      <c r="BG326" s="211">
        <f>IF(N326="zákl. přenesená",J326,0)</f>
        <v>0</v>
      </c>
      <c r="BH326" s="211">
        <f>IF(N326="sníž. přenesená",J326,0)</f>
        <v>0</v>
      </c>
      <c r="BI326" s="211">
        <f>IF(N326="nulová",J326,0)</f>
        <v>0</v>
      </c>
      <c r="BJ326" s="17" t="s">
        <v>83</v>
      </c>
      <c r="BK326" s="211">
        <f>ROUND(I326*H326,2)</f>
        <v>0</v>
      </c>
      <c r="BL326" s="17" t="s">
        <v>929</v>
      </c>
      <c r="BM326" s="210" t="s">
        <v>1750</v>
      </c>
    </row>
    <row r="327" s="2" customFormat="1">
      <c r="A327" s="39"/>
      <c r="B327" s="40"/>
      <c r="C327" s="41"/>
      <c r="D327" s="212" t="s">
        <v>931</v>
      </c>
      <c r="E327" s="41"/>
      <c r="F327" s="213" t="s">
        <v>967</v>
      </c>
      <c r="G327" s="41"/>
      <c r="H327" s="41"/>
      <c r="I327" s="147"/>
      <c r="J327" s="41"/>
      <c r="K327" s="41"/>
      <c r="L327" s="45"/>
      <c r="M327" s="214"/>
      <c r="N327" s="215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7" t="s">
        <v>931</v>
      </c>
      <c r="AU327" s="17" t="s">
        <v>76</v>
      </c>
    </row>
    <row r="328" s="2" customFormat="1" ht="24" customHeight="1">
      <c r="A328" s="39"/>
      <c r="B328" s="40"/>
      <c r="C328" s="216" t="s">
        <v>1751</v>
      </c>
      <c r="D328" s="216" t="s">
        <v>627</v>
      </c>
      <c r="E328" s="217" t="s">
        <v>1029</v>
      </c>
      <c r="F328" s="218" t="s">
        <v>1030</v>
      </c>
      <c r="G328" s="219" t="s">
        <v>204</v>
      </c>
      <c r="H328" s="220">
        <v>1</v>
      </c>
      <c r="I328" s="221"/>
      <c r="J328" s="222">
        <f>ROUND(I328*H328,2)</f>
        <v>0</v>
      </c>
      <c r="K328" s="218" t="s">
        <v>212</v>
      </c>
      <c r="L328" s="45"/>
      <c r="M328" s="223" t="s">
        <v>32</v>
      </c>
      <c r="N328" s="224" t="s">
        <v>47</v>
      </c>
      <c r="O328" s="85"/>
      <c r="P328" s="208">
        <f>O328*H328</f>
        <v>0</v>
      </c>
      <c r="Q328" s="208">
        <v>0</v>
      </c>
      <c r="R328" s="208">
        <f>Q328*H328</f>
        <v>0</v>
      </c>
      <c r="S328" s="208">
        <v>0</v>
      </c>
      <c r="T328" s="20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10" t="s">
        <v>83</v>
      </c>
      <c r="AT328" s="210" t="s">
        <v>627</v>
      </c>
      <c r="AU328" s="210" t="s">
        <v>76</v>
      </c>
      <c r="AY328" s="17" t="s">
        <v>206</v>
      </c>
      <c r="BE328" s="211">
        <f>IF(N328="základní",J328,0)</f>
        <v>0</v>
      </c>
      <c r="BF328" s="211">
        <f>IF(N328="snížená",J328,0)</f>
        <v>0</v>
      </c>
      <c r="BG328" s="211">
        <f>IF(N328="zákl. přenesená",J328,0)</f>
        <v>0</v>
      </c>
      <c r="BH328" s="211">
        <f>IF(N328="sníž. přenesená",J328,0)</f>
        <v>0</v>
      </c>
      <c r="BI328" s="211">
        <f>IF(N328="nulová",J328,0)</f>
        <v>0</v>
      </c>
      <c r="BJ328" s="17" t="s">
        <v>83</v>
      </c>
      <c r="BK328" s="211">
        <f>ROUND(I328*H328,2)</f>
        <v>0</v>
      </c>
      <c r="BL328" s="17" t="s">
        <v>83</v>
      </c>
      <c r="BM328" s="210" t="s">
        <v>1752</v>
      </c>
    </row>
    <row r="329" s="2" customFormat="1" ht="24" customHeight="1">
      <c r="A329" s="39"/>
      <c r="B329" s="40"/>
      <c r="C329" s="216" t="s">
        <v>1753</v>
      </c>
      <c r="D329" s="216" t="s">
        <v>627</v>
      </c>
      <c r="E329" s="217" t="s">
        <v>1037</v>
      </c>
      <c r="F329" s="218" t="s">
        <v>1038</v>
      </c>
      <c r="G329" s="219" t="s">
        <v>204</v>
      </c>
      <c r="H329" s="220">
        <v>18</v>
      </c>
      <c r="I329" s="221"/>
      <c r="J329" s="222">
        <f>ROUND(I329*H329,2)</f>
        <v>0</v>
      </c>
      <c r="K329" s="218" t="s">
        <v>212</v>
      </c>
      <c r="L329" s="45"/>
      <c r="M329" s="223" t="s">
        <v>32</v>
      </c>
      <c r="N329" s="224" t="s">
        <v>47</v>
      </c>
      <c r="O329" s="85"/>
      <c r="P329" s="208">
        <f>O329*H329</f>
        <v>0</v>
      </c>
      <c r="Q329" s="208">
        <v>0</v>
      </c>
      <c r="R329" s="208">
        <f>Q329*H329</f>
        <v>0</v>
      </c>
      <c r="S329" s="208">
        <v>0</v>
      </c>
      <c r="T329" s="20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10" t="s">
        <v>83</v>
      </c>
      <c r="AT329" s="210" t="s">
        <v>627</v>
      </c>
      <c r="AU329" s="210" t="s">
        <v>76</v>
      </c>
      <c r="AY329" s="17" t="s">
        <v>206</v>
      </c>
      <c r="BE329" s="211">
        <f>IF(N329="základní",J329,0)</f>
        <v>0</v>
      </c>
      <c r="BF329" s="211">
        <f>IF(N329="snížená",J329,0)</f>
        <v>0</v>
      </c>
      <c r="BG329" s="211">
        <f>IF(N329="zákl. přenesená",J329,0)</f>
        <v>0</v>
      </c>
      <c r="BH329" s="211">
        <f>IF(N329="sníž. přenesená",J329,0)</f>
        <v>0</v>
      </c>
      <c r="BI329" s="211">
        <f>IF(N329="nulová",J329,0)</f>
        <v>0</v>
      </c>
      <c r="BJ329" s="17" t="s">
        <v>83</v>
      </c>
      <c r="BK329" s="211">
        <f>ROUND(I329*H329,2)</f>
        <v>0</v>
      </c>
      <c r="BL329" s="17" t="s">
        <v>83</v>
      </c>
      <c r="BM329" s="210" t="s">
        <v>1754</v>
      </c>
    </row>
    <row r="330" s="2" customFormat="1" ht="24" customHeight="1">
      <c r="A330" s="39"/>
      <c r="B330" s="40"/>
      <c r="C330" s="216" t="s">
        <v>1755</v>
      </c>
      <c r="D330" s="216" t="s">
        <v>627</v>
      </c>
      <c r="E330" s="217" t="s">
        <v>1041</v>
      </c>
      <c r="F330" s="218" t="s">
        <v>1042</v>
      </c>
      <c r="G330" s="219" t="s">
        <v>204</v>
      </c>
      <c r="H330" s="220">
        <v>21</v>
      </c>
      <c r="I330" s="221"/>
      <c r="J330" s="222">
        <f>ROUND(I330*H330,2)</f>
        <v>0</v>
      </c>
      <c r="K330" s="218" t="s">
        <v>212</v>
      </c>
      <c r="L330" s="45"/>
      <c r="M330" s="223" t="s">
        <v>32</v>
      </c>
      <c r="N330" s="224" t="s">
        <v>47</v>
      </c>
      <c r="O330" s="85"/>
      <c r="P330" s="208">
        <f>O330*H330</f>
        <v>0</v>
      </c>
      <c r="Q330" s="208">
        <v>0</v>
      </c>
      <c r="R330" s="208">
        <f>Q330*H330</f>
        <v>0</v>
      </c>
      <c r="S330" s="208">
        <v>0</v>
      </c>
      <c r="T330" s="20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0" t="s">
        <v>83</v>
      </c>
      <c r="AT330" s="210" t="s">
        <v>627</v>
      </c>
      <c r="AU330" s="210" t="s">
        <v>76</v>
      </c>
      <c r="AY330" s="17" t="s">
        <v>206</v>
      </c>
      <c r="BE330" s="211">
        <f>IF(N330="základní",J330,0)</f>
        <v>0</v>
      </c>
      <c r="BF330" s="211">
        <f>IF(N330="snížená",J330,0)</f>
        <v>0</v>
      </c>
      <c r="BG330" s="211">
        <f>IF(N330="zákl. přenesená",J330,0)</f>
        <v>0</v>
      </c>
      <c r="BH330" s="211">
        <f>IF(N330="sníž. přenesená",J330,0)</f>
        <v>0</v>
      </c>
      <c r="BI330" s="211">
        <f>IF(N330="nulová",J330,0)</f>
        <v>0</v>
      </c>
      <c r="BJ330" s="17" t="s">
        <v>83</v>
      </c>
      <c r="BK330" s="211">
        <f>ROUND(I330*H330,2)</f>
        <v>0</v>
      </c>
      <c r="BL330" s="17" t="s">
        <v>83</v>
      </c>
      <c r="BM330" s="210" t="s">
        <v>1756</v>
      </c>
    </row>
    <row r="331" s="2" customFormat="1" ht="24" customHeight="1">
      <c r="A331" s="39"/>
      <c r="B331" s="40"/>
      <c r="C331" s="216" t="s">
        <v>1757</v>
      </c>
      <c r="D331" s="216" t="s">
        <v>627</v>
      </c>
      <c r="E331" s="217" t="s">
        <v>1001</v>
      </c>
      <c r="F331" s="218" t="s">
        <v>1002</v>
      </c>
      <c r="G331" s="219" t="s">
        <v>204</v>
      </c>
      <c r="H331" s="220">
        <v>2</v>
      </c>
      <c r="I331" s="221"/>
      <c r="J331" s="222">
        <f>ROUND(I331*H331,2)</f>
        <v>0</v>
      </c>
      <c r="K331" s="218" t="s">
        <v>212</v>
      </c>
      <c r="L331" s="45"/>
      <c r="M331" s="223" t="s">
        <v>32</v>
      </c>
      <c r="N331" s="224" t="s">
        <v>47</v>
      </c>
      <c r="O331" s="85"/>
      <c r="P331" s="208">
        <f>O331*H331</f>
        <v>0</v>
      </c>
      <c r="Q331" s="208">
        <v>0</v>
      </c>
      <c r="R331" s="208">
        <f>Q331*H331</f>
        <v>0</v>
      </c>
      <c r="S331" s="208">
        <v>0</v>
      </c>
      <c r="T331" s="20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0" t="s">
        <v>83</v>
      </c>
      <c r="AT331" s="210" t="s">
        <v>627</v>
      </c>
      <c r="AU331" s="210" t="s">
        <v>76</v>
      </c>
      <c r="AY331" s="17" t="s">
        <v>206</v>
      </c>
      <c r="BE331" s="211">
        <f>IF(N331="základní",J331,0)</f>
        <v>0</v>
      </c>
      <c r="BF331" s="211">
        <f>IF(N331="snížená",J331,0)</f>
        <v>0</v>
      </c>
      <c r="BG331" s="211">
        <f>IF(N331="zákl. přenesená",J331,0)</f>
        <v>0</v>
      </c>
      <c r="BH331" s="211">
        <f>IF(N331="sníž. přenesená",J331,0)</f>
        <v>0</v>
      </c>
      <c r="BI331" s="211">
        <f>IF(N331="nulová",J331,0)</f>
        <v>0</v>
      </c>
      <c r="BJ331" s="17" t="s">
        <v>83</v>
      </c>
      <c r="BK331" s="211">
        <f>ROUND(I331*H331,2)</f>
        <v>0</v>
      </c>
      <c r="BL331" s="17" t="s">
        <v>83</v>
      </c>
      <c r="BM331" s="210" t="s">
        <v>1758</v>
      </c>
    </row>
    <row r="332" s="2" customFormat="1" ht="24" customHeight="1">
      <c r="A332" s="39"/>
      <c r="B332" s="40"/>
      <c r="C332" s="216" t="s">
        <v>1759</v>
      </c>
      <c r="D332" s="216" t="s">
        <v>627</v>
      </c>
      <c r="E332" s="217" t="s">
        <v>1005</v>
      </c>
      <c r="F332" s="218" t="s">
        <v>1006</v>
      </c>
      <c r="G332" s="219" t="s">
        <v>204</v>
      </c>
      <c r="H332" s="220">
        <v>4</v>
      </c>
      <c r="I332" s="221"/>
      <c r="J332" s="222">
        <f>ROUND(I332*H332,2)</f>
        <v>0</v>
      </c>
      <c r="K332" s="218" t="s">
        <v>212</v>
      </c>
      <c r="L332" s="45"/>
      <c r="M332" s="223" t="s">
        <v>32</v>
      </c>
      <c r="N332" s="224" t="s">
        <v>47</v>
      </c>
      <c r="O332" s="85"/>
      <c r="P332" s="208">
        <f>O332*H332</f>
        <v>0</v>
      </c>
      <c r="Q332" s="208">
        <v>0</v>
      </c>
      <c r="R332" s="208">
        <f>Q332*H332</f>
        <v>0</v>
      </c>
      <c r="S332" s="208">
        <v>0</v>
      </c>
      <c r="T332" s="209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10" t="s">
        <v>83</v>
      </c>
      <c r="AT332" s="210" t="s">
        <v>627</v>
      </c>
      <c r="AU332" s="210" t="s">
        <v>76</v>
      </c>
      <c r="AY332" s="17" t="s">
        <v>206</v>
      </c>
      <c r="BE332" s="211">
        <f>IF(N332="základní",J332,0)</f>
        <v>0</v>
      </c>
      <c r="BF332" s="211">
        <f>IF(N332="snížená",J332,0)</f>
        <v>0</v>
      </c>
      <c r="BG332" s="211">
        <f>IF(N332="zákl. přenesená",J332,0)</f>
        <v>0</v>
      </c>
      <c r="BH332" s="211">
        <f>IF(N332="sníž. přenesená",J332,0)</f>
        <v>0</v>
      </c>
      <c r="BI332" s="211">
        <f>IF(N332="nulová",J332,0)</f>
        <v>0</v>
      </c>
      <c r="BJ332" s="17" t="s">
        <v>83</v>
      </c>
      <c r="BK332" s="211">
        <f>ROUND(I332*H332,2)</f>
        <v>0</v>
      </c>
      <c r="BL332" s="17" t="s">
        <v>83</v>
      </c>
      <c r="BM332" s="210" t="s">
        <v>1760</v>
      </c>
    </row>
    <row r="333" s="2" customFormat="1" ht="24" customHeight="1">
      <c r="A333" s="39"/>
      <c r="B333" s="40"/>
      <c r="C333" s="216" t="s">
        <v>1761</v>
      </c>
      <c r="D333" s="216" t="s">
        <v>627</v>
      </c>
      <c r="E333" s="217" t="s">
        <v>1009</v>
      </c>
      <c r="F333" s="218" t="s">
        <v>1010</v>
      </c>
      <c r="G333" s="219" t="s">
        <v>204</v>
      </c>
      <c r="H333" s="220">
        <v>2</v>
      </c>
      <c r="I333" s="221"/>
      <c r="J333" s="222">
        <f>ROUND(I333*H333,2)</f>
        <v>0</v>
      </c>
      <c r="K333" s="218" t="s">
        <v>212</v>
      </c>
      <c r="L333" s="45"/>
      <c r="M333" s="223" t="s">
        <v>32</v>
      </c>
      <c r="N333" s="224" t="s">
        <v>47</v>
      </c>
      <c r="O333" s="85"/>
      <c r="P333" s="208">
        <f>O333*H333</f>
        <v>0</v>
      </c>
      <c r="Q333" s="208">
        <v>0</v>
      </c>
      <c r="R333" s="208">
        <f>Q333*H333</f>
        <v>0</v>
      </c>
      <c r="S333" s="208">
        <v>0</v>
      </c>
      <c r="T333" s="20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0" t="s">
        <v>83</v>
      </c>
      <c r="AT333" s="210" t="s">
        <v>627</v>
      </c>
      <c r="AU333" s="210" t="s">
        <v>76</v>
      </c>
      <c r="AY333" s="17" t="s">
        <v>206</v>
      </c>
      <c r="BE333" s="211">
        <f>IF(N333="základní",J333,0)</f>
        <v>0</v>
      </c>
      <c r="BF333" s="211">
        <f>IF(N333="snížená",J333,0)</f>
        <v>0</v>
      </c>
      <c r="BG333" s="211">
        <f>IF(N333="zákl. přenesená",J333,0)</f>
        <v>0</v>
      </c>
      <c r="BH333" s="211">
        <f>IF(N333="sníž. přenesená",J333,0)</f>
        <v>0</v>
      </c>
      <c r="BI333" s="211">
        <f>IF(N333="nulová",J333,0)</f>
        <v>0</v>
      </c>
      <c r="BJ333" s="17" t="s">
        <v>83</v>
      </c>
      <c r="BK333" s="211">
        <f>ROUND(I333*H333,2)</f>
        <v>0</v>
      </c>
      <c r="BL333" s="17" t="s">
        <v>83</v>
      </c>
      <c r="BM333" s="210" t="s">
        <v>1762</v>
      </c>
    </row>
    <row r="334" s="2" customFormat="1" ht="24" customHeight="1">
      <c r="A334" s="39"/>
      <c r="B334" s="40"/>
      <c r="C334" s="216" t="s">
        <v>1763</v>
      </c>
      <c r="D334" s="216" t="s">
        <v>627</v>
      </c>
      <c r="E334" s="217" t="s">
        <v>1013</v>
      </c>
      <c r="F334" s="218" t="s">
        <v>1014</v>
      </c>
      <c r="G334" s="219" t="s">
        <v>204</v>
      </c>
      <c r="H334" s="220">
        <v>4</v>
      </c>
      <c r="I334" s="221"/>
      <c r="J334" s="222">
        <f>ROUND(I334*H334,2)</f>
        <v>0</v>
      </c>
      <c r="K334" s="218" t="s">
        <v>212</v>
      </c>
      <c r="L334" s="45"/>
      <c r="M334" s="223" t="s">
        <v>32</v>
      </c>
      <c r="N334" s="224" t="s">
        <v>47</v>
      </c>
      <c r="O334" s="85"/>
      <c r="P334" s="208">
        <f>O334*H334</f>
        <v>0</v>
      </c>
      <c r="Q334" s="208">
        <v>0</v>
      </c>
      <c r="R334" s="208">
        <f>Q334*H334</f>
        <v>0</v>
      </c>
      <c r="S334" s="208">
        <v>0</v>
      </c>
      <c r="T334" s="20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0" t="s">
        <v>83</v>
      </c>
      <c r="AT334" s="210" t="s">
        <v>627</v>
      </c>
      <c r="AU334" s="210" t="s">
        <v>76</v>
      </c>
      <c r="AY334" s="17" t="s">
        <v>206</v>
      </c>
      <c r="BE334" s="211">
        <f>IF(N334="základní",J334,0)</f>
        <v>0</v>
      </c>
      <c r="BF334" s="211">
        <f>IF(N334="snížená",J334,0)</f>
        <v>0</v>
      </c>
      <c r="BG334" s="211">
        <f>IF(N334="zákl. přenesená",J334,0)</f>
        <v>0</v>
      </c>
      <c r="BH334" s="211">
        <f>IF(N334="sníž. přenesená",J334,0)</f>
        <v>0</v>
      </c>
      <c r="BI334" s="211">
        <f>IF(N334="nulová",J334,0)</f>
        <v>0</v>
      </c>
      <c r="BJ334" s="17" t="s">
        <v>83</v>
      </c>
      <c r="BK334" s="211">
        <f>ROUND(I334*H334,2)</f>
        <v>0</v>
      </c>
      <c r="BL334" s="17" t="s">
        <v>83</v>
      </c>
      <c r="BM334" s="210" t="s">
        <v>1764</v>
      </c>
    </row>
    <row r="335" s="2" customFormat="1" ht="24" customHeight="1">
      <c r="A335" s="39"/>
      <c r="B335" s="40"/>
      <c r="C335" s="216" t="s">
        <v>1765</v>
      </c>
      <c r="D335" s="216" t="s">
        <v>627</v>
      </c>
      <c r="E335" s="217" t="s">
        <v>1017</v>
      </c>
      <c r="F335" s="218" t="s">
        <v>1018</v>
      </c>
      <c r="G335" s="219" t="s">
        <v>204</v>
      </c>
      <c r="H335" s="220">
        <v>1</v>
      </c>
      <c r="I335" s="221"/>
      <c r="J335" s="222">
        <f>ROUND(I335*H335,2)</f>
        <v>0</v>
      </c>
      <c r="K335" s="218" t="s">
        <v>212</v>
      </c>
      <c r="L335" s="45"/>
      <c r="M335" s="223" t="s">
        <v>32</v>
      </c>
      <c r="N335" s="224" t="s">
        <v>47</v>
      </c>
      <c r="O335" s="85"/>
      <c r="P335" s="208">
        <f>O335*H335</f>
        <v>0</v>
      </c>
      <c r="Q335" s="208">
        <v>0</v>
      </c>
      <c r="R335" s="208">
        <f>Q335*H335</f>
        <v>0</v>
      </c>
      <c r="S335" s="208">
        <v>0</v>
      </c>
      <c r="T335" s="20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10" t="s">
        <v>83</v>
      </c>
      <c r="AT335" s="210" t="s">
        <v>627</v>
      </c>
      <c r="AU335" s="210" t="s">
        <v>76</v>
      </c>
      <c r="AY335" s="17" t="s">
        <v>206</v>
      </c>
      <c r="BE335" s="211">
        <f>IF(N335="základní",J335,0)</f>
        <v>0</v>
      </c>
      <c r="BF335" s="211">
        <f>IF(N335="snížená",J335,0)</f>
        <v>0</v>
      </c>
      <c r="BG335" s="211">
        <f>IF(N335="zákl. přenesená",J335,0)</f>
        <v>0</v>
      </c>
      <c r="BH335" s="211">
        <f>IF(N335="sníž. přenesená",J335,0)</f>
        <v>0</v>
      </c>
      <c r="BI335" s="211">
        <f>IF(N335="nulová",J335,0)</f>
        <v>0</v>
      </c>
      <c r="BJ335" s="17" t="s">
        <v>83</v>
      </c>
      <c r="BK335" s="211">
        <f>ROUND(I335*H335,2)</f>
        <v>0</v>
      </c>
      <c r="BL335" s="17" t="s">
        <v>83</v>
      </c>
      <c r="BM335" s="210" t="s">
        <v>1766</v>
      </c>
    </row>
    <row r="336" s="2" customFormat="1" ht="24" customHeight="1">
      <c r="A336" s="39"/>
      <c r="B336" s="40"/>
      <c r="C336" s="216" t="s">
        <v>1767</v>
      </c>
      <c r="D336" s="216" t="s">
        <v>627</v>
      </c>
      <c r="E336" s="217" t="s">
        <v>1021</v>
      </c>
      <c r="F336" s="218" t="s">
        <v>1022</v>
      </c>
      <c r="G336" s="219" t="s">
        <v>204</v>
      </c>
      <c r="H336" s="220">
        <v>1</v>
      </c>
      <c r="I336" s="221"/>
      <c r="J336" s="222">
        <f>ROUND(I336*H336,2)</f>
        <v>0</v>
      </c>
      <c r="K336" s="218" t="s">
        <v>212</v>
      </c>
      <c r="L336" s="45"/>
      <c r="M336" s="223" t="s">
        <v>32</v>
      </c>
      <c r="N336" s="224" t="s">
        <v>47</v>
      </c>
      <c r="O336" s="85"/>
      <c r="P336" s="208">
        <f>O336*H336</f>
        <v>0</v>
      </c>
      <c r="Q336" s="208">
        <v>0</v>
      </c>
      <c r="R336" s="208">
        <f>Q336*H336</f>
        <v>0</v>
      </c>
      <c r="S336" s="208">
        <v>0</v>
      </c>
      <c r="T336" s="20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0" t="s">
        <v>83</v>
      </c>
      <c r="AT336" s="210" t="s">
        <v>627</v>
      </c>
      <c r="AU336" s="210" t="s">
        <v>76</v>
      </c>
      <c r="AY336" s="17" t="s">
        <v>206</v>
      </c>
      <c r="BE336" s="211">
        <f>IF(N336="základní",J336,0)</f>
        <v>0</v>
      </c>
      <c r="BF336" s="211">
        <f>IF(N336="snížená",J336,0)</f>
        <v>0</v>
      </c>
      <c r="BG336" s="211">
        <f>IF(N336="zákl. přenesená",J336,0)</f>
        <v>0</v>
      </c>
      <c r="BH336" s="211">
        <f>IF(N336="sníž. přenesená",J336,0)</f>
        <v>0</v>
      </c>
      <c r="BI336" s="211">
        <f>IF(N336="nulová",J336,0)</f>
        <v>0</v>
      </c>
      <c r="BJ336" s="17" t="s">
        <v>83</v>
      </c>
      <c r="BK336" s="211">
        <f>ROUND(I336*H336,2)</f>
        <v>0</v>
      </c>
      <c r="BL336" s="17" t="s">
        <v>83</v>
      </c>
      <c r="BM336" s="210" t="s">
        <v>1768</v>
      </c>
    </row>
    <row r="337" s="2" customFormat="1" ht="24" customHeight="1">
      <c r="A337" s="39"/>
      <c r="B337" s="40"/>
      <c r="C337" s="216" t="s">
        <v>1769</v>
      </c>
      <c r="D337" s="216" t="s">
        <v>627</v>
      </c>
      <c r="E337" s="217" t="s">
        <v>1025</v>
      </c>
      <c r="F337" s="218" t="s">
        <v>1026</v>
      </c>
      <c r="G337" s="219" t="s">
        <v>204</v>
      </c>
      <c r="H337" s="220">
        <v>4</v>
      </c>
      <c r="I337" s="221"/>
      <c r="J337" s="222">
        <f>ROUND(I337*H337,2)</f>
        <v>0</v>
      </c>
      <c r="K337" s="218" t="s">
        <v>212</v>
      </c>
      <c r="L337" s="45"/>
      <c r="M337" s="223" t="s">
        <v>32</v>
      </c>
      <c r="N337" s="224" t="s">
        <v>47</v>
      </c>
      <c r="O337" s="85"/>
      <c r="P337" s="208">
        <f>O337*H337</f>
        <v>0</v>
      </c>
      <c r="Q337" s="208">
        <v>0</v>
      </c>
      <c r="R337" s="208">
        <f>Q337*H337</f>
        <v>0</v>
      </c>
      <c r="S337" s="208">
        <v>0</v>
      </c>
      <c r="T337" s="20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0" t="s">
        <v>83</v>
      </c>
      <c r="AT337" s="210" t="s">
        <v>627</v>
      </c>
      <c r="AU337" s="210" t="s">
        <v>76</v>
      </c>
      <c r="AY337" s="17" t="s">
        <v>206</v>
      </c>
      <c r="BE337" s="211">
        <f>IF(N337="základní",J337,0)</f>
        <v>0</v>
      </c>
      <c r="BF337" s="211">
        <f>IF(N337="snížená",J337,0)</f>
        <v>0</v>
      </c>
      <c r="BG337" s="211">
        <f>IF(N337="zákl. přenesená",J337,0)</f>
        <v>0</v>
      </c>
      <c r="BH337" s="211">
        <f>IF(N337="sníž. přenesená",J337,0)</f>
        <v>0</v>
      </c>
      <c r="BI337" s="211">
        <f>IF(N337="nulová",J337,0)</f>
        <v>0</v>
      </c>
      <c r="BJ337" s="17" t="s">
        <v>83</v>
      </c>
      <c r="BK337" s="211">
        <f>ROUND(I337*H337,2)</f>
        <v>0</v>
      </c>
      <c r="BL337" s="17" t="s">
        <v>83</v>
      </c>
      <c r="BM337" s="210" t="s">
        <v>1770</v>
      </c>
    </row>
    <row r="338" s="2" customFormat="1" ht="24" customHeight="1">
      <c r="A338" s="39"/>
      <c r="B338" s="40"/>
      <c r="C338" s="216" t="s">
        <v>1771</v>
      </c>
      <c r="D338" s="216" t="s">
        <v>627</v>
      </c>
      <c r="E338" s="217" t="s">
        <v>1045</v>
      </c>
      <c r="F338" s="218" t="s">
        <v>1046</v>
      </c>
      <c r="G338" s="219" t="s">
        <v>204</v>
      </c>
      <c r="H338" s="220">
        <v>4</v>
      </c>
      <c r="I338" s="221"/>
      <c r="J338" s="222">
        <f>ROUND(I338*H338,2)</f>
        <v>0</v>
      </c>
      <c r="K338" s="218" t="s">
        <v>212</v>
      </c>
      <c r="L338" s="45"/>
      <c r="M338" s="223" t="s">
        <v>32</v>
      </c>
      <c r="N338" s="224" t="s">
        <v>47</v>
      </c>
      <c r="O338" s="85"/>
      <c r="P338" s="208">
        <f>O338*H338</f>
        <v>0</v>
      </c>
      <c r="Q338" s="208">
        <v>0</v>
      </c>
      <c r="R338" s="208">
        <f>Q338*H338</f>
        <v>0</v>
      </c>
      <c r="S338" s="208">
        <v>0</v>
      </c>
      <c r="T338" s="209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10" t="s">
        <v>83</v>
      </c>
      <c r="AT338" s="210" t="s">
        <v>627</v>
      </c>
      <c r="AU338" s="210" t="s">
        <v>76</v>
      </c>
      <c r="AY338" s="17" t="s">
        <v>206</v>
      </c>
      <c r="BE338" s="211">
        <f>IF(N338="základní",J338,0)</f>
        <v>0</v>
      </c>
      <c r="BF338" s="211">
        <f>IF(N338="snížená",J338,0)</f>
        <v>0</v>
      </c>
      <c r="BG338" s="211">
        <f>IF(N338="zákl. přenesená",J338,0)</f>
        <v>0</v>
      </c>
      <c r="BH338" s="211">
        <f>IF(N338="sníž. přenesená",J338,0)</f>
        <v>0</v>
      </c>
      <c r="BI338" s="211">
        <f>IF(N338="nulová",J338,0)</f>
        <v>0</v>
      </c>
      <c r="BJ338" s="17" t="s">
        <v>83</v>
      </c>
      <c r="BK338" s="211">
        <f>ROUND(I338*H338,2)</f>
        <v>0</v>
      </c>
      <c r="BL338" s="17" t="s">
        <v>83</v>
      </c>
      <c r="BM338" s="210" t="s">
        <v>1772</v>
      </c>
    </row>
    <row r="339" s="2" customFormat="1" ht="24" customHeight="1">
      <c r="A339" s="39"/>
      <c r="B339" s="40"/>
      <c r="C339" s="216" t="s">
        <v>1773</v>
      </c>
      <c r="D339" s="216" t="s">
        <v>627</v>
      </c>
      <c r="E339" s="217" t="s">
        <v>1049</v>
      </c>
      <c r="F339" s="218" t="s">
        <v>1050</v>
      </c>
      <c r="G339" s="219" t="s">
        <v>204</v>
      </c>
      <c r="H339" s="220">
        <v>4</v>
      </c>
      <c r="I339" s="221"/>
      <c r="J339" s="222">
        <f>ROUND(I339*H339,2)</f>
        <v>0</v>
      </c>
      <c r="K339" s="218" t="s">
        <v>212</v>
      </c>
      <c r="L339" s="45"/>
      <c r="M339" s="223" t="s">
        <v>32</v>
      </c>
      <c r="N339" s="224" t="s">
        <v>47</v>
      </c>
      <c r="O339" s="85"/>
      <c r="P339" s="208">
        <f>O339*H339</f>
        <v>0</v>
      </c>
      <c r="Q339" s="208">
        <v>0</v>
      </c>
      <c r="R339" s="208">
        <f>Q339*H339</f>
        <v>0</v>
      </c>
      <c r="S339" s="208">
        <v>0</v>
      </c>
      <c r="T339" s="209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0" t="s">
        <v>83</v>
      </c>
      <c r="AT339" s="210" t="s">
        <v>627</v>
      </c>
      <c r="AU339" s="210" t="s">
        <v>76</v>
      </c>
      <c r="AY339" s="17" t="s">
        <v>206</v>
      </c>
      <c r="BE339" s="211">
        <f>IF(N339="základní",J339,0)</f>
        <v>0</v>
      </c>
      <c r="BF339" s="211">
        <f>IF(N339="snížená",J339,0)</f>
        <v>0</v>
      </c>
      <c r="BG339" s="211">
        <f>IF(N339="zákl. přenesená",J339,0)</f>
        <v>0</v>
      </c>
      <c r="BH339" s="211">
        <f>IF(N339="sníž. přenesená",J339,0)</f>
        <v>0</v>
      </c>
      <c r="BI339" s="211">
        <f>IF(N339="nulová",J339,0)</f>
        <v>0</v>
      </c>
      <c r="BJ339" s="17" t="s">
        <v>83</v>
      </c>
      <c r="BK339" s="211">
        <f>ROUND(I339*H339,2)</f>
        <v>0</v>
      </c>
      <c r="BL339" s="17" t="s">
        <v>83</v>
      </c>
      <c r="BM339" s="210" t="s">
        <v>1774</v>
      </c>
    </row>
    <row r="340" s="2" customFormat="1" ht="24" customHeight="1">
      <c r="A340" s="39"/>
      <c r="B340" s="40"/>
      <c r="C340" s="216" t="s">
        <v>1775</v>
      </c>
      <c r="D340" s="216" t="s">
        <v>627</v>
      </c>
      <c r="E340" s="217" t="s">
        <v>1053</v>
      </c>
      <c r="F340" s="218" t="s">
        <v>1054</v>
      </c>
      <c r="G340" s="219" t="s">
        <v>204</v>
      </c>
      <c r="H340" s="220">
        <v>14</v>
      </c>
      <c r="I340" s="221"/>
      <c r="J340" s="222">
        <f>ROUND(I340*H340,2)</f>
        <v>0</v>
      </c>
      <c r="K340" s="218" t="s">
        <v>212</v>
      </c>
      <c r="L340" s="45"/>
      <c r="M340" s="223" t="s">
        <v>32</v>
      </c>
      <c r="N340" s="224" t="s">
        <v>47</v>
      </c>
      <c r="O340" s="85"/>
      <c r="P340" s="208">
        <f>O340*H340</f>
        <v>0</v>
      </c>
      <c r="Q340" s="208">
        <v>0</v>
      </c>
      <c r="R340" s="208">
        <f>Q340*H340</f>
        <v>0</v>
      </c>
      <c r="S340" s="208">
        <v>0</v>
      </c>
      <c r="T340" s="20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10" t="s">
        <v>83</v>
      </c>
      <c r="AT340" s="210" t="s">
        <v>627</v>
      </c>
      <c r="AU340" s="210" t="s">
        <v>76</v>
      </c>
      <c r="AY340" s="17" t="s">
        <v>206</v>
      </c>
      <c r="BE340" s="211">
        <f>IF(N340="základní",J340,0)</f>
        <v>0</v>
      </c>
      <c r="BF340" s="211">
        <f>IF(N340="snížená",J340,0)</f>
        <v>0</v>
      </c>
      <c r="BG340" s="211">
        <f>IF(N340="zákl. přenesená",J340,0)</f>
        <v>0</v>
      </c>
      <c r="BH340" s="211">
        <f>IF(N340="sníž. přenesená",J340,0)</f>
        <v>0</v>
      </c>
      <c r="BI340" s="211">
        <f>IF(N340="nulová",J340,0)</f>
        <v>0</v>
      </c>
      <c r="BJ340" s="17" t="s">
        <v>83</v>
      </c>
      <c r="BK340" s="211">
        <f>ROUND(I340*H340,2)</f>
        <v>0</v>
      </c>
      <c r="BL340" s="17" t="s">
        <v>83</v>
      </c>
      <c r="BM340" s="210" t="s">
        <v>1776</v>
      </c>
    </row>
    <row r="341" s="2" customFormat="1" ht="24" customHeight="1">
      <c r="A341" s="39"/>
      <c r="B341" s="40"/>
      <c r="C341" s="216" t="s">
        <v>1777</v>
      </c>
      <c r="D341" s="216" t="s">
        <v>627</v>
      </c>
      <c r="E341" s="217" t="s">
        <v>993</v>
      </c>
      <c r="F341" s="218" t="s">
        <v>994</v>
      </c>
      <c r="G341" s="219" t="s">
        <v>204</v>
      </c>
      <c r="H341" s="220">
        <v>1</v>
      </c>
      <c r="I341" s="221"/>
      <c r="J341" s="222">
        <f>ROUND(I341*H341,2)</f>
        <v>0</v>
      </c>
      <c r="K341" s="218" t="s">
        <v>212</v>
      </c>
      <c r="L341" s="45"/>
      <c r="M341" s="223" t="s">
        <v>32</v>
      </c>
      <c r="N341" s="224" t="s">
        <v>47</v>
      </c>
      <c r="O341" s="85"/>
      <c r="P341" s="208">
        <f>O341*H341</f>
        <v>0</v>
      </c>
      <c r="Q341" s="208">
        <v>0</v>
      </c>
      <c r="R341" s="208">
        <f>Q341*H341</f>
        <v>0</v>
      </c>
      <c r="S341" s="208">
        <v>0</v>
      </c>
      <c r="T341" s="20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10" t="s">
        <v>83</v>
      </c>
      <c r="AT341" s="210" t="s">
        <v>627</v>
      </c>
      <c r="AU341" s="210" t="s">
        <v>76</v>
      </c>
      <c r="AY341" s="17" t="s">
        <v>206</v>
      </c>
      <c r="BE341" s="211">
        <f>IF(N341="základní",J341,0)</f>
        <v>0</v>
      </c>
      <c r="BF341" s="211">
        <f>IF(N341="snížená",J341,0)</f>
        <v>0</v>
      </c>
      <c r="BG341" s="211">
        <f>IF(N341="zákl. přenesená",J341,0)</f>
        <v>0</v>
      </c>
      <c r="BH341" s="211">
        <f>IF(N341="sníž. přenesená",J341,0)</f>
        <v>0</v>
      </c>
      <c r="BI341" s="211">
        <f>IF(N341="nulová",J341,0)</f>
        <v>0</v>
      </c>
      <c r="BJ341" s="17" t="s">
        <v>83</v>
      </c>
      <c r="BK341" s="211">
        <f>ROUND(I341*H341,2)</f>
        <v>0</v>
      </c>
      <c r="BL341" s="17" t="s">
        <v>83</v>
      </c>
      <c r="BM341" s="210" t="s">
        <v>1778</v>
      </c>
    </row>
    <row r="342" s="2" customFormat="1" ht="24" customHeight="1">
      <c r="A342" s="39"/>
      <c r="B342" s="40"/>
      <c r="C342" s="216" t="s">
        <v>1779</v>
      </c>
      <c r="D342" s="216" t="s">
        <v>627</v>
      </c>
      <c r="E342" s="217" t="s">
        <v>989</v>
      </c>
      <c r="F342" s="218" t="s">
        <v>990</v>
      </c>
      <c r="G342" s="219" t="s">
        <v>204</v>
      </c>
      <c r="H342" s="220">
        <v>6</v>
      </c>
      <c r="I342" s="221"/>
      <c r="J342" s="222">
        <f>ROUND(I342*H342,2)</f>
        <v>0</v>
      </c>
      <c r="K342" s="218" t="s">
        <v>212</v>
      </c>
      <c r="L342" s="45"/>
      <c r="M342" s="223" t="s">
        <v>32</v>
      </c>
      <c r="N342" s="224" t="s">
        <v>47</v>
      </c>
      <c r="O342" s="85"/>
      <c r="P342" s="208">
        <f>O342*H342</f>
        <v>0</v>
      </c>
      <c r="Q342" s="208">
        <v>0</v>
      </c>
      <c r="R342" s="208">
        <f>Q342*H342</f>
        <v>0</v>
      </c>
      <c r="S342" s="208">
        <v>0</v>
      </c>
      <c r="T342" s="20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0" t="s">
        <v>83</v>
      </c>
      <c r="AT342" s="210" t="s">
        <v>627</v>
      </c>
      <c r="AU342" s="210" t="s">
        <v>76</v>
      </c>
      <c r="AY342" s="17" t="s">
        <v>206</v>
      </c>
      <c r="BE342" s="211">
        <f>IF(N342="základní",J342,0)</f>
        <v>0</v>
      </c>
      <c r="BF342" s="211">
        <f>IF(N342="snížená",J342,0)</f>
        <v>0</v>
      </c>
      <c r="BG342" s="211">
        <f>IF(N342="zákl. přenesená",J342,0)</f>
        <v>0</v>
      </c>
      <c r="BH342" s="211">
        <f>IF(N342="sníž. přenesená",J342,0)</f>
        <v>0</v>
      </c>
      <c r="BI342" s="211">
        <f>IF(N342="nulová",J342,0)</f>
        <v>0</v>
      </c>
      <c r="BJ342" s="17" t="s">
        <v>83</v>
      </c>
      <c r="BK342" s="211">
        <f>ROUND(I342*H342,2)</f>
        <v>0</v>
      </c>
      <c r="BL342" s="17" t="s">
        <v>83</v>
      </c>
      <c r="BM342" s="210" t="s">
        <v>1780</v>
      </c>
    </row>
    <row r="343" s="2" customFormat="1" ht="24" customHeight="1">
      <c r="A343" s="39"/>
      <c r="B343" s="40"/>
      <c r="C343" s="216" t="s">
        <v>1781</v>
      </c>
      <c r="D343" s="216" t="s">
        <v>627</v>
      </c>
      <c r="E343" s="217" t="s">
        <v>997</v>
      </c>
      <c r="F343" s="218" t="s">
        <v>998</v>
      </c>
      <c r="G343" s="219" t="s">
        <v>204</v>
      </c>
      <c r="H343" s="220">
        <v>2</v>
      </c>
      <c r="I343" s="221"/>
      <c r="J343" s="222">
        <f>ROUND(I343*H343,2)</f>
        <v>0</v>
      </c>
      <c r="K343" s="218" t="s">
        <v>212</v>
      </c>
      <c r="L343" s="45"/>
      <c r="M343" s="223" t="s">
        <v>32</v>
      </c>
      <c r="N343" s="224" t="s">
        <v>47</v>
      </c>
      <c r="O343" s="85"/>
      <c r="P343" s="208">
        <f>O343*H343</f>
        <v>0</v>
      </c>
      <c r="Q343" s="208">
        <v>0</v>
      </c>
      <c r="R343" s="208">
        <f>Q343*H343</f>
        <v>0</v>
      </c>
      <c r="S343" s="208">
        <v>0</v>
      </c>
      <c r="T343" s="20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10" t="s">
        <v>83</v>
      </c>
      <c r="AT343" s="210" t="s">
        <v>627</v>
      </c>
      <c r="AU343" s="210" t="s">
        <v>76</v>
      </c>
      <c r="AY343" s="17" t="s">
        <v>206</v>
      </c>
      <c r="BE343" s="211">
        <f>IF(N343="základní",J343,0)</f>
        <v>0</v>
      </c>
      <c r="BF343" s="211">
        <f>IF(N343="snížená",J343,0)</f>
        <v>0</v>
      </c>
      <c r="BG343" s="211">
        <f>IF(N343="zákl. přenesená",J343,0)</f>
        <v>0</v>
      </c>
      <c r="BH343" s="211">
        <f>IF(N343="sníž. přenesená",J343,0)</f>
        <v>0</v>
      </c>
      <c r="BI343" s="211">
        <f>IF(N343="nulová",J343,0)</f>
        <v>0</v>
      </c>
      <c r="BJ343" s="17" t="s">
        <v>83</v>
      </c>
      <c r="BK343" s="211">
        <f>ROUND(I343*H343,2)</f>
        <v>0</v>
      </c>
      <c r="BL343" s="17" t="s">
        <v>83</v>
      </c>
      <c r="BM343" s="210" t="s">
        <v>1782</v>
      </c>
    </row>
    <row r="344" s="2" customFormat="1" ht="24" customHeight="1">
      <c r="A344" s="39"/>
      <c r="B344" s="40"/>
      <c r="C344" s="216" t="s">
        <v>1783</v>
      </c>
      <c r="D344" s="216" t="s">
        <v>627</v>
      </c>
      <c r="E344" s="217" t="s">
        <v>1784</v>
      </c>
      <c r="F344" s="218" t="s">
        <v>1785</v>
      </c>
      <c r="G344" s="219" t="s">
        <v>204</v>
      </c>
      <c r="H344" s="220">
        <v>1</v>
      </c>
      <c r="I344" s="221"/>
      <c r="J344" s="222">
        <f>ROUND(I344*H344,2)</f>
        <v>0</v>
      </c>
      <c r="K344" s="218" t="s">
        <v>212</v>
      </c>
      <c r="L344" s="45"/>
      <c r="M344" s="223" t="s">
        <v>32</v>
      </c>
      <c r="N344" s="224" t="s">
        <v>47</v>
      </c>
      <c r="O344" s="85"/>
      <c r="P344" s="208">
        <f>O344*H344</f>
        <v>0</v>
      </c>
      <c r="Q344" s="208">
        <v>0</v>
      </c>
      <c r="R344" s="208">
        <f>Q344*H344</f>
        <v>0</v>
      </c>
      <c r="S344" s="208">
        <v>0</v>
      </c>
      <c r="T344" s="20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10" t="s">
        <v>83</v>
      </c>
      <c r="AT344" s="210" t="s">
        <v>627</v>
      </c>
      <c r="AU344" s="210" t="s">
        <v>76</v>
      </c>
      <c r="AY344" s="17" t="s">
        <v>206</v>
      </c>
      <c r="BE344" s="211">
        <f>IF(N344="základní",J344,0)</f>
        <v>0</v>
      </c>
      <c r="BF344" s="211">
        <f>IF(N344="snížená",J344,0)</f>
        <v>0</v>
      </c>
      <c r="BG344" s="211">
        <f>IF(N344="zákl. přenesená",J344,0)</f>
        <v>0</v>
      </c>
      <c r="BH344" s="211">
        <f>IF(N344="sníž. přenesená",J344,0)</f>
        <v>0</v>
      </c>
      <c r="BI344" s="211">
        <f>IF(N344="nulová",J344,0)</f>
        <v>0</v>
      </c>
      <c r="BJ344" s="17" t="s">
        <v>83</v>
      </c>
      <c r="BK344" s="211">
        <f>ROUND(I344*H344,2)</f>
        <v>0</v>
      </c>
      <c r="BL344" s="17" t="s">
        <v>83</v>
      </c>
      <c r="BM344" s="210" t="s">
        <v>1786</v>
      </c>
    </row>
    <row r="345" s="2" customFormat="1" ht="24" customHeight="1">
      <c r="A345" s="39"/>
      <c r="B345" s="40"/>
      <c r="C345" s="216" t="s">
        <v>1787</v>
      </c>
      <c r="D345" s="216" t="s">
        <v>627</v>
      </c>
      <c r="E345" s="217" t="s">
        <v>1788</v>
      </c>
      <c r="F345" s="218" t="s">
        <v>1789</v>
      </c>
      <c r="G345" s="219" t="s">
        <v>204</v>
      </c>
      <c r="H345" s="220">
        <v>1</v>
      </c>
      <c r="I345" s="221"/>
      <c r="J345" s="222">
        <f>ROUND(I345*H345,2)</f>
        <v>0</v>
      </c>
      <c r="K345" s="218" t="s">
        <v>212</v>
      </c>
      <c r="L345" s="45"/>
      <c r="M345" s="223" t="s">
        <v>32</v>
      </c>
      <c r="N345" s="224" t="s">
        <v>47</v>
      </c>
      <c r="O345" s="85"/>
      <c r="P345" s="208">
        <f>O345*H345</f>
        <v>0</v>
      </c>
      <c r="Q345" s="208">
        <v>0</v>
      </c>
      <c r="R345" s="208">
        <f>Q345*H345</f>
        <v>0</v>
      </c>
      <c r="S345" s="208">
        <v>0</v>
      </c>
      <c r="T345" s="20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10" t="s">
        <v>83</v>
      </c>
      <c r="AT345" s="210" t="s">
        <v>627</v>
      </c>
      <c r="AU345" s="210" t="s">
        <v>76</v>
      </c>
      <c r="AY345" s="17" t="s">
        <v>206</v>
      </c>
      <c r="BE345" s="211">
        <f>IF(N345="základní",J345,0)</f>
        <v>0</v>
      </c>
      <c r="BF345" s="211">
        <f>IF(N345="snížená",J345,0)</f>
        <v>0</v>
      </c>
      <c r="BG345" s="211">
        <f>IF(N345="zákl. přenesená",J345,0)</f>
        <v>0</v>
      </c>
      <c r="BH345" s="211">
        <f>IF(N345="sníž. přenesená",J345,0)</f>
        <v>0</v>
      </c>
      <c r="BI345" s="211">
        <f>IF(N345="nulová",J345,0)</f>
        <v>0</v>
      </c>
      <c r="BJ345" s="17" t="s">
        <v>83</v>
      </c>
      <c r="BK345" s="211">
        <f>ROUND(I345*H345,2)</f>
        <v>0</v>
      </c>
      <c r="BL345" s="17" t="s">
        <v>83</v>
      </c>
      <c r="BM345" s="210" t="s">
        <v>1790</v>
      </c>
    </row>
    <row r="346" s="2" customFormat="1" ht="24" customHeight="1">
      <c r="A346" s="39"/>
      <c r="B346" s="40"/>
      <c r="C346" s="216" t="s">
        <v>1791</v>
      </c>
      <c r="D346" s="216" t="s">
        <v>627</v>
      </c>
      <c r="E346" s="217" t="s">
        <v>1792</v>
      </c>
      <c r="F346" s="218" t="s">
        <v>1793</v>
      </c>
      <c r="G346" s="219" t="s">
        <v>204</v>
      </c>
      <c r="H346" s="220">
        <v>1</v>
      </c>
      <c r="I346" s="221"/>
      <c r="J346" s="222">
        <f>ROUND(I346*H346,2)</f>
        <v>0</v>
      </c>
      <c r="K346" s="218" t="s">
        <v>212</v>
      </c>
      <c r="L346" s="45"/>
      <c r="M346" s="223" t="s">
        <v>32</v>
      </c>
      <c r="N346" s="224" t="s">
        <v>47</v>
      </c>
      <c r="O346" s="85"/>
      <c r="P346" s="208">
        <f>O346*H346</f>
        <v>0</v>
      </c>
      <c r="Q346" s="208">
        <v>0</v>
      </c>
      <c r="R346" s="208">
        <f>Q346*H346</f>
        <v>0</v>
      </c>
      <c r="S346" s="208">
        <v>0</v>
      </c>
      <c r="T346" s="20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10" t="s">
        <v>83</v>
      </c>
      <c r="AT346" s="210" t="s">
        <v>627</v>
      </c>
      <c r="AU346" s="210" t="s">
        <v>76</v>
      </c>
      <c r="AY346" s="17" t="s">
        <v>206</v>
      </c>
      <c r="BE346" s="211">
        <f>IF(N346="základní",J346,0)</f>
        <v>0</v>
      </c>
      <c r="BF346" s="211">
        <f>IF(N346="snížená",J346,0)</f>
        <v>0</v>
      </c>
      <c r="BG346" s="211">
        <f>IF(N346="zákl. přenesená",J346,0)</f>
        <v>0</v>
      </c>
      <c r="BH346" s="211">
        <f>IF(N346="sníž. přenesená",J346,0)</f>
        <v>0</v>
      </c>
      <c r="BI346" s="211">
        <f>IF(N346="nulová",J346,0)</f>
        <v>0</v>
      </c>
      <c r="BJ346" s="17" t="s">
        <v>83</v>
      </c>
      <c r="BK346" s="211">
        <f>ROUND(I346*H346,2)</f>
        <v>0</v>
      </c>
      <c r="BL346" s="17" t="s">
        <v>83</v>
      </c>
      <c r="BM346" s="210" t="s">
        <v>1794</v>
      </c>
    </row>
    <row r="347" s="2" customFormat="1" ht="36" customHeight="1">
      <c r="A347" s="39"/>
      <c r="B347" s="40"/>
      <c r="C347" s="216" t="s">
        <v>1795</v>
      </c>
      <c r="D347" s="216" t="s">
        <v>627</v>
      </c>
      <c r="E347" s="217" t="s">
        <v>1796</v>
      </c>
      <c r="F347" s="218" t="s">
        <v>1797</v>
      </c>
      <c r="G347" s="219" t="s">
        <v>204</v>
      </c>
      <c r="H347" s="220">
        <v>1</v>
      </c>
      <c r="I347" s="221"/>
      <c r="J347" s="222">
        <f>ROUND(I347*H347,2)</f>
        <v>0</v>
      </c>
      <c r="K347" s="218" t="s">
        <v>212</v>
      </c>
      <c r="L347" s="45"/>
      <c r="M347" s="225" t="s">
        <v>32</v>
      </c>
      <c r="N347" s="226" t="s">
        <v>47</v>
      </c>
      <c r="O347" s="227"/>
      <c r="P347" s="228">
        <f>O347*H347</f>
        <v>0</v>
      </c>
      <c r="Q347" s="228">
        <v>0</v>
      </c>
      <c r="R347" s="228">
        <f>Q347*H347</f>
        <v>0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10" t="s">
        <v>220</v>
      </c>
      <c r="AT347" s="210" t="s">
        <v>627</v>
      </c>
      <c r="AU347" s="210" t="s">
        <v>76</v>
      </c>
      <c r="AY347" s="17" t="s">
        <v>206</v>
      </c>
      <c r="BE347" s="211">
        <f>IF(N347="základní",J347,0)</f>
        <v>0</v>
      </c>
      <c r="BF347" s="211">
        <f>IF(N347="snížená",J347,0)</f>
        <v>0</v>
      </c>
      <c r="BG347" s="211">
        <f>IF(N347="zákl. přenesená",J347,0)</f>
        <v>0</v>
      </c>
      <c r="BH347" s="211">
        <f>IF(N347="sníž. přenesená",J347,0)</f>
        <v>0</v>
      </c>
      <c r="BI347" s="211">
        <f>IF(N347="nulová",J347,0)</f>
        <v>0</v>
      </c>
      <c r="BJ347" s="17" t="s">
        <v>83</v>
      </c>
      <c r="BK347" s="211">
        <f>ROUND(I347*H347,2)</f>
        <v>0</v>
      </c>
      <c r="BL347" s="17" t="s">
        <v>220</v>
      </c>
      <c r="BM347" s="210" t="s">
        <v>1798</v>
      </c>
    </row>
    <row r="348" s="2" customFormat="1" ht="6.96" customHeight="1">
      <c r="A348" s="39"/>
      <c r="B348" s="60"/>
      <c r="C348" s="61"/>
      <c r="D348" s="61"/>
      <c r="E348" s="61"/>
      <c r="F348" s="61"/>
      <c r="G348" s="61"/>
      <c r="H348" s="61"/>
      <c r="I348" s="176"/>
      <c r="J348" s="61"/>
      <c r="K348" s="61"/>
      <c r="L348" s="45"/>
      <c r="M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</row>
  </sheetData>
  <sheetProtection sheet="1" autoFilter="0" formatColumns="0" formatRows="0" objects="1" scenarios="1" spinCount="100000" saltValue="J7dcGl60sEKJb9dlWkuSOE1Ue2d8Oq1H7eQqP1+KkVPnOEN2ixtDct+AwEIxeLXpQ3Bs0/ZGRXJvPYflrmfQzg==" hashValue="O+Bu8s7IwWB+GyfMlMrv04Man5B4BOkaeXLjCFZvohlcJWX1CIE6xOMHeckCv3R6Ic7/U5HBNOyfaMUePUl4DQ==" algorithmName="SHA-512" password="CC35"/>
  <autoFilter ref="C84:K34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85</v>
      </c>
    </row>
    <row r="4" s="1" customFormat="1" ht="24.96" customHeight="1">
      <c r="B4" s="20"/>
      <c r="D4" s="143" t="s">
        <v>179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Oprava PZS v úseku Hněvčeves – Butoves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180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1348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182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1799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23</v>
      </c>
      <c r="G14" s="39"/>
      <c r="H14" s="39"/>
      <c r="I14" s="150" t="s">
        <v>24</v>
      </c>
      <c r="J14" s="151" t="str">
        <f>'Rekapitulace stavby'!AN8</f>
        <v>7. 10. 2019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tr">
        <f>IF('Rekapitulace stavby'!AN10="","",'Rekapitulace stavby'!AN10)</f>
        <v/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50" t="s">
        <v>34</v>
      </c>
      <c r="J17" s="134" t="str">
        <f>IF('Rekapitulace stavby'!AN11="","",'Rekapitulace stavby'!AN11)</f>
        <v/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35</v>
      </c>
      <c r="E19" s="39"/>
      <c r="F19" s="39"/>
      <c r="G19" s="39"/>
      <c r="H19" s="39"/>
      <c r="I19" s="150" t="s">
        <v>31</v>
      </c>
      <c r="J19" s="33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stavby'!E14</f>
        <v>Vyplň údaj</v>
      </c>
      <c r="F20" s="134"/>
      <c r="G20" s="134"/>
      <c r="H20" s="134"/>
      <c r="I20" s="150" t="s">
        <v>34</v>
      </c>
      <c r="J20" s="33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37</v>
      </c>
      <c r="E22" s="39"/>
      <c r="F22" s="39"/>
      <c r="G22" s="39"/>
      <c r="H22" s="39"/>
      <c r="I22" s="150" t="s">
        <v>31</v>
      </c>
      <c r="J22" s="134" t="str">
        <f>IF('Rekapitulace stavby'!AN16="","",'Rekapitulace stavby'!AN16)</f>
        <v/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50" t="s">
        <v>34</v>
      </c>
      <c r="J23" s="134" t="str">
        <f>IF('Rekapitulace stavby'!AN17="","",'Rekapitulace stavby'!AN17)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39</v>
      </c>
      <c r="E25" s="39"/>
      <c r="F25" s="39"/>
      <c r="G25" s="39"/>
      <c r="H25" s="39"/>
      <c r="I25" s="150" t="s">
        <v>31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50" t="s">
        <v>34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40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6.5" customHeight="1">
      <c r="A29" s="152"/>
      <c r="B29" s="153"/>
      <c r="C29" s="152"/>
      <c r="D29" s="152"/>
      <c r="E29" s="154" t="s">
        <v>41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42</v>
      </c>
      <c r="E32" s="39"/>
      <c r="F32" s="39"/>
      <c r="G32" s="39"/>
      <c r="H32" s="39"/>
      <c r="I32" s="147"/>
      <c r="J32" s="160">
        <f>ROUND(J86,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44</v>
      </c>
      <c r="G34" s="39"/>
      <c r="H34" s="39"/>
      <c r="I34" s="162" t="s">
        <v>43</v>
      </c>
      <c r="J34" s="161" t="s">
        <v>45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46</v>
      </c>
      <c r="E35" s="145" t="s">
        <v>47</v>
      </c>
      <c r="F35" s="164">
        <f>ROUND((SUM(BE86:BE127)),  2)</f>
        <v>0</v>
      </c>
      <c r="G35" s="39"/>
      <c r="H35" s="39"/>
      <c r="I35" s="165">
        <v>0.20999999999999999</v>
      </c>
      <c r="J35" s="164">
        <f>ROUND(((SUM(BE86:BE127))*I35),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48</v>
      </c>
      <c r="F36" s="164">
        <f>ROUND((SUM(BF86:BF127)),  2)</f>
        <v>0</v>
      </c>
      <c r="G36" s="39"/>
      <c r="H36" s="39"/>
      <c r="I36" s="165">
        <v>0.14999999999999999</v>
      </c>
      <c r="J36" s="164">
        <f>ROUND(((SUM(BF86:BF127))*I36),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49</v>
      </c>
      <c r="F37" s="164">
        <f>ROUND((SUM(BG86:BG127)),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50</v>
      </c>
      <c r="F38" s="164">
        <f>ROUND((SUM(BH86:BH127)),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51</v>
      </c>
      <c r="F39" s="164">
        <f>ROUND((SUM(BI86:BI127)),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184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Oprava PZS v úseku Hněvčeves – Butoves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180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1348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182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03-2 - zemní práce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PZS 18,810; 20,026; 0,741; 2,226; 4,018 a 7,814</v>
      </c>
      <c r="G56" s="41"/>
      <c r="H56" s="41"/>
      <c r="I56" s="150" t="s">
        <v>24</v>
      </c>
      <c r="J56" s="73" t="str">
        <f>IF(J14="","",J14)</f>
        <v>7. 10. 2019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37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35</v>
      </c>
      <c r="D59" s="41"/>
      <c r="E59" s="41"/>
      <c r="F59" s="27" t="str">
        <f>IF(E20="","",E20)</f>
        <v>Vyplň údaj</v>
      </c>
      <c r="G59" s="41"/>
      <c r="H59" s="41"/>
      <c r="I59" s="150" t="s">
        <v>39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185</v>
      </c>
      <c r="D61" s="182"/>
      <c r="E61" s="182"/>
      <c r="F61" s="182"/>
      <c r="G61" s="182"/>
      <c r="H61" s="182"/>
      <c r="I61" s="183"/>
      <c r="J61" s="184" t="s">
        <v>186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74</v>
      </c>
      <c r="D63" s="41"/>
      <c r="E63" s="41"/>
      <c r="F63" s="41"/>
      <c r="G63" s="41"/>
      <c r="H63" s="41"/>
      <c r="I63" s="147"/>
      <c r="J63" s="103">
        <f>J86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187</v>
      </c>
    </row>
    <row r="64" hidden="1" s="10" customFormat="1" ht="24.96" customHeight="1">
      <c r="A64" s="10"/>
      <c r="B64" s="230"/>
      <c r="C64" s="231"/>
      <c r="D64" s="232" t="s">
        <v>1057</v>
      </c>
      <c r="E64" s="233"/>
      <c r="F64" s="233"/>
      <c r="G64" s="233"/>
      <c r="H64" s="233"/>
      <c r="I64" s="234"/>
      <c r="J64" s="235">
        <f>J122</f>
        <v>0</v>
      </c>
      <c r="K64" s="231"/>
      <c r="L64" s="23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147"/>
      <c r="J65" s="41"/>
      <c r="K65" s="41"/>
      <c r="L65" s="14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176"/>
      <c r="J66" s="61"/>
      <c r="K66" s="61"/>
      <c r="L66" s="14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/>
    <row r="68" hidden="1"/>
    <row r="69" hidden="1"/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179"/>
      <c r="J70" s="63"/>
      <c r="K70" s="63"/>
      <c r="L70" s="14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3" t="s">
        <v>188</v>
      </c>
      <c r="D71" s="41"/>
      <c r="E71" s="41"/>
      <c r="F71" s="41"/>
      <c r="G71" s="41"/>
      <c r="H71" s="41"/>
      <c r="I71" s="147"/>
      <c r="J71" s="41"/>
      <c r="K71" s="41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147"/>
      <c r="J72" s="41"/>
      <c r="K72" s="4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2" t="s">
        <v>16</v>
      </c>
      <c r="D73" s="41"/>
      <c r="E73" s="41"/>
      <c r="F73" s="41"/>
      <c r="G73" s="41"/>
      <c r="H73" s="41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80" t="str">
        <f>E7</f>
        <v>Oprava PZS v úseku Hněvčeves – Butoves</v>
      </c>
      <c r="F74" s="32"/>
      <c r="G74" s="32"/>
      <c r="H74" s="32"/>
      <c r="I74" s="147"/>
      <c r="J74" s="41"/>
      <c r="K74" s="41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1"/>
      <c r="C75" s="32" t="s">
        <v>180</v>
      </c>
      <c r="D75" s="22"/>
      <c r="E75" s="22"/>
      <c r="F75" s="22"/>
      <c r="G75" s="22"/>
      <c r="H75" s="22"/>
      <c r="I75" s="139"/>
      <c r="J75" s="22"/>
      <c r="K75" s="22"/>
      <c r="L75" s="20"/>
    </row>
    <row r="76" s="2" customFormat="1" ht="16.5" customHeight="1">
      <c r="A76" s="39"/>
      <c r="B76" s="40"/>
      <c r="C76" s="41"/>
      <c r="D76" s="41"/>
      <c r="E76" s="180" t="s">
        <v>1348</v>
      </c>
      <c r="F76" s="41"/>
      <c r="G76" s="41"/>
      <c r="H76" s="41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2" t="s">
        <v>182</v>
      </c>
      <c r="D77" s="41"/>
      <c r="E77" s="41"/>
      <c r="F77" s="41"/>
      <c r="G77" s="41"/>
      <c r="H77" s="41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03-2 - zemní práce</v>
      </c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147"/>
      <c r="J79" s="41"/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2" t="s">
        <v>22</v>
      </c>
      <c r="D80" s="41"/>
      <c r="E80" s="41"/>
      <c r="F80" s="27" t="str">
        <f>F14</f>
        <v>PZS 18,810; 20,026; 0,741; 2,226; 4,018 a 7,814</v>
      </c>
      <c r="G80" s="41"/>
      <c r="H80" s="41"/>
      <c r="I80" s="150" t="s">
        <v>24</v>
      </c>
      <c r="J80" s="73" t="str">
        <f>IF(J14="","",J14)</f>
        <v>7. 10. 2019</v>
      </c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147"/>
      <c r="J81" s="41"/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2" t="s">
        <v>30</v>
      </c>
      <c r="D82" s="41"/>
      <c r="E82" s="41"/>
      <c r="F82" s="27" t="str">
        <f>E17</f>
        <v xml:space="preserve"> </v>
      </c>
      <c r="G82" s="41"/>
      <c r="H82" s="41"/>
      <c r="I82" s="150" t="s">
        <v>37</v>
      </c>
      <c r="J82" s="37" t="str">
        <f>E23</f>
        <v xml:space="preserve"> </v>
      </c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2" t="s">
        <v>35</v>
      </c>
      <c r="D83" s="41"/>
      <c r="E83" s="41"/>
      <c r="F83" s="27" t="str">
        <f>IF(E20="","",E20)</f>
        <v>Vyplň údaj</v>
      </c>
      <c r="G83" s="41"/>
      <c r="H83" s="41"/>
      <c r="I83" s="150" t="s">
        <v>39</v>
      </c>
      <c r="J83" s="37" t="str">
        <f>E26</f>
        <v xml:space="preserve"> </v>
      </c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147"/>
      <c r="J84" s="41"/>
      <c r="K84" s="41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9" customFormat="1" ht="29.28" customHeight="1">
      <c r="A85" s="186"/>
      <c r="B85" s="187"/>
      <c r="C85" s="188" t="s">
        <v>189</v>
      </c>
      <c r="D85" s="189" t="s">
        <v>61</v>
      </c>
      <c r="E85" s="189" t="s">
        <v>57</v>
      </c>
      <c r="F85" s="189" t="s">
        <v>58</v>
      </c>
      <c r="G85" s="189" t="s">
        <v>190</v>
      </c>
      <c r="H85" s="189" t="s">
        <v>191</v>
      </c>
      <c r="I85" s="190" t="s">
        <v>192</v>
      </c>
      <c r="J85" s="189" t="s">
        <v>186</v>
      </c>
      <c r="K85" s="191" t="s">
        <v>193</v>
      </c>
      <c r="L85" s="192"/>
      <c r="M85" s="93" t="s">
        <v>32</v>
      </c>
      <c r="N85" s="94" t="s">
        <v>46</v>
      </c>
      <c r="O85" s="94" t="s">
        <v>194</v>
      </c>
      <c r="P85" s="94" t="s">
        <v>195</v>
      </c>
      <c r="Q85" s="94" t="s">
        <v>196</v>
      </c>
      <c r="R85" s="94" t="s">
        <v>197</v>
      </c>
      <c r="S85" s="94" t="s">
        <v>198</v>
      </c>
      <c r="T85" s="95" t="s">
        <v>199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200</v>
      </c>
      <c r="D86" s="41"/>
      <c r="E86" s="41"/>
      <c r="F86" s="41"/>
      <c r="G86" s="41"/>
      <c r="H86" s="41"/>
      <c r="I86" s="147"/>
      <c r="J86" s="193">
        <f>BK86</f>
        <v>0</v>
      </c>
      <c r="K86" s="41"/>
      <c r="L86" s="45"/>
      <c r="M86" s="96"/>
      <c r="N86" s="194"/>
      <c r="O86" s="97"/>
      <c r="P86" s="195">
        <f>P87+SUM(P88:P122)</f>
        <v>0</v>
      </c>
      <c r="Q86" s="97"/>
      <c r="R86" s="195">
        <f>R87+SUM(R88:R122)</f>
        <v>6.7497167999999998</v>
      </c>
      <c r="S86" s="97"/>
      <c r="T86" s="196">
        <f>T87+SUM(T88:T122)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7" t="s">
        <v>75</v>
      </c>
      <c r="AU86" s="17" t="s">
        <v>187</v>
      </c>
      <c r="BK86" s="197">
        <f>BK87+SUM(BK88:BK122)</f>
        <v>0</v>
      </c>
    </row>
    <row r="87" s="2" customFormat="1" ht="16.5" customHeight="1">
      <c r="A87" s="39"/>
      <c r="B87" s="40"/>
      <c r="C87" s="198" t="s">
        <v>83</v>
      </c>
      <c r="D87" s="198" t="s">
        <v>201</v>
      </c>
      <c r="E87" s="199" t="s">
        <v>1058</v>
      </c>
      <c r="F87" s="200" t="s">
        <v>1059</v>
      </c>
      <c r="G87" s="201" t="s">
        <v>239</v>
      </c>
      <c r="H87" s="202">
        <v>138</v>
      </c>
      <c r="I87" s="203"/>
      <c r="J87" s="204">
        <f>ROUND(I87*H87,2)</f>
        <v>0</v>
      </c>
      <c r="K87" s="200" t="s">
        <v>1060</v>
      </c>
      <c r="L87" s="205"/>
      <c r="M87" s="206" t="s">
        <v>32</v>
      </c>
      <c r="N87" s="207" t="s">
        <v>47</v>
      </c>
      <c r="O87" s="85"/>
      <c r="P87" s="208">
        <f>O87*H87</f>
        <v>0</v>
      </c>
      <c r="Q87" s="208">
        <v>0.0087500000000000008</v>
      </c>
      <c r="R87" s="208">
        <f>Q87*H87</f>
        <v>1.2075</v>
      </c>
      <c r="S87" s="208">
        <v>0</v>
      </c>
      <c r="T87" s="209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0" t="s">
        <v>213</v>
      </c>
      <c r="AT87" s="210" t="s">
        <v>201</v>
      </c>
      <c r="AU87" s="210" t="s">
        <v>76</v>
      </c>
      <c r="AY87" s="17" t="s">
        <v>206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17" t="s">
        <v>83</v>
      </c>
      <c r="BK87" s="211">
        <f>ROUND(I87*H87,2)</f>
        <v>0</v>
      </c>
      <c r="BL87" s="17" t="s">
        <v>214</v>
      </c>
      <c r="BM87" s="210" t="s">
        <v>1800</v>
      </c>
    </row>
    <row r="88" s="2" customFormat="1" ht="16.5" customHeight="1">
      <c r="A88" s="39"/>
      <c r="B88" s="40"/>
      <c r="C88" s="198" t="s">
        <v>85</v>
      </c>
      <c r="D88" s="198" t="s">
        <v>201</v>
      </c>
      <c r="E88" s="199" t="s">
        <v>1801</v>
      </c>
      <c r="F88" s="200" t="s">
        <v>1802</v>
      </c>
      <c r="G88" s="201" t="s">
        <v>239</v>
      </c>
      <c r="H88" s="202">
        <v>1</v>
      </c>
      <c r="I88" s="203"/>
      <c r="J88" s="204">
        <f>ROUND(I88*H88,2)</f>
        <v>0</v>
      </c>
      <c r="K88" s="200" t="s">
        <v>1060</v>
      </c>
      <c r="L88" s="205"/>
      <c r="M88" s="206" t="s">
        <v>32</v>
      </c>
      <c r="N88" s="207" t="s">
        <v>47</v>
      </c>
      <c r="O88" s="85"/>
      <c r="P88" s="208">
        <f>O88*H88</f>
        <v>0</v>
      </c>
      <c r="Q88" s="208">
        <v>0.00058</v>
      </c>
      <c r="R88" s="208">
        <f>Q88*H88</f>
        <v>0.00058</v>
      </c>
      <c r="S88" s="208">
        <v>0</v>
      </c>
      <c r="T88" s="20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0" t="s">
        <v>213</v>
      </c>
      <c r="AT88" s="210" t="s">
        <v>201</v>
      </c>
      <c r="AU88" s="210" t="s">
        <v>76</v>
      </c>
      <c r="AY88" s="17" t="s">
        <v>206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7" t="s">
        <v>83</v>
      </c>
      <c r="BK88" s="211">
        <f>ROUND(I88*H88,2)</f>
        <v>0</v>
      </c>
      <c r="BL88" s="17" t="s">
        <v>214</v>
      </c>
      <c r="BM88" s="210" t="s">
        <v>1803</v>
      </c>
    </row>
    <row r="89" s="2" customFormat="1" ht="16.5" customHeight="1">
      <c r="A89" s="39"/>
      <c r="B89" s="40"/>
      <c r="C89" s="198" t="s">
        <v>216</v>
      </c>
      <c r="D89" s="198" t="s">
        <v>201</v>
      </c>
      <c r="E89" s="199" t="s">
        <v>1062</v>
      </c>
      <c r="F89" s="200" t="s">
        <v>1063</v>
      </c>
      <c r="G89" s="201" t="s">
        <v>1064</v>
      </c>
      <c r="H89" s="202">
        <v>0.32000000000000001</v>
      </c>
      <c r="I89" s="203"/>
      <c r="J89" s="204">
        <f>ROUND(I89*H89,2)</f>
        <v>0</v>
      </c>
      <c r="K89" s="200" t="s">
        <v>1060</v>
      </c>
      <c r="L89" s="205"/>
      <c r="M89" s="206" t="s">
        <v>32</v>
      </c>
      <c r="N89" s="207" t="s">
        <v>47</v>
      </c>
      <c r="O89" s="85"/>
      <c r="P89" s="208">
        <f>O89*H89</f>
        <v>0</v>
      </c>
      <c r="Q89" s="208">
        <v>0.016500000000000001</v>
      </c>
      <c r="R89" s="208">
        <f>Q89*H89</f>
        <v>0.00528</v>
      </c>
      <c r="S89" s="208">
        <v>0</v>
      </c>
      <c r="T89" s="209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0" t="s">
        <v>213</v>
      </c>
      <c r="AT89" s="210" t="s">
        <v>201</v>
      </c>
      <c r="AU89" s="210" t="s">
        <v>76</v>
      </c>
      <c r="AY89" s="17" t="s">
        <v>206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7" t="s">
        <v>83</v>
      </c>
      <c r="BK89" s="211">
        <f>ROUND(I89*H89,2)</f>
        <v>0</v>
      </c>
      <c r="BL89" s="17" t="s">
        <v>214</v>
      </c>
      <c r="BM89" s="210" t="s">
        <v>1804</v>
      </c>
    </row>
    <row r="90" s="2" customFormat="1" ht="16.5" customHeight="1">
      <c r="A90" s="39"/>
      <c r="B90" s="40"/>
      <c r="C90" s="198" t="s">
        <v>220</v>
      </c>
      <c r="D90" s="198" t="s">
        <v>201</v>
      </c>
      <c r="E90" s="199" t="s">
        <v>1066</v>
      </c>
      <c r="F90" s="200" t="s">
        <v>1067</v>
      </c>
      <c r="G90" s="201" t="s">
        <v>1064</v>
      </c>
      <c r="H90" s="202">
        <v>0.16</v>
      </c>
      <c r="I90" s="203"/>
      <c r="J90" s="204">
        <f>ROUND(I90*H90,2)</f>
        <v>0</v>
      </c>
      <c r="K90" s="200" t="s">
        <v>1060</v>
      </c>
      <c r="L90" s="205"/>
      <c r="M90" s="206" t="s">
        <v>32</v>
      </c>
      <c r="N90" s="207" t="s">
        <v>47</v>
      </c>
      <c r="O90" s="85"/>
      <c r="P90" s="208">
        <f>O90*H90</f>
        <v>0</v>
      </c>
      <c r="Q90" s="208">
        <v>0.0042300000000000003</v>
      </c>
      <c r="R90" s="208">
        <f>Q90*H90</f>
        <v>0.00067680000000000008</v>
      </c>
      <c r="S90" s="208">
        <v>0</v>
      </c>
      <c r="T90" s="20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0" t="s">
        <v>213</v>
      </c>
      <c r="AT90" s="210" t="s">
        <v>201</v>
      </c>
      <c r="AU90" s="210" t="s">
        <v>76</v>
      </c>
      <c r="AY90" s="17" t="s">
        <v>206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7" t="s">
        <v>83</v>
      </c>
      <c r="BK90" s="211">
        <f>ROUND(I90*H90,2)</f>
        <v>0</v>
      </c>
      <c r="BL90" s="17" t="s">
        <v>214</v>
      </c>
      <c r="BM90" s="210" t="s">
        <v>1805</v>
      </c>
    </row>
    <row r="91" s="2" customFormat="1" ht="16.5" customHeight="1">
      <c r="A91" s="39"/>
      <c r="B91" s="40"/>
      <c r="C91" s="198" t="s">
        <v>224</v>
      </c>
      <c r="D91" s="198" t="s">
        <v>201</v>
      </c>
      <c r="E91" s="199" t="s">
        <v>1806</v>
      </c>
      <c r="F91" s="200" t="s">
        <v>1807</v>
      </c>
      <c r="G91" s="201" t="s">
        <v>239</v>
      </c>
      <c r="H91" s="202">
        <v>850</v>
      </c>
      <c r="I91" s="203"/>
      <c r="J91" s="204">
        <f>ROUND(I91*H91,2)</f>
        <v>0</v>
      </c>
      <c r="K91" s="200" t="s">
        <v>1060</v>
      </c>
      <c r="L91" s="205"/>
      <c r="M91" s="206" t="s">
        <v>32</v>
      </c>
      <c r="N91" s="207" t="s">
        <v>47</v>
      </c>
      <c r="O91" s="85"/>
      <c r="P91" s="208">
        <f>O91*H91</f>
        <v>0</v>
      </c>
      <c r="Q91" s="208">
        <v>0.0054999999999999997</v>
      </c>
      <c r="R91" s="208">
        <f>Q91*H91</f>
        <v>4.6749999999999998</v>
      </c>
      <c r="S91" s="208">
        <v>0</v>
      </c>
      <c r="T91" s="20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0" t="s">
        <v>213</v>
      </c>
      <c r="AT91" s="210" t="s">
        <v>201</v>
      </c>
      <c r="AU91" s="210" t="s">
        <v>76</v>
      </c>
      <c r="AY91" s="17" t="s">
        <v>206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7" t="s">
        <v>83</v>
      </c>
      <c r="BK91" s="211">
        <f>ROUND(I91*H91,2)</f>
        <v>0</v>
      </c>
      <c r="BL91" s="17" t="s">
        <v>214</v>
      </c>
      <c r="BM91" s="210" t="s">
        <v>1808</v>
      </c>
    </row>
    <row r="92" s="2" customFormat="1" ht="16.5" customHeight="1">
      <c r="A92" s="39"/>
      <c r="B92" s="40"/>
      <c r="C92" s="198" t="s">
        <v>228</v>
      </c>
      <c r="D92" s="198" t="s">
        <v>201</v>
      </c>
      <c r="E92" s="199" t="s">
        <v>1809</v>
      </c>
      <c r="F92" s="200" t="s">
        <v>1810</v>
      </c>
      <c r="G92" s="201" t="s">
        <v>204</v>
      </c>
      <c r="H92" s="202">
        <v>425</v>
      </c>
      <c r="I92" s="203"/>
      <c r="J92" s="204">
        <f>ROUND(I92*H92,2)</f>
        <v>0</v>
      </c>
      <c r="K92" s="200" t="s">
        <v>1060</v>
      </c>
      <c r="L92" s="205"/>
      <c r="M92" s="206" t="s">
        <v>32</v>
      </c>
      <c r="N92" s="207" t="s">
        <v>47</v>
      </c>
      <c r="O92" s="85"/>
      <c r="P92" s="208">
        <f>O92*H92</f>
        <v>0</v>
      </c>
      <c r="Q92" s="208">
        <v>0.00044000000000000002</v>
      </c>
      <c r="R92" s="208">
        <f>Q92*H92</f>
        <v>0.187</v>
      </c>
      <c r="S92" s="208">
        <v>0</v>
      </c>
      <c r="T92" s="20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0" t="s">
        <v>213</v>
      </c>
      <c r="AT92" s="210" t="s">
        <v>201</v>
      </c>
      <c r="AU92" s="210" t="s">
        <v>76</v>
      </c>
      <c r="AY92" s="17" t="s">
        <v>206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7" t="s">
        <v>83</v>
      </c>
      <c r="BK92" s="211">
        <f>ROUND(I92*H92,2)</f>
        <v>0</v>
      </c>
      <c r="BL92" s="17" t="s">
        <v>214</v>
      </c>
      <c r="BM92" s="210" t="s">
        <v>1811</v>
      </c>
    </row>
    <row r="93" s="2" customFormat="1" ht="16.5" customHeight="1">
      <c r="A93" s="39"/>
      <c r="B93" s="40"/>
      <c r="C93" s="198" t="s">
        <v>232</v>
      </c>
      <c r="D93" s="198" t="s">
        <v>201</v>
      </c>
      <c r="E93" s="199" t="s">
        <v>1072</v>
      </c>
      <c r="F93" s="200" t="s">
        <v>1073</v>
      </c>
      <c r="G93" s="201" t="s">
        <v>478</v>
      </c>
      <c r="H93" s="202">
        <v>4</v>
      </c>
      <c r="I93" s="203"/>
      <c r="J93" s="204">
        <f>ROUND(I93*H93,2)</f>
        <v>0</v>
      </c>
      <c r="K93" s="200" t="s">
        <v>1060</v>
      </c>
      <c r="L93" s="205"/>
      <c r="M93" s="206" t="s">
        <v>32</v>
      </c>
      <c r="N93" s="207" t="s">
        <v>47</v>
      </c>
      <c r="O93" s="85"/>
      <c r="P93" s="208">
        <f>O93*H93</f>
        <v>0</v>
      </c>
      <c r="Q93" s="208">
        <v>0.001</v>
      </c>
      <c r="R93" s="208">
        <f>Q93*H93</f>
        <v>0.0040000000000000001</v>
      </c>
      <c r="S93" s="208">
        <v>0</v>
      </c>
      <c r="T93" s="209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0" t="s">
        <v>213</v>
      </c>
      <c r="AT93" s="210" t="s">
        <v>201</v>
      </c>
      <c r="AU93" s="210" t="s">
        <v>76</v>
      </c>
      <c r="AY93" s="17" t="s">
        <v>206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7" t="s">
        <v>83</v>
      </c>
      <c r="BK93" s="211">
        <f>ROUND(I93*H93,2)</f>
        <v>0</v>
      </c>
      <c r="BL93" s="17" t="s">
        <v>214</v>
      </c>
      <c r="BM93" s="210" t="s">
        <v>1812</v>
      </c>
    </row>
    <row r="94" s="2" customFormat="1" ht="16.5" customHeight="1">
      <c r="A94" s="39"/>
      <c r="B94" s="40"/>
      <c r="C94" s="216" t="s">
        <v>236</v>
      </c>
      <c r="D94" s="216" t="s">
        <v>627</v>
      </c>
      <c r="E94" s="217" t="s">
        <v>1083</v>
      </c>
      <c r="F94" s="218" t="s">
        <v>1084</v>
      </c>
      <c r="G94" s="219" t="s">
        <v>239</v>
      </c>
      <c r="H94" s="220">
        <v>100</v>
      </c>
      <c r="I94" s="221"/>
      <c r="J94" s="222">
        <f>ROUND(I94*H94,2)</f>
        <v>0</v>
      </c>
      <c r="K94" s="218" t="s">
        <v>1060</v>
      </c>
      <c r="L94" s="45"/>
      <c r="M94" s="223" t="s">
        <v>32</v>
      </c>
      <c r="N94" s="224" t="s">
        <v>47</v>
      </c>
      <c r="O94" s="85"/>
      <c r="P94" s="208">
        <f>O94*H94</f>
        <v>0</v>
      </c>
      <c r="Q94" s="208">
        <v>0.00055000000000000003</v>
      </c>
      <c r="R94" s="208">
        <f>Q94*H94</f>
        <v>0.055</v>
      </c>
      <c r="S94" s="208">
        <v>0</v>
      </c>
      <c r="T94" s="209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0" t="s">
        <v>83</v>
      </c>
      <c r="AT94" s="210" t="s">
        <v>627</v>
      </c>
      <c r="AU94" s="210" t="s">
        <v>76</v>
      </c>
      <c r="AY94" s="17" t="s">
        <v>206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7" t="s">
        <v>83</v>
      </c>
      <c r="BK94" s="211">
        <f>ROUND(I94*H94,2)</f>
        <v>0</v>
      </c>
      <c r="BL94" s="17" t="s">
        <v>83</v>
      </c>
      <c r="BM94" s="210" t="s">
        <v>1813</v>
      </c>
    </row>
    <row r="95" s="2" customFormat="1">
      <c r="A95" s="39"/>
      <c r="B95" s="40"/>
      <c r="C95" s="41"/>
      <c r="D95" s="212" t="s">
        <v>931</v>
      </c>
      <c r="E95" s="41"/>
      <c r="F95" s="213" t="s">
        <v>1086</v>
      </c>
      <c r="G95" s="41"/>
      <c r="H95" s="41"/>
      <c r="I95" s="147"/>
      <c r="J95" s="41"/>
      <c r="K95" s="41"/>
      <c r="L95" s="45"/>
      <c r="M95" s="214"/>
      <c r="N95" s="215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7" t="s">
        <v>931</v>
      </c>
      <c r="AU95" s="17" t="s">
        <v>76</v>
      </c>
    </row>
    <row r="96" s="2" customFormat="1" ht="16.5" customHeight="1">
      <c r="A96" s="39"/>
      <c r="B96" s="40"/>
      <c r="C96" s="216" t="s">
        <v>241</v>
      </c>
      <c r="D96" s="216" t="s">
        <v>627</v>
      </c>
      <c r="E96" s="217" t="s">
        <v>1087</v>
      </c>
      <c r="F96" s="218" t="s">
        <v>1088</v>
      </c>
      <c r="G96" s="219" t="s">
        <v>239</v>
      </c>
      <c r="H96" s="220">
        <v>100</v>
      </c>
      <c r="I96" s="221"/>
      <c r="J96" s="222">
        <f>ROUND(I96*H96,2)</f>
        <v>0</v>
      </c>
      <c r="K96" s="218" t="s">
        <v>1060</v>
      </c>
      <c r="L96" s="45"/>
      <c r="M96" s="223" t="s">
        <v>32</v>
      </c>
      <c r="N96" s="224" t="s">
        <v>47</v>
      </c>
      <c r="O96" s="85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0" t="s">
        <v>83</v>
      </c>
      <c r="AT96" s="210" t="s">
        <v>627</v>
      </c>
      <c r="AU96" s="210" t="s">
        <v>76</v>
      </c>
      <c r="AY96" s="17" t="s">
        <v>206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7" t="s">
        <v>83</v>
      </c>
      <c r="BK96" s="211">
        <f>ROUND(I96*H96,2)</f>
        <v>0</v>
      </c>
      <c r="BL96" s="17" t="s">
        <v>83</v>
      </c>
      <c r="BM96" s="210" t="s">
        <v>1814</v>
      </c>
    </row>
    <row r="97" s="2" customFormat="1">
      <c r="A97" s="39"/>
      <c r="B97" s="40"/>
      <c r="C97" s="41"/>
      <c r="D97" s="212" t="s">
        <v>931</v>
      </c>
      <c r="E97" s="41"/>
      <c r="F97" s="213" t="s">
        <v>1086</v>
      </c>
      <c r="G97" s="41"/>
      <c r="H97" s="41"/>
      <c r="I97" s="147"/>
      <c r="J97" s="41"/>
      <c r="K97" s="41"/>
      <c r="L97" s="45"/>
      <c r="M97" s="214"/>
      <c r="N97" s="215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7" t="s">
        <v>931</v>
      </c>
      <c r="AU97" s="17" t="s">
        <v>76</v>
      </c>
    </row>
    <row r="98" s="2" customFormat="1" ht="24" customHeight="1">
      <c r="A98" s="39"/>
      <c r="B98" s="40"/>
      <c r="C98" s="216" t="s">
        <v>245</v>
      </c>
      <c r="D98" s="216" t="s">
        <v>627</v>
      </c>
      <c r="E98" s="217" t="s">
        <v>1090</v>
      </c>
      <c r="F98" s="218" t="s">
        <v>1091</v>
      </c>
      <c r="G98" s="219" t="s">
        <v>1092</v>
      </c>
      <c r="H98" s="220">
        <v>20</v>
      </c>
      <c r="I98" s="221"/>
      <c r="J98" s="222">
        <f>ROUND(I98*H98,2)</f>
        <v>0</v>
      </c>
      <c r="K98" s="218" t="s">
        <v>1060</v>
      </c>
      <c r="L98" s="45"/>
      <c r="M98" s="223" t="s">
        <v>32</v>
      </c>
      <c r="N98" s="224" t="s">
        <v>47</v>
      </c>
      <c r="O98" s="85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0" t="s">
        <v>220</v>
      </c>
      <c r="AT98" s="210" t="s">
        <v>627</v>
      </c>
      <c r="AU98" s="210" t="s">
        <v>76</v>
      </c>
      <c r="AY98" s="17" t="s">
        <v>206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7" t="s">
        <v>83</v>
      </c>
      <c r="BK98" s="211">
        <f>ROUND(I98*H98,2)</f>
        <v>0</v>
      </c>
      <c r="BL98" s="17" t="s">
        <v>220</v>
      </c>
      <c r="BM98" s="210" t="s">
        <v>1815</v>
      </c>
    </row>
    <row r="99" s="2" customFormat="1">
      <c r="A99" s="39"/>
      <c r="B99" s="40"/>
      <c r="C99" s="41"/>
      <c r="D99" s="212" t="s">
        <v>931</v>
      </c>
      <c r="E99" s="41"/>
      <c r="F99" s="213" t="s">
        <v>1094</v>
      </c>
      <c r="G99" s="41"/>
      <c r="H99" s="41"/>
      <c r="I99" s="147"/>
      <c r="J99" s="41"/>
      <c r="K99" s="41"/>
      <c r="L99" s="45"/>
      <c r="M99" s="214"/>
      <c r="N99" s="215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7" t="s">
        <v>931</v>
      </c>
      <c r="AU99" s="17" t="s">
        <v>76</v>
      </c>
    </row>
    <row r="100" s="2" customFormat="1" ht="24" customHeight="1">
      <c r="A100" s="39"/>
      <c r="B100" s="40"/>
      <c r="C100" s="216" t="s">
        <v>249</v>
      </c>
      <c r="D100" s="216" t="s">
        <v>627</v>
      </c>
      <c r="E100" s="217" t="s">
        <v>1095</v>
      </c>
      <c r="F100" s="218" t="s">
        <v>1096</v>
      </c>
      <c r="G100" s="219" t="s">
        <v>1092</v>
      </c>
      <c r="H100" s="220">
        <v>20</v>
      </c>
      <c r="I100" s="221"/>
      <c r="J100" s="222">
        <f>ROUND(I100*H100,2)</f>
        <v>0</v>
      </c>
      <c r="K100" s="218" t="s">
        <v>1060</v>
      </c>
      <c r="L100" s="45"/>
      <c r="M100" s="223" t="s">
        <v>32</v>
      </c>
      <c r="N100" s="224" t="s">
        <v>47</v>
      </c>
      <c r="O100" s="85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0" t="s">
        <v>220</v>
      </c>
      <c r="AT100" s="210" t="s">
        <v>627</v>
      </c>
      <c r="AU100" s="210" t="s">
        <v>76</v>
      </c>
      <c r="AY100" s="17" t="s">
        <v>206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7" t="s">
        <v>83</v>
      </c>
      <c r="BK100" s="211">
        <f>ROUND(I100*H100,2)</f>
        <v>0</v>
      </c>
      <c r="BL100" s="17" t="s">
        <v>220</v>
      </c>
      <c r="BM100" s="210" t="s">
        <v>1816</v>
      </c>
    </row>
    <row r="101" s="2" customFormat="1">
      <c r="A101" s="39"/>
      <c r="B101" s="40"/>
      <c r="C101" s="41"/>
      <c r="D101" s="212" t="s">
        <v>931</v>
      </c>
      <c r="E101" s="41"/>
      <c r="F101" s="213" t="s">
        <v>1094</v>
      </c>
      <c r="G101" s="41"/>
      <c r="H101" s="41"/>
      <c r="I101" s="147"/>
      <c r="J101" s="41"/>
      <c r="K101" s="41"/>
      <c r="L101" s="45"/>
      <c r="M101" s="214"/>
      <c r="N101" s="215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7" t="s">
        <v>931</v>
      </c>
      <c r="AU101" s="17" t="s">
        <v>76</v>
      </c>
    </row>
    <row r="102" s="2" customFormat="1" ht="24" customHeight="1">
      <c r="A102" s="39"/>
      <c r="B102" s="40"/>
      <c r="C102" s="216" t="s">
        <v>253</v>
      </c>
      <c r="D102" s="216" t="s">
        <v>627</v>
      </c>
      <c r="E102" s="217" t="s">
        <v>1098</v>
      </c>
      <c r="F102" s="218" t="s">
        <v>1099</v>
      </c>
      <c r="G102" s="219" t="s">
        <v>1092</v>
      </c>
      <c r="H102" s="220">
        <v>924</v>
      </c>
      <c r="I102" s="221"/>
      <c r="J102" s="222">
        <f>ROUND(I102*H102,2)</f>
        <v>0</v>
      </c>
      <c r="K102" s="218" t="s">
        <v>1060</v>
      </c>
      <c r="L102" s="45"/>
      <c r="M102" s="223" t="s">
        <v>32</v>
      </c>
      <c r="N102" s="224" t="s">
        <v>47</v>
      </c>
      <c r="O102" s="85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0" t="s">
        <v>220</v>
      </c>
      <c r="AT102" s="210" t="s">
        <v>627</v>
      </c>
      <c r="AU102" s="210" t="s">
        <v>76</v>
      </c>
      <c r="AY102" s="17" t="s">
        <v>206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7" t="s">
        <v>83</v>
      </c>
      <c r="BK102" s="211">
        <f>ROUND(I102*H102,2)</f>
        <v>0</v>
      </c>
      <c r="BL102" s="17" t="s">
        <v>220</v>
      </c>
      <c r="BM102" s="210" t="s">
        <v>1817</v>
      </c>
    </row>
    <row r="103" s="2" customFormat="1">
      <c r="A103" s="39"/>
      <c r="B103" s="40"/>
      <c r="C103" s="41"/>
      <c r="D103" s="212" t="s">
        <v>931</v>
      </c>
      <c r="E103" s="41"/>
      <c r="F103" s="213" t="s">
        <v>1101</v>
      </c>
      <c r="G103" s="41"/>
      <c r="H103" s="41"/>
      <c r="I103" s="147"/>
      <c r="J103" s="41"/>
      <c r="K103" s="41"/>
      <c r="L103" s="45"/>
      <c r="M103" s="214"/>
      <c r="N103" s="215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7" t="s">
        <v>931</v>
      </c>
      <c r="AU103" s="17" t="s">
        <v>76</v>
      </c>
    </row>
    <row r="104" s="11" customFormat="1">
      <c r="A104" s="11"/>
      <c r="B104" s="237"/>
      <c r="C104" s="238"/>
      <c r="D104" s="212" t="s">
        <v>1102</v>
      </c>
      <c r="E104" s="239" t="s">
        <v>32</v>
      </c>
      <c r="F104" s="240" t="s">
        <v>1818</v>
      </c>
      <c r="G104" s="238"/>
      <c r="H104" s="241">
        <v>204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T104" s="247" t="s">
        <v>1102</v>
      </c>
      <c r="AU104" s="247" t="s">
        <v>76</v>
      </c>
      <c r="AV104" s="11" t="s">
        <v>85</v>
      </c>
      <c r="AW104" s="11" t="s">
        <v>38</v>
      </c>
      <c r="AX104" s="11" t="s">
        <v>76</v>
      </c>
      <c r="AY104" s="247" t="s">
        <v>206</v>
      </c>
    </row>
    <row r="105" s="11" customFormat="1">
      <c r="A105" s="11"/>
      <c r="B105" s="237"/>
      <c r="C105" s="238"/>
      <c r="D105" s="212" t="s">
        <v>1102</v>
      </c>
      <c r="E105" s="239" t="s">
        <v>32</v>
      </c>
      <c r="F105" s="240" t="s">
        <v>1333</v>
      </c>
      <c r="G105" s="238"/>
      <c r="H105" s="241">
        <v>720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T105" s="247" t="s">
        <v>1102</v>
      </c>
      <c r="AU105" s="247" t="s">
        <v>76</v>
      </c>
      <c r="AV105" s="11" t="s">
        <v>85</v>
      </c>
      <c r="AW105" s="11" t="s">
        <v>38</v>
      </c>
      <c r="AX105" s="11" t="s">
        <v>76</v>
      </c>
      <c r="AY105" s="247" t="s">
        <v>206</v>
      </c>
    </row>
    <row r="106" s="12" customFormat="1">
      <c r="A106" s="12"/>
      <c r="B106" s="248"/>
      <c r="C106" s="249"/>
      <c r="D106" s="212" t="s">
        <v>1102</v>
      </c>
      <c r="E106" s="250" t="s">
        <v>32</v>
      </c>
      <c r="F106" s="251" t="s">
        <v>1105</v>
      </c>
      <c r="G106" s="249"/>
      <c r="H106" s="252">
        <v>924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58" t="s">
        <v>1102</v>
      </c>
      <c r="AU106" s="258" t="s">
        <v>76</v>
      </c>
      <c r="AV106" s="12" t="s">
        <v>220</v>
      </c>
      <c r="AW106" s="12" t="s">
        <v>38</v>
      </c>
      <c r="AX106" s="12" t="s">
        <v>83</v>
      </c>
      <c r="AY106" s="258" t="s">
        <v>206</v>
      </c>
    </row>
    <row r="107" s="2" customFormat="1" ht="24" customHeight="1">
      <c r="A107" s="39"/>
      <c r="B107" s="40"/>
      <c r="C107" s="216" t="s">
        <v>257</v>
      </c>
      <c r="D107" s="216" t="s">
        <v>627</v>
      </c>
      <c r="E107" s="217" t="s">
        <v>1106</v>
      </c>
      <c r="F107" s="218" t="s">
        <v>1107</v>
      </c>
      <c r="G107" s="219" t="s">
        <v>1092</v>
      </c>
      <c r="H107" s="220">
        <v>924</v>
      </c>
      <c r="I107" s="221"/>
      <c r="J107" s="222">
        <f>ROUND(I107*H107,2)</f>
        <v>0</v>
      </c>
      <c r="K107" s="218" t="s">
        <v>1060</v>
      </c>
      <c r="L107" s="45"/>
      <c r="M107" s="223" t="s">
        <v>32</v>
      </c>
      <c r="N107" s="224" t="s">
        <v>47</v>
      </c>
      <c r="O107" s="85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0" t="s">
        <v>220</v>
      </c>
      <c r="AT107" s="210" t="s">
        <v>627</v>
      </c>
      <c r="AU107" s="210" t="s">
        <v>76</v>
      </c>
      <c r="AY107" s="17" t="s">
        <v>206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7" t="s">
        <v>83</v>
      </c>
      <c r="BK107" s="211">
        <f>ROUND(I107*H107,2)</f>
        <v>0</v>
      </c>
      <c r="BL107" s="17" t="s">
        <v>220</v>
      </c>
      <c r="BM107" s="210" t="s">
        <v>1819</v>
      </c>
    </row>
    <row r="108" s="2" customFormat="1">
      <c r="A108" s="39"/>
      <c r="B108" s="40"/>
      <c r="C108" s="41"/>
      <c r="D108" s="212" t="s">
        <v>931</v>
      </c>
      <c r="E108" s="41"/>
      <c r="F108" s="213" t="s">
        <v>1101</v>
      </c>
      <c r="G108" s="41"/>
      <c r="H108" s="41"/>
      <c r="I108" s="147"/>
      <c r="J108" s="41"/>
      <c r="K108" s="41"/>
      <c r="L108" s="45"/>
      <c r="M108" s="214"/>
      <c r="N108" s="215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7" t="s">
        <v>931</v>
      </c>
      <c r="AU108" s="17" t="s">
        <v>76</v>
      </c>
    </row>
    <row r="109" s="2" customFormat="1" ht="24" customHeight="1">
      <c r="A109" s="39"/>
      <c r="B109" s="40"/>
      <c r="C109" s="216" t="s">
        <v>261</v>
      </c>
      <c r="D109" s="216" t="s">
        <v>627</v>
      </c>
      <c r="E109" s="217" t="s">
        <v>1109</v>
      </c>
      <c r="F109" s="218" t="s">
        <v>1110</v>
      </c>
      <c r="G109" s="219" t="s">
        <v>1092</v>
      </c>
      <c r="H109" s="220">
        <v>944</v>
      </c>
      <c r="I109" s="221"/>
      <c r="J109" s="222">
        <f>ROUND(I109*H109,2)</f>
        <v>0</v>
      </c>
      <c r="K109" s="218" t="s">
        <v>1060</v>
      </c>
      <c r="L109" s="45"/>
      <c r="M109" s="223" t="s">
        <v>32</v>
      </c>
      <c r="N109" s="224" t="s">
        <v>47</v>
      </c>
      <c r="O109" s="85"/>
      <c r="P109" s="208">
        <f>O109*H109</f>
        <v>0</v>
      </c>
      <c r="Q109" s="208">
        <v>0</v>
      </c>
      <c r="R109" s="208">
        <f>Q109*H109</f>
        <v>0</v>
      </c>
      <c r="S109" s="208">
        <v>0</v>
      </c>
      <c r="T109" s="20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0" t="s">
        <v>220</v>
      </c>
      <c r="AT109" s="210" t="s">
        <v>627</v>
      </c>
      <c r="AU109" s="210" t="s">
        <v>76</v>
      </c>
      <c r="AY109" s="17" t="s">
        <v>206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7" t="s">
        <v>83</v>
      </c>
      <c r="BK109" s="211">
        <f>ROUND(I109*H109,2)</f>
        <v>0</v>
      </c>
      <c r="BL109" s="17" t="s">
        <v>220</v>
      </c>
      <c r="BM109" s="210" t="s">
        <v>1820</v>
      </c>
    </row>
    <row r="110" s="2" customFormat="1">
      <c r="A110" s="39"/>
      <c r="B110" s="40"/>
      <c r="C110" s="41"/>
      <c r="D110" s="212" t="s">
        <v>931</v>
      </c>
      <c r="E110" s="41"/>
      <c r="F110" s="213" t="s">
        <v>1112</v>
      </c>
      <c r="G110" s="41"/>
      <c r="H110" s="41"/>
      <c r="I110" s="147"/>
      <c r="J110" s="41"/>
      <c r="K110" s="41"/>
      <c r="L110" s="45"/>
      <c r="M110" s="214"/>
      <c r="N110" s="215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7" t="s">
        <v>931</v>
      </c>
      <c r="AU110" s="17" t="s">
        <v>76</v>
      </c>
    </row>
    <row r="111" s="2" customFormat="1" ht="24" customHeight="1">
      <c r="A111" s="39"/>
      <c r="B111" s="40"/>
      <c r="C111" s="216" t="s">
        <v>8</v>
      </c>
      <c r="D111" s="216" t="s">
        <v>627</v>
      </c>
      <c r="E111" s="217" t="s">
        <v>1121</v>
      </c>
      <c r="F111" s="218" t="s">
        <v>1122</v>
      </c>
      <c r="G111" s="219" t="s">
        <v>344</v>
      </c>
      <c r="H111" s="220">
        <v>5700</v>
      </c>
      <c r="I111" s="221"/>
      <c r="J111" s="222">
        <f>ROUND(I111*H111,2)</f>
        <v>0</v>
      </c>
      <c r="K111" s="218" t="s">
        <v>1060</v>
      </c>
      <c r="L111" s="45"/>
      <c r="M111" s="223" t="s">
        <v>32</v>
      </c>
      <c r="N111" s="224" t="s">
        <v>47</v>
      </c>
      <c r="O111" s="85"/>
      <c r="P111" s="208">
        <f>O111*H111</f>
        <v>0</v>
      </c>
      <c r="Q111" s="208">
        <v>0</v>
      </c>
      <c r="R111" s="208">
        <f>Q111*H111</f>
        <v>0</v>
      </c>
      <c r="S111" s="208">
        <v>0</v>
      </c>
      <c r="T111" s="20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0" t="s">
        <v>220</v>
      </c>
      <c r="AT111" s="210" t="s">
        <v>627</v>
      </c>
      <c r="AU111" s="210" t="s">
        <v>76</v>
      </c>
      <c r="AY111" s="17" t="s">
        <v>206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7" t="s">
        <v>83</v>
      </c>
      <c r="BK111" s="211">
        <f>ROUND(I111*H111,2)</f>
        <v>0</v>
      </c>
      <c r="BL111" s="17" t="s">
        <v>220</v>
      </c>
      <c r="BM111" s="210" t="s">
        <v>1821</v>
      </c>
    </row>
    <row r="112" s="2" customFormat="1">
      <c r="A112" s="39"/>
      <c r="B112" s="40"/>
      <c r="C112" s="41"/>
      <c r="D112" s="212" t="s">
        <v>931</v>
      </c>
      <c r="E112" s="41"/>
      <c r="F112" s="213" t="s">
        <v>1124</v>
      </c>
      <c r="G112" s="41"/>
      <c r="H112" s="41"/>
      <c r="I112" s="147"/>
      <c r="J112" s="41"/>
      <c r="K112" s="41"/>
      <c r="L112" s="45"/>
      <c r="M112" s="214"/>
      <c r="N112" s="215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7" t="s">
        <v>931</v>
      </c>
      <c r="AU112" s="17" t="s">
        <v>76</v>
      </c>
    </row>
    <row r="113" s="2" customFormat="1" ht="16.5" customHeight="1">
      <c r="A113" s="39"/>
      <c r="B113" s="40"/>
      <c r="C113" s="216" t="s">
        <v>268</v>
      </c>
      <c r="D113" s="216" t="s">
        <v>627</v>
      </c>
      <c r="E113" s="217" t="s">
        <v>1078</v>
      </c>
      <c r="F113" s="218" t="s">
        <v>1079</v>
      </c>
      <c r="G113" s="219" t="s">
        <v>1080</v>
      </c>
      <c r="H113" s="220">
        <v>2.8500000000000001</v>
      </c>
      <c r="I113" s="221"/>
      <c r="J113" s="222">
        <f>ROUND(I113*H113,2)</f>
        <v>0</v>
      </c>
      <c r="K113" s="218" t="s">
        <v>1060</v>
      </c>
      <c r="L113" s="45"/>
      <c r="M113" s="223" t="s">
        <v>32</v>
      </c>
      <c r="N113" s="224" t="s">
        <v>47</v>
      </c>
      <c r="O113" s="85"/>
      <c r="P113" s="208">
        <f>O113*H113</f>
        <v>0</v>
      </c>
      <c r="Q113" s="208">
        <v>0.0088000000000000005</v>
      </c>
      <c r="R113" s="208">
        <f>Q113*H113</f>
        <v>0.025080000000000002</v>
      </c>
      <c r="S113" s="208">
        <v>0</v>
      </c>
      <c r="T113" s="20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0" t="s">
        <v>682</v>
      </c>
      <c r="AT113" s="210" t="s">
        <v>627</v>
      </c>
      <c r="AU113" s="210" t="s">
        <v>76</v>
      </c>
      <c r="AY113" s="17" t="s">
        <v>206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7" t="s">
        <v>83</v>
      </c>
      <c r="BK113" s="211">
        <f>ROUND(I113*H113,2)</f>
        <v>0</v>
      </c>
      <c r="BL113" s="17" t="s">
        <v>682</v>
      </c>
      <c r="BM113" s="210" t="s">
        <v>1822</v>
      </c>
    </row>
    <row r="114" s="2" customFormat="1">
      <c r="A114" s="39"/>
      <c r="B114" s="40"/>
      <c r="C114" s="41"/>
      <c r="D114" s="212" t="s">
        <v>931</v>
      </c>
      <c r="E114" s="41"/>
      <c r="F114" s="213" t="s">
        <v>1082</v>
      </c>
      <c r="G114" s="41"/>
      <c r="H114" s="41"/>
      <c r="I114" s="147"/>
      <c r="J114" s="41"/>
      <c r="K114" s="41"/>
      <c r="L114" s="45"/>
      <c r="M114" s="214"/>
      <c r="N114" s="215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7" t="s">
        <v>931</v>
      </c>
      <c r="AU114" s="17" t="s">
        <v>76</v>
      </c>
    </row>
    <row r="115" s="2" customFormat="1" ht="48" customHeight="1">
      <c r="A115" s="39"/>
      <c r="B115" s="40"/>
      <c r="C115" s="216" t="s">
        <v>272</v>
      </c>
      <c r="D115" s="216" t="s">
        <v>627</v>
      </c>
      <c r="E115" s="217" t="s">
        <v>1117</v>
      </c>
      <c r="F115" s="218" t="s">
        <v>1118</v>
      </c>
      <c r="G115" s="219" t="s">
        <v>204</v>
      </c>
      <c r="H115" s="220">
        <v>10</v>
      </c>
      <c r="I115" s="221"/>
      <c r="J115" s="222">
        <f>ROUND(I115*H115,2)</f>
        <v>0</v>
      </c>
      <c r="K115" s="218" t="s">
        <v>1060</v>
      </c>
      <c r="L115" s="45"/>
      <c r="M115" s="223" t="s">
        <v>32</v>
      </c>
      <c r="N115" s="224" t="s">
        <v>47</v>
      </c>
      <c r="O115" s="85"/>
      <c r="P115" s="208">
        <f>O115*H115</f>
        <v>0</v>
      </c>
      <c r="Q115" s="208">
        <v>0</v>
      </c>
      <c r="R115" s="208">
        <f>Q115*H115</f>
        <v>0</v>
      </c>
      <c r="S115" s="208">
        <v>0</v>
      </c>
      <c r="T115" s="20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0" t="s">
        <v>220</v>
      </c>
      <c r="AT115" s="210" t="s">
        <v>627</v>
      </c>
      <c r="AU115" s="210" t="s">
        <v>76</v>
      </c>
      <c r="AY115" s="17" t="s">
        <v>206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7" t="s">
        <v>83</v>
      </c>
      <c r="BK115" s="211">
        <f>ROUND(I115*H115,2)</f>
        <v>0</v>
      </c>
      <c r="BL115" s="17" t="s">
        <v>220</v>
      </c>
      <c r="BM115" s="210" t="s">
        <v>1823</v>
      </c>
    </row>
    <row r="116" s="2" customFormat="1">
      <c r="A116" s="39"/>
      <c r="B116" s="40"/>
      <c r="C116" s="41"/>
      <c r="D116" s="212" t="s">
        <v>931</v>
      </c>
      <c r="E116" s="41"/>
      <c r="F116" s="213" t="s">
        <v>1120</v>
      </c>
      <c r="G116" s="41"/>
      <c r="H116" s="41"/>
      <c r="I116" s="147"/>
      <c r="J116" s="41"/>
      <c r="K116" s="41"/>
      <c r="L116" s="45"/>
      <c r="M116" s="214"/>
      <c r="N116" s="215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7" t="s">
        <v>931</v>
      </c>
      <c r="AU116" s="17" t="s">
        <v>76</v>
      </c>
    </row>
    <row r="117" s="2" customFormat="1" ht="24" customHeight="1">
      <c r="A117" s="39"/>
      <c r="B117" s="40"/>
      <c r="C117" s="216" t="s">
        <v>276</v>
      </c>
      <c r="D117" s="216" t="s">
        <v>627</v>
      </c>
      <c r="E117" s="217" t="s">
        <v>1113</v>
      </c>
      <c r="F117" s="218" t="s">
        <v>1114</v>
      </c>
      <c r="G117" s="219" t="s">
        <v>239</v>
      </c>
      <c r="H117" s="220">
        <v>134</v>
      </c>
      <c r="I117" s="221"/>
      <c r="J117" s="222">
        <f>ROUND(I117*H117,2)</f>
        <v>0</v>
      </c>
      <c r="K117" s="218" t="s">
        <v>1060</v>
      </c>
      <c r="L117" s="45"/>
      <c r="M117" s="223" t="s">
        <v>32</v>
      </c>
      <c r="N117" s="224" t="s">
        <v>47</v>
      </c>
      <c r="O117" s="85"/>
      <c r="P117" s="208">
        <f>O117*H117</f>
        <v>0</v>
      </c>
      <c r="Q117" s="208">
        <v>0.0044000000000000003</v>
      </c>
      <c r="R117" s="208">
        <f>Q117*H117</f>
        <v>0.58960000000000001</v>
      </c>
      <c r="S117" s="208">
        <v>0</v>
      </c>
      <c r="T117" s="20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0" t="s">
        <v>220</v>
      </c>
      <c r="AT117" s="210" t="s">
        <v>627</v>
      </c>
      <c r="AU117" s="210" t="s">
        <v>76</v>
      </c>
      <c r="AY117" s="17" t="s">
        <v>206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7" t="s">
        <v>83</v>
      </c>
      <c r="BK117" s="211">
        <f>ROUND(I117*H117,2)</f>
        <v>0</v>
      </c>
      <c r="BL117" s="17" t="s">
        <v>220</v>
      </c>
      <c r="BM117" s="210" t="s">
        <v>1824</v>
      </c>
    </row>
    <row r="118" s="2" customFormat="1">
      <c r="A118" s="39"/>
      <c r="B118" s="40"/>
      <c r="C118" s="41"/>
      <c r="D118" s="212" t="s">
        <v>931</v>
      </c>
      <c r="E118" s="41"/>
      <c r="F118" s="213" t="s">
        <v>1116</v>
      </c>
      <c r="G118" s="41"/>
      <c r="H118" s="41"/>
      <c r="I118" s="147"/>
      <c r="J118" s="41"/>
      <c r="K118" s="41"/>
      <c r="L118" s="45"/>
      <c r="M118" s="214"/>
      <c r="N118" s="215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7" t="s">
        <v>931</v>
      </c>
      <c r="AU118" s="17" t="s">
        <v>76</v>
      </c>
    </row>
    <row r="119" s="2" customFormat="1" ht="24" customHeight="1">
      <c r="A119" s="39"/>
      <c r="B119" s="40"/>
      <c r="C119" s="216" t="s">
        <v>280</v>
      </c>
      <c r="D119" s="216" t="s">
        <v>627</v>
      </c>
      <c r="E119" s="217" t="s">
        <v>1825</v>
      </c>
      <c r="F119" s="218" t="s">
        <v>1826</v>
      </c>
      <c r="G119" s="219" t="s">
        <v>204</v>
      </c>
      <c r="H119" s="220">
        <v>2</v>
      </c>
      <c r="I119" s="221"/>
      <c r="J119" s="222">
        <f>ROUND(I119*H119,2)</f>
        <v>0</v>
      </c>
      <c r="K119" s="218" t="s">
        <v>1060</v>
      </c>
      <c r="L119" s="45"/>
      <c r="M119" s="223" t="s">
        <v>32</v>
      </c>
      <c r="N119" s="224" t="s">
        <v>47</v>
      </c>
      <c r="O119" s="85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0" t="s">
        <v>220</v>
      </c>
      <c r="AT119" s="210" t="s">
        <v>627</v>
      </c>
      <c r="AU119" s="210" t="s">
        <v>76</v>
      </c>
      <c r="AY119" s="17" t="s">
        <v>206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7" t="s">
        <v>83</v>
      </c>
      <c r="BK119" s="211">
        <f>ROUND(I119*H119,2)</f>
        <v>0</v>
      </c>
      <c r="BL119" s="17" t="s">
        <v>220</v>
      </c>
      <c r="BM119" s="210" t="s">
        <v>1827</v>
      </c>
    </row>
    <row r="120" s="2" customFormat="1">
      <c r="A120" s="39"/>
      <c r="B120" s="40"/>
      <c r="C120" s="41"/>
      <c r="D120" s="212" t="s">
        <v>931</v>
      </c>
      <c r="E120" s="41"/>
      <c r="F120" s="213" t="s">
        <v>1128</v>
      </c>
      <c r="G120" s="41"/>
      <c r="H120" s="41"/>
      <c r="I120" s="147"/>
      <c r="J120" s="41"/>
      <c r="K120" s="41"/>
      <c r="L120" s="45"/>
      <c r="M120" s="214"/>
      <c r="N120" s="215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7" t="s">
        <v>931</v>
      </c>
      <c r="AU120" s="17" t="s">
        <v>76</v>
      </c>
    </row>
    <row r="121" s="2" customFormat="1">
      <c r="A121" s="39"/>
      <c r="B121" s="40"/>
      <c r="C121" s="41"/>
      <c r="D121" s="212" t="s">
        <v>208</v>
      </c>
      <c r="E121" s="41"/>
      <c r="F121" s="213" t="s">
        <v>1828</v>
      </c>
      <c r="G121" s="41"/>
      <c r="H121" s="41"/>
      <c r="I121" s="147"/>
      <c r="J121" s="41"/>
      <c r="K121" s="41"/>
      <c r="L121" s="45"/>
      <c r="M121" s="214"/>
      <c r="N121" s="215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7" t="s">
        <v>208</v>
      </c>
      <c r="AU121" s="17" t="s">
        <v>76</v>
      </c>
    </row>
    <row r="122" s="13" customFormat="1" ht="25.92" customHeight="1">
      <c r="A122" s="13"/>
      <c r="B122" s="259"/>
      <c r="C122" s="260"/>
      <c r="D122" s="261" t="s">
        <v>75</v>
      </c>
      <c r="E122" s="262" t="s">
        <v>1129</v>
      </c>
      <c r="F122" s="262" t="s">
        <v>1130</v>
      </c>
      <c r="G122" s="260"/>
      <c r="H122" s="260"/>
      <c r="I122" s="263"/>
      <c r="J122" s="264">
        <f>BK122</f>
        <v>0</v>
      </c>
      <c r="K122" s="260"/>
      <c r="L122" s="265"/>
      <c r="M122" s="266"/>
      <c r="N122" s="267"/>
      <c r="O122" s="267"/>
      <c r="P122" s="268">
        <f>SUM(P123:P127)</f>
        <v>0</v>
      </c>
      <c r="Q122" s="267"/>
      <c r="R122" s="268">
        <f>SUM(R123:R127)</f>
        <v>0</v>
      </c>
      <c r="S122" s="267"/>
      <c r="T122" s="269">
        <f>SUM(T123:T127)</f>
        <v>0</v>
      </c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R122" s="270" t="s">
        <v>220</v>
      </c>
      <c r="AT122" s="271" t="s">
        <v>75</v>
      </c>
      <c r="AU122" s="271" t="s">
        <v>76</v>
      </c>
      <c r="AY122" s="270" t="s">
        <v>206</v>
      </c>
      <c r="BK122" s="272">
        <f>SUM(BK123:BK127)</f>
        <v>0</v>
      </c>
    </row>
    <row r="123" s="2" customFormat="1" ht="16.5" customHeight="1">
      <c r="A123" s="39"/>
      <c r="B123" s="40"/>
      <c r="C123" s="216" t="s">
        <v>284</v>
      </c>
      <c r="D123" s="216" t="s">
        <v>627</v>
      </c>
      <c r="E123" s="217" t="s">
        <v>1131</v>
      </c>
      <c r="F123" s="218" t="s">
        <v>1132</v>
      </c>
      <c r="G123" s="219" t="s">
        <v>1133</v>
      </c>
      <c r="H123" s="220">
        <v>15</v>
      </c>
      <c r="I123" s="221"/>
      <c r="J123" s="222">
        <f>ROUND(I123*H123,2)</f>
        <v>0</v>
      </c>
      <c r="K123" s="218" t="s">
        <v>1060</v>
      </c>
      <c r="L123" s="45"/>
      <c r="M123" s="223" t="s">
        <v>32</v>
      </c>
      <c r="N123" s="224" t="s">
        <v>47</v>
      </c>
      <c r="O123" s="85"/>
      <c r="P123" s="208">
        <f>O123*H123</f>
        <v>0</v>
      </c>
      <c r="Q123" s="208">
        <v>0</v>
      </c>
      <c r="R123" s="208">
        <f>Q123*H123</f>
        <v>0</v>
      </c>
      <c r="S123" s="208">
        <v>0</v>
      </c>
      <c r="T123" s="20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0" t="s">
        <v>682</v>
      </c>
      <c r="AT123" s="210" t="s">
        <v>627</v>
      </c>
      <c r="AU123" s="210" t="s">
        <v>83</v>
      </c>
      <c r="AY123" s="17" t="s">
        <v>206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7" t="s">
        <v>83</v>
      </c>
      <c r="BK123" s="211">
        <f>ROUND(I123*H123,2)</f>
        <v>0</v>
      </c>
      <c r="BL123" s="17" t="s">
        <v>682</v>
      </c>
      <c r="BM123" s="210" t="s">
        <v>1829</v>
      </c>
    </row>
    <row r="124" s="2" customFormat="1" ht="16.5" customHeight="1">
      <c r="A124" s="39"/>
      <c r="B124" s="40"/>
      <c r="C124" s="216" t="s">
        <v>7</v>
      </c>
      <c r="D124" s="216" t="s">
        <v>627</v>
      </c>
      <c r="E124" s="217" t="s">
        <v>1830</v>
      </c>
      <c r="F124" s="218" t="s">
        <v>1831</v>
      </c>
      <c r="G124" s="219" t="s">
        <v>1133</v>
      </c>
      <c r="H124" s="220">
        <v>60</v>
      </c>
      <c r="I124" s="221"/>
      <c r="J124" s="222">
        <f>ROUND(I124*H124,2)</f>
        <v>0</v>
      </c>
      <c r="K124" s="218" t="s">
        <v>1060</v>
      </c>
      <c r="L124" s="45"/>
      <c r="M124" s="223" t="s">
        <v>32</v>
      </c>
      <c r="N124" s="224" t="s">
        <v>47</v>
      </c>
      <c r="O124" s="85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0" t="s">
        <v>682</v>
      </c>
      <c r="AT124" s="210" t="s">
        <v>627</v>
      </c>
      <c r="AU124" s="210" t="s">
        <v>83</v>
      </c>
      <c r="AY124" s="17" t="s">
        <v>206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7" t="s">
        <v>83</v>
      </c>
      <c r="BK124" s="211">
        <f>ROUND(I124*H124,2)</f>
        <v>0</v>
      </c>
      <c r="BL124" s="17" t="s">
        <v>682</v>
      </c>
      <c r="BM124" s="210" t="s">
        <v>1832</v>
      </c>
    </row>
    <row r="125" s="2" customFormat="1" ht="16.5" customHeight="1">
      <c r="A125" s="39"/>
      <c r="B125" s="40"/>
      <c r="C125" s="216" t="s">
        <v>291</v>
      </c>
      <c r="D125" s="216" t="s">
        <v>627</v>
      </c>
      <c r="E125" s="217" t="s">
        <v>1135</v>
      </c>
      <c r="F125" s="218" t="s">
        <v>1136</v>
      </c>
      <c r="G125" s="219" t="s">
        <v>1133</v>
      </c>
      <c r="H125" s="220">
        <v>16</v>
      </c>
      <c r="I125" s="221"/>
      <c r="J125" s="222">
        <f>ROUND(I125*H125,2)</f>
        <v>0</v>
      </c>
      <c r="K125" s="218" t="s">
        <v>1060</v>
      </c>
      <c r="L125" s="45"/>
      <c r="M125" s="223" t="s">
        <v>32</v>
      </c>
      <c r="N125" s="224" t="s">
        <v>47</v>
      </c>
      <c r="O125" s="85"/>
      <c r="P125" s="208">
        <f>O125*H125</f>
        <v>0</v>
      </c>
      <c r="Q125" s="208">
        <v>0</v>
      </c>
      <c r="R125" s="208">
        <f>Q125*H125</f>
        <v>0</v>
      </c>
      <c r="S125" s="208">
        <v>0</v>
      </c>
      <c r="T125" s="20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0" t="s">
        <v>682</v>
      </c>
      <c r="AT125" s="210" t="s">
        <v>627</v>
      </c>
      <c r="AU125" s="210" t="s">
        <v>83</v>
      </c>
      <c r="AY125" s="17" t="s">
        <v>206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7" t="s">
        <v>83</v>
      </c>
      <c r="BK125" s="211">
        <f>ROUND(I125*H125,2)</f>
        <v>0</v>
      </c>
      <c r="BL125" s="17" t="s">
        <v>682</v>
      </c>
      <c r="BM125" s="210" t="s">
        <v>1833</v>
      </c>
    </row>
    <row r="126" s="2" customFormat="1" ht="16.5" customHeight="1">
      <c r="A126" s="39"/>
      <c r="B126" s="40"/>
      <c r="C126" s="216" t="s">
        <v>295</v>
      </c>
      <c r="D126" s="216" t="s">
        <v>627</v>
      </c>
      <c r="E126" s="217" t="s">
        <v>1141</v>
      </c>
      <c r="F126" s="218" t="s">
        <v>1142</v>
      </c>
      <c r="G126" s="219" t="s">
        <v>1133</v>
      </c>
      <c r="H126" s="220">
        <v>4</v>
      </c>
      <c r="I126" s="221"/>
      <c r="J126" s="222">
        <f>ROUND(I126*H126,2)</f>
        <v>0</v>
      </c>
      <c r="K126" s="218" t="s">
        <v>1060</v>
      </c>
      <c r="L126" s="45"/>
      <c r="M126" s="223" t="s">
        <v>32</v>
      </c>
      <c r="N126" s="224" t="s">
        <v>47</v>
      </c>
      <c r="O126" s="85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0" t="s">
        <v>682</v>
      </c>
      <c r="AT126" s="210" t="s">
        <v>627</v>
      </c>
      <c r="AU126" s="210" t="s">
        <v>83</v>
      </c>
      <c r="AY126" s="17" t="s">
        <v>206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7" t="s">
        <v>83</v>
      </c>
      <c r="BK126" s="211">
        <f>ROUND(I126*H126,2)</f>
        <v>0</v>
      </c>
      <c r="BL126" s="17" t="s">
        <v>682</v>
      </c>
      <c r="BM126" s="210" t="s">
        <v>1834</v>
      </c>
    </row>
    <row r="127" s="2" customFormat="1" ht="16.5" customHeight="1">
      <c r="A127" s="39"/>
      <c r="B127" s="40"/>
      <c r="C127" s="216" t="s">
        <v>299</v>
      </c>
      <c r="D127" s="216" t="s">
        <v>627</v>
      </c>
      <c r="E127" s="217" t="s">
        <v>1144</v>
      </c>
      <c r="F127" s="218" t="s">
        <v>1145</v>
      </c>
      <c r="G127" s="219" t="s">
        <v>1133</v>
      </c>
      <c r="H127" s="220">
        <v>4</v>
      </c>
      <c r="I127" s="221"/>
      <c r="J127" s="222">
        <f>ROUND(I127*H127,2)</f>
        <v>0</v>
      </c>
      <c r="K127" s="218" t="s">
        <v>1060</v>
      </c>
      <c r="L127" s="45"/>
      <c r="M127" s="225" t="s">
        <v>32</v>
      </c>
      <c r="N127" s="226" t="s">
        <v>47</v>
      </c>
      <c r="O127" s="227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0" t="s">
        <v>682</v>
      </c>
      <c r="AT127" s="210" t="s">
        <v>627</v>
      </c>
      <c r="AU127" s="210" t="s">
        <v>83</v>
      </c>
      <c r="AY127" s="17" t="s">
        <v>206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7" t="s">
        <v>83</v>
      </c>
      <c r="BK127" s="211">
        <f>ROUND(I127*H127,2)</f>
        <v>0</v>
      </c>
      <c r="BL127" s="17" t="s">
        <v>682</v>
      </c>
      <c r="BM127" s="210" t="s">
        <v>1835</v>
      </c>
    </row>
    <row r="128" s="2" customFormat="1" ht="6.96" customHeight="1">
      <c r="A128" s="39"/>
      <c r="B128" s="60"/>
      <c r="C128" s="61"/>
      <c r="D128" s="61"/>
      <c r="E128" s="61"/>
      <c r="F128" s="61"/>
      <c r="G128" s="61"/>
      <c r="H128" s="61"/>
      <c r="I128" s="176"/>
      <c r="J128" s="61"/>
      <c r="K128" s="61"/>
      <c r="L128" s="45"/>
      <c r="M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</sheetData>
  <sheetProtection sheet="1" autoFilter="0" formatColumns="0" formatRows="0" objects="1" scenarios="1" spinCount="100000" saltValue="GZdnSswBVwc/jjH5Gmzpi1bbswbIKslyGSl2WOTsaEl6VVvbi/ShWYeDIguWi1IGokyeg+RP+wzAIb+osa8PyA==" hashValue="F8hkJ6/6apXGGRX1bjIlzSFTAn5a8iimOhrKfAOElUMrUfx4jHmZt0MzIZiQ9KApM5cQX/E5U4jyEYuTSmlm6g==" algorithmName="SHA-512" password="CC35"/>
  <autoFilter ref="C85:K12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85</v>
      </c>
    </row>
    <row r="4" s="1" customFormat="1" ht="24.96" customHeight="1">
      <c r="B4" s="20"/>
      <c r="D4" s="143" t="s">
        <v>179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Oprava PZS v úseku Hněvčeves – Butoves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180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1836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182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1837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23</v>
      </c>
      <c r="G14" s="39"/>
      <c r="H14" s="39"/>
      <c r="I14" s="150" t="s">
        <v>24</v>
      </c>
      <c r="J14" s="151" t="str">
        <f>'Rekapitulace stavby'!AN8</f>
        <v>7. 10. 2019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tr">
        <f>IF('Rekapitulace stavby'!AN10="","",'Rekapitulace stavby'!AN10)</f>
        <v/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50" t="s">
        <v>34</v>
      </c>
      <c r="J17" s="134" t="str">
        <f>IF('Rekapitulace stavby'!AN11="","",'Rekapitulace stavby'!AN11)</f>
        <v/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35</v>
      </c>
      <c r="E19" s="39"/>
      <c r="F19" s="39"/>
      <c r="G19" s="39"/>
      <c r="H19" s="39"/>
      <c r="I19" s="150" t="s">
        <v>31</v>
      </c>
      <c r="J19" s="33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stavby'!E14</f>
        <v>Vyplň údaj</v>
      </c>
      <c r="F20" s="134"/>
      <c r="G20" s="134"/>
      <c r="H20" s="134"/>
      <c r="I20" s="150" t="s">
        <v>34</v>
      </c>
      <c r="J20" s="33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37</v>
      </c>
      <c r="E22" s="39"/>
      <c r="F22" s="39"/>
      <c r="G22" s="39"/>
      <c r="H22" s="39"/>
      <c r="I22" s="150" t="s">
        <v>31</v>
      </c>
      <c r="J22" s="134" t="str">
        <f>IF('Rekapitulace stavby'!AN16="","",'Rekapitulace stavby'!AN16)</f>
        <v/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50" t="s">
        <v>34</v>
      </c>
      <c r="J23" s="134" t="str">
        <f>IF('Rekapitulace stavby'!AN17="","",'Rekapitulace stavby'!AN17)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39</v>
      </c>
      <c r="E25" s="39"/>
      <c r="F25" s="39"/>
      <c r="G25" s="39"/>
      <c r="H25" s="39"/>
      <c r="I25" s="150" t="s">
        <v>31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50" t="s">
        <v>34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40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6.5" customHeight="1">
      <c r="A29" s="152"/>
      <c r="B29" s="153"/>
      <c r="C29" s="152"/>
      <c r="D29" s="152"/>
      <c r="E29" s="154" t="s">
        <v>41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42</v>
      </c>
      <c r="E32" s="39"/>
      <c r="F32" s="39"/>
      <c r="G32" s="39"/>
      <c r="H32" s="39"/>
      <c r="I32" s="147"/>
      <c r="J32" s="160">
        <f>ROUND(J85,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44</v>
      </c>
      <c r="G34" s="39"/>
      <c r="H34" s="39"/>
      <c r="I34" s="162" t="s">
        <v>43</v>
      </c>
      <c r="J34" s="161" t="s">
        <v>45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46</v>
      </c>
      <c r="E35" s="145" t="s">
        <v>47</v>
      </c>
      <c r="F35" s="164">
        <f>ROUND((SUM(BE85:BE130)),  2)</f>
        <v>0</v>
      </c>
      <c r="G35" s="39"/>
      <c r="H35" s="39"/>
      <c r="I35" s="165">
        <v>0.20999999999999999</v>
      </c>
      <c r="J35" s="164">
        <f>ROUND(((SUM(BE85:BE130))*I35),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48</v>
      </c>
      <c r="F36" s="164">
        <f>ROUND((SUM(BF85:BF130)),  2)</f>
        <v>0</v>
      </c>
      <c r="G36" s="39"/>
      <c r="H36" s="39"/>
      <c r="I36" s="165">
        <v>0.14999999999999999</v>
      </c>
      <c r="J36" s="164">
        <f>ROUND(((SUM(BF85:BF130))*I36),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49</v>
      </c>
      <c r="F37" s="164">
        <f>ROUND((SUM(BG85:BG130)),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50</v>
      </c>
      <c r="F38" s="164">
        <f>ROUND((SUM(BH85:BH130)),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51</v>
      </c>
      <c r="F39" s="164">
        <f>ROUND((SUM(BI85:BI130)),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184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Oprava PZS v úseku Hněvčeves – Butoves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180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1836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182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04-1 - zabezpečovací zařízení PZS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PZS 18,810; 20,026; 0,741; 2,226; 4,018 a 7,814</v>
      </c>
      <c r="G56" s="41"/>
      <c r="H56" s="41"/>
      <c r="I56" s="150" t="s">
        <v>24</v>
      </c>
      <c r="J56" s="73" t="str">
        <f>IF(J14="","",J14)</f>
        <v>7. 10. 2019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37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35</v>
      </c>
      <c r="D59" s="41"/>
      <c r="E59" s="41"/>
      <c r="F59" s="27" t="str">
        <f>IF(E20="","",E20)</f>
        <v>Vyplň údaj</v>
      </c>
      <c r="G59" s="41"/>
      <c r="H59" s="41"/>
      <c r="I59" s="150" t="s">
        <v>39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185</v>
      </c>
      <c r="D61" s="182"/>
      <c r="E61" s="182"/>
      <c r="F61" s="182"/>
      <c r="G61" s="182"/>
      <c r="H61" s="182"/>
      <c r="I61" s="183"/>
      <c r="J61" s="184" t="s">
        <v>186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74</v>
      </c>
      <c r="D63" s="41"/>
      <c r="E63" s="41"/>
      <c r="F63" s="41"/>
      <c r="G63" s="41"/>
      <c r="H63" s="41"/>
      <c r="I63" s="147"/>
      <c r="J63" s="103">
        <f>J85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187</v>
      </c>
    </row>
    <row r="64" hidden="1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147"/>
      <c r="J64" s="41"/>
      <c r="K64" s="41"/>
      <c r="L64" s="14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176"/>
      <c r="J65" s="61"/>
      <c r="K65" s="61"/>
      <c r="L65" s="14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/>
    <row r="67" hidden="1"/>
    <row r="68" hidden="1"/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179"/>
      <c r="J69" s="63"/>
      <c r="K69" s="63"/>
      <c r="L69" s="14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3" t="s">
        <v>188</v>
      </c>
      <c r="D70" s="41"/>
      <c r="E70" s="41"/>
      <c r="F70" s="41"/>
      <c r="G70" s="41"/>
      <c r="H70" s="41"/>
      <c r="I70" s="147"/>
      <c r="J70" s="41"/>
      <c r="K70" s="41"/>
      <c r="L70" s="14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147"/>
      <c r="J71" s="41"/>
      <c r="K71" s="41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2" t="s">
        <v>16</v>
      </c>
      <c r="D72" s="41"/>
      <c r="E72" s="41"/>
      <c r="F72" s="41"/>
      <c r="G72" s="41"/>
      <c r="H72" s="41"/>
      <c r="I72" s="147"/>
      <c r="J72" s="41"/>
      <c r="K72" s="4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80" t="str">
        <f>E7</f>
        <v>Oprava PZS v úseku Hněvčeves – Butoves</v>
      </c>
      <c r="F73" s="32"/>
      <c r="G73" s="32"/>
      <c r="H73" s="32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1"/>
      <c r="C74" s="32" t="s">
        <v>180</v>
      </c>
      <c r="D74" s="22"/>
      <c r="E74" s="22"/>
      <c r="F74" s="22"/>
      <c r="G74" s="22"/>
      <c r="H74" s="22"/>
      <c r="I74" s="139"/>
      <c r="J74" s="22"/>
      <c r="K74" s="22"/>
      <c r="L74" s="20"/>
    </row>
    <row r="75" s="2" customFormat="1" ht="16.5" customHeight="1">
      <c r="A75" s="39"/>
      <c r="B75" s="40"/>
      <c r="C75" s="41"/>
      <c r="D75" s="41"/>
      <c r="E75" s="180" t="s">
        <v>1836</v>
      </c>
      <c r="F75" s="41"/>
      <c r="G75" s="41"/>
      <c r="H75" s="41"/>
      <c r="I75" s="147"/>
      <c r="J75" s="41"/>
      <c r="K75" s="41"/>
      <c r="L75" s="14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2" t="s">
        <v>182</v>
      </c>
      <c r="D76" s="41"/>
      <c r="E76" s="41"/>
      <c r="F76" s="41"/>
      <c r="G76" s="41"/>
      <c r="H76" s="41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04-1 - zabezpečovací zařízení PZS</v>
      </c>
      <c r="F77" s="41"/>
      <c r="G77" s="41"/>
      <c r="H77" s="41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2" t="s">
        <v>22</v>
      </c>
      <c r="D79" s="41"/>
      <c r="E79" s="41"/>
      <c r="F79" s="27" t="str">
        <f>F14</f>
        <v>PZS 18,810; 20,026; 0,741; 2,226; 4,018 a 7,814</v>
      </c>
      <c r="G79" s="41"/>
      <c r="H79" s="41"/>
      <c r="I79" s="150" t="s">
        <v>24</v>
      </c>
      <c r="J79" s="73" t="str">
        <f>IF(J14="","",J14)</f>
        <v>7. 10. 2019</v>
      </c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47"/>
      <c r="J80" s="41"/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2" t="s">
        <v>30</v>
      </c>
      <c r="D81" s="41"/>
      <c r="E81" s="41"/>
      <c r="F81" s="27" t="str">
        <f>E17</f>
        <v xml:space="preserve"> </v>
      </c>
      <c r="G81" s="41"/>
      <c r="H81" s="41"/>
      <c r="I81" s="150" t="s">
        <v>37</v>
      </c>
      <c r="J81" s="37" t="str">
        <f>E23</f>
        <v xml:space="preserve"> </v>
      </c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2" t="s">
        <v>35</v>
      </c>
      <c r="D82" s="41"/>
      <c r="E82" s="41"/>
      <c r="F82" s="27" t="str">
        <f>IF(E20="","",E20)</f>
        <v>Vyplň údaj</v>
      </c>
      <c r="G82" s="41"/>
      <c r="H82" s="41"/>
      <c r="I82" s="150" t="s">
        <v>39</v>
      </c>
      <c r="J82" s="37" t="str">
        <f>E26</f>
        <v xml:space="preserve"> </v>
      </c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47"/>
      <c r="J83" s="41"/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9" customFormat="1" ht="29.28" customHeight="1">
      <c r="A84" s="186"/>
      <c r="B84" s="187"/>
      <c r="C84" s="188" t="s">
        <v>189</v>
      </c>
      <c r="D84" s="189" t="s">
        <v>61</v>
      </c>
      <c r="E84" s="189" t="s">
        <v>57</v>
      </c>
      <c r="F84" s="189" t="s">
        <v>58</v>
      </c>
      <c r="G84" s="189" t="s">
        <v>190</v>
      </c>
      <c r="H84" s="189" t="s">
        <v>191</v>
      </c>
      <c r="I84" s="190" t="s">
        <v>192</v>
      </c>
      <c r="J84" s="189" t="s">
        <v>186</v>
      </c>
      <c r="K84" s="191" t="s">
        <v>193</v>
      </c>
      <c r="L84" s="192"/>
      <c r="M84" s="93" t="s">
        <v>32</v>
      </c>
      <c r="N84" s="94" t="s">
        <v>46</v>
      </c>
      <c r="O84" s="94" t="s">
        <v>194</v>
      </c>
      <c r="P84" s="94" t="s">
        <v>195</v>
      </c>
      <c r="Q84" s="94" t="s">
        <v>196</v>
      </c>
      <c r="R84" s="94" t="s">
        <v>197</v>
      </c>
      <c r="S84" s="94" t="s">
        <v>198</v>
      </c>
      <c r="T84" s="95" t="s">
        <v>199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200</v>
      </c>
      <c r="D85" s="41"/>
      <c r="E85" s="41"/>
      <c r="F85" s="41"/>
      <c r="G85" s="41"/>
      <c r="H85" s="41"/>
      <c r="I85" s="147"/>
      <c r="J85" s="193">
        <f>BK85</f>
        <v>0</v>
      </c>
      <c r="K85" s="41"/>
      <c r="L85" s="45"/>
      <c r="M85" s="96"/>
      <c r="N85" s="194"/>
      <c r="O85" s="97"/>
      <c r="P85" s="195">
        <f>SUM(P86:P130)</f>
        <v>0</v>
      </c>
      <c r="Q85" s="97"/>
      <c r="R85" s="195">
        <f>SUM(R86:R130)</f>
        <v>0</v>
      </c>
      <c r="S85" s="97"/>
      <c r="T85" s="196">
        <f>SUM(T86:T130)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7" t="s">
        <v>75</v>
      </c>
      <c r="AU85" s="17" t="s">
        <v>187</v>
      </c>
      <c r="BK85" s="197">
        <f>SUM(BK86:BK130)</f>
        <v>0</v>
      </c>
    </row>
    <row r="86" s="2" customFormat="1" ht="24" customHeight="1">
      <c r="A86" s="39"/>
      <c r="B86" s="40"/>
      <c r="C86" s="198" t="s">
        <v>83</v>
      </c>
      <c r="D86" s="198" t="s">
        <v>201</v>
      </c>
      <c r="E86" s="199" t="s">
        <v>1152</v>
      </c>
      <c r="F86" s="200" t="s">
        <v>1153</v>
      </c>
      <c r="G86" s="201" t="s">
        <v>239</v>
      </c>
      <c r="H86" s="202">
        <v>2035</v>
      </c>
      <c r="I86" s="203"/>
      <c r="J86" s="204">
        <f>ROUND(I86*H86,2)</f>
        <v>0</v>
      </c>
      <c r="K86" s="200" t="s">
        <v>212</v>
      </c>
      <c r="L86" s="205"/>
      <c r="M86" s="206" t="s">
        <v>32</v>
      </c>
      <c r="N86" s="207" t="s">
        <v>47</v>
      </c>
      <c r="O86" s="85"/>
      <c r="P86" s="208">
        <f>O86*H86</f>
        <v>0</v>
      </c>
      <c r="Q86" s="208">
        <v>0</v>
      </c>
      <c r="R86" s="208">
        <f>Q86*H86</f>
        <v>0</v>
      </c>
      <c r="S86" s="208">
        <v>0</v>
      </c>
      <c r="T86" s="209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0" t="s">
        <v>213</v>
      </c>
      <c r="AT86" s="210" t="s">
        <v>201</v>
      </c>
      <c r="AU86" s="210" t="s">
        <v>76</v>
      </c>
      <c r="AY86" s="17" t="s">
        <v>206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17" t="s">
        <v>83</v>
      </c>
      <c r="BK86" s="211">
        <f>ROUND(I86*H86,2)</f>
        <v>0</v>
      </c>
      <c r="BL86" s="17" t="s">
        <v>214</v>
      </c>
      <c r="BM86" s="210" t="s">
        <v>1838</v>
      </c>
    </row>
    <row r="87" s="2" customFormat="1" ht="24" customHeight="1">
      <c r="A87" s="39"/>
      <c r="B87" s="40"/>
      <c r="C87" s="198" t="s">
        <v>85</v>
      </c>
      <c r="D87" s="198" t="s">
        <v>201</v>
      </c>
      <c r="E87" s="199" t="s">
        <v>269</v>
      </c>
      <c r="F87" s="200" t="s">
        <v>270</v>
      </c>
      <c r="G87" s="201" t="s">
        <v>239</v>
      </c>
      <c r="H87" s="202">
        <v>2035</v>
      </c>
      <c r="I87" s="203"/>
      <c r="J87" s="204">
        <f>ROUND(I87*H87,2)</f>
        <v>0</v>
      </c>
      <c r="K87" s="200" t="s">
        <v>212</v>
      </c>
      <c r="L87" s="205"/>
      <c r="M87" s="206" t="s">
        <v>32</v>
      </c>
      <c r="N87" s="207" t="s">
        <v>47</v>
      </c>
      <c r="O87" s="85"/>
      <c r="P87" s="208">
        <f>O87*H87</f>
        <v>0</v>
      </c>
      <c r="Q87" s="208">
        <v>0</v>
      </c>
      <c r="R87" s="208">
        <f>Q87*H87</f>
        <v>0</v>
      </c>
      <c r="S87" s="208">
        <v>0</v>
      </c>
      <c r="T87" s="209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0" t="s">
        <v>213</v>
      </c>
      <c r="AT87" s="210" t="s">
        <v>201</v>
      </c>
      <c r="AU87" s="210" t="s">
        <v>76</v>
      </c>
      <c r="AY87" s="17" t="s">
        <v>206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17" t="s">
        <v>83</v>
      </c>
      <c r="BK87" s="211">
        <f>ROUND(I87*H87,2)</f>
        <v>0</v>
      </c>
      <c r="BL87" s="17" t="s">
        <v>214</v>
      </c>
      <c r="BM87" s="210" t="s">
        <v>1839</v>
      </c>
    </row>
    <row r="88" s="2" customFormat="1" ht="24" customHeight="1">
      <c r="A88" s="39"/>
      <c r="B88" s="40"/>
      <c r="C88" s="198" t="s">
        <v>216</v>
      </c>
      <c r="D88" s="198" t="s">
        <v>201</v>
      </c>
      <c r="E88" s="199" t="s">
        <v>281</v>
      </c>
      <c r="F88" s="200" t="s">
        <v>282</v>
      </c>
      <c r="G88" s="201" t="s">
        <v>239</v>
      </c>
      <c r="H88" s="202">
        <v>110</v>
      </c>
      <c r="I88" s="203"/>
      <c r="J88" s="204">
        <f>ROUND(I88*H88,2)</f>
        <v>0</v>
      </c>
      <c r="K88" s="200" t="s">
        <v>212</v>
      </c>
      <c r="L88" s="205"/>
      <c r="M88" s="206" t="s">
        <v>32</v>
      </c>
      <c r="N88" s="207" t="s">
        <v>47</v>
      </c>
      <c r="O88" s="85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0" t="s">
        <v>213</v>
      </c>
      <c r="AT88" s="210" t="s">
        <v>201</v>
      </c>
      <c r="AU88" s="210" t="s">
        <v>76</v>
      </c>
      <c r="AY88" s="17" t="s">
        <v>206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7" t="s">
        <v>83</v>
      </c>
      <c r="BK88" s="211">
        <f>ROUND(I88*H88,2)</f>
        <v>0</v>
      </c>
      <c r="BL88" s="17" t="s">
        <v>214</v>
      </c>
      <c r="BM88" s="210" t="s">
        <v>1840</v>
      </c>
    </row>
    <row r="89" s="2" customFormat="1" ht="24" customHeight="1">
      <c r="A89" s="39"/>
      <c r="B89" s="40"/>
      <c r="C89" s="198" t="s">
        <v>220</v>
      </c>
      <c r="D89" s="198" t="s">
        <v>201</v>
      </c>
      <c r="E89" s="199" t="s">
        <v>233</v>
      </c>
      <c r="F89" s="200" t="s">
        <v>234</v>
      </c>
      <c r="G89" s="201" t="s">
        <v>204</v>
      </c>
      <c r="H89" s="202">
        <v>1</v>
      </c>
      <c r="I89" s="203"/>
      <c r="J89" s="204">
        <f>ROUND(I89*H89,2)</f>
        <v>0</v>
      </c>
      <c r="K89" s="200" t="s">
        <v>212</v>
      </c>
      <c r="L89" s="205"/>
      <c r="M89" s="206" t="s">
        <v>32</v>
      </c>
      <c r="N89" s="207" t="s">
        <v>47</v>
      </c>
      <c r="O89" s="85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9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0" t="s">
        <v>213</v>
      </c>
      <c r="AT89" s="210" t="s">
        <v>201</v>
      </c>
      <c r="AU89" s="210" t="s">
        <v>76</v>
      </c>
      <c r="AY89" s="17" t="s">
        <v>206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7" t="s">
        <v>83</v>
      </c>
      <c r="BK89" s="211">
        <f>ROUND(I89*H89,2)</f>
        <v>0</v>
      </c>
      <c r="BL89" s="17" t="s">
        <v>214</v>
      </c>
      <c r="BM89" s="210" t="s">
        <v>1841</v>
      </c>
    </row>
    <row r="90" s="2" customFormat="1" ht="24" customHeight="1">
      <c r="A90" s="39"/>
      <c r="B90" s="40"/>
      <c r="C90" s="198" t="s">
        <v>224</v>
      </c>
      <c r="D90" s="198" t="s">
        <v>201</v>
      </c>
      <c r="E90" s="199" t="s">
        <v>1842</v>
      </c>
      <c r="F90" s="200" t="s">
        <v>1843</v>
      </c>
      <c r="G90" s="201" t="s">
        <v>204</v>
      </c>
      <c r="H90" s="202">
        <v>3</v>
      </c>
      <c r="I90" s="203"/>
      <c r="J90" s="204">
        <f>ROUND(I90*H90,2)</f>
        <v>0</v>
      </c>
      <c r="K90" s="200" t="s">
        <v>212</v>
      </c>
      <c r="L90" s="205"/>
      <c r="M90" s="206" t="s">
        <v>32</v>
      </c>
      <c r="N90" s="207" t="s">
        <v>47</v>
      </c>
      <c r="O90" s="85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0" t="s">
        <v>213</v>
      </c>
      <c r="AT90" s="210" t="s">
        <v>201</v>
      </c>
      <c r="AU90" s="210" t="s">
        <v>76</v>
      </c>
      <c r="AY90" s="17" t="s">
        <v>206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7" t="s">
        <v>83</v>
      </c>
      <c r="BK90" s="211">
        <f>ROUND(I90*H90,2)</f>
        <v>0</v>
      </c>
      <c r="BL90" s="17" t="s">
        <v>214</v>
      </c>
      <c r="BM90" s="210" t="s">
        <v>1844</v>
      </c>
    </row>
    <row r="91" s="2" customFormat="1" ht="24" customHeight="1">
      <c r="A91" s="39"/>
      <c r="B91" s="40"/>
      <c r="C91" s="198" t="s">
        <v>228</v>
      </c>
      <c r="D91" s="198" t="s">
        <v>201</v>
      </c>
      <c r="E91" s="199" t="s">
        <v>1845</v>
      </c>
      <c r="F91" s="200" t="s">
        <v>1846</v>
      </c>
      <c r="G91" s="201" t="s">
        <v>204</v>
      </c>
      <c r="H91" s="202">
        <v>1</v>
      </c>
      <c r="I91" s="203"/>
      <c r="J91" s="204">
        <f>ROUND(I91*H91,2)</f>
        <v>0</v>
      </c>
      <c r="K91" s="200" t="s">
        <v>212</v>
      </c>
      <c r="L91" s="205"/>
      <c r="M91" s="206" t="s">
        <v>32</v>
      </c>
      <c r="N91" s="207" t="s">
        <v>47</v>
      </c>
      <c r="O91" s="85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0" t="s">
        <v>213</v>
      </c>
      <c r="AT91" s="210" t="s">
        <v>201</v>
      </c>
      <c r="AU91" s="210" t="s">
        <v>76</v>
      </c>
      <c r="AY91" s="17" t="s">
        <v>206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7" t="s">
        <v>83</v>
      </c>
      <c r="BK91" s="211">
        <f>ROUND(I91*H91,2)</f>
        <v>0</v>
      </c>
      <c r="BL91" s="17" t="s">
        <v>214</v>
      </c>
      <c r="BM91" s="210" t="s">
        <v>1847</v>
      </c>
    </row>
    <row r="92" s="2" customFormat="1" ht="24" customHeight="1">
      <c r="A92" s="39"/>
      <c r="B92" s="40"/>
      <c r="C92" s="198" t="s">
        <v>232</v>
      </c>
      <c r="D92" s="198" t="s">
        <v>201</v>
      </c>
      <c r="E92" s="199" t="s">
        <v>509</v>
      </c>
      <c r="F92" s="200" t="s">
        <v>510</v>
      </c>
      <c r="G92" s="201" t="s">
        <v>204</v>
      </c>
      <c r="H92" s="202">
        <v>1</v>
      </c>
      <c r="I92" s="203"/>
      <c r="J92" s="204">
        <f>ROUND(I92*H92,2)</f>
        <v>0</v>
      </c>
      <c r="K92" s="200" t="s">
        <v>212</v>
      </c>
      <c r="L92" s="205"/>
      <c r="M92" s="206" t="s">
        <v>32</v>
      </c>
      <c r="N92" s="207" t="s">
        <v>47</v>
      </c>
      <c r="O92" s="85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0" t="s">
        <v>213</v>
      </c>
      <c r="AT92" s="210" t="s">
        <v>201</v>
      </c>
      <c r="AU92" s="210" t="s">
        <v>76</v>
      </c>
      <c r="AY92" s="17" t="s">
        <v>206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7" t="s">
        <v>83</v>
      </c>
      <c r="BK92" s="211">
        <f>ROUND(I92*H92,2)</f>
        <v>0</v>
      </c>
      <c r="BL92" s="17" t="s">
        <v>214</v>
      </c>
      <c r="BM92" s="210" t="s">
        <v>1848</v>
      </c>
    </row>
    <row r="93" s="2" customFormat="1" ht="24" customHeight="1">
      <c r="A93" s="39"/>
      <c r="B93" s="40"/>
      <c r="C93" s="198" t="s">
        <v>236</v>
      </c>
      <c r="D93" s="198" t="s">
        <v>201</v>
      </c>
      <c r="E93" s="199" t="s">
        <v>1849</v>
      </c>
      <c r="F93" s="200" t="s">
        <v>1850</v>
      </c>
      <c r="G93" s="201" t="s">
        <v>239</v>
      </c>
      <c r="H93" s="202">
        <v>200</v>
      </c>
      <c r="I93" s="203"/>
      <c r="J93" s="204">
        <f>ROUND(I93*H93,2)</f>
        <v>0</v>
      </c>
      <c r="K93" s="200" t="s">
        <v>212</v>
      </c>
      <c r="L93" s="205"/>
      <c r="M93" s="206" t="s">
        <v>32</v>
      </c>
      <c r="N93" s="207" t="s">
        <v>47</v>
      </c>
      <c r="O93" s="85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0" t="s">
        <v>213</v>
      </c>
      <c r="AT93" s="210" t="s">
        <v>201</v>
      </c>
      <c r="AU93" s="210" t="s">
        <v>76</v>
      </c>
      <c r="AY93" s="17" t="s">
        <v>206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7" t="s">
        <v>83</v>
      </c>
      <c r="BK93" s="211">
        <f>ROUND(I93*H93,2)</f>
        <v>0</v>
      </c>
      <c r="BL93" s="17" t="s">
        <v>214</v>
      </c>
      <c r="BM93" s="210" t="s">
        <v>1851</v>
      </c>
    </row>
    <row r="94" s="2" customFormat="1" ht="24" customHeight="1">
      <c r="A94" s="39"/>
      <c r="B94" s="40"/>
      <c r="C94" s="198" t="s">
        <v>241</v>
      </c>
      <c r="D94" s="198" t="s">
        <v>201</v>
      </c>
      <c r="E94" s="199" t="s">
        <v>1852</v>
      </c>
      <c r="F94" s="200" t="s">
        <v>1853</v>
      </c>
      <c r="G94" s="201" t="s">
        <v>204</v>
      </c>
      <c r="H94" s="202">
        <v>1</v>
      </c>
      <c r="I94" s="203"/>
      <c r="J94" s="204">
        <f>ROUND(I94*H94,2)</f>
        <v>0</v>
      </c>
      <c r="K94" s="200" t="s">
        <v>212</v>
      </c>
      <c r="L94" s="205"/>
      <c r="M94" s="206" t="s">
        <v>32</v>
      </c>
      <c r="N94" s="207" t="s">
        <v>47</v>
      </c>
      <c r="O94" s="85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0" t="s">
        <v>213</v>
      </c>
      <c r="AT94" s="210" t="s">
        <v>201</v>
      </c>
      <c r="AU94" s="210" t="s">
        <v>76</v>
      </c>
      <c r="AY94" s="17" t="s">
        <v>206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7" t="s">
        <v>83</v>
      </c>
      <c r="BK94" s="211">
        <f>ROUND(I94*H94,2)</f>
        <v>0</v>
      </c>
      <c r="BL94" s="17" t="s">
        <v>214</v>
      </c>
      <c r="BM94" s="210" t="s">
        <v>1854</v>
      </c>
    </row>
    <row r="95" s="2" customFormat="1" ht="24" customHeight="1">
      <c r="A95" s="39"/>
      <c r="B95" s="40"/>
      <c r="C95" s="198" t="s">
        <v>245</v>
      </c>
      <c r="D95" s="198" t="s">
        <v>201</v>
      </c>
      <c r="E95" s="199" t="s">
        <v>1855</v>
      </c>
      <c r="F95" s="200" t="s">
        <v>1856</v>
      </c>
      <c r="G95" s="201" t="s">
        <v>204</v>
      </c>
      <c r="H95" s="202">
        <v>1</v>
      </c>
      <c r="I95" s="203"/>
      <c r="J95" s="204">
        <f>ROUND(I95*H95,2)</f>
        <v>0</v>
      </c>
      <c r="K95" s="200" t="s">
        <v>212</v>
      </c>
      <c r="L95" s="205"/>
      <c r="M95" s="206" t="s">
        <v>32</v>
      </c>
      <c r="N95" s="207" t="s">
        <v>47</v>
      </c>
      <c r="O95" s="85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0" t="s">
        <v>213</v>
      </c>
      <c r="AT95" s="210" t="s">
        <v>201</v>
      </c>
      <c r="AU95" s="210" t="s">
        <v>76</v>
      </c>
      <c r="AY95" s="17" t="s">
        <v>206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7" t="s">
        <v>83</v>
      </c>
      <c r="BK95" s="211">
        <f>ROUND(I95*H95,2)</f>
        <v>0</v>
      </c>
      <c r="BL95" s="17" t="s">
        <v>214</v>
      </c>
      <c r="BM95" s="210" t="s">
        <v>1857</v>
      </c>
    </row>
    <row r="96" s="2" customFormat="1" ht="24" customHeight="1">
      <c r="A96" s="39"/>
      <c r="B96" s="40"/>
      <c r="C96" s="198" t="s">
        <v>249</v>
      </c>
      <c r="D96" s="198" t="s">
        <v>201</v>
      </c>
      <c r="E96" s="199" t="s">
        <v>1858</v>
      </c>
      <c r="F96" s="200" t="s">
        <v>1859</v>
      </c>
      <c r="G96" s="201" t="s">
        <v>204</v>
      </c>
      <c r="H96" s="202">
        <v>6</v>
      </c>
      <c r="I96" s="203"/>
      <c r="J96" s="204">
        <f>ROUND(I96*H96,2)</f>
        <v>0</v>
      </c>
      <c r="K96" s="200" t="s">
        <v>212</v>
      </c>
      <c r="L96" s="205"/>
      <c r="M96" s="206" t="s">
        <v>32</v>
      </c>
      <c r="N96" s="207" t="s">
        <v>47</v>
      </c>
      <c r="O96" s="85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0" t="s">
        <v>213</v>
      </c>
      <c r="AT96" s="210" t="s">
        <v>201</v>
      </c>
      <c r="AU96" s="210" t="s">
        <v>76</v>
      </c>
      <c r="AY96" s="17" t="s">
        <v>206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7" t="s">
        <v>83</v>
      </c>
      <c r="BK96" s="211">
        <f>ROUND(I96*H96,2)</f>
        <v>0</v>
      </c>
      <c r="BL96" s="17" t="s">
        <v>214</v>
      </c>
      <c r="BM96" s="210" t="s">
        <v>1860</v>
      </c>
    </row>
    <row r="97" s="2" customFormat="1" ht="24" customHeight="1">
      <c r="A97" s="39"/>
      <c r="B97" s="40"/>
      <c r="C97" s="198" t="s">
        <v>253</v>
      </c>
      <c r="D97" s="198" t="s">
        <v>201</v>
      </c>
      <c r="E97" s="199" t="s">
        <v>1861</v>
      </c>
      <c r="F97" s="200" t="s">
        <v>1862</v>
      </c>
      <c r="G97" s="201" t="s">
        <v>204</v>
      </c>
      <c r="H97" s="202">
        <v>1</v>
      </c>
      <c r="I97" s="203"/>
      <c r="J97" s="204">
        <f>ROUND(I97*H97,2)</f>
        <v>0</v>
      </c>
      <c r="K97" s="200" t="s">
        <v>212</v>
      </c>
      <c r="L97" s="205"/>
      <c r="M97" s="206" t="s">
        <v>32</v>
      </c>
      <c r="N97" s="207" t="s">
        <v>47</v>
      </c>
      <c r="O97" s="85"/>
      <c r="P97" s="208">
        <f>O97*H97</f>
        <v>0</v>
      </c>
      <c r="Q97" s="208">
        <v>0</v>
      </c>
      <c r="R97" s="208">
        <f>Q97*H97</f>
        <v>0</v>
      </c>
      <c r="S97" s="208">
        <v>0</v>
      </c>
      <c r="T97" s="20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0" t="s">
        <v>213</v>
      </c>
      <c r="AT97" s="210" t="s">
        <v>201</v>
      </c>
      <c r="AU97" s="210" t="s">
        <v>76</v>
      </c>
      <c r="AY97" s="17" t="s">
        <v>206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7" t="s">
        <v>83</v>
      </c>
      <c r="BK97" s="211">
        <f>ROUND(I97*H97,2)</f>
        <v>0</v>
      </c>
      <c r="BL97" s="17" t="s">
        <v>214</v>
      </c>
      <c r="BM97" s="210" t="s">
        <v>1863</v>
      </c>
    </row>
    <row r="98" s="2" customFormat="1" ht="24" customHeight="1">
      <c r="A98" s="39"/>
      <c r="B98" s="40"/>
      <c r="C98" s="198" t="s">
        <v>257</v>
      </c>
      <c r="D98" s="198" t="s">
        <v>201</v>
      </c>
      <c r="E98" s="199" t="s">
        <v>1386</v>
      </c>
      <c r="F98" s="200" t="s">
        <v>1387</v>
      </c>
      <c r="G98" s="201" t="s">
        <v>204</v>
      </c>
      <c r="H98" s="202">
        <v>9</v>
      </c>
      <c r="I98" s="203"/>
      <c r="J98" s="204">
        <f>ROUND(I98*H98,2)</f>
        <v>0</v>
      </c>
      <c r="K98" s="200" t="s">
        <v>212</v>
      </c>
      <c r="L98" s="205"/>
      <c r="M98" s="206" t="s">
        <v>32</v>
      </c>
      <c r="N98" s="207" t="s">
        <v>47</v>
      </c>
      <c r="O98" s="85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0" t="s">
        <v>213</v>
      </c>
      <c r="AT98" s="210" t="s">
        <v>201</v>
      </c>
      <c r="AU98" s="210" t="s">
        <v>76</v>
      </c>
      <c r="AY98" s="17" t="s">
        <v>206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7" t="s">
        <v>83</v>
      </c>
      <c r="BK98" s="211">
        <f>ROUND(I98*H98,2)</f>
        <v>0</v>
      </c>
      <c r="BL98" s="17" t="s">
        <v>214</v>
      </c>
      <c r="BM98" s="210" t="s">
        <v>1864</v>
      </c>
    </row>
    <row r="99" s="2" customFormat="1" ht="24" customHeight="1">
      <c r="A99" s="39"/>
      <c r="B99" s="40"/>
      <c r="C99" s="216" t="s">
        <v>261</v>
      </c>
      <c r="D99" s="216" t="s">
        <v>627</v>
      </c>
      <c r="E99" s="217" t="s">
        <v>1865</v>
      </c>
      <c r="F99" s="218" t="s">
        <v>1866</v>
      </c>
      <c r="G99" s="219" t="s">
        <v>239</v>
      </c>
      <c r="H99" s="220">
        <v>128</v>
      </c>
      <c r="I99" s="221"/>
      <c r="J99" s="222">
        <f>ROUND(I99*H99,2)</f>
        <v>0</v>
      </c>
      <c r="K99" s="218" t="s">
        <v>212</v>
      </c>
      <c r="L99" s="45"/>
      <c r="M99" s="223" t="s">
        <v>32</v>
      </c>
      <c r="N99" s="224" t="s">
        <v>47</v>
      </c>
      <c r="O99" s="85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0" t="s">
        <v>83</v>
      </c>
      <c r="AT99" s="210" t="s">
        <v>627</v>
      </c>
      <c r="AU99" s="210" t="s">
        <v>76</v>
      </c>
      <c r="AY99" s="17" t="s">
        <v>206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7" t="s">
        <v>83</v>
      </c>
      <c r="BK99" s="211">
        <f>ROUND(I99*H99,2)</f>
        <v>0</v>
      </c>
      <c r="BL99" s="17" t="s">
        <v>83</v>
      </c>
      <c r="BM99" s="210" t="s">
        <v>1867</v>
      </c>
    </row>
    <row r="100" s="2" customFormat="1" ht="24" customHeight="1">
      <c r="A100" s="39"/>
      <c r="B100" s="40"/>
      <c r="C100" s="216" t="s">
        <v>8</v>
      </c>
      <c r="D100" s="216" t="s">
        <v>627</v>
      </c>
      <c r="E100" s="217" t="s">
        <v>1868</v>
      </c>
      <c r="F100" s="218" t="s">
        <v>1869</v>
      </c>
      <c r="G100" s="219" t="s">
        <v>204</v>
      </c>
      <c r="H100" s="220">
        <v>2</v>
      </c>
      <c r="I100" s="221"/>
      <c r="J100" s="222">
        <f>ROUND(I100*H100,2)</f>
        <v>0</v>
      </c>
      <c r="K100" s="218" t="s">
        <v>212</v>
      </c>
      <c r="L100" s="45"/>
      <c r="M100" s="223" t="s">
        <v>32</v>
      </c>
      <c r="N100" s="224" t="s">
        <v>47</v>
      </c>
      <c r="O100" s="85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0" t="s">
        <v>220</v>
      </c>
      <c r="AT100" s="210" t="s">
        <v>627</v>
      </c>
      <c r="AU100" s="210" t="s">
        <v>76</v>
      </c>
      <c r="AY100" s="17" t="s">
        <v>206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7" t="s">
        <v>83</v>
      </c>
      <c r="BK100" s="211">
        <f>ROUND(I100*H100,2)</f>
        <v>0</v>
      </c>
      <c r="BL100" s="17" t="s">
        <v>220</v>
      </c>
      <c r="BM100" s="210" t="s">
        <v>1870</v>
      </c>
    </row>
    <row r="101" s="2" customFormat="1" ht="24" customHeight="1">
      <c r="A101" s="39"/>
      <c r="B101" s="40"/>
      <c r="C101" s="216" t="s">
        <v>268</v>
      </c>
      <c r="D101" s="216" t="s">
        <v>627</v>
      </c>
      <c r="E101" s="217" t="s">
        <v>1871</v>
      </c>
      <c r="F101" s="218" t="s">
        <v>1872</v>
      </c>
      <c r="G101" s="219" t="s">
        <v>204</v>
      </c>
      <c r="H101" s="220">
        <v>1</v>
      </c>
      <c r="I101" s="221"/>
      <c r="J101" s="222">
        <f>ROUND(I101*H101,2)</f>
        <v>0</v>
      </c>
      <c r="K101" s="218" t="s">
        <v>212</v>
      </c>
      <c r="L101" s="45"/>
      <c r="M101" s="223" t="s">
        <v>32</v>
      </c>
      <c r="N101" s="224" t="s">
        <v>47</v>
      </c>
      <c r="O101" s="85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0" t="s">
        <v>220</v>
      </c>
      <c r="AT101" s="210" t="s">
        <v>627</v>
      </c>
      <c r="AU101" s="210" t="s">
        <v>76</v>
      </c>
      <c r="AY101" s="17" t="s">
        <v>206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7" t="s">
        <v>83</v>
      </c>
      <c r="BK101" s="211">
        <f>ROUND(I101*H101,2)</f>
        <v>0</v>
      </c>
      <c r="BL101" s="17" t="s">
        <v>220</v>
      </c>
      <c r="BM101" s="210" t="s">
        <v>1873</v>
      </c>
    </row>
    <row r="102" s="2" customFormat="1" ht="48" customHeight="1">
      <c r="A102" s="39"/>
      <c r="B102" s="40"/>
      <c r="C102" s="216" t="s">
        <v>272</v>
      </c>
      <c r="D102" s="216" t="s">
        <v>627</v>
      </c>
      <c r="E102" s="217" t="s">
        <v>1874</v>
      </c>
      <c r="F102" s="218" t="s">
        <v>1875</v>
      </c>
      <c r="G102" s="219" t="s">
        <v>204</v>
      </c>
      <c r="H102" s="220">
        <v>1</v>
      </c>
      <c r="I102" s="221"/>
      <c r="J102" s="222">
        <f>ROUND(I102*H102,2)</f>
        <v>0</v>
      </c>
      <c r="K102" s="218" t="s">
        <v>212</v>
      </c>
      <c r="L102" s="45"/>
      <c r="M102" s="223" t="s">
        <v>32</v>
      </c>
      <c r="N102" s="224" t="s">
        <v>47</v>
      </c>
      <c r="O102" s="85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0" t="s">
        <v>682</v>
      </c>
      <c r="AT102" s="210" t="s">
        <v>627</v>
      </c>
      <c r="AU102" s="210" t="s">
        <v>76</v>
      </c>
      <c r="AY102" s="17" t="s">
        <v>206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7" t="s">
        <v>83</v>
      </c>
      <c r="BK102" s="211">
        <f>ROUND(I102*H102,2)</f>
        <v>0</v>
      </c>
      <c r="BL102" s="17" t="s">
        <v>682</v>
      </c>
      <c r="BM102" s="210" t="s">
        <v>1876</v>
      </c>
    </row>
    <row r="103" s="2" customFormat="1" ht="48" customHeight="1">
      <c r="A103" s="39"/>
      <c r="B103" s="40"/>
      <c r="C103" s="216" t="s">
        <v>276</v>
      </c>
      <c r="D103" s="216" t="s">
        <v>627</v>
      </c>
      <c r="E103" s="217" t="s">
        <v>814</v>
      </c>
      <c r="F103" s="218" t="s">
        <v>815</v>
      </c>
      <c r="G103" s="219" t="s">
        <v>204</v>
      </c>
      <c r="H103" s="220">
        <v>2</v>
      </c>
      <c r="I103" s="221"/>
      <c r="J103" s="222">
        <f>ROUND(I103*H103,2)</f>
        <v>0</v>
      </c>
      <c r="K103" s="218" t="s">
        <v>212</v>
      </c>
      <c r="L103" s="45"/>
      <c r="M103" s="223" t="s">
        <v>32</v>
      </c>
      <c r="N103" s="224" t="s">
        <v>47</v>
      </c>
      <c r="O103" s="85"/>
      <c r="P103" s="208">
        <f>O103*H103</f>
        <v>0</v>
      </c>
      <c r="Q103" s="208">
        <v>0</v>
      </c>
      <c r="R103" s="208">
        <f>Q103*H103</f>
        <v>0</v>
      </c>
      <c r="S103" s="208">
        <v>0</v>
      </c>
      <c r="T103" s="20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0" t="s">
        <v>682</v>
      </c>
      <c r="AT103" s="210" t="s">
        <v>627</v>
      </c>
      <c r="AU103" s="210" t="s">
        <v>76</v>
      </c>
      <c r="AY103" s="17" t="s">
        <v>206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7" t="s">
        <v>83</v>
      </c>
      <c r="BK103" s="211">
        <f>ROUND(I103*H103,2)</f>
        <v>0</v>
      </c>
      <c r="BL103" s="17" t="s">
        <v>682</v>
      </c>
      <c r="BM103" s="210" t="s">
        <v>1877</v>
      </c>
    </row>
    <row r="104" s="2" customFormat="1" ht="48" customHeight="1">
      <c r="A104" s="39"/>
      <c r="B104" s="40"/>
      <c r="C104" s="216" t="s">
        <v>280</v>
      </c>
      <c r="D104" s="216" t="s">
        <v>627</v>
      </c>
      <c r="E104" s="217" t="s">
        <v>826</v>
      </c>
      <c r="F104" s="218" t="s">
        <v>827</v>
      </c>
      <c r="G104" s="219" t="s">
        <v>204</v>
      </c>
      <c r="H104" s="220">
        <v>1</v>
      </c>
      <c r="I104" s="221"/>
      <c r="J104" s="222">
        <f>ROUND(I104*H104,2)</f>
        <v>0</v>
      </c>
      <c r="K104" s="218" t="s">
        <v>212</v>
      </c>
      <c r="L104" s="45"/>
      <c r="M104" s="223" t="s">
        <v>32</v>
      </c>
      <c r="N104" s="224" t="s">
        <v>47</v>
      </c>
      <c r="O104" s="85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0" t="s">
        <v>682</v>
      </c>
      <c r="AT104" s="210" t="s">
        <v>627</v>
      </c>
      <c r="AU104" s="210" t="s">
        <v>76</v>
      </c>
      <c r="AY104" s="17" t="s">
        <v>206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7" t="s">
        <v>83</v>
      </c>
      <c r="BK104" s="211">
        <f>ROUND(I104*H104,2)</f>
        <v>0</v>
      </c>
      <c r="BL104" s="17" t="s">
        <v>682</v>
      </c>
      <c r="BM104" s="210" t="s">
        <v>1878</v>
      </c>
    </row>
    <row r="105" s="2" customFormat="1" ht="48" customHeight="1">
      <c r="A105" s="39"/>
      <c r="B105" s="40"/>
      <c r="C105" s="216" t="s">
        <v>284</v>
      </c>
      <c r="D105" s="216" t="s">
        <v>627</v>
      </c>
      <c r="E105" s="217" t="s">
        <v>1295</v>
      </c>
      <c r="F105" s="218" t="s">
        <v>1296</v>
      </c>
      <c r="G105" s="219" t="s">
        <v>204</v>
      </c>
      <c r="H105" s="220">
        <v>1</v>
      </c>
      <c r="I105" s="221"/>
      <c r="J105" s="222">
        <f>ROUND(I105*H105,2)</f>
        <v>0</v>
      </c>
      <c r="K105" s="218" t="s">
        <v>212</v>
      </c>
      <c r="L105" s="45"/>
      <c r="M105" s="223" t="s">
        <v>32</v>
      </c>
      <c r="N105" s="224" t="s">
        <v>47</v>
      </c>
      <c r="O105" s="85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0" t="s">
        <v>682</v>
      </c>
      <c r="AT105" s="210" t="s">
        <v>627</v>
      </c>
      <c r="AU105" s="210" t="s">
        <v>76</v>
      </c>
      <c r="AY105" s="17" t="s">
        <v>206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7" t="s">
        <v>83</v>
      </c>
      <c r="BK105" s="211">
        <f>ROUND(I105*H105,2)</f>
        <v>0</v>
      </c>
      <c r="BL105" s="17" t="s">
        <v>682</v>
      </c>
      <c r="BM105" s="210" t="s">
        <v>1879</v>
      </c>
    </row>
    <row r="106" s="2" customFormat="1" ht="48" customHeight="1">
      <c r="A106" s="39"/>
      <c r="B106" s="40"/>
      <c r="C106" s="216" t="s">
        <v>7</v>
      </c>
      <c r="D106" s="216" t="s">
        <v>627</v>
      </c>
      <c r="E106" s="217" t="s">
        <v>830</v>
      </c>
      <c r="F106" s="218" t="s">
        <v>831</v>
      </c>
      <c r="G106" s="219" t="s">
        <v>204</v>
      </c>
      <c r="H106" s="220">
        <v>1</v>
      </c>
      <c r="I106" s="221"/>
      <c r="J106" s="222">
        <f>ROUND(I106*H106,2)</f>
        <v>0</v>
      </c>
      <c r="K106" s="218" t="s">
        <v>212</v>
      </c>
      <c r="L106" s="45"/>
      <c r="M106" s="223" t="s">
        <v>32</v>
      </c>
      <c r="N106" s="224" t="s">
        <v>47</v>
      </c>
      <c r="O106" s="85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0" t="s">
        <v>682</v>
      </c>
      <c r="AT106" s="210" t="s">
        <v>627</v>
      </c>
      <c r="AU106" s="210" t="s">
        <v>76</v>
      </c>
      <c r="AY106" s="17" t="s">
        <v>206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7" t="s">
        <v>83</v>
      </c>
      <c r="BK106" s="211">
        <f>ROUND(I106*H106,2)</f>
        <v>0</v>
      </c>
      <c r="BL106" s="17" t="s">
        <v>682</v>
      </c>
      <c r="BM106" s="210" t="s">
        <v>1880</v>
      </c>
    </row>
    <row r="107" s="2" customFormat="1" ht="24" customHeight="1">
      <c r="A107" s="39"/>
      <c r="B107" s="40"/>
      <c r="C107" s="216" t="s">
        <v>291</v>
      </c>
      <c r="D107" s="216" t="s">
        <v>627</v>
      </c>
      <c r="E107" s="217" t="s">
        <v>721</v>
      </c>
      <c r="F107" s="218" t="s">
        <v>722</v>
      </c>
      <c r="G107" s="219" t="s">
        <v>204</v>
      </c>
      <c r="H107" s="220">
        <v>1</v>
      </c>
      <c r="I107" s="221"/>
      <c r="J107" s="222">
        <f>ROUND(I107*H107,2)</f>
        <v>0</v>
      </c>
      <c r="K107" s="218" t="s">
        <v>212</v>
      </c>
      <c r="L107" s="45"/>
      <c r="M107" s="223" t="s">
        <v>32</v>
      </c>
      <c r="N107" s="224" t="s">
        <v>47</v>
      </c>
      <c r="O107" s="85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0" t="s">
        <v>220</v>
      </c>
      <c r="AT107" s="210" t="s">
        <v>627</v>
      </c>
      <c r="AU107" s="210" t="s">
        <v>76</v>
      </c>
      <c r="AY107" s="17" t="s">
        <v>206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7" t="s">
        <v>83</v>
      </c>
      <c r="BK107" s="211">
        <f>ROUND(I107*H107,2)</f>
        <v>0</v>
      </c>
      <c r="BL107" s="17" t="s">
        <v>220</v>
      </c>
      <c r="BM107" s="210" t="s">
        <v>1881</v>
      </c>
    </row>
    <row r="108" s="2" customFormat="1" ht="24" customHeight="1">
      <c r="A108" s="39"/>
      <c r="B108" s="40"/>
      <c r="C108" s="216" t="s">
        <v>295</v>
      </c>
      <c r="D108" s="216" t="s">
        <v>627</v>
      </c>
      <c r="E108" s="217" t="s">
        <v>1736</v>
      </c>
      <c r="F108" s="218" t="s">
        <v>1737</v>
      </c>
      <c r="G108" s="219" t="s">
        <v>204</v>
      </c>
      <c r="H108" s="220">
        <v>6</v>
      </c>
      <c r="I108" s="221"/>
      <c r="J108" s="222">
        <f>ROUND(I108*H108,2)</f>
        <v>0</v>
      </c>
      <c r="K108" s="218" t="s">
        <v>212</v>
      </c>
      <c r="L108" s="45"/>
      <c r="M108" s="223" t="s">
        <v>32</v>
      </c>
      <c r="N108" s="224" t="s">
        <v>47</v>
      </c>
      <c r="O108" s="85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0" t="s">
        <v>220</v>
      </c>
      <c r="AT108" s="210" t="s">
        <v>627</v>
      </c>
      <c r="AU108" s="210" t="s">
        <v>76</v>
      </c>
      <c r="AY108" s="17" t="s">
        <v>206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7" t="s">
        <v>83</v>
      </c>
      <c r="BK108" s="211">
        <f>ROUND(I108*H108,2)</f>
        <v>0</v>
      </c>
      <c r="BL108" s="17" t="s">
        <v>220</v>
      </c>
      <c r="BM108" s="210" t="s">
        <v>1882</v>
      </c>
    </row>
    <row r="109" s="2" customFormat="1" ht="24" customHeight="1">
      <c r="A109" s="39"/>
      <c r="B109" s="40"/>
      <c r="C109" s="216" t="s">
        <v>299</v>
      </c>
      <c r="D109" s="216" t="s">
        <v>627</v>
      </c>
      <c r="E109" s="217" t="s">
        <v>724</v>
      </c>
      <c r="F109" s="218" t="s">
        <v>725</v>
      </c>
      <c r="G109" s="219" t="s">
        <v>204</v>
      </c>
      <c r="H109" s="220">
        <v>200</v>
      </c>
      <c r="I109" s="221"/>
      <c r="J109" s="222">
        <f>ROUND(I109*H109,2)</f>
        <v>0</v>
      </c>
      <c r="K109" s="218" t="s">
        <v>212</v>
      </c>
      <c r="L109" s="45"/>
      <c r="M109" s="223" t="s">
        <v>32</v>
      </c>
      <c r="N109" s="224" t="s">
        <v>47</v>
      </c>
      <c r="O109" s="85"/>
      <c r="P109" s="208">
        <f>O109*H109</f>
        <v>0</v>
      </c>
      <c r="Q109" s="208">
        <v>0</v>
      </c>
      <c r="R109" s="208">
        <f>Q109*H109</f>
        <v>0</v>
      </c>
      <c r="S109" s="208">
        <v>0</v>
      </c>
      <c r="T109" s="20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0" t="s">
        <v>220</v>
      </c>
      <c r="AT109" s="210" t="s">
        <v>627</v>
      </c>
      <c r="AU109" s="210" t="s">
        <v>76</v>
      </c>
      <c r="AY109" s="17" t="s">
        <v>206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7" t="s">
        <v>83</v>
      </c>
      <c r="BK109" s="211">
        <f>ROUND(I109*H109,2)</f>
        <v>0</v>
      </c>
      <c r="BL109" s="17" t="s">
        <v>220</v>
      </c>
      <c r="BM109" s="210" t="s">
        <v>1883</v>
      </c>
    </row>
    <row r="110" s="2" customFormat="1" ht="24" customHeight="1">
      <c r="A110" s="39"/>
      <c r="B110" s="40"/>
      <c r="C110" s="216" t="s">
        <v>303</v>
      </c>
      <c r="D110" s="216" t="s">
        <v>627</v>
      </c>
      <c r="E110" s="217" t="s">
        <v>985</v>
      </c>
      <c r="F110" s="218" t="s">
        <v>986</v>
      </c>
      <c r="G110" s="219" t="s">
        <v>204</v>
      </c>
      <c r="H110" s="220">
        <v>150</v>
      </c>
      <c r="I110" s="221"/>
      <c r="J110" s="222">
        <f>ROUND(I110*H110,2)</f>
        <v>0</v>
      </c>
      <c r="K110" s="218" t="s">
        <v>212</v>
      </c>
      <c r="L110" s="45"/>
      <c r="M110" s="223" t="s">
        <v>32</v>
      </c>
      <c r="N110" s="224" t="s">
        <v>47</v>
      </c>
      <c r="O110" s="85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0" t="s">
        <v>83</v>
      </c>
      <c r="AT110" s="210" t="s">
        <v>627</v>
      </c>
      <c r="AU110" s="210" t="s">
        <v>76</v>
      </c>
      <c r="AY110" s="17" t="s">
        <v>206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7" t="s">
        <v>83</v>
      </c>
      <c r="BK110" s="211">
        <f>ROUND(I110*H110,2)</f>
        <v>0</v>
      </c>
      <c r="BL110" s="17" t="s">
        <v>83</v>
      </c>
      <c r="BM110" s="210" t="s">
        <v>1884</v>
      </c>
    </row>
    <row r="111" s="2" customFormat="1" ht="24" customHeight="1">
      <c r="A111" s="39"/>
      <c r="B111" s="40"/>
      <c r="C111" s="216" t="s">
        <v>307</v>
      </c>
      <c r="D111" s="216" t="s">
        <v>627</v>
      </c>
      <c r="E111" s="217" t="s">
        <v>1885</v>
      </c>
      <c r="F111" s="218" t="s">
        <v>1886</v>
      </c>
      <c r="G111" s="219" t="s">
        <v>204</v>
      </c>
      <c r="H111" s="220">
        <v>1</v>
      </c>
      <c r="I111" s="221"/>
      <c r="J111" s="222">
        <f>ROUND(I111*H111,2)</f>
        <v>0</v>
      </c>
      <c r="K111" s="218" t="s">
        <v>212</v>
      </c>
      <c r="L111" s="45"/>
      <c r="M111" s="223" t="s">
        <v>32</v>
      </c>
      <c r="N111" s="224" t="s">
        <v>47</v>
      </c>
      <c r="O111" s="85"/>
      <c r="P111" s="208">
        <f>O111*H111</f>
        <v>0</v>
      </c>
      <c r="Q111" s="208">
        <v>0</v>
      </c>
      <c r="R111" s="208">
        <f>Q111*H111</f>
        <v>0</v>
      </c>
      <c r="S111" s="208">
        <v>0</v>
      </c>
      <c r="T111" s="20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0" t="s">
        <v>83</v>
      </c>
      <c r="AT111" s="210" t="s">
        <v>627</v>
      </c>
      <c r="AU111" s="210" t="s">
        <v>76</v>
      </c>
      <c r="AY111" s="17" t="s">
        <v>206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7" t="s">
        <v>83</v>
      </c>
      <c r="BK111" s="211">
        <f>ROUND(I111*H111,2)</f>
        <v>0</v>
      </c>
      <c r="BL111" s="17" t="s">
        <v>83</v>
      </c>
      <c r="BM111" s="210" t="s">
        <v>1887</v>
      </c>
    </row>
    <row r="112" s="2" customFormat="1" ht="24" customHeight="1">
      <c r="A112" s="39"/>
      <c r="B112" s="40"/>
      <c r="C112" s="216" t="s">
        <v>311</v>
      </c>
      <c r="D112" s="216" t="s">
        <v>627</v>
      </c>
      <c r="E112" s="217" t="s">
        <v>1888</v>
      </c>
      <c r="F112" s="218" t="s">
        <v>1889</v>
      </c>
      <c r="G112" s="219" t="s">
        <v>204</v>
      </c>
      <c r="H112" s="220">
        <v>9</v>
      </c>
      <c r="I112" s="221"/>
      <c r="J112" s="222">
        <f>ROUND(I112*H112,2)</f>
        <v>0</v>
      </c>
      <c r="K112" s="218" t="s">
        <v>212</v>
      </c>
      <c r="L112" s="45"/>
      <c r="M112" s="223" t="s">
        <v>32</v>
      </c>
      <c r="N112" s="224" t="s">
        <v>47</v>
      </c>
      <c r="O112" s="85"/>
      <c r="P112" s="208">
        <f>O112*H112</f>
        <v>0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0" t="s">
        <v>220</v>
      </c>
      <c r="AT112" s="210" t="s">
        <v>627</v>
      </c>
      <c r="AU112" s="210" t="s">
        <v>76</v>
      </c>
      <c r="AY112" s="17" t="s">
        <v>206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7" t="s">
        <v>83</v>
      </c>
      <c r="BK112" s="211">
        <f>ROUND(I112*H112,2)</f>
        <v>0</v>
      </c>
      <c r="BL112" s="17" t="s">
        <v>220</v>
      </c>
      <c r="BM112" s="210" t="s">
        <v>1890</v>
      </c>
    </row>
    <row r="113" s="2" customFormat="1" ht="24" customHeight="1">
      <c r="A113" s="39"/>
      <c r="B113" s="40"/>
      <c r="C113" s="216" t="s">
        <v>315</v>
      </c>
      <c r="D113" s="216" t="s">
        <v>627</v>
      </c>
      <c r="E113" s="217" t="s">
        <v>1891</v>
      </c>
      <c r="F113" s="218" t="s">
        <v>1892</v>
      </c>
      <c r="G113" s="219" t="s">
        <v>204</v>
      </c>
      <c r="H113" s="220">
        <v>6</v>
      </c>
      <c r="I113" s="221"/>
      <c r="J113" s="222">
        <f>ROUND(I113*H113,2)</f>
        <v>0</v>
      </c>
      <c r="K113" s="218" t="s">
        <v>212</v>
      </c>
      <c r="L113" s="45"/>
      <c r="M113" s="223" t="s">
        <v>32</v>
      </c>
      <c r="N113" s="224" t="s">
        <v>47</v>
      </c>
      <c r="O113" s="85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0" t="s">
        <v>220</v>
      </c>
      <c r="AT113" s="210" t="s">
        <v>627</v>
      </c>
      <c r="AU113" s="210" t="s">
        <v>76</v>
      </c>
      <c r="AY113" s="17" t="s">
        <v>206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7" t="s">
        <v>83</v>
      </c>
      <c r="BK113" s="211">
        <f>ROUND(I113*H113,2)</f>
        <v>0</v>
      </c>
      <c r="BL113" s="17" t="s">
        <v>220</v>
      </c>
      <c r="BM113" s="210" t="s">
        <v>1893</v>
      </c>
    </row>
    <row r="114" s="2" customFormat="1" ht="24" customHeight="1">
      <c r="A114" s="39"/>
      <c r="B114" s="40"/>
      <c r="C114" s="216" t="s">
        <v>319</v>
      </c>
      <c r="D114" s="216" t="s">
        <v>627</v>
      </c>
      <c r="E114" s="217" t="s">
        <v>1025</v>
      </c>
      <c r="F114" s="218" t="s">
        <v>1026</v>
      </c>
      <c r="G114" s="219" t="s">
        <v>204</v>
      </c>
      <c r="H114" s="220">
        <v>3</v>
      </c>
      <c r="I114" s="221"/>
      <c r="J114" s="222">
        <f>ROUND(I114*H114,2)</f>
        <v>0</v>
      </c>
      <c r="K114" s="218" t="s">
        <v>212</v>
      </c>
      <c r="L114" s="45"/>
      <c r="M114" s="223" t="s">
        <v>32</v>
      </c>
      <c r="N114" s="224" t="s">
        <v>47</v>
      </c>
      <c r="O114" s="85"/>
      <c r="P114" s="208">
        <f>O114*H114</f>
        <v>0</v>
      </c>
      <c r="Q114" s="208">
        <v>0</v>
      </c>
      <c r="R114" s="208">
        <f>Q114*H114</f>
        <v>0</v>
      </c>
      <c r="S114" s="208">
        <v>0</v>
      </c>
      <c r="T114" s="20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0" t="s">
        <v>83</v>
      </c>
      <c r="AT114" s="210" t="s">
        <v>627</v>
      </c>
      <c r="AU114" s="210" t="s">
        <v>76</v>
      </c>
      <c r="AY114" s="17" t="s">
        <v>206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7" t="s">
        <v>83</v>
      </c>
      <c r="BK114" s="211">
        <f>ROUND(I114*H114,2)</f>
        <v>0</v>
      </c>
      <c r="BL114" s="17" t="s">
        <v>83</v>
      </c>
      <c r="BM114" s="210" t="s">
        <v>1894</v>
      </c>
    </row>
    <row r="115" s="2" customFormat="1" ht="24" customHeight="1">
      <c r="A115" s="39"/>
      <c r="B115" s="40"/>
      <c r="C115" s="216" t="s">
        <v>324</v>
      </c>
      <c r="D115" s="216" t="s">
        <v>627</v>
      </c>
      <c r="E115" s="217" t="s">
        <v>1045</v>
      </c>
      <c r="F115" s="218" t="s">
        <v>1046</v>
      </c>
      <c r="G115" s="219" t="s">
        <v>204</v>
      </c>
      <c r="H115" s="220">
        <v>8</v>
      </c>
      <c r="I115" s="221"/>
      <c r="J115" s="222">
        <f>ROUND(I115*H115,2)</f>
        <v>0</v>
      </c>
      <c r="K115" s="218" t="s">
        <v>212</v>
      </c>
      <c r="L115" s="45"/>
      <c r="M115" s="223" t="s">
        <v>32</v>
      </c>
      <c r="N115" s="224" t="s">
        <v>47</v>
      </c>
      <c r="O115" s="85"/>
      <c r="P115" s="208">
        <f>O115*H115</f>
        <v>0</v>
      </c>
      <c r="Q115" s="208">
        <v>0</v>
      </c>
      <c r="R115" s="208">
        <f>Q115*H115</f>
        <v>0</v>
      </c>
      <c r="S115" s="208">
        <v>0</v>
      </c>
      <c r="T115" s="20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0" t="s">
        <v>83</v>
      </c>
      <c r="AT115" s="210" t="s">
        <v>627</v>
      </c>
      <c r="AU115" s="210" t="s">
        <v>76</v>
      </c>
      <c r="AY115" s="17" t="s">
        <v>206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7" t="s">
        <v>83</v>
      </c>
      <c r="BK115" s="211">
        <f>ROUND(I115*H115,2)</f>
        <v>0</v>
      </c>
      <c r="BL115" s="17" t="s">
        <v>83</v>
      </c>
      <c r="BM115" s="210" t="s">
        <v>1895</v>
      </c>
    </row>
    <row r="116" s="2" customFormat="1" ht="24" customHeight="1">
      <c r="A116" s="39"/>
      <c r="B116" s="40"/>
      <c r="C116" s="216" t="s">
        <v>328</v>
      </c>
      <c r="D116" s="216" t="s">
        <v>627</v>
      </c>
      <c r="E116" s="217" t="s">
        <v>1049</v>
      </c>
      <c r="F116" s="218" t="s">
        <v>1050</v>
      </c>
      <c r="G116" s="219" t="s">
        <v>204</v>
      </c>
      <c r="H116" s="220">
        <v>8</v>
      </c>
      <c r="I116" s="221"/>
      <c r="J116" s="222">
        <f>ROUND(I116*H116,2)</f>
        <v>0</v>
      </c>
      <c r="K116" s="218" t="s">
        <v>212</v>
      </c>
      <c r="L116" s="45"/>
      <c r="M116" s="223" t="s">
        <v>32</v>
      </c>
      <c r="N116" s="224" t="s">
        <v>47</v>
      </c>
      <c r="O116" s="85"/>
      <c r="P116" s="208">
        <f>O116*H116</f>
        <v>0</v>
      </c>
      <c r="Q116" s="208">
        <v>0</v>
      </c>
      <c r="R116" s="208">
        <f>Q116*H116</f>
        <v>0</v>
      </c>
      <c r="S116" s="208">
        <v>0</v>
      </c>
      <c r="T116" s="20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0" t="s">
        <v>83</v>
      </c>
      <c r="AT116" s="210" t="s">
        <v>627</v>
      </c>
      <c r="AU116" s="210" t="s">
        <v>76</v>
      </c>
      <c r="AY116" s="17" t="s">
        <v>206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7" t="s">
        <v>83</v>
      </c>
      <c r="BK116" s="211">
        <f>ROUND(I116*H116,2)</f>
        <v>0</v>
      </c>
      <c r="BL116" s="17" t="s">
        <v>83</v>
      </c>
      <c r="BM116" s="210" t="s">
        <v>1896</v>
      </c>
    </row>
    <row r="117" s="2" customFormat="1" ht="24" customHeight="1">
      <c r="A117" s="39"/>
      <c r="B117" s="40"/>
      <c r="C117" s="216" t="s">
        <v>333</v>
      </c>
      <c r="D117" s="216" t="s">
        <v>627</v>
      </c>
      <c r="E117" s="217" t="s">
        <v>732</v>
      </c>
      <c r="F117" s="218" t="s">
        <v>733</v>
      </c>
      <c r="G117" s="219" t="s">
        <v>204</v>
      </c>
      <c r="H117" s="220">
        <v>9</v>
      </c>
      <c r="I117" s="221"/>
      <c r="J117" s="222">
        <f>ROUND(I117*H117,2)</f>
        <v>0</v>
      </c>
      <c r="K117" s="218" t="s">
        <v>212</v>
      </c>
      <c r="L117" s="45"/>
      <c r="M117" s="223" t="s">
        <v>32</v>
      </c>
      <c r="N117" s="224" t="s">
        <v>47</v>
      </c>
      <c r="O117" s="85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0" t="s">
        <v>220</v>
      </c>
      <c r="AT117" s="210" t="s">
        <v>627</v>
      </c>
      <c r="AU117" s="210" t="s">
        <v>76</v>
      </c>
      <c r="AY117" s="17" t="s">
        <v>206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7" t="s">
        <v>83</v>
      </c>
      <c r="BK117" s="211">
        <f>ROUND(I117*H117,2)</f>
        <v>0</v>
      </c>
      <c r="BL117" s="17" t="s">
        <v>220</v>
      </c>
      <c r="BM117" s="210" t="s">
        <v>1897</v>
      </c>
    </row>
    <row r="118" s="2" customFormat="1" ht="24" customHeight="1">
      <c r="A118" s="39"/>
      <c r="B118" s="40"/>
      <c r="C118" s="216" t="s">
        <v>337</v>
      </c>
      <c r="D118" s="216" t="s">
        <v>627</v>
      </c>
      <c r="E118" s="217" t="s">
        <v>1053</v>
      </c>
      <c r="F118" s="218" t="s">
        <v>1054</v>
      </c>
      <c r="G118" s="219" t="s">
        <v>204</v>
      </c>
      <c r="H118" s="220">
        <v>10</v>
      </c>
      <c r="I118" s="221"/>
      <c r="J118" s="222">
        <f>ROUND(I118*H118,2)</f>
        <v>0</v>
      </c>
      <c r="K118" s="218" t="s">
        <v>212</v>
      </c>
      <c r="L118" s="45"/>
      <c r="M118" s="223" t="s">
        <v>32</v>
      </c>
      <c r="N118" s="224" t="s">
        <v>47</v>
      </c>
      <c r="O118" s="85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0" t="s">
        <v>83</v>
      </c>
      <c r="AT118" s="210" t="s">
        <v>627</v>
      </c>
      <c r="AU118" s="210" t="s">
        <v>76</v>
      </c>
      <c r="AY118" s="17" t="s">
        <v>206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7" t="s">
        <v>83</v>
      </c>
      <c r="BK118" s="211">
        <f>ROUND(I118*H118,2)</f>
        <v>0</v>
      </c>
      <c r="BL118" s="17" t="s">
        <v>83</v>
      </c>
      <c r="BM118" s="210" t="s">
        <v>1898</v>
      </c>
    </row>
    <row r="119" s="2" customFormat="1" ht="24" customHeight="1">
      <c r="A119" s="39"/>
      <c r="B119" s="40"/>
      <c r="C119" s="216" t="s">
        <v>341</v>
      </c>
      <c r="D119" s="216" t="s">
        <v>627</v>
      </c>
      <c r="E119" s="217" t="s">
        <v>1899</v>
      </c>
      <c r="F119" s="218" t="s">
        <v>1900</v>
      </c>
      <c r="G119" s="219" t="s">
        <v>204</v>
      </c>
      <c r="H119" s="220">
        <v>21</v>
      </c>
      <c r="I119" s="221"/>
      <c r="J119" s="222">
        <f>ROUND(I119*H119,2)</f>
        <v>0</v>
      </c>
      <c r="K119" s="218" t="s">
        <v>212</v>
      </c>
      <c r="L119" s="45"/>
      <c r="M119" s="223" t="s">
        <v>32</v>
      </c>
      <c r="N119" s="224" t="s">
        <v>47</v>
      </c>
      <c r="O119" s="85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0" t="s">
        <v>83</v>
      </c>
      <c r="AT119" s="210" t="s">
        <v>627</v>
      </c>
      <c r="AU119" s="210" t="s">
        <v>76</v>
      </c>
      <c r="AY119" s="17" t="s">
        <v>206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7" t="s">
        <v>83</v>
      </c>
      <c r="BK119" s="211">
        <f>ROUND(I119*H119,2)</f>
        <v>0</v>
      </c>
      <c r="BL119" s="17" t="s">
        <v>83</v>
      </c>
      <c r="BM119" s="210" t="s">
        <v>1901</v>
      </c>
    </row>
    <row r="120" s="2" customFormat="1" ht="24" customHeight="1">
      <c r="A120" s="39"/>
      <c r="B120" s="40"/>
      <c r="C120" s="216" t="s">
        <v>346</v>
      </c>
      <c r="D120" s="216" t="s">
        <v>627</v>
      </c>
      <c r="E120" s="217" t="s">
        <v>1902</v>
      </c>
      <c r="F120" s="218" t="s">
        <v>1903</v>
      </c>
      <c r="G120" s="219" t="s">
        <v>204</v>
      </c>
      <c r="H120" s="220">
        <v>3</v>
      </c>
      <c r="I120" s="221"/>
      <c r="J120" s="222">
        <f>ROUND(I120*H120,2)</f>
        <v>0</v>
      </c>
      <c r="K120" s="218" t="s">
        <v>212</v>
      </c>
      <c r="L120" s="45"/>
      <c r="M120" s="223" t="s">
        <v>32</v>
      </c>
      <c r="N120" s="224" t="s">
        <v>47</v>
      </c>
      <c r="O120" s="85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0" t="s">
        <v>83</v>
      </c>
      <c r="AT120" s="210" t="s">
        <v>627</v>
      </c>
      <c r="AU120" s="210" t="s">
        <v>76</v>
      </c>
      <c r="AY120" s="17" t="s">
        <v>206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7" t="s">
        <v>83</v>
      </c>
      <c r="BK120" s="211">
        <f>ROUND(I120*H120,2)</f>
        <v>0</v>
      </c>
      <c r="BL120" s="17" t="s">
        <v>83</v>
      </c>
      <c r="BM120" s="210" t="s">
        <v>1904</v>
      </c>
    </row>
    <row r="121" s="2" customFormat="1" ht="24" customHeight="1">
      <c r="A121" s="39"/>
      <c r="B121" s="40"/>
      <c r="C121" s="216" t="s">
        <v>350</v>
      </c>
      <c r="D121" s="216" t="s">
        <v>627</v>
      </c>
      <c r="E121" s="217" t="s">
        <v>989</v>
      </c>
      <c r="F121" s="218" t="s">
        <v>990</v>
      </c>
      <c r="G121" s="219" t="s">
        <v>204</v>
      </c>
      <c r="H121" s="220">
        <v>3</v>
      </c>
      <c r="I121" s="221"/>
      <c r="J121" s="222">
        <f>ROUND(I121*H121,2)</f>
        <v>0</v>
      </c>
      <c r="K121" s="218" t="s">
        <v>212</v>
      </c>
      <c r="L121" s="45"/>
      <c r="M121" s="223" t="s">
        <v>32</v>
      </c>
      <c r="N121" s="224" t="s">
        <v>47</v>
      </c>
      <c r="O121" s="85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0" t="s">
        <v>83</v>
      </c>
      <c r="AT121" s="210" t="s">
        <v>627</v>
      </c>
      <c r="AU121" s="210" t="s">
        <v>76</v>
      </c>
      <c r="AY121" s="17" t="s">
        <v>206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7" t="s">
        <v>83</v>
      </c>
      <c r="BK121" s="211">
        <f>ROUND(I121*H121,2)</f>
        <v>0</v>
      </c>
      <c r="BL121" s="17" t="s">
        <v>83</v>
      </c>
      <c r="BM121" s="210" t="s">
        <v>1905</v>
      </c>
    </row>
    <row r="122" s="2" customFormat="1" ht="36" customHeight="1">
      <c r="A122" s="39"/>
      <c r="B122" s="40"/>
      <c r="C122" s="216" t="s">
        <v>354</v>
      </c>
      <c r="D122" s="216" t="s">
        <v>627</v>
      </c>
      <c r="E122" s="217" t="s">
        <v>736</v>
      </c>
      <c r="F122" s="218" t="s">
        <v>737</v>
      </c>
      <c r="G122" s="219" t="s">
        <v>204</v>
      </c>
      <c r="H122" s="220">
        <v>1</v>
      </c>
      <c r="I122" s="221"/>
      <c r="J122" s="222">
        <f>ROUND(I122*H122,2)</f>
        <v>0</v>
      </c>
      <c r="K122" s="218" t="s">
        <v>212</v>
      </c>
      <c r="L122" s="45"/>
      <c r="M122" s="223" t="s">
        <v>32</v>
      </c>
      <c r="N122" s="224" t="s">
        <v>47</v>
      </c>
      <c r="O122" s="85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0" t="s">
        <v>682</v>
      </c>
      <c r="AT122" s="210" t="s">
        <v>627</v>
      </c>
      <c r="AU122" s="210" t="s">
        <v>76</v>
      </c>
      <c r="AY122" s="17" t="s">
        <v>206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7" t="s">
        <v>83</v>
      </c>
      <c r="BK122" s="211">
        <f>ROUND(I122*H122,2)</f>
        <v>0</v>
      </c>
      <c r="BL122" s="17" t="s">
        <v>682</v>
      </c>
      <c r="BM122" s="210" t="s">
        <v>1906</v>
      </c>
    </row>
    <row r="123" s="2" customFormat="1" ht="60" customHeight="1">
      <c r="A123" s="39"/>
      <c r="B123" s="40"/>
      <c r="C123" s="216" t="s">
        <v>359</v>
      </c>
      <c r="D123" s="216" t="s">
        <v>627</v>
      </c>
      <c r="E123" s="217" t="s">
        <v>1907</v>
      </c>
      <c r="F123" s="218" t="s">
        <v>1908</v>
      </c>
      <c r="G123" s="219" t="s">
        <v>204</v>
      </c>
      <c r="H123" s="220">
        <v>2</v>
      </c>
      <c r="I123" s="221"/>
      <c r="J123" s="222">
        <f>ROUND(I123*H123,2)</f>
        <v>0</v>
      </c>
      <c r="K123" s="218" t="s">
        <v>212</v>
      </c>
      <c r="L123" s="45"/>
      <c r="M123" s="223" t="s">
        <v>32</v>
      </c>
      <c r="N123" s="224" t="s">
        <v>47</v>
      </c>
      <c r="O123" s="85"/>
      <c r="P123" s="208">
        <f>O123*H123</f>
        <v>0</v>
      </c>
      <c r="Q123" s="208">
        <v>0</v>
      </c>
      <c r="R123" s="208">
        <f>Q123*H123</f>
        <v>0</v>
      </c>
      <c r="S123" s="208">
        <v>0</v>
      </c>
      <c r="T123" s="20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0" t="s">
        <v>682</v>
      </c>
      <c r="AT123" s="210" t="s">
        <v>627</v>
      </c>
      <c r="AU123" s="210" t="s">
        <v>76</v>
      </c>
      <c r="AY123" s="17" t="s">
        <v>206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7" t="s">
        <v>83</v>
      </c>
      <c r="BK123" s="211">
        <f>ROUND(I123*H123,2)</f>
        <v>0</v>
      </c>
      <c r="BL123" s="17" t="s">
        <v>682</v>
      </c>
      <c r="BM123" s="210" t="s">
        <v>1909</v>
      </c>
    </row>
    <row r="124" s="2" customFormat="1" ht="24" customHeight="1">
      <c r="A124" s="39"/>
      <c r="B124" s="40"/>
      <c r="C124" s="216" t="s">
        <v>363</v>
      </c>
      <c r="D124" s="216" t="s">
        <v>627</v>
      </c>
      <c r="E124" s="217" t="s">
        <v>1910</v>
      </c>
      <c r="F124" s="218" t="s">
        <v>1911</v>
      </c>
      <c r="G124" s="219" t="s">
        <v>204</v>
      </c>
      <c r="H124" s="220">
        <v>2</v>
      </c>
      <c r="I124" s="221"/>
      <c r="J124" s="222">
        <f>ROUND(I124*H124,2)</f>
        <v>0</v>
      </c>
      <c r="K124" s="218" t="s">
        <v>212</v>
      </c>
      <c r="L124" s="45"/>
      <c r="M124" s="223" t="s">
        <v>32</v>
      </c>
      <c r="N124" s="224" t="s">
        <v>47</v>
      </c>
      <c r="O124" s="85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0" t="s">
        <v>682</v>
      </c>
      <c r="AT124" s="210" t="s">
        <v>627</v>
      </c>
      <c r="AU124" s="210" t="s">
        <v>76</v>
      </c>
      <c r="AY124" s="17" t="s">
        <v>206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7" t="s">
        <v>83</v>
      </c>
      <c r="BK124" s="211">
        <f>ROUND(I124*H124,2)</f>
        <v>0</v>
      </c>
      <c r="BL124" s="17" t="s">
        <v>682</v>
      </c>
      <c r="BM124" s="210" t="s">
        <v>1912</v>
      </c>
    </row>
    <row r="125" s="2" customFormat="1" ht="24" customHeight="1">
      <c r="A125" s="39"/>
      <c r="B125" s="40"/>
      <c r="C125" s="216" t="s">
        <v>367</v>
      </c>
      <c r="D125" s="216" t="s">
        <v>627</v>
      </c>
      <c r="E125" s="217" t="s">
        <v>911</v>
      </c>
      <c r="F125" s="218" t="s">
        <v>912</v>
      </c>
      <c r="G125" s="219" t="s">
        <v>204</v>
      </c>
      <c r="H125" s="220">
        <v>1</v>
      </c>
      <c r="I125" s="221"/>
      <c r="J125" s="222">
        <f>ROUND(I125*H125,2)</f>
        <v>0</v>
      </c>
      <c r="K125" s="218" t="s">
        <v>212</v>
      </c>
      <c r="L125" s="45"/>
      <c r="M125" s="223" t="s">
        <v>32</v>
      </c>
      <c r="N125" s="224" t="s">
        <v>47</v>
      </c>
      <c r="O125" s="85"/>
      <c r="P125" s="208">
        <f>O125*H125</f>
        <v>0</v>
      </c>
      <c r="Q125" s="208">
        <v>0</v>
      </c>
      <c r="R125" s="208">
        <f>Q125*H125</f>
        <v>0</v>
      </c>
      <c r="S125" s="208">
        <v>0</v>
      </c>
      <c r="T125" s="20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0" t="s">
        <v>682</v>
      </c>
      <c r="AT125" s="210" t="s">
        <v>627</v>
      </c>
      <c r="AU125" s="210" t="s">
        <v>76</v>
      </c>
      <c r="AY125" s="17" t="s">
        <v>206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7" t="s">
        <v>83</v>
      </c>
      <c r="BK125" s="211">
        <f>ROUND(I125*H125,2)</f>
        <v>0</v>
      </c>
      <c r="BL125" s="17" t="s">
        <v>682</v>
      </c>
      <c r="BM125" s="210" t="s">
        <v>1913</v>
      </c>
    </row>
    <row r="126" s="2" customFormat="1" ht="60" customHeight="1">
      <c r="A126" s="39"/>
      <c r="B126" s="40"/>
      <c r="C126" s="216" t="s">
        <v>371</v>
      </c>
      <c r="D126" s="216" t="s">
        <v>627</v>
      </c>
      <c r="E126" s="217" t="s">
        <v>1914</v>
      </c>
      <c r="F126" s="218" t="s">
        <v>1915</v>
      </c>
      <c r="G126" s="219" t="s">
        <v>204</v>
      </c>
      <c r="H126" s="220">
        <v>2</v>
      </c>
      <c r="I126" s="221"/>
      <c r="J126" s="222">
        <f>ROUND(I126*H126,2)</f>
        <v>0</v>
      </c>
      <c r="K126" s="218" t="s">
        <v>212</v>
      </c>
      <c r="L126" s="45"/>
      <c r="M126" s="223" t="s">
        <v>32</v>
      </c>
      <c r="N126" s="224" t="s">
        <v>47</v>
      </c>
      <c r="O126" s="85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0" t="s">
        <v>682</v>
      </c>
      <c r="AT126" s="210" t="s">
        <v>627</v>
      </c>
      <c r="AU126" s="210" t="s">
        <v>76</v>
      </c>
      <c r="AY126" s="17" t="s">
        <v>206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7" t="s">
        <v>83</v>
      </c>
      <c r="BK126" s="211">
        <f>ROUND(I126*H126,2)</f>
        <v>0</v>
      </c>
      <c r="BL126" s="17" t="s">
        <v>682</v>
      </c>
      <c r="BM126" s="210" t="s">
        <v>1916</v>
      </c>
    </row>
    <row r="127" s="2" customFormat="1" ht="60" customHeight="1">
      <c r="A127" s="39"/>
      <c r="B127" s="40"/>
      <c r="C127" s="216" t="s">
        <v>375</v>
      </c>
      <c r="D127" s="216" t="s">
        <v>627</v>
      </c>
      <c r="E127" s="217" t="s">
        <v>915</v>
      </c>
      <c r="F127" s="218" t="s">
        <v>916</v>
      </c>
      <c r="G127" s="219" t="s">
        <v>204</v>
      </c>
      <c r="H127" s="220">
        <v>1</v>
      </c>
      <c r="I127" s="221"/>
      <c r="J127" s="222">
        <f>ROUND(I127*H127,2)</f>
        <v>0</v>
      </c>
      <c r="K127" s="218" t="s">
        <v>212</v>
      </c>
      <c r="L127" s="45"/>
      <c r="M127" s="223" t="s">
        <v>32</v>
      </c>
      <c r="N127" s="224" t="s">
        <v>47</v>
      </c>
      <c r="O127" s="85"/>
      <c r="P127" s="208">
        <f>O127*H127</f>
        <v>0</v>
      </c>
      <c r="Q127" s="208">
        <v>0</v>
      </c>
      <c r="R127" s="208">
        <f>Q127*H127</f>
        <v>0</v>
      </c>
      <c r="S127" s="208">
        <v>0</v>
      </c>
      <c r="T127" s="20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0" t="s">
        <v>682</v>
      </c>
      <c r="AT127" s="210" t="s">
        <v>627</v>
      </c>
      <c r="AU127" s="210" t="s">
        <v>76</v>
      </c>
      <c r="AY127" s="17" t="s">
        <v>206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7" t="s">
        <v>83</v>
      </c>
      <c r="BK127" s="211">
        <f>ROUND(I127*H127,2)</f>
        <v>0</v>
      </c>
      <c r="BL127" s="17" t="s">
        <v>682</v>
      </c>
      <c r="BM127" s="210" t="s">
        <v>1917</v>
      </c>
    </row>
    <row r="128" s="2" customFormat="1" ht="24" customHeight="1">
      <c r="A128" s="39"/>
      <c r="B128" s="40"/>
      <c r="C128" s="216" t="s">
        <v>379</v>
      </c>
      <c r="D128" s="216" t="s">
        <v>627</v>
      </c>
      <c r="E128" s="217" t="s">
        <v>919</v>
      </c>
      <c r="F128" s="218" t="s">
        <v>920</v>
      </c>
      <c r="G128" s="219" t="s">
        <v>204</v>
      </c>
      <c r="H128" s="220">
        <v>1</v>
      </c>
      <c r="I128" s="221"/>
      <c r="J128" s="222">
        <f>ROUND(I128*H128,2)</f>
        <v>0</v>
      </c>
      <c r="K128" s="218" t="s">
        <v>212</v>
      </c>
      <c r="L128" s="45"/>
      <c r="M128" s="223" t="s">
        <v>32</v>
      </c>
      <c r="N128" s="224" t="s">
        <v>47</v>
      </c>
      <c r="O128" s="85"/>
      <c r="P128" s="208">
        <f>O128*H128</f>
        <v>0</v>
      </c>
      <c r="Q128" s="208">
        <v>0</v>
      </c>
      <c r="R128" s="208">
        <f>Q128*H128</f>
        <v>0</v>
      </c>
      <c r="S128" s="208">
        <v>0</v>
      </c>
      <c r="T128" s="20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0" t="s">
        <v>682</v>
      </c>
      <c r="AT128" s="210" t="s">
        <v>627</v>
      </c>
      <c r="AU128" s="210" t="s">
        <v>76</v>
      </c>
      <c r="AY128" s="17" t="s">
        <v>206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7" t="s">
        <v>83</v>
      </c>
      <c r="BK128" s="211">
        <f>ROUND(I128*H128,2)</f>
        <v>0</v>
      </c>
      <c r="BL128" s="17" t="s">
        <v>682</v>
      </c>
      <c r="BM128" s="210" t="s">
        <v>1918</v>
      </c>
    </row>
    <row r="129" s="2" customFormat="1" ht="48" customHeight="1">
      <c r="A129" s="39"/>
      <c r="B129" s="40"/>
      <c r="C129" s="216" t="s">
        <v>383</v>
      </c>
      <c r="D129" s="216" t="s">
        <v>627</v>
      </c>
      <c r="E129" s="217" t="s">
        <v>964</v>
      </c>
      <c r="F129" s="218" t="s">
        <v>965</v>
      </c>
      <c r="G129" s="219" t="s">
        <v>331</v>
      </c>
      <c r="H129" s="220">
        <v>0.050000000000000003</v>
      </c>
      <c r="I129" s="221"/>
      <c r="J129" s="222">
        <f>ROUND(I129*H129,2)</f>
        <v>0</v>
      </c>
      <c r="K129" s="218" t="s">
        <v>212</v>
      </c>
      <c r="L129" s="45"/>
      <c r="M129" s="223" t="s">
        <v>32</v>
      </c>
      <c r="N129" s="224" t="s">
        <v>47</v>
      </c>
      <c r="O129" s="85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0" t="s">
        <v>929</v>
      </c>
      <c r="AT129" s="210" t="s">
        <v>627</v>
      </c>
      <c r="AU129" s="210" t="s">
        <v>76</v>
      </c>
      <c r="AY129" s="17" t="s">
        <v>206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7" t="s">
        <v>83</v>
      </c>
      <c r="BK129" s="211">
        <f>ROUND(I129*H129,2)</f>
        <v>0</v>
      </c>
      <c r="BL129" s="17" t="s">
        <v>929</v>
      </c>
      <c r="BM129" s="210" t="s">
        <v>1919</v>
      </c>
    </row>
    <row r="130" s="2" customFormat="1">
      <c r="A130" s="39"/>
      <c r="B130" s="40"/>
      <c r="C130" s="41"/>
      <c r="D130" s="212" t="s">
        <v>931</v>
      </c>
      <c r="E130" s="41"/>
      <c r="F130" s="213" t="s">
        <v>967</v>
      </c>
      <c r="G130" s="41"/>
      <c r="H130" s="41"/>
      <c r="I130" s="147"/>
      <c r="J130" s="41"/>
      <c r="K130" s="41"/>
      <c r="L130" s="45"/>
      <c r="M130" s="273"/>
      <c r="N130" s="274"/>
      <c r="O130" s="227"/>
      <c r="P130" s="227"/>
      <c r="Q130" s="227"/>
      <c r="R130" s="227"/>
      <c r="S130" s="227"/>
      <c r="T130" s="275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7" t="s">
        <v>931</v>
      </c>
      <c r="AU130" s="17" t="s">
        <v>76</v>
      </c>
    </row>
    <row r="131" s="2" customFormat="1" ht="6.96" customHeight="1">
      <c r="A131" s="39"/>
      <c r="B131" s="60"/>
      <c r="C131" s="61"/>
      <c r="D131" s="61"/>
      <c r="E131" s="61"/>
      <c r="F131" s="61"/>
      <c r="G131" s="61"/>
      <c r="H131" s="61"/>
      <c r="I131" s="176"/>
      <c r="J131" s="61"/>
      <c r="K131" s="61"/>
      <c r="L131" s="45"/>
      <c r="M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</sheetData>
  <sheetProtection sheet="1" autoFilter="0" formatColumns="0" formatRows="0" objects="1" scenarios="1" spinCount="100000" saltValue="Iu8KtsXwWCLTzcGnQ0+tKcv9MOUX4yNbmPHm7qNrGybDZgHnK0n+6r1KB7DrJ6ZIkThy+SpLUB9CshKNcY5P9g==" hashValue="7jY8kj/Uim5PDbE8rQSyGtQdW5eWjZz/UWk96CxOa3ydh/8XwRHxzRGVt7aG9gsV3e8pc37ZrLN/jH+YlY3VMg==" algorithmName="SHA-512" password="CC35"/>
  <autoFilter ref="C84:K13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85</v>
      </c>
    </row>
    <row r="4" s="1" customFormat="1" ht="24.96" customHeight="1">
      <c r="B4" s="20"/>
      <c r="D4" s="143" t="s">
        <v>179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Oprava PZS v úseku Hněvčeves – Butoves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180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1836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182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1920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23</v>
      </c>
      <c r="G14" s="39"/>
      <c r="H14" s="39"/>
      <c r="I14" s="150" t="s">
        <v>24</v>
      </c>
      <c r="J14" s="151" t="str">
        <f>'Rekapitulace stavby'!AN8</f>
        <v>7. 10. 2019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tr">
        <f>IF('Rekapitulace stavby'!AN10="","",'Rekapitulace stavby'!AN10)</f>
        <v/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50" t="s">
        <v>34</v>
      </c>
      <c r="J17" s="134" t="str">
        <f>IF('Rekapitulace stavby'!AN11="","",'Rekapitulace stavby'!AN11)</f>
        <v/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35</v>
      </c>
      <c r="E19" s="39"/>
      <c r="F19" s="39"/>
      <c r="G19" s="39"/>
      <c r="H19" s="39"/>
      <c r="I19" s="150" t="s">
        <v>31</v>
      </c>
      <c r="J19" s="33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stavby'!E14</f>
        <v>Vyplň údaj</v>
      </c>
      <c r="F20" s="134"/>
      <c r="G20" s="134"/>
      <c r="H20" s="134"/>
      <c r="I20" s="150" t="s">
        <v>34</v>
      </c>
      <c r="J20" s="33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37</v>
      </c>
      <c r="E22" s="39"/>
      <c r="F22" s="39"/>
      <c r="G22" s="39"/>
      <c r="H22" s="39"/>
      <c r="I22" s="150" t="s">
        <v>31</v>
      </c>
      <c r="J22" s="134" t="str">
        <f>IF('Rekapitulace stavby'!AN16="","",'Rekapitulace stavby'!AN16)</f>
        <v/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50" t="s">
        <v>34</v>
      </c>
      <c r="J23" s="134" t="str">
        <f>IF('Rekapitulace stavby'!AN17="","",'Rekapitulace stavby'!AN17)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39</v>
      </c>
      <c r="E25" s="39"/>
      <c r="F25" s="39"/>
      <c r="G25" s="39"/>
      <c r="H25" s="39"/>
      <c r="I25" s="150" t="s">
        <v>31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50" t="s">
        <v>34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40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6.5" customHeight="1">
      <c r="A29" s="152"/>
      <c r="B29" s="153"/>
      <c r="C29" s="152"/>
      <c r="D29" s="152"/>
      <c r="E29" s="154" t="s">
        <v>41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42</v>
      </c>
      <c r="E32" s="39"/>
      <c r="F32" s="39"/>
      <c r="G32" s="39"/>
      <c r="H32" s="39"/>
      <c r="I32" s="147"/>
      <c r="J32" s="160">
        <f>ROUND(J86,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44</v>
      </c>
      <c r="G34" s="39"/>
      <c r="H34" s="39"/>
      <c r="I34" s="162" t="s">
        <v>43</v>
      </c>
      <c r="J34" s="161" t="s">
        <v>45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46</v>
      </c>
      <c r="E35" s="145" t="s">
        <v>47</v>
      </c>
      <c r="F35" s="164">
        <f>ROUND((SUM(BE86:BE88)),  2)</f>
        <v>0</v>
      </c>
      <c r="G35" s="39"/>
      <c r="H35" s="39"/>
      <c r="I35" s="165">
        <v>0.20999999999999999</v>
      </c>
      <c r="J35" s="164">
        <f>ROUND(((SUM(BE86:BE88))*I35),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48</v>
      </c>
      <c r="F36" s="164">
        <f>ROUND((SUM(BF86:BF88)),  2)</f>
        <v>0</v>
      </c>
      <c r="G36" s="39"/>
      <c r="H36" s="39"/>
      <c r="I36" s="165">
        <v>0.14999999999999999</v>
      </c>
      <c r="J36" s="164">
        <f>ROUND(((SUM(BF86:BF88))*I36),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49</v>
      </c>
      <c r="F37" s="164">
        <f>ROUND((SUM(BG86:BG88)),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50</v>
      </c>
      <c r="F38" s="164">
        <f>ROUND((SUM(BH86:BH88)),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51</v>
      </c>
      <c r="F39" s="164">
        <f>ROUND((SUM(BI86:BI88)),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184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Oprava PZS v úseku Hněvčeves – Butoves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180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1836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182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04-2 - zemní práce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PZS 18,810; 20,026; 0,741; 2,226; 4,018 a 7,814</v>
      </c>
      <c r="G56" s="41"/>
      <c r="H56" s="41"/>
      <c r="I56" s="150" t="s">
        <v>24</v>
      </c>
      <c r="J56" s="73" t="str">
        <f>IF(J14="","",J14)</f>
        <v>7. 10. 2019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37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35</v>
      </c>
      <c r="D59" s="41"/>
      <c r="E59" s="41"/>
      <c r="F59" s="27" t="str">
        <f>IF(E20="","",E20)</f>
        <v>Vyplň údaj</v>
      </c>
      <c r="G59" s="41"/>
      <c r="H59" s="41"/>
      <c r="I59" s="150" t="s">
        <v>39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185</v>
      </c>
      <c r="D61" s="182"/>
      <c r="E61" s="182"/>
      <c r="F61" s="182"/>
      <c r="G61" s="182"/>
      <c r="H61" s="182"/>
      <c r="I61" s="183"/>
      <c r="J61" s="184" t="s">
        <v>186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74</v>
      </c>
      <c r="D63" s="41"/>
      <c r="E63" s="41"/>
      <c r="F63" s="41"/>
      <c r="G63" s="41"/>
      <c r="H63" s="41"/>
      <c r="I63" s="147"/>
      <c r="J63" s="103">
        <f>J86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187</v>
      </c>
    </row>
    <row r="64" hidden="1" s="10" customFormat="1" ht="24.96" customHeight="1">
      <c r="A64" s="10"/>
      <c r="B64" s="230"/>
      <c r="C64" s="231"/>
      <c r="D64" s="232" t="s">
        <v>1057</v>
      </c>
      <c r="E64" s="233"/>
      <c r="F64" s="233"/>
      <c r="G64" s="233"/>
      <c r="H64" s="233"/>
      <c r="I64" s="234"/>
      <c r="J64" s="235">
        <f>J87</f>
        <v>0</v>
      </c>
      <c r="K64" s="231"/>
      <c r="L64" s="23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147"/>
      <c r="J65" s="41"/>
      <c r="K65" s="41"/>
      <c r="L65" s="14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176"/>
      <c r="J66" s="61"/>
      <c r="K66" s="61"/>
      <c r="L66" s="14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/>
    <row r="68" hidden="1"/>
    <row r="69" hidden="1"/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179"/>
      <c r="J70" s="63"/>
      <c r="K70" s="63"/>
      <c r="L70" s="14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3" t="s">
        <v>188</v>
      </c>
      <c r="D71" s="41"/>
      <c r="E71" s="41"/>
      <c r="F71" s="41"/>
      <c r="G71" s="41"/>
      <c r="H71" s="41"/>
      <c r="I71" s="147"/>
      <c r="J71" s="41"/>
      <c r="K71" s="41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147"/>
      <c r="J72" s="41"/>
      <c r="K72" s="4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2" t="s">
        <v>16</v>
      </c>
      <c r="D73" s="41"/>
      <c r="E73" s="41"/>
      <c r="F73" s="41"/>
      <c r="G73" s="41"/>
      <c r="H73" s="41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80" t="str">
        <f>E7</f>
        <v>Oprava PZS v úseku Hněvčeves – Butoves</v>
      </c>
      <c r="F74" s="32"/>
      <c r="G74" s="32"/>
      <c r="H74" s="32"/>
      <c r="I74" s="147"/>
      <c r="J74" s="41"/>
      <c r="K74" s="41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1"/>
      <c r="C75" s="32" t="s">
        <v>180</v>
      </c>
      <c r="D75" s="22"/>
      <c r="E75" s="22"/>
      <c r="F75" s="22"/>
      <c r="G75" s="22"/>
      <c r="H75" s="22"/>
      <c r="I75" s="139"/>
      <c r="J75" s="22"/>
      <c r="K75" s="22"/>
      <c r="L75" s="20"/>
    </row>
    <row r="76" s="2" customFormat="1" ht="16.5" customHeight="1">
      <c r="A76" s="39"/>
      <c r="B76" s="40"/>
      <c r="C76" s="41"/>
      <c r="D76" s="41"/>
      <c r="E76" s="180" t="s">
        <v>1836</v>
      </c>
      <c r="F76" s="41"/>
      <c r="G76" s="41"/>
      <c r="H76" s="41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2" t="s">
        <v>182</v>
      </c>
      <c r="D77" s="41"/>
      <c r="E77" s="41"/>
      <c r="F77" s="41"/>
      <c r="G77" s="41"/>
      <c r="H77" s="41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04-2 - zemní práce</v>
      </c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147"/>
      <c r="J79" s="41"/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2" t="s">
        <v>22</v>
      </c>
      <c r="D80" s="41"/>
      <c r="E80" s="41"/>
      <c r="F80" s="27" t="str">
        <f>F14</f>
        <v>PZS 18,810; 20,026; 0,741; 2,226; 4,018 a 7,814</v>
      </c>
      <c r="G80" s="41"/>
      <c r="H80" s="41"/>
      <c r="I80" s="150" t="s">
        <v>24</v>
      </c>
      <c r="J80" s="73" t="str">
        <f>IF(J14="","",J14)</f>
        <v>7. 10. 2019</v>
      </c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147"/>
      <c r="J81" s="41"/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2" t="s">
        <v>30</v>
      </c>
      <c r="D82" s="41"/>
      <c r="E82" s="41"/>
      <c r="F82" s="27" t="str">
        <f>E17</f>
        <v xml:space="preserve"> </v>
      </c>
      <c r="G82" s="41"/>
      <c r="H82" s="41"/>
      <c r="I82" s="150" t="s">
        <v>37</v>
      </c>
      <c r="J82" s="37" t="str">
        <f>E23</f>
        <v xml:space="preserve"> </v>
      </c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2" t="s">
        <v>35</v>
      </c>
      <c r="D83" s="41"/>
      <c r="E83" s="41"/>
      <c r="F83" s="27" t="str">
        <f>IF(E20="","",E20)</f>
        <v>Vyplň údaj</v>
      </c>
      <c r="G83" s="41"/>
      <c r="H83" s="41"/>
      <c r="I83" s="150" t="s">
        <v>39</v>
      </c>
      <c r="J83" s="37" t="str">
        <f>E26</f>
        <v xml:space="preserve"> </v>
      </c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147"/>
      <c r="J84" s="41"/>
      <c r="K84" s="41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9" customFormat="1" ht="29.28" customHeight="1">
      <c r="A85" s="186"/>
      <c r="B85" s="187"/>
      <c r="C85" s="188" t="s">
        <v>189</v>
      </c>
      <c r="D85" s="189" t="s">
        <v>61</v>
      </c>
      <c r="E85" s="189" t="s">
        <v>57</v>
      </c>
      <c r="F85" s="189" t="s">
        <v>58</v>
      </c>
      <c r="G85" s="189" t="s">
        <v>190</v>
      </c>
      <c r="H85" s="189" t="s">
        <v>191</v>
      </c>
      <c r="I85" s="190" t="s">
        <v>192</v>
      </c>
      <c r="J85" s="189" t="s">
        <v>186</v>
      </c>
      <c r="K85" s="191" t="s">
        <v>193</v>
      </c>
      <c r="L85" s="192"/>
      <c r="M85" s="93" t="s">
        <v>32</v>
      </c>
      <c r="N85" s="94" t="s">
        <v>46</v>
      </c>
      <c r="O85" s="94" t="s">
        <v>194</v>
      </c>
      <c r="P85" s="94" t="s">
        <v>195</v>
      </c>
      <c r="Q85" s="94" t="s">
        <v>196</v>
      </c>
      <c r="R85" s="94" t="s">
        <v>197</v>
      </c>
      <c r="S85" s="94" t="s">
        <v>198</v>
      </c>
      <c r="T85" s="95" t="s">
        <v>199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200</v>
      </c>
      <c r="D86" s="41"/>
      <c r="E86" s="41"/>
      <c r="F86" s="41"/>
      <c r="G86" s="41"/>
      <c r="H86" s="41"/>
      <c r="I86" s="147"/>
      <c r="J86" s="193">
        <f>BK86</f>
        <v>0</v>
      </c>
      <c r="K86" s="41"/>
      <c r="L86" s="45"/>
      <c r="M86" s="96"/>
      <c r="N86" s="194"/>
      <c r="O86" s="97"/>
      <c r="P86" s="195">
        <f>P87</f>
        <v>0</v>
      </c>
      <c r="Q86" s="97"/>
      <c r="R86" s="195">
        <f>R87</f>
        <v>0</v>
      </c>
      <c r="S86" s="97"/>
      <c r="T86" s="196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7" t="s">
        <v>75</v>
      </c>
      <c r="AU86" s="17" t="s">
        <v>187</v>
      </c>
      <c r="BK86" s="197">
        <f>BK87</f>
        <v>0</v>
      </c>
    </row>
    <row r="87" s="13" customFormat="1" ht="25.92" customHeight="1">
      <c r="A87" s="13"/>
      <c r="B87" s="259"/>
      <c r="C87" s="260"/>
      <c r="D87" s="261" t="s">
        <v>75</v>
      </c>
      <c r="E87" s="262" t="s">
        <v>1129</v>
      </c>
      <c r="F87" s="262" t="s">
        <v>1130</v>
      </c>
      <c r="G87" s="260"/>
      <c r="H87" s="260"/>
      <c r="I87" s="263"/>
      <c r="J87" s="264">
        <f>BK87</f>
        <v>0</v>
      </c>
      <c r="K87" s="260"/>
      <c r="L87" s="265"/>
      <c r="M87" s="266"/>
      <c r="N87" s="267"/>
      <c r="O87" s="267"/>
      <c r="P87" s="268">
        <f>P88</f>
        <v>0</v>
      </c>
      <c r="Q87" s="267"/>
      <c r="R87" s="268">
        <f>R88</f>
        <v>0</v>
      </c>
      <c r="S87" s="267"/>
      <c r="T87" s="269">
        <f>T88</f>
        <v>0</v>
      </c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R87" s="270" t="s">
        <v>220</v>
      </c>
      <c r="AT87" s="271" t="s">
        <v>75</v>
      </c>
      <c r="AU87" s="271" t="s">
        <v>76</v>
      </c>
      <c r="AY87" s="270" t="s">
        <v>206</v>
      </c>
      <c r="BK87" s="272">
        <f>BK88</f>
        <v>0</v>
      </c>
    </row>
    <row r="88" s="2" customFormat="1" ht="24" customHeight="1">
      <c r="A88" s="39"/>
      <c r="B88" s="40"/>
      <c r="C88" s="216" t="s">
        <v>83</v>
      </c>
      <c r="D88" s="216" t="s">
        <v>627</v>
      </c>
      <c r="E88" s="217" t="s">
        <v>1138</v>
      </c>
      <c r="F88" s="218" t="s">
        <v>1139</v>
      </c>
      <c r="G88" s="219" t="s">
        <v>1133</v>
      </c>
      <c r="H88" s="220">
        <v>10</v>
      </c>
      <c r="I88" s="221"/>
      <c r="J88" s="222">
        <f>ROUND(I88*H88,2)</f>
        <v>0</v>
      </c>
      <c r="K88" s="218" t="s">
        <v>1060</v>
      </c>
      <c r="L88" s="45"/>
      <c r="M88" s="225" t="s">
        <v>32</v>
      </c>
      <c r="N88" s="226" t="s">
        <v>47</v>
      </c>
      <c r="O88" s="227"/>
      <c r="P88" s="228">
        <f>O88*H88</f>
        <v>0</v>
      </c>
      <c r="Q88" s="228">
        <v>0</v>
      </c>
      <c r="R88" s="228">
        <f>Q88*H88</f>
        <v>0</v>
      </c>
      <c r="S88" s="228">
        <v>0</v>
      </c>
      <c r="T88" s="22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0" t="s">
        <v>682</v>
      </c>
      <c r="AT88" s="210" t="s">
        <v>627</v>
      </c>
      <c r="AU88" s="210" t="s">
        <v>83</v>
      </c>
      <c r="AY88" s="17" t="s">
        <v>206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7" t="s">
        <v>83</v>
      </c>
      <c r="BK88" s="211">
        <f>ROUND(I88*H88,2)</f>
        <v>0</v>
      </c>
      <c r="BL88" s="17" t="s">
        <v>682</v>
      </c>
      <c r="BM88" s="210" t="s">
        <v>1921</v>
      </c>
    </row>
    <row r="89" s="2" customFormat="1" ht="6.96" customHeight="1">
      <c r="A89" s="39"/>
      <c r="B89" s="60"/>
      <c r="C89" s="61"/>
      <c r="D89" s="61"/>
      <c r="E89" s="61"/>
      <c r="F89" s="61"/>
      <c r="G89" s="61"/>
      <c r="H89" s="61"/>
      <c r="I89" s="176"/>
      <c r="J89" s="61"/>
      <c r="K89" s="61"/>
      <c r="L89" s="45"/>
      <c r="M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</sheetData>
  <sheetProtection sheet="1" autoFilter="0" formatColumns="0" formatRows="0" objects="1" scenarios="1" spinCount="100000" saltValue="d+mrsyLpxU5So7oVIMrYz7iQeDbxcxhTorn0oiXauZbH3qh7sPb1+xGBYXRIjv44Z3cgC1Q4DKoq7VICBYWutA==" hashValue="UfY7rp3MzBS9bfaVsxE5nIBpnevoYIbUlVc1aJj2Zog21fHm5G79AfGDs3HXtTAA7LWLsJASGXQJptksddc4jA==" algorithmName="SHA-512" password="CC35"/>
  <autoFilter ref="C85:K8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85</v>
      </c>
    </row>
    <row r="4" s="1" customFormat="1" ht="24.96" customHeight="1">
      <c r="B4" s="20"/>
      <c r="D4" s="143" t="s">
        <v>179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Oprava PZS v úseku Hněvčeves – Butoves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180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1922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182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1923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23</v>
      </c>
      <c r="G14" s="39"/>
      <c r="H14" s="39"/>
      <c r="I14" s="150" t="s">
        <v>24</v>
      </c>
      <c r="J14" s="151" t="str">
        <f>'Rekapitulace stavby'!AN8</f>
        <v>7. 10. 2019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tr">
        <f>IF('Rekapitulace stavby'!AN10="","",'Rekapitulace stavby'!AN10)</f>
        <v/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50" t="s">
        <v>34</v>
      </c>
      <c r="J17" s="134" t="str">
        <f>IF('Rekapitulace stavby'!AN11="","",'Rekapitulace stavby'!AN11)</f>
        <v/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35</v>
      </c>
      <c r="E19" s="39"/>
      <c r="F19" s="39"/>
      <c r="G19" s="39"/>
      <c r="H19" s="39"/>
      <c r="I19" s="150" t="s">
        <v>31</v>
      </c>
      <c r="J19" s="33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stavby'!E14</f>
        <v>Vyplň údaj</v>
      </c>
      <c r="F20" s="134"/>
      <c r="G20" s="134"/>
      <c r="H20" s="134"/>
      <c r="I20" s="150" t="s">
        <v>34</v>
      </c>
      <c r="J20" s="33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37</v>
      </c>
      <c r="E22" s="39"/>
      <c r="F22" s="39"/>
      <c r="G22" s="39"/>
      <c r="H22" s="39"/>
      <c r="I22" s="150" t="s">
        <v>31</v>
      </c>
      <c r="J22" s="134" t="str">
        <f>IF('Rekapitulace stavby'!AN16="","",'Rekapitulace stavby'!AN16)</f>
        <v/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50" t="s">
        <v>34</v>
      </c>
      <c r="J23" s="134" t="str">
        <f>IF('Rekapitulace stavby'!AN17="","",'Rekapitulace stavby'!AN17)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39</v>
      </c>
      <c r="E25" s="39"/>
      <c r="F25" s="39"/>
      <c r="G25" s="39"/>
      <c r="H25" s="39"/>
      <c r="I25" s="150" t="s">
        <v>31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50" t="s">
        <v>34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40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6.5" customHeight="1">
      <c r="A29" s="152"/>
      <c r="B29" s="153"/>
      <c r="C29" s="152"/>
      <c r="D29" s="152"/>
      <c r="E29" s="154" t="s">
        <v>41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42</v>
      </c>
      <c r="E32" s="39"/>
      <c r="F32" s="39"/>
      <c r="G32" s="39"/>
      <c r="H32" s="39"/>
      <c r="I32" s="147"/>
      <c r="J32" s="160">
        <f>ROUND(J85,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44</v>
      </c>
      <c r="G34" s="39"/>
      <c r="H34" s="39"/>
      <c r="I34" s="162" t="s">
        <v>43</v>
      </c>
      <c r="J34" s="161" t="s">
        <v>45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46</v>
      </c>
      <c r="E35" s="145" t="s">
        <v>47</v>
      </c>
      <c r="F35" s="164">
        <f>ROUND((SUM(BE85:BE278)),  2)</f>
        <v>0</v>
      </c>
      <c r="G35" s="39"/>
      <c r="H35" s="39"/>
      <c r="I35" s="165">
        <v>0.20999999999999999</v>
      </c>
      <c r="J35" s="164">
        <f>ROUND(((SUM(BE85:BE278))*I35),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48</v>
      </c>
      <c r="F36" s="164">
        <f>ROUND((SUM(BF85:BF278)),  2)</f>
        <v>0</v>
      </c>
      <c r="G36" s="39"/>
      <c r="H36" s="39"/>
      <c r="I36" s="165">
        <v>0.14999999999999999</v>
      </c>
      <c r="J36" s="164">
        <f>ROUND(((SUM(BF85:BF278))*I36),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49</v>
      </c>
      <c r="F37" s="164">
        <f>ROUND((SUM(BG85:BG278)),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50</v>
      </c>
      <c r="F38" s="164">
        <f>ROUND((SUM(BH85:BH278)),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51</v>
      </c>
      <c r="F39" s="164">
        <f>ROUND((SUM(BI85:BI278)),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184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Oprava PZS v úseku Hněvčeves – Butoves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180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1922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182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05-1 - zabezpečovací zařízení PZS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PZS 18,810; 20,026; 0,741; 2,226; 4,018 a 7,814</v>
      </c>
      <c r="G56" s="41"/>
      <c r="H56" s="41"/>
      <c r="I56" s="150" t="s">
        <v>24</v>
      </c>
      <c r="J56" s="73" t="str">
        <f>IF(J14="","",J14)</f>
        <v>7. 10. 2019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37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35</v>
      </c>
      <c r="D59" s="41"/>
      <c r="E59" s="41"/>
      <c r="F59" s="27" t="str">
        <f>IF(E20="","",E20)</f>
        <v>Vyplň údaj</v>
      </c>
      <c r="G59" s="41"/>
      <c r="H59" s="41"/>
      <c r="I59" s="150" t="s">
        <v>39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185</v>
      </c>
      <c r="D61" s="182"/>
      <c r="E61" s="182"/>
      <c r="F61" s="182"/>
      <c r="G61" s="182"/>
      <c r="H61" s="182"/>
      <c r="I61" s="183"/>
      <c r="J61" s="184" t="s">
        <v>186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74</v>
      </c>
      <c r="D63" s="41"/>
      <c r="E63" s="41"/>
      <c r="F63" s="41"/>
      <c r="G63" s="41"/>
      <c r="H63" s="41"/>
      <c r="I63" s="147"/>
      <c r="J63" s="103">
        <f>J85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187</v>
      </c>
    </row>
    <row r="64" hidden="1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147"/>
      <c r="J64" s="41"/>
      <c r="K64" s="41"/>
      <c r="L64" s="14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176"/>
      <c r="J65" s="61"/>
      <c r="K65" s="61"/>
      <c r="L65" s="14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/>
    <row r="67" hidden="1"/>
    <row r="68" hidden="1"/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179"/>
      <c r="J69" s="63"/>
      <c r="K69" s="63"/>
      <c r="L69" s="14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3" t="s">
        <v>188</v>
      </c>
      <c r="D70" s="41"/>
      <c r="E70" s="41"/>
      <c r="F70" s="41"/>
      <c r="G70" s="41"/>
      <c r="H70" s="41"/>
      <c r="I70" s="147"/>
      <c r="J70" s="41"/>
      <c r="K70" s="41"/>
      <c r="L70" s="14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147"/>
      <c r="J71" s="41"/>
      <c r="K71" s="41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2" t="s">
        <v>16</v>
      </c>
      <c r="D72" s="41"/>
      <c r="E72" s="41"/>
      <c r="F72" s="41"/>
      <c r="G72" s="41"/>
      <c r="H72" s="41"/>
      <c r="I72" s="147"/>
      <c r="J72" s="41"/>
      <c r="K72" s="4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80" t="str">
        <f>E7</f>
        <v>Oprava PZS v úseku Hněvčeves – Butoves</v>
      </c>
      <c r="F73" s="32"/>
      <c r="G73" s="32"/>
      <c r="H73" s="32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1"/>
      <c r="C74" s="32" t="s">
        <v>180</v>
      </c>
      <c r="D74" s="22"/>
      <c r="E74" s="22"/>
      <c r="F74" s="22"/>
      <c r="G74" s="22"/>
      <c r="H74" s="22"/>
      <c r="I74" s="139"/>
      <c r="J74" s="22"/>
      <c r="K74" s="22"/>
      <c r="L74" s="20"/>
    </row>
    <row r="75" s="2" customFormat="1" ht="16.5" customHeight="1">
      <c r="A75" s="39"/>
      <c r="B75" s="40"/>
      <c r="C75" s="41"/>
      <c r="D75" s="41"/>
      <c r="E75" s="180" t="s">
        <v>1922</v>
      </c>
      <c r="F75" s="41"/>
      <c r="G75" s="41"/>
      <c r="H75" s="41"/>
      <c r="I75" s="147"/>
      <c r="J75" s="41"/>
      <c r="K75" s="41"/>
      <c r="L75" s="14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2" t="s">
        <v>182</v>
      </c>
      <c r="D76" s="41"/>
      <c r="E76" s="41"/>
      <c r="F76" s="41"/>
      <c r="G76" s="41"/>
      <c r="H76" s="41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05-1 - zabezpečovací zařízení PZS</v>
      </c>
      <c r="F77" s="41"/>
      <c r="G77" s="41"/>
      <c r="H77" s="41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2" t="s">
        <v>22</v>
      </c>
      <c r="D79" s="41"/>
      <c r="E79" s="41"/>
      <c r="F79" s="27" t="str">
        <f>F14</f>
        <v>PZS 18,810; 20,026; 0,741; 2,226; 4,018 a 7,814</v>
      </c>
      <c r="G79" s="41"/>
      <c r="H79" s="41"/>
      <c r="I79" s="150" t="s">
        <v>24</v>
      </c>
      <c r="J79" s="73" t="str">
        <f>IF(J14="","",J14)</f>
        <v>7. 10. 2019</v>
      </c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47"/>
      <c r="J80" s="41"/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2" t="s">
        <v>30</v>
      </c>
      <c r="D81" s="41"/>
      <c r="E81" s="41"/>
      <c r="F81" s="27" t="str">
        <f>E17</f>
        <v xml:space="preserve"> </v>
      </c>
      <c r="G81" s="41"/>
      <c r="H81" s="41"/>
      <c r="I81" s="150" t="s">
        <v>37</v>
      </c>
      <c r="J81" s="37" t="str">
        <f>E23</f>
        <v xml:space="preserve"> </v>
      </c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2" t="s">
        <v>35</v>
      </c>
      <c r="D82" s="41"/>
      <c r="E82" s="41"/>
      <c r="F82" s="27" t="str">
        <f>IF(E20="","",E20)</f>
        <v>Vyplň údaj</v>
      </c>
      <c r="G82" s="41"/>
      <c r="H82" s="41"/>
      <c r="I82" s="150" t="s">
        <v>39</v>
      </c>
      <c r="J82" s="37" t="str">
        <f>E26</f>
        <v xml:space="preserve"> </v>
      </c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47"/>
      <c r="J83" s="41"/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9" customFormat="1" ht="29.28" customHeight="1">
      <c r="A84" s="186"/>
      <c r="B84" s="187"/>
      <c r="C84" s="188" t="s">
        <v>189</v>
      </c>
      <c r="D84" s="189" t="s">
        <v>61</v>
      </c>
      <c r="E84" s="189" t="s">
        <v>57</v>
      </c>
      <c r="F84" s="189" t="s">
        <v>58</v>
      </c>
      <c r="G84" s="189" t="s">
        <v>190</v>
      </c>
      <c r="H84" s="189" t="s">
        <v>191</v>
      </c>
      <c r="I84" s="190" t="s">
        <v>192</v>
      </c>
      <c r="J84" s="189" t="s">
        <v>186</v>
      </c>
      <c r="K84" s="191" t="s">
        <v>193</v>
      </c>
      <c r="L84" s="192"/>
      <c r="M84" s="93" t="s">
        <v>32</v>
      </c>
      <c r="N84" s="94" t="s">
        <v>46</v>
      </c>
      <c r="O84" s="94" t="s">
        <v>194</v>
      </c>
      <c r="P84" s="94" t="s">
        <v>195</v>
      </c>
      <c r="Q84" s="94" t="s">
        <v>196</v>
      </c>
      <c r="R84" s="94" t="s">
        <v>197</v>
      </c>
      <c r="S84" s="94" t="s">
        <v>198</v>
      </c>
      <c r="T84" s="95" t="s">
        <v>199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200</v>
      </c>
      <c r="D85" s="41"/>
      <c r="E85" s="41"/>
      <c r="F85" s="41"/>
      <c r="G85" s="41"/>
      <c r="H85" s="41"/>
      <c r="I85" s="147"/>
      <c r="J85" s="193">
        <f>BK85</f>
        <v>0</v>
      </c>
      <c r="K85" s="41"/>
      <c r="L85" s="45"/>
      <c r="M85" s="96"/>
      <c r="N85" s="194"/>
      <c r="O85" s="97"/>
      <c r="P85" s="195">
        <f>SUM(P86:P278)</f>
        <v>0</v>
      </c>
      <c r="Q85" s="97"/>
      <c r="R85" s="195">
        <f>SUM(R86:R278)</f>
        <v>3</v>
      </c>
      <c r="S85" s="97"/>
      <c r="T85" s="196">
        <f>SUM(T86:T278)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7" t="s">
        <v>75</v>
      </c>
      <c r="AU85" s="17" t="s">
        <v>187</v>
      </c>
      <c r="BK85" s="197">
        <f>SUM(BK86:BK278)</f>
        <v>0</v>
      </c>
    </row>
    <row r="86" s="2" customFormat="1" ht="24" customHeight="1">
      <c r="A86" s="39"/>
      <c r="B86" s="40"/>
      <c r="C86" s="198" t="s">
        <v>83</v>
      </c>
      <c r="D86" s="198" t="s">
        <v>201</v>
      </c>
      <c r="E86" s="199" t="s">
        <v>1152</v>
      </c>
      <c r="F86" s="200" t="s">
        <v>1153</v>
      </c>
      <c r="G86" s="201" t="s">
        <v>239</v>
      </c>
      <c r="H86" s="202">
        <v>2035</v>
      </c>
      <c r="I86" s="203"/>
      <c r="J86" s="204">
        <f>ROUND(I86*H86,2)</f>
        <v>0</v>
      </c>
      <c r="K86" s="200" t="s">
        <v>212</v>
      </c>
      <c r="L86" s="205"/>
      <c r="M86" s="206" t="s">
        <v>32</v>
      </c>
      <c r="N86" s="207" t="s">
        <v>47</v>
      </c>
      <c r="O86" s="85"/>
      <c r="P86" s="208">
        <f>O86*H86</f>
        <v>0</v>
      </c>
      <c r="Q86" s="208">
        <v>0</v>
      </c>
      <c r="R86" s="208">
        <f>Q86*H86</f>
        <v>0</v>
      </c>
      <c r="S86" s="208">
        <v>0</v>
      </c>
      <c r="T86" s="209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0" t="s">
        <v>213</v>
      </c>
      <c r="AT86" s="210" t="s">
        <v>201</v>
      </c>
      <c r="AU86" s="210" t="s">
        <v>76</v>
      </c>
      <c r="AY86" s="17" t="s">
        <v>206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17" t="s">
        <v>83</v>
      </c>
      <c r="BK86" s="211">
        <f>ROUND(I86*H86,2)</f>
        <v>0</v>
      </c>
      <c r="BL86" s="17" t="s">
        <v>214</v>
      </c>
      <c r="BM86" s="210" t="s">
        <v>1924</v>
      </c>
    </row>
    <row r="87" s="2" customFormat="1" ht="24" customHeight="1">
      <c r="A87" s="39"/>
      <c r="B87" s="40"/>
      <c r="C87" s="198" t="s">
        <v>85</v>
      </c>
      <c r="D87" s="198" t="s">
        <v>201</v>
      </c>
      <c r="E87" s="199" t="s">
        <v>269</v>
      </c>
      <c r="F87" s="200" t="s">
        <v>270</v>
      </c>
      <c r="G87" s="201" t="s">
        <v>239</v>
      </c>
      <c r="H87" s="202">
        <v>2035</v>
      </c>
      <c r="I87" s="203"/>
      <c r="J87" s="204">
        <f>ROUND(I87*H87,2)</f>
        <v>0</v>
      </c>
      <c r="K87" s="200" t="s">
        <v>212</v>
      </c>
      <c r="L87" s="205"/>
      <c r="M87" s="206" t="s">
        <v>32</v>
      </c>
      <c r="N87" s="207" t="s">
        <v>47</v>
      </c>
      <c r="O87" s="85"/>
      <c r="P87" s="208">
        <f>O87*H87</f>
        <v>0</v>
      </c>
      <c r="Q87" s="208">
        <v>0</v>
      </c>
      <c r="R87" s="208">
        <f>Q87*H87</f>
        <v>0</v>
      </c>
      <c r="S87" s="208">
        <v>0</v>
      </c>
      <c r="T87" s="209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0" t="s">
        <v>213</v>
      </c>
      <c r="AT87" s="210" t="s">
        <v>201</v>
      </c>
      <c r="AU87" s="210" t="s">
        <v>76</v>
      </c>
      <c r="AY87" s="17" t="s">
        <v>206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17" t="s">
        <v>83</v>
      </c>
      <c r="BK87" s="211">
        <f>ROUND(I87*H87,2)</f>
        <v>0</v>
      </c>
      <c r="BL87" s="17" t="s">
        <v>214</v>
      </c>
      <c r="BM87" s="210" t="s">
        <v>1925</v>
      </c>
    </row>
    <row r="88" s="2" customFormat="1" ht="24" customHeight="1">
      <c r="A88" s="39"/>
      <c r="B88" s="40"/>
      <c r="C88" s="198" t="s">
        <v>216</v>
      </c>
      <c r="D88" s="198" t="s">
        <v>201</v>
      </c>
      <c r="E88" s="199" t="s">
        <v>273</v>
      </c>
      <c r="F88" s="200" t="s">
        <v>274</v>
      </c>
      <c r="G88" s="201" t="s">
        <v>239</v>
      </c>
      <c r="H88" s="202">
        <v>120</v>
      </c>
      <c r="I88" s="203"/>
      <c r="J88" s="204">
        <f>ROUND(I88*H88,2)</f>
        <v>0</v>
      </c>
      <c r="K88" s="200" t="s">
        <v>212</v>
      </c>
      <c r="L88" s="205"/>
      <c r="M88" s="206" t="s">
        <v>32</v>
      </c>
      <c r="N88" s="207" t="s">
        <v>47</v>
      </c>
      <c r="O88" s="85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0" t="s">
        <v>213</v>
      </c>
      <c r="AT88" s="210" t="s">
        <v>201</v>
      </c>
      <c r="AU88" s="210" t="s">
        <v>76</v>
      </c>
      <c r="AY88" s="17" t="s">
        <v>206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7" t="s">
        <v>83</v>
      </c>
      <c r="BK88" s="211">
        <f>ROUND(I88*H88,2)</f>
        <v>0</v>
      </c>
      <c r="BL88" s="17" t="s">
        <v>214</v>
      </c>
      <c r="BM88" s="210" t="s">
        <v>1926</v>
      </c>
    </row>
    <row r="89" s="2" customFormat="1" ht="24" customHeight="1">
      <c r="A89" s="39"/>
      <c r="B89" s="40"/>
      <c r="C89" s="198" t="s">
        <v>220</v>
      </c>
      <c r="D89" s="198" t="s">
        <v>201</v>
      </c>
      <c r="E89" s="199" t="s">
        <v>281</v>
      </c>
      <c r="F89" s="200" t="s">
        <v>282</v>
      </c>
      <c r="G89" s="201" t="s">
        <v>239</v>
      </c>
      <c r="H89" s="202">
        <v>1330</v>
      </c>
      <c r="I89" s="203"/>
      <c r="J89" s="204">
        <f>ROUND(I89*H89,2)</f>
        <v>0</v>
      </c>
      <c r="K89" s="200" t="s">
        <v>212</v>
      </c>
      <c r="L89" s="205"/>
      <c r="M89" s="206" t="s">
        <v>32</v>
      </c>
      <c r="N89" s="207" t="s">
        <v>47</v>
      </c>
      <c r="O89" s="85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9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0" t="s">
        <v>213</v>
      </c>
      <c r="AT89" s="210" t="s">
        <v>201</v>
      </c>
      <c r="AU89" s="210" t="s">
        <v>76</v>
      </c>
      <c r="AY89" s="17" t="s">
        <v>206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7" t="s">
        <v>83</v>
      </c>
      <c r="BK89" s="211">
        <f>ROUND(I89*H89,2)</f>
        <v>0</v>
      </c>
      <c r="BL89" s="17" t="s">
        <v>214</v>
      </c>
      <c r="BM89" s="210" t="s">
        <v>1927</v>
      </c>
    </row>
    <row r="90" s="2" customFormat="1" ht="24" customHeight="1">
      <c r="A90" s="39"/>
      <c r="B90" s="40"/>
      <c r="C90" s="198" t="s">
        <v>224</v>
      </c>
      <c r="D90" s="198" t="s">
        <v>201</v>
      </c>
      <c r="E90" s="199" t="s">
        <v>277</v>
      </c>
      <c r="F90" s="200" t="s">
        <v>278</v>
      </c>
      <c r="G90" s="201" t="s">
        <v>239</v>
      </c>
      <c r="H90" s="202">
        <v>15</v>
      </c>
      <c r="I90" s="203"/>
      <c r="J90" s="204">
        <f>ROUND(I90*H90,2)</f>
        <v>0</v>
      </c>
      <c r="K90" s="200" t="s">
        <v>212</v>
      </c>
      <c r="L90" s="205"/>
      <c r="M90" s="206" t="s">
        <v>32</v>
      </c>
      <c r="N90" s="207" t="s">
        <v>47</v>
      </c>
      <c r="O90" s="85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0" t="s">
        <v>213</v>
      </c>
      <c r="AT90" s="210" t="s">
        <v>201</v>
      </c>
      <c r="AU90" s="210" t="s">
        <v>76</v>
      </c>
      <c r="AY90" s="17" t="s">
        <v>206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7" t="s">
        <v>83</v>
      </c>
      <c r="BK90" s="211">
        <f>ROUND(I90*H90,2)</f>
        <v>0</v>
      </c>
      <c r="BL90" s="17" t="s">
        <v>214</v>
      </c>
      <c r="BM90" s="210" t="s">
        <v>1928</v>
      </c>
    </row>
    <row r="91" s="2" customFormat="1" ht="24" customHeight="1">
      <c r="A91" s="39"/>
      <c r="B91" s="40"/>
      <c r="C91" s="198" t="s">
        <v>228</v>
      </c>
      <c r="D91" s="198" t="s">
        <v>201</v>
      </c>
      <c r="E91" s="199" t="s">
        <v>1929</v>
      </c>
      <c r="F91" s="200" t="s">
        <v>1930</v>
      </c>
      <c r="G91" s="201" t="s">
        <v>239</v>
      </c>
      <c r="H91" s="202">
        <v>35</v>
      </c>
      <c r="I91" s="203"/>
      <c r="J91" s="204">
        <f>ROUND(I91*H91,2)</f>
        <v>0</v>
      </c>
      <c r="K91" s="200" t="s">
        <v>212</v>
      </c>
      <c r="L91" s="205"/>
      <c r="M91" s="206" t="s">
        <v>32</v>
      </c>
      <c r="N91" s="207" t="s">
        <v>47</v>
      </c>
      <c r="O91" s="85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0" t="s">
        <v>213</v>
      </c>
      <c r="AT91" s="210" t="s">
        <v>201</v>
      </c>
      <c r="AU91" s="210" t="s">
        <v>76</v>
      </c>
      <c r="AY91" s="17" t="s">
        <v>206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7" t="s">
        <v>83</v>
      </c>
      <c r="BK91" s="211">
        <f>ROUND(I91*H91,2)</f>
        <v>0</v>
      </c>
      <c r="BL91" s="17" t="s">
        <v>214</v>
      </c>
      <c r="BM91" s="210" t="s">
        <v>1931</v>
      </c>
    </row>
    <row r="92" s="2" customFormat="1" ht="24" customHeight="1">
      <c r="A92" s="39"/>
      <c r="B92" s="40"/>
      <c r="C92" s="198" t="s">
        <v>232</v>
      </c>
      <c r="D92" s="198" t="s">
        <v>201</v>
      </c>
      <c r="E92" s="199" t="s">
        <v>288</v>
      </c>
      <c r="F92" s="200" t="s">
        <v>289</v>
      </c>
      <c r="G92" s="201" t="s">
        <v>239</v>
      </c>
      <c r="H92" s="202">
        <v>15</v>
      </c>
      <c r="I92" s="203"/>
      <c r="J92" s="204">
        <f>ROUND(I92*H92,2)</f>
        <v>0</v>
      </c>
      <c r="K92" s="200" t="s">
        <v>212</v>
      </c>
      <c r="L92" s="205"/>
      <c r="M92" s="206" t="s">
        <v>32</v>
      </c>
      <c r="N92" s="207" t="s">
        <v>47</v>
      </c>
      <c r="O92" s="85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0" t="s">
        <v>213</v>
      </c>
      <c r="AT92" s="210" t="s">
        <v>201</v>
      </c>
      <c r="AU92" s="210" t="s">
        <v>76</v>
      </c>
      <c r="AY92" s="17" t="s">
        <v>206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7" t="s">
        <v>83</v>
      </c>
      <c r="BK92" s="211">
        <f>ROUND(I92*H92,2)</f>
        <v>0</v>
      </c>
      <c r="BL92" s="17" t="s">
        <v>214</v>
      </c>
      <c r="BM92" s="210" t="s">
        <v>1932</v>
      </c>
    </row>
    <row r="93" s="2" customFormat="1" ht="24" customHeight="1">
      <c r="A93" s="39"/>
      <c r="B93" s="40"/>
      <c r="C93" s="198" t="s">
        <v>236</v>
      </c>
      <c r="D93" s="198" t="s">
        <v>201</v>
      </c>
      <c r="E93" s="199" t="s">
        <v>292</v>
      </c>
      <c r="F93" s="200" t="s">
        <v>293</v>
      </c>
      <c r="G93" s="201" t="s">
        <v>239</v>
      </c>
      <c r="H93" s="202">
        <v>15</v>
      </c>
      <c r="I93" s="203"/>
      <c r="J93" s="204">
        <f>ROUND(I93*H93,2)</f>
        <v>0</v>
      </c>
      <c r="K93" s="200" t="s">
        <v>212</v>
      </c>
      <c r="L93" s="205"/>
      <c r="M93" s="206" t="s">
        <v>32</v>
      </c>
      <c r="N93" s="207" t="s">
        <v>47</v>
      </c>
      <c r="O93" s="85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0" t="s">
        <v>213</v>
      </c>
      <c r="AT93" s="210" t="s">
        <v>201</v>
      </c>
      <c r="AU93" s="210" t="s">
        <v>76</v>
      </c>
      <c r="AY93" s="17" t="s">
        <v>206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7" t="s">
        <v>83</v>
      </c>
      <c r="BK93" s="211">
        <f>ROUND(I93*H93,2)</f>
        <v>0</v>
      </c>
      <c r="BL93" s="17" t="s">
        <v>214</v>
      </c>
      <c r="BM93" s="210" t="s">
        <v>1933</v>
      </c>
    </row>
    <row r="94" s="2" customFormat="1" ht="24" customHeight="1">
      <c r="A94" s="39"/>
      <c r="B94" s="40"/>
      <c r="C94" s="198" t="s">
        <v>241</v>
      </c>
      <c r="D94" s="198" t="s">
        <v>201</v>
      </c>
      <c r="E94" s="199" t="s">
        <v>296</v>
      </c>
      <c r="F94" s="200" t="s">
        <v>297</v>
      </c>
      <c r="G94" s="201" t="s">
        <v>239</v>
      </c>
      <c r="H94" s="202">
        <v>15</v>
      </c>
      <c r="I94" s="203"/>
      <c r="J94" s="204">
        <f>ROUND(I94*H94,2)</f>
        <v>0</v>
      </c>
      <c r="K94" s="200" t="s">
        <v>212</v>
      </c>
      <c r="L94" s="205"/>
      <c r="M94" s="206" t="s">
        <v>32</v>
      </c>
      <c r="N94" s="207" t="s">
        <v>47</v>
      </c>
      <c r="O94" s="85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0" t="s">
        <v>213</v>
      </c>
      <c r="AT94" s="210" t="s">
        <v>201</v>
      </c>
      <c r="AU94" s="210" t="s">
        <v>76</v>
      </c>
      <c r="AY94" s="17" t="s">
        <v>206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7" t="s">
        <v>83</v>
      </c>
      <c r="BK94" s="211">
        <f>ROUND(I94*H94,2)</f>
        <v>0</v>
      </c>
      <c r="BL94" s="17" t="s">
        <v>214</v>
      </c>
      <c r="BM94" s="210" t="s">
        <v>1934</v>
      </c>
    </row>
    <row r="95" s="2" customFormat="1" ht="24" customHeight="1">
      <c r="A95" s="39"/>
      <c r="B95" s="40"/>
      <c r="C95" s="198" t="s">
        <v>245</v>
      </c>
      <c r="D95" s="198" t="s">
        <v>201</v>
      </c>
      <c r="E95" s="199" t="s">
        <v>300</v>
      </c>
      <c r="F95" s="200" t="s">
        <v>301</v>
      </c>
      <c r="G95" s="201" t="s">
        <v>239</v>
      </c>
      <c r="H95" s="202">
        <v>15</v>
      </c>
      <c r="I95" s="203"/>
      <c r="J95" s="204">
        <f>ROUND(I95*H95,2)</f>
        <v>0</v>
      </c>
      <c r="K95" s="200" t="s">
        <v>212</v>
      </c>
      <c r="L95" s="205"/>
      <c r="M95" s="206" t="s">
        <v>32</v>
      </c>
      <c r="N95" s="207" t="s">
        <v>47</v>
      </c>
      <c r="O95" s="85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0" t="s">
        <v>213</v>
      </c>
      <c r="AT95" s="210" t="s">
        <v>201</v>
      </c>
      <c r="AU95" s="210" t="s">
        <v>76</v>
      </c>
      <c r="AY95" s="17" t="s">
        <v>206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7" t="s">
        <v>83</v>
      </c>
      <c r="BK95" s="211">
        <f>ROUND(I95*H95,2)</f>
        <v>0</v>
      </c>
      <c r="BL95" s="17" t="s">
        <v>214</v>
      </c>
      <c r="BM95" s="210" t="s">
        <v>1935</v>
      </c>
    </row>
    <row r="96" s="2" customFormat="1" ht="24" customHeight="1">
      <c r="A96" s="39"/>
      <c r="B96" s="40"/>
      <c r="C96" s="198" t="s">
        <v>249</v>
      </c>
      <c r="D96" s="198" t="s">
        <v>201</v>
      </c>
      <c r="E96" s="199" t="s">
        <v>452</v>
      </c>
      <c r="F96" s="200" t="s">
        <v>453</v>
      </c>
      <c r="G96" s="201" t="s">
        <v>204</v>
      </c>
      <c r="H96" s="202">
        <v>12</v>
      </c>
      <c r="I96" s="203"/>
      <c r="J96" s="204">
        <f>ROUND(I96*H96,2)</f>
        <v>0</v>
      </c>
      <c r="K96" s="200" t="s">
        <v>212</v>
      </c>
      <c r="L96" s="205"/>
      <c r="M96" s="206" t="s">
        <v>32</v>
      </c>
      <c r="N96" s="207" t="s">
        <v>47</v>
      </c>
      <c r="O96" s="85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0" t="s">
        <v>213</v>
      </c>
      <c r="AT96" s="210" t="s">
        <v>201</v>
      </c>
      <c r="AU96" s="210" t="s">
        <v>76</v>
      </c>
      <c r="AY96" s="17" t="s">
        <v>206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7" t="s">
        <v>83</v>
      </c>
      <c r="BK96" s="211">
        <f>ROUND(I96*H96,2)</f>
        <v>0</v>
      </c>
      <c r="BL96" s="17" t="s">
        <v>214</v>
      </c>
      <c r="BM96" s="210" t="s">
        <v>1936</v>
      </c>
    </row>
    <row r="97" s="2" customFormat="1" ht="24" customHeight="1">
      <c r="A97" s="39"/>
      <c r="B97" s="40"/>
      <c r="C97" s="198" t="s">
        <v>253</v>
      </c>
      <c r="D97" s="198" t="s">
        <v>201</v>
      </c>
      <c r="E97" s="199" t="s">
        <v>456</v>
      </c>
      <c r="F97" s="200" t="s">
        <v>457</v>
      </c>
      <c r="G97" s="201" t="s">
        <v>204</v>
      </c>
      <c r="H97" s="202">
        <v>8</v>
      </c>
      <c r="I97" s="203"/>
      <c r="J97" s="204">
        <f>ROUND(I97*H97,2)</f>
        <v>0</v>
      </c>
      <c r="K97" s="200" t="s">
        <v>212</v>
      </c>
      <c r="L97" s="205"/>
      <c r="M97" s="206" t="s">
        <v>32</v>
      </c>
      <c r="N97" s="207" t="s">
        <v>47</v>
      </c>
      <c r="O97" s="85"/>
      <c r="P97" s="208">
        <f>O97*H97</f>
        <v>0</v>
      </c>
      <c r="Q97" s="208">
        <v>0</v>
      </c>
      <c r="R97" s="208">
        <f>Q97*H97</f>
        <v>0</v>
      </c>
      <c r="S97" s="208">
        <v>0</v>
      </c>
      <c r="T97" s="20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0" t="s">
        <v>213</v>
      </c>
      <c r="AT97" s="210" t="s">
        <v>201</v>
      </c>
      <c r="AU97" s="210" t="s">
        <v>76</v>
      </c>
      <c r="AY97" s="17" t="s">
        <v>206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7" t="s">
        <v>83</v>
      </c>
      <c r="BK97" s="211">
        <f>ROUND(I97*H97,2)</f>
        <v>0</v>
      </c>
      <c r="BL97" s="17" t="s">
        <v>214</v>
      </c>
      <c r="BM97" s="210" t="s">
        <v>1937</v>
      </c>
    </row>
    <row r="98" s="2" customFormat="1" ht="24" customHeight="1">
      <c r="A98" s="39"/>
      <c r="B98" s="40"/>
      <c r="C98" s="198" t="s">
        <v>257</v>
      </c>
      <c r="D98" s="198" t="s">
        <v>201</v>
      </c>
      <c r="E98" s="199" t="s">
        <v>460</v>
      </c>
      <c r="F98" s="200" t="s">
        <v>461</v>
      </c>
      <c r="G98" s="201" t="s">
        <v>204</v>
      </c>
      <c r="H98" s="202">
        <v>6</v>
      </c>
      <c r="I98" s="203"/>
      <c r="J98" s="204">
        <f>ROUND(I98*H98,2)</f>
        <v>0</v>
      </c>
      <c r="K98" s="200" t="s">
        <v>212</v>
      </c>
      <c r="L98" s="205"/>
      <c r="M98" s="206" t="s">
        <v>32</v>
      </c>
      <c r="N98" s="207" t="s">
        <v>47</v>
      </c>
      <c r="O98" s="85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0" t="s">
        <v>213</v>
      </c>
      <c r="AT98" s="210" t="s">
        <v>201</v>
      </c>
      <c r="AU98" s="210" t="s">
        <v>76</v>
      </c>
      <c r="AY98" s="17" t="s">
        <v>206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7" t="s">
        <v>83</v>
      </c>
      <c r="BK98" s="211">
        <f>ROUND(I98*H98,2)</f>
        <v>0</v>
      </c>
      <c r="BL98" s="17" t="s">
        <v>214</v>
      </c>
      <c r="BM98" s="210" t="s">
        <v>1938</v>
      </c>
    </row>
    <row r="99" s="2" customFormat="1" ht="16.5" customHeight="1">
      <c r="A99" s="39"/>
      <c r="B99" s="40"/>
      <c r="C99" s="198" t="s">
        <v>261</v>
      </c>
      <c r="D99" s="198" t="s">
        <v>201</v>
      </c>
      <c r="E99" s="199" t="s">
        <v>463</v>
      </c>
      <c r="F99" s="200" t="s">
        <v>464</v>
      </c>
      <c r="G99" s="201" t="s">
        <v>465</v>
      </c>
      <c r="H99" s="202">
        <v>36</v>
      </c>
      <c r="I99" s="203"/>
      <c r="J99" s="204">
        <f>ROUND(I99*H99,2)</f>
        <v>0</v>
      </c>
      <c r="K99" s="200" t="s">
        <v>32</v>
      </c>
      <c r="L99" s="205"/>
      <c r="M99" s="206" t="s">
        <v>32</v>
      </c>
      <c r="N99" s="207" t="s">
        <v>47</v>
      </c>
      <c r="O99" s="85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0" t="s">
        <v>213</v>
      </c>
      <c r="AT99" s="210" t="s">
        <v>201</v>
      </c>
      <c r="AU99" s="210" t="s">
        <v>76</v>
      </c>
      <c r="AY99" s="17" t="s">
        <v>206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7" t="s">
        <v>83</v>
      </c>
      <c r="BK99" s="211">
        <f>ROUND(I99*H99,2)</f>
        <v>0</v>
      </c>
      <c r="BL99" s="17" t="s">
        <v>214</v>
      </c>
      <c r="BM99" s="210" t="s">
        <v>1939</v>
      </c>
    </row>
    <row r="100" s="2" customFormat="1" ht="16.5" customHeight="1">
      <c r="A100" s="39"/>
      <c r="B100" s="40"/>
      <c r="C100" s="198" t="s">
        <v>8</v>
      </c>
      <c r="D100" s="198" t="s">
        <v>201</v>
      </c>
      <c r="E100" s="199" t="s">
        <v>468</v>
      </c>
      <c r="F100" s="200" t="s">
        <v>469</v>
      </c>
      <c r="G100" s="201" t="s">
        <v>465</v>
      </c>
      <c r="H100" s="202">
        <v>36</v>
      </c>
      <c r="I100" s="203"/>
      <c r="J100" s="204">
        <f>ROUND(I100*H100,2)</f>
        <v>0</v>
      </c>
      <c r="K100" s="200" t="s">
        <v>32</v>
      </c>
      <c r="L100" s="205"/>
      <c r="M100" s="206" t="s">
        <v>32</v>
      </c>
      <c r="N100" s="207" t="s">
        <v>47</v>
      </c>
      <c r="O100" s="85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0" t="s">
        <v>213</v>
      </c>
      <c r="AT100" s="210" t="s">
        <v>201</v>
      </c>
      <c r="AU100" s="210" t="s">
        <v>76</v>
      </c>
      <c r="AY100" s="17" t="s">
        <v>206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7" t="s">
        <v>83</v>
      </c>
      <c r="BK100" s="211">
        <f>ROUND(I100*H100,2)</f>
        <v>0</v>
      </c>
      <c r="BL100" s="17" t="s">
        <v>214</v>
      </c>
      <c r="BM100" s="210" t="s">
        <v>1940</v>
      </c>
    </row>
    <row r="101" s="2" customFormat="1" ht="24" customHeight="1">
      <c r="A101" s="39"/>
      <c r="B101" s="40"/>
      <c r="C101" s="198" t="s">
        <v>268</v>
      </c>
      <c r="D101" s="198" t="s">
        <v>201</v>
      </c>
      <c r="E101" s="199" t="s">
        <v>517</v>
      </c>
      <c r="F101" s="200" t="s">
        <v>518</v>
      </c>
      <c r="G101" s="201" t="s">
        <v>204</v>
      </c>
      <c r="H101" s="202">
        <v>1</v>
      </c>
      <c r="I101" s="203"/>
      <c r="J101" s="204">
        <f>ROUND(I101*H101,2)</f>
        <v>0</v>
      </c>
      <c r="K101" s="200" t="s">
        <v>212</v>
      </c>
      <c r="L101" s="205"/>
      <c r="M101" s="206" t="s">
        <v>32</v>
      </c>
      <c r="N101" s="207" t="s">
        <v>47</v>
      </c>
      <c r="O101" s="85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0" t="s">
        <v>213</v>
      </c>
      <c r="AT101" s="210" t="s">
        <v>201</v>
      </c>
      <c r="AU101" s="210" t="s">
        <v>76</v>
      </c>
      <c r="AY101" s="17" t="s">
        <v>206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7" t="s">
        <v>83</v>
      </c>
      <c r="BK101" s="211">
        <f>ROUND(I101*H101,2)</f>
        <v>0</v>
      </c>
      <c r="BL101" s="17" t="s">
        <v>214</v>
      </c>
      <c r="BM101" s="210" t="s">
        <v>1941</v>
      </c>
    </row>
    <row r="102" s="2" customFormat="1" ht="24" customHeight="1">
      <c r="A102" s="39"/>
      <c r="B102" s="40"/>
      <c r="C102" s="198" t="s">
        <v>272</v>
      </c>
      <c r="D102" s="198" t="s">
        <v>201</v>
      </c>
      <c r="E102" s="199" t="s">
        <v>521</v>
      </c>
      <c r="F102" s="200" t="s">
        <v>522</v>
      </c>
      <c r="G102" s="201" t="s">
        <v>239</v>
      </c>
      <c r="H102" s="202">
        <v>55</v>
      </c>
      <c r="I102" s="203"/>
      <c r="J102" s="204">
        <f>ROUND(I102*H102,2)</f>
        <v>0</v>
      </c>
      <c r="K102" s="200" t="s">
        <v>212</v>
      </c>
      <c r="L102" s="205"/>
      <c r="M102" s="206" t="s">
        <v>32</v>
      </c>
      <c r="N102" s="207" t="s">
        <v>47</v>
      </c>
      <c r="O102" s="85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0" t="s">
        <v>213</v>
      </c>
      <c r="AT102" s="210" t="s">
        <v>201</v>
      </c>
      <c r="AU102" s="210" t="s">
        <v>76</v>
      </c>
      <c r="AY102" s="17" t="s">
        <v>206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7" t="s">
        <v>83</v>
      </c>
      <c r="BK102" s="211">
        <f>ROUND(I102*H102,2)</f>
        <v>0</v>
      </c>
      <c r="BL102" s="17" t="s">
        <v>214</v>
      </c>
      <c r="BM102" s="210" t="s">
        <v>1942</v>
      </c>
    </row>
    <row r="103" s="2" customFormat="1" ht="24" customHeight="1">
      <c r="A103" s="39"/>
      <c r="B103" s="40"/>
      <c r="C103" s="198" t="s">
        <v>276</v>
      </c>
      <c r="D103" s="198" t="s">
        <v>201</v>
      </c>
      <c r="E103" s="199" t="s">
        <v>525</v>
      </c>
      <c r="F103" s="200" t="s">
        <v>526</v>
      </c>
      <c r="G103" s="201" t="s">
        <v>239</v>
      </c>
      <c r="H103" s="202">
        <v>15</v>
      </c>
      <c r="I103" s="203"/>
      <c r="J103" s="204">
        <f>ROUND(I103*H103,2)</f>
        <v>0</v>
      </c>
      <c r="K103" s="200" t="s">
        <v>212</v>
      </c>
      <c r="L103" s="205"/>
      <c r="M103" s="206" t="s">
        <v>32</v>
      </c>
      <c r="N103" s="207" t="s">
        <v>47</v>
      </c>
      <c r="O103" s="85"/>
      <c r="P103" s="208">
        <f>O103*H103</f>
        <v>0</v>
      </c>
      <c r="Q103" s="208">
        <v>0</v>
      </c>
      <c r="R103" s="208">
        <f>Q103*H103</f>
        <v>0</v>
      </c>
      <c r="S103" s="208">
        <v>0</v>
      </c>
      <c r="T103" s="20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0" t="s">
        <v>213</v>
      </c>
      <c r="AT103" s="210" t="s">
        <v>201</v>
      </c>
      <c r="AU103" s="210" t="s">
        <v>76</v>
      </c>
      <c r="AY103" s="17" t="s">
        <v>206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7" t="s">
        <v>83</v>
      </c>
      <c r="BK103" s="211">
        <f>ROUND(I103*H103,2)</f>
        <v>0</v>
      </c>
      <c r="BL103" s="17" t="s">
        <v>214</v>
      </c>
      <c r="BM103" s="210" t="s">
        <v>1943</v>
      </c>
    </row>
    <row r="104" s="2" customFormat="1" ht="24" customHeight="1">
      <c r="A104" s="39"/>
      <c r="B104" s="40"/>
      <c r="C104" s="198" t="s">
        <v>280</v>
      </c>
      <c r="D104" s="198" t="s">
        <v>201</v>
      </c>
      <c r="E104" s="199" t="s">
        <v>529</v>
      </c>
      <c r="F104" s="200" t="s">
        <v>530</v>
      </c>
      <c r="G104" s="201" t="s">
        <v>531</v>
      </c>
      <c r="H104" s="202">
        <v>1</v>
      </c>
      <c r="I104" s="203"/>
      <c r="J104" s="204">
        <f>ROUND(I104*H104,2)</f>
        <v>0</v>
      </c>
      <c r="K104" s="200" t="s">
        <v>212</v>
      </c>
      <c r="L104" s="205"/>
      <c r="M104" s="206" t="s">
        <v>32</v>
      </c>
      <c r="N104" s="207" t="s">
        <v>47</v>
      </c>
      <c r="O104" s="85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0" t="s">
        <v>213</v>
      </c>
      <c r="AT104" s="210" t="s">
        <v>201</v>
      </c>
      <c r="AU104" s="210" t="s">
        <v>76</v>
      </c>
      <c r="AY104" s="17" t="s">
        <v>206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7" t="s">
        <v>83</v>
      </c>
      <c r="BK104" s="211">
        <f>ROUND(I104*H104,2)</f>
        <v>0</v>
      </c>
      <c r="BL104" s="17" t="s">
        <v>214</v>
      </c>
      <c r="BM104" s="210" t="s">
        <v>1944</v>
      </c>
    </row>
    <row r="105" s="2" customFormat="1" ht="24" customHeight="1">
      <c r="A105" s="39"/>
      <c r="B105" s="40"/>
      <c r="C105" s="198" t="s">
        <v>284</v>
      </c>
      <c r="D105" s="198" t="s">
        <v>201</v>
      </c>
      <c r="E105" s="199" t="s">
        <v>534</v>
      </c>
      <c r="F105" s="200" t="s">
        <v>535</v>
      </c>
      <c r="G105" s="201" t="s">
        <v>204</v>
      </c>
      <c r="H105" s="202">
        <v>2</v>
      </c>
      <c r="I105" s="203"/>
      <c r="J105" s="204">
        <f>ROUND(I105*H105,2)</f>
        <v>0</v>
      </c>
      <c r="K105" s="200" t="s">
        <v>212</v>
      </c>
      <c r="L105" s="205"/>
      <c r="M105" s="206" t="s">
        <v>32</v>
      </c>
      <c r="N105" s="207" t="s">
        <v>47</v>
      </c>
      <c r="O105" s="85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0" t="s">
        <v>205</v>
      </c>
      <c r="AT105" s="210" t="s">
        <v>201</v>
      </c>
      <c r="AU105" s="210" t="s">
        <v>76</v>
      </c>
      <c r="AY105" s="17" t="s">
        <v>206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7" t="s">
        <v>83</v>
      </c>
      <c r="BK105" s="211">
        <f>ROUND(I105*H105,2)</f>
        <v>0</v>
      </c>
      <c r="BL105" s="17" t="s">
        <v>205</v>
      </c>
      <c r="BM105" s="210" t="s">
        <v>1945</v>
      </c>
    </row>
    <row r="106" s="2" customFormat="1" ht="16.5" customHeight="1">
      <c r="A106" s="39"/>
      <c r="B106" s="40"/>
      <c r="C106" s="198" t="s">
        <v>7</v>
      </c>
      <c r="D106" s="198" t="s">
        <v>201</v>
      </c>
      <c r="E106" s="199" t="s">
        <v>538</v>
      </c>
      <c r="F106" s="200" t="s">
        <v>539</v>
      </c>
      <c r="G106" s="201" t="s">
        <v>204</v>
      </c>
      <c r="H106" s="202">
        <v>2</v>
      </c>
      <c r="I106" s="203"/>
      <c r="J106" s="204">
        <f>ROUND(I106*H106,2)</f>
        <v>0</v>
      </c>
      <c r="K106" s="200" t="s">
        <v>32</v>
      </c>
      <c r="L106" s="205"/>
      <c r="M106" s="206" t="s">
        <v>32</v>
      </c>
      <c r="N106" s="207" t="s">
        <v>47</v>
      </c>
      <c r="O106" s="85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0" t="s">
        <v>205</v>
      </c>
      <c r="AT106" s="210" t="s">
        <v>201</v>
      </c>
      <c r="AU106" s="210" t="s">
        <v>76</v>
      </c>
      <c r="AY106" s="17" t="s">
        <v>206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7" t="s">
        <v>83</v>
      </c>
      <c r="BK106" s="211">
        <f>ROUND(I106*H106,2)</f>
        <v>0</v>
      </c>
      <c r="BL106" s="17" t="s">
        <v>205</v>
      </c>
      <c r="BM106" s="210" t="s">
        <v>1946</v>
      </c>
    </row>
    <row r="107" s="2" customFormat="1" ht="24" customHeight="1">
      <c r="A107" s="39"/>
      <c r="B107" s="40"/>
      <c r="C107" s="198" t="s">
        <v>291</v>
      </c>
      <c r="D107" s="198" t="s">
        <v>201</v>
      </c>
      <c r="E107" s="199" t="s">
        <v>1947</v>
      </c>
      <c r="F107" s="200" t="s">
        <v>1948</v>
      </c>
      <c r="G107" s="201" t="s">
        <v>204</v>
      </c>
      <c r="H107" s="202">
        <v>1</v>
      </c>
      <c r="I107" s="203"/>
      <c r="J107" s="204">
        <f>ROUND(I107*H107,2)</f>
        <v>0</v>
      </c>
      <c r="K107" s="200" t="s">
        <v>212</v>
      </c>
      <c r="L107" s="205"/>
      <c r="M107" s="206" t="s">
        <v>32</v>
      </c>
      <c r="N107" s="207" t="s">
        <v>47</v>
      </c>
      <c r="O107" s="85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0" t="s">
        <v>205</v>
      </c>
      <c r="AT107" s="210" t="s">
        <v>201</v>
      </c>
      <c r="AU107" s="210" t="s">
        <v>76</v>
      </c>
      <c r="AY107" s="17" t="s">
        <v>206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7" t="s">
        <v>83</v>
      </c>
      <c r="BK107" s="211">
        <f>ROUND(I107*H107,2)</f>
        <v>0</v>
      </c>
      <c r="BL107" s="17" t="s">
        <v>205</v>
      </c>
      <c r="BM107" s="210" t="s">
        <v>1949</v>
      </c>
    </row>
    <row r="108" s="2" customFormat="1" ht="24" customHeight="1">
      <c r="A108" s="39"/>
      <c r="B108" s="40"/>
      <c r="C108" s="198" t="s">
        <v>295</v>
      </c>
      <c r="D108" s="198" t="s">
        <v>201</v>
      </c>
      <c r="E108" s="199" t="s">
        <v>546</v>
      </c>
      <c r="F108" s="200" t="s">
        <v>547</v>
      </c>
      <c r="G108" s="201" t="s">
        <v>204</v>
      </c>
      <c r="H108" s="202">
        <v>5</v>
      </c>
      <c r="I108" s="203"/>
      <c r="J108" s="204">
        <f>ROUND(I108*H108,2)</f>
        <v>0</v>
      </c>
      <c r="K108" s="200" t="s">
        <v>212</v>
      </c>
      <c r="L108" s="205"/>
      <c r="M108" s="206" t="s">
        <v>32</v>
      </c>
      <c r="N108" s="207" t="s">
        <v>47</v>
      </c>
      <c r="O108" s="85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0" t="s">
        <v>205</v>
      </c>
      <c r="AT108" s="210" t="s">
        <v>201</v>
      </c>
      <c r="AU108" s="210" t="s">
        <v>76</v>
      </c>
      <c r="AY108" s="17" t="s">
        <v>206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7" t="s">
        <v>83</v>
      </c>
      <c r="BK108" s="211">
        <f>ROUND(I108*H108,2)</f>
        <v>0</v>
      </c>
      <c r="BL108" s="17" t="s">
        <v>205</v>
      </c>
      <c r="BM108" s="210" t="s">
        <v>1950</v>
      </c>
    </row>
    <row r="109" s="2" customFormat="1" ht="24" customHeight="1">
      <c r="A109" s="39"/>
      <c r="B109" s="40"/>
      <c r="C109" s="198" t="s">
        <v>299</v>
      </c>
      <c r="D109" s="198" t="s">
        <v>201</v>
      </c>
      <c r="E109" s="199" t="s">
        <v>550</v>
      </c>
      <c r="F109" s="200" t="s">
        <v>551</v>
      </c>
      <c r="G109" s="201" t="s">
        <v>204</v>
      </c>
      <c r="H109" s="202">
        <v>5</v>
      </c>
      <c r="I109" s="203"/>
      <c r="J109" s="204">
        <f>ROUND(I109*H109,2)</f>
        <v>0</v>
      </c>
      <c r="K109" s="200" t="s">
        <v>212</v>
      </c>
      <c r="L109" s="205"/>
      <c r="M109" s="206" t="s">
        <v>32</v>
      </c>
      <c r="N109" s="207" t="s">
        <v>47</v>
      </c>
      <c r="O109" s="85"/>
      <c r="P109" s="208">
        <f>O109*H109</f>
        <v>0</v>
      </c>
      <c r="Q109" s="208">
        <v>0</v>
      </c>
      <c r="R109" s="208">
        <f>Q109*H109</f>
        <v>0</v>
      </c>
      <c r="S109" s="208">
        <v>0</v>
      </c>
      <c r="T109" s="20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0" t="s">
        <v>205</v>
      </c>
      <c r="AT109" s="210" t="s">
        <v>201</v>
      </c>
      <c r="AU109" s="210" t="s">
        <v>76</v>
      </c>
      <c r="AY109" s="17" t="s">
        <v>206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7" t="s">
        <v>83</v>
      </c>
      <c r="BK109" s="211">
        <f>ROUND(I109*H109,2)</f>
        <v>0</v>
      </c>
      <c r="BL109" s="17" t="s">
        <v>205</v>
      </c>
      <c r="BM109" s="210" t="s">
        <v>1951</v>
      </c>
    </row>
    <row r="110" s="2" customFormat="1" ht="24" customHeight="1">
      <c r="A110" s="39"/>
      <c r="B110" s="40"/>
      <c r="C110" s="198" t="s">
        <v>303</v>
      </c>
      <c r="D110" s="198" t="s">
        <v>201</v>
      </c>
      <c r="E110" s="199" t="s">
        <v>554</v>
      </c>
      <c r="F110" s="200" t="s">
        <v>555</v>
      </c>
      <c r="G110" s="201" t="s">
        <v>204</v>
      </c>
      <c r="H110" s="202">
        <v>5</v>
      </c>
      <c r="I110" s="203"/>
      <c r="J110" s="204">
        <f>ROUND(I110*H110,2)</f>
        <v>0</v>
      </c>
      <c r="K110" s="200" t="s">
        <v>212</v>
      </c>
      <c r="L110" s="205"/>
      <c r="M110" s="206" t="s">
        <v>32</v>
      </c>
      <c r="N110" s="207" t="s">
        <v>47</v>
      </c>
      <c r="O110" s="85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0" t="s">
        <v>205</v>
      </c>
      <c r="AT110" s="210" t="s">
        <v>201</v>
      </c>
      <c r="AU110" s="210" t="s">
        <v>76</v>
      </c>
      <c r="AY110" s="17" t="s">
        <v>206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7" t="s">
        <v>83</v>
      </c>
      <c r="BK110" s="211">
        <f>ROUND(I110*H110,2)</f>
        <v>0</v>
      </c>
      <c r="BL110" s="17" t="s">
        <v>205</v>
      </c>
      <c r="BM110" s="210" t="s">
        <v>1952</v>
      </c>
    </row>
    <row r="111" s="2" customFormat="1" ht="24" customHeight="1">
      <c r="A111" s="39"/>
      <c r="B111" s="40"/>
      <c r="C111" s="198" t="s">
        <v>307</v>
      </c>
      <c r="D111" s="198" t="s">
        <v>201</v>
      </c>
      <c r="E111" s="199" t="s">
        <v>558</v>
      </c>
      <c r="F111" s="200" t="s">
        <v>559</v>
      </c>
      <c r="G111" s="201" t="s">
        <v>204</v>
      </c>
      <c r="H111" s="202">
        <v>8</v>
      </c>
      <c r="I111" s="203"/>
      <c r="J111" s="204">
        <f>ROUND(I111*H111,2)</f>
        <v>0</v>
      </c>
      <c r="K111" s="200" t="s">
        <v>212</v>
      </c>
      <c r="L111" s="205"/>
      <c r="M111" s="206" t="s">
        <v>32</v>
      </c>
      <c r="N111" s="207" t="s">
        <v>47</v>
      </c>
      <c r="O111" s="85"/>
      <c r="P111" s="208">
        <f>O111*H111</f>
        <v>0</v>
      </c>
      <c r="Q111" s="208">
        <v>0</v>
      </c>
      <c r="R111" s="208">
        <f>Q111*H111</f>
        <v>0</v>
      </c>
      <c r="S111" s="208">
        <v>0</v>
      </c>
      <c r="T111" s="20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0" t="s">
        <v>205</v>
      </c>
      <c r="AT111" s="210" t="s">
        <v>201</v>
      </c>
      <c r="AU111" s="210" t="s">
        <v>76</v>
      </c>
      <c r="AY111" s="17" t="s">
        <v>206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7" t="s">
        <v>83</v>
      </c>
      <c r="BK111" s="211">
        <f>ROUND(I111*H111,2)</f>
        <v>0</v>
      </c>
      <c r="BL111" s="17" t="s">
        <v>205</v>
      </c>
      <c r="BM111" s="210" t="s">
        <v>1953</v>
      </c>
    </row>
    <row r="112" s="2" customFormat="1" ht="24" customHeight="1">
      <c r="A112" s="39"/>
      <c r="B112" s="40"/>
      <c r="C112" s="198" t="s">
        <v>311</v>
      </c>
      <c r="D112" s="198" t="s">
        <v>201</v>
      </c>
      <c r="E112" s="199" t="s">
        <v>1954</v>
      </c>
      <c r="F112" s="200" t="s">
        <v>1955</v>
      </c>
      <c r="G112" s="201" t="s">
        <v>204</v>
      </c>
      <c r="H112" s="202">
        <v>1</v>
      </c>
      <c r="I112" s="203"/>
      <c r="J112" s="204">
        <f>ROUND(I112*H112,2)</f>
        <v>0</v>
      </c>
      <c r="K112" s="200" t="s">
        <v>212</v>
      </c>
      <c r="L112" s="205"/>
      <c r="M112" s="206" t="s">
        <v>32</v>
      </c>
      <c r="N112" s="207" t="s">
        <v>47</v>
      </c>
      <c r="O112" s="85"/>
      <c r="P112" s="208">
        <f>O112*H112</f>
        <v>0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0" t="s">
        <v>213</v>
      </c>
      <c r="AT112" s="210" t="s">
        <v>201</v>
      </c>
      <c r="AU112" s="210" t="s">
        <v>76</v>
      </c>
      <c r="AY112" s="17" t="s">
        <v>206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7" t="s">
        <v>83</v>
      </c>
      <c r="BK112" s="211">
        <f>ROUND(I112*H112,2)</f>
        <v>0</v>
      </c>
      <c r="BL112" s="17" t="s">
        <v>214</v>
      </c>
      <c r="BM112" s="210" t="s">
        <v>1956</v>
      </c>
    </row>
    <row r="113" s="2" customFormat="1" ht="24" customHeight="1">
      <c r="A113" s="39"/>
      <c r="B113" s="40"/>
      <c r="C113" s="198" t="s">
        <v>315</v>
      </c>
      <c r="D113" s="198" t="s">
        <v>201</v>
      </c>
      <c r="E113" s="199" t="s">
        <v>566</v>
      </c>
      <c r="F113" s="200" t="s">
        <v>567</v>
      </c>
      <c r="G113" s="201" t="s">
        <v>204</v>
      </c>
      <c r="H113" s="202">
        <v>5</v>
      </c>
      <c r="I113" s="203"/>
      <c r="J113" s="204">
        <f>ROUND(I113*H113,2)</f>
        <v>0</v>
      </c>
      <c r="K113" s="200" t="s">
        <v>212</v>
      </c>
      <c r="L113" s="205"/>
      <c r="M113" s="206" t="s">
        <v>32</v>
      </c>
      <c r="N113" s="207" t="s">
        <v>47</v>
      </c>
      <c r="O113" s="85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0" t="s">
        <v>213</v>
      </c>
      <c r="AT113" s="210" t="s">
        <v>201</v>
      </c>
      <c r="AU113" s="210" t="s">
        <v>76</v>
      </c>
      <c r="AY113" s="17" t="s">
        <v>206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7" t="s">
        <v>83</v>
      </c>
      <c r="BK113" s="211">
        <f>ROUND(I113*H113,2)</f>
        <v>0</v>
      </c>
      <c r="BL113" s="17" t="s">
        <v>214</v>
      </c>
      <c r="BM113" s="210" t="s">
        <v>1957</v>
      </c>
    </row>
    <row r="114" s="2" customFormat="1" ht="24" customHeight="1">
      <c r="A114" s="39"/>
      <c r="B114" s="40"/>
      <c r="C114" s="198" t="s">
        <v>319</v>
      </c>
      <c r="D114" s="198" t="s">
        <v>201</v>
      </c>
      <c r="E114" s="199" t="s">
        <v>570</v>
      </c>
      <c r="F114" s="200" t="s">
        <v>571</v>
      </c>
      <c r="G114" s="201" t="s">
        <v>204</v>
      </c>
      <c r="H114" s="202">
        <v>5</v>
      </c>
      <c r="I114" s="203"/>
      <c r="J114" s="204">
        <f>ROUND(I114*H114,2)</f>
        <v>0</v>
      </c>
      <c r="K114" s="200" t="s">
        <v>212</v>
      </c>
      <c r="L114" s="205"/>
      <c r="M114" s="206" t="s">
        <v>32</v>
      </c>
      <c r="N114" s="207" t="s">
        <v>47</v>
      </c>
      <c r="O114" s="85"/>
      <c r="P114" s="208">
        <f>O114*H114</f>
        <v>0</v>
      </c>
      <c r="Q114" s="208">
        <v>0</v>
      </c>
      <c r="R114" s="208">
        <f>Q114*H114</f>
        <v>0</v>
      </c>
      <c r="S114" s="208">
        <v>0</v>
      </c>
      <c r="T114" s="20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0" t="s">
        <v>213</v>
      </c>
      <c r="AT114" s="210" t="s">
        <v>201</v>
      </c>
      <c r="AU114" s="210" t="s">
        <v>76</v>
      </c>
      <c r="AY114" s="17" t="s">
        <v>206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7" t="s">
        <v>83</v>
      </c>
      <c r="BK114" s="211">
        <f>ROUND(I114*H114,2)</f>
        <v>0</v>
      </c>
      <c r="BL114" s="17" t="s">
        <v>214</v>
      </c>
      <c r="BM114" s="210" t="s">
        <v>1958</v>
      </c>
    </row>
    <row r="115" s="2" customFormat="1" ht="24" customHeight="1">
      <c r="A115" s="39"/>
      <c r="B115" s="40"/>
      <c r="C115" s="198" t="s">
        <v>324</v>
      </c>
      <c r="D115" s="198" t="s">
        <v>201</v>
      </c>
      <c r="E115" s="199" t="s">
        <v>574</v>
      </c>
      <c r="F115" s="200" t="s">
        <v>575</v>
      </c>
      <c r="G115" s="201" t="s">
        <v>204</v>
      </c>
      <c r="H115" s="202">
        <v>8</v>
      </c>
      <c r="I115" s="203"/>
      <c r="J115" s="204">
        <f>ROUND(I115*H115,2)</f>
        <v>0</v>
      </c>
      <c r="K115" s="200" t="s">
        <v>212</v>
      </c>
      <c r="L115" s="205"/>
      <c r="M115" s="206" t="s">
        <v>32</v>
      </c>
      <c r="N115" s="207" t="s">
        <v>47</v>
      </c>
      <c r="O115" s="85"/>
      <c r="P115" s="208">
        <f>O115*H115</f>
        <v>0</v>
      </c>
      <c r="Q115" s="208">
        <v>0</v>
      </c>
      <c r="R115" s="208">
        <f>Q115*H115</f>
        <v>0</v>
      </c>
      <c r="S115" s="208">
        <v>0</v>
      </c>
      <c r="T115" s="20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0" t="s">
        <v>205</v>
      </c>
      <c r="AT115" s="210" t="s">
        <v>201</v>
      </c>
      <c r="AU115" s="210" t="s">
        <v>76</v>
      </c>
      <c r="AY115" s="17" t="s">
        <v>206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7" t="s">
        <v>83</v>
      </c>
      <c r="BK115" s="211">
        <f>ROUND(I115*H115,2)</f>
        <v>0</v>
      </c>
      <c r="BL115" s="17" t="s">
        <v>205</v>
      </c>
      <c r="BM115" s="210" t="s">
        <v>1959</v>
      </c>
    </row>
    <row r="116" s="2" customFormat="1" ht="24" customHeight="1">
      <c r="A116" s="39"/>
      <c r="B116" s="40"/>
      <c r="C116" s="198" t="s">
        <v>328</v>
      </c>
      <c r="D116" s="198" t="s">
        <v>201</v>
      </c>
      <c r="E116" s="199" t="s">
        <v>578</v>
      </c>
      <c r="F116" s="200" t="s">
        <v>579</v>
      </c>
      <c r="G116" s="201" t="s">
        <v>204</v>
      </c>
      <c r="H116" s="202">
        <v>8</v>
      </c>
      <c r="I116" s="203"/>
      <c r="J116" s="204">
        <f>ROUND(I116*H116,2)</f>
        <v>0</v>
      </c>
      <c r="K116" s="200" t="s">
        <v>212</v>
      </c>
      <c r="L116" s="205"/>
      <c r="M116" s="206" t="s">
        <v>32</v>
      </c>
      <c r="N116" s="207" t="s">
        <v>47</v>
      </c>
      <c r="O116" s="85"/>
      <c r="P116" s="208">
        <f>O116*H116</f>
        <v>0</v>
      </c>
      <c r="Q116" s="208">
        <v>0</v>
      </c>
      <c r="R116" s="208">
        <f>Q116*H116</f>
        <v>0</v>
      </c>
      <c r="S116" s="208">
        <v>0</v>
      </c>
      <c r="T116" s="20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0" t="s">
        <v>213</v>
      </c>
      <c r="AT116" s="210" t="s">
        <v>201</v>
      </c>
      <c r="AU116" s="210" t="s">
        <v>76</v>
      </c>
      <c r="AY116" s="17" t="s">
        <v>206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7" t="s">
        <v>83</v>
      </c>
      <c r="BK116" s="211">
        <f>ROUND(I116*H116,2)</f>
        <v>0</v>
      </c>
      <c r="BL116" s="17" t="s">
        <v>214</v>
      </c>
      <c r="BM116" s="210" t="s">
        <v>1960</v>
      </c>
    </row>
    <row r="117" s="2" customFormat="1" ht="24" customHeight="1">
      <c r="A117" s="39"/>
      <c r="B117" s="40"/>
      <c r="C117" s="198" t="s">
        <v>333</v>
      </c>
      <c r="D117" s="198" t="s">
        <v>201</v>
      </c>
      <c r="E117" s="199" t="s">
        <v>582</v>
      </c>
      <c r="F117" s="200" t="s">
        <v>583</v>
      </c>
      <c r="G117" s="201" t="s">
        <v>204</v>
      </c>
      <c r="H117" s="202">
        <v>8</v>
      </c>
      <c r="I117" s="203"/>
      <c r="J117" s="204">
        <f>ROUND(I117*H117,2)</f>
        <v>0</v>
      </c>
      <c r="K117" s="200" t="s">
        <v>212</v>
      </c>
      <c r="L117" s="205"/>
      <c r="M117" s="206" t="s">
        <v>32</v>
      </c>
      <c r="N117" s="207" t="s">
        <v>47</v>
      </c>
      <c r="O117" s="85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0" t="s">
        <v>213</v>
      </c>
      <c r="AT117" s="210" t="s">
        <v>201</v>
      </c>
      <c r="AU117" s="210" t="s">
        <v>76</v>
      </c>
      <c r="AY117" s="17" t="s">
        <v>206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7" t="s">
        <v>83</v>
      </c>
      <c r="BK117" s="211">
        <f>ROUND(I117*H117,2)</f>
        <v>0</v>
      </c>
      <c r="BL117" s="17" t="s">
        <v>214</v>
      </c>
      <c r="BM117" s="210" t="s">
        <v>1961</v>
      </c>
    </row>
    <row r="118" s="2" customFormat="1" ht="24" customHeight="1">
      <c r="A118" s="39"/>
      <c r="B118" s="40"/>
      <c r="C118" s="198" t="s">
        <v>337</v>
      </c>
      <c r="D118" s="198" t="s">
        <v>201</v>
      </c>
      <c r="E118" s="199" t="s">
        <v>586</v>
      </c>
      <c r="F118" s="200" t="s">
        <v>587</v>
      </c>
      <c r="G118" s="201" t="s">
        <v>204</v>
      </c>
      <c r="H118" s="202">
        <v>8</v>
      </c>
      <c r="I118" s="203"/>
      <c r="J118" s="204">
        <f>ROUND(I118*H118,2)</f>
        <v>0</v>
      </c>
      <c r="K118" s="200" t="s">
        <v>212</v>
      </c>
      <c r="L118" s="205"/>
      <c r="M118" s="206" t="s">
        <v>32</v>
      </c>
      <c r="N118" s="207" t="s">
        <v>47</v>
      </c>
      <c r="O118" s="85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0" t="s">
        <v>205</v>
      </c>
      <c r="AT118" s="210" t="s">
        <v>201</v>
      </c>
      <c r="AU118" s="210" t="s">
        <v>76</v>
      </c>
      <c r="AY118" s="17" t="s">
        <v>206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7" t="s">
        <v>83</v>
      </c>
      <c r="BK118" s="211">
        <f>ROUND(I118*H118,2)</f>
        <v>0</v>
      </c>
      <c r="BL118" s="17" t="s">
        <v>205</v>
      </c>
      <c r="BM118" s="210" t="s">
        <v>1962</v>
      </c>
    </row>
    <row r="119" s="2" customFormat="1" ht="24" customHeight="1">
      <c r="A119" s="39"/>
      <c r="B119" s="40"/>
      <c r="C119" s="198" t="s">
        <v>341</v>
      </c>
      <c r="D119" s="198" t="s">
        <v>201</v>
      </c>
      <c r="E119" s="199" t="s">
        <v>590</v>
      </c>
      <c r="F119" s="200" t="s">
        <v>591</v>
      </c>
      <c r="G119" s="201" t="s">
        <v>592</v>
      </c>
      <c r="H119" s="202">
        <v>8</v>
      </c>
      <c r="I119" s="203"/>
      <c r="J119" s="204">
        <f>ROUND(I119*H119,2)</f>
        <v>0</v>
      </c>
      <c r="K119" s="200" t="s">
        <v>212</v>
      </c>
      <c r="L119" s="205"/>
      <c r="M119" s="206" t="s">
        <v>32</v>
      </c>
      <c r="N119" s="207" t="s">
        <v>47</v>
      </c>
      <c r="O119" s="85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0" t="s">
        <v>213</v>
      </c>
      <c r="AT119" s="210" t="s">
        <v>201</v>
      </c>
      <c r="AU119" s="210" t="s">
        <v>76</v>
      </c>
      <c r="AY119" s="17" t="s">
        <v>206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7" t="s">
        <v>83</v>
      </c>
      <c r="BK119" s="211">
        <f>ROUND(I119*H119,2)</f>
        <v>0</v>
      </c>
      <c r="BL119" s="17" t="s">
        <v>214</v>
      </c>
      <c r="BM119" s="210" t="s">
        <v>1963</v>
      </c>
    </row>
    <row r="120" s="2" customFormat="1" ht="24" customHeight="1">
      <c r="A120" s="39"/>
      <c r="B120" s="40"/>
      <c r="C120" s="198" t="s">
        <v>346</v>
      </c>
      <c r="D120" s="198" t="s">
        <v>201</v>
      </c>
      <c r="E120" s="199" t="s">
        <v>595</v>
      </c>
      <c r="F120" s="200" t="s">
        <v>596</v>
      </c>
      <c r="G120" s="201" t="s">
        <v>204</v>
      </c>
      <c r="H120" s="202">
        <v>16</v>
      </c>
      <c r="I120" s="203"/>
      <c r="J120" s="204">
        <f>ROUND(I120*H120,2)</f>
        <v>0</v>
      </c>
      <c r="K120" s="200" t="s">
        <v>212</v>
      </c>
      <c r="L120" s="205"/>
      <c r="M120" s="206" t="s">
        <v>32</v>
      </c>
      <c r="N120" s="207" t="s">
        <v>47</v>
      </c>
      <c r="O120" s="85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0" t="s">
        <v>213</v>
      </c>
      <c r="AT120" s="210" t="s">
        <v>201</v>
      </c>
      <c r="AU120" s="210" t="s">
        <v>76</v>
      </c>
      <c r="AY120" s="17" t="s">
        <v>206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7" t="s">
        <v>83</v>
      </c>
      <c r="BK120" s="211">
        <f>ROUND(I120*H120,2)</f>
        <v>0</v>
      </c>
      <c r="BL120" s="17" t="s">
        <v>214</v>
      </c>
      <c r="BM120" s="210" t="s">
        <v>1964</v>
      </c>
    </row>
    <row r="121" s="2" customFormat="1" ht="24" customHeight="1">
      <c r="A121" s="39"/>
      <c r="B121" s="40"/>
      <c r="C121" s="198" t="s">
        <v>350</v>
      </c>
      <c r="D121" s="198" t="s">
        <v>201</v>
      </c>
      <c r="E121" s="199" t="s">
        <v>599</v>
      </c>
      <c r="F121" s="200" t="s">
        <v>600</v>
      </c>
      <c r="G121" s="201" t="s">
        <v>204</v>
      </c>
      <c r="H121" s="202">
        <v>16</v>
      </c>
      <c r="I121" s="203"/>
      <c r="J121" s="204">
        <f>ROUND(I121*H121,2)</f>
        <v>0</v>
      </c>
      <c r="K121" s="200" t="s">
        <v>212</v>
      </c>
      <c r="L121" s="205"/>
      <c r="M121" s="206" t="s">
        <v>32</v>
      </c>
      <c r="N121" s="207" t="s">
        <v>47</v>
      </c>
      <c r="O121" s="85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0" t="s">
        <v>213</v>
      </c>
      <c r="AT121" s="210" t="s">
        <v>201</v>
      </c>
      <c r="AU121" s="210" t="s">
        <v>76</v>
      </c>
      <c r="AY121" s="17" t="s">
        <v>206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7" t="s">
        <v>83</v>
      </c>
      <c r="BK121" s="211">
        <f>ROUND(I121*H121,2)</f>
        <v>0</v>
      </c>
      <c r="BL121" s="17" t="s">
        <v>214</v>
      </c>
      <c r="BM121" s="210" t="s">
        <v>1965</v>
      </c>
    </row>
    <row r="122" s="2" customFormat="1" ht="24" customHeight="1">
      <c r="A122" s="39"/>
      <c r="B122" s="40"/>
      <c r="C122" s="198" t="s">
        <v>354</v>
      </c>
      <c r="D122" s="198" t="s">
        <v>201</v>
      </c>
      <c r="E122" s="199" t="s">
        <v>603</v>
      </c>
      <c r="F122" s="200" t="s">
        <v>604</v>
      </c>
      <c r="G122" s="201" t="s">
        <v>204</v>
      </c>
      <c r="H122" s="202">
        <v>8</v>
      </c>
      <c r="I122" s="203"/>
      <c r="J122" s="204">
        <f>ROUND(I122*H122,2)</f>
        <v>0</v>
      </c>
      <c r="K122" s="200" t="s">
        <v>212</v>
      </c>
      <c r="L122" s="205"/>
      <c r="M122" s="206" t="s">
        <v>32</v>
      </c>
      <c r="N122" s="207" t="s">
        <v>47</v>
      </c>
      <c r="O122" s="85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0" t="s">
        <v>213</v>
      </c>
      <c r="AT122" s="210" t="s">
        <v>201</v>
      </c>
      <c r="AU122" s="210" t="s">
        <v>76</v>
      </c>
      <c r="AY122" s="17" t="s">
        <v>206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7" t="s">
        <v>83</v>
      </c>
      <c r="BK122" s="211">
        <f>ROUND(I122*H122,2)</f>
        <v>0</v>
      </c>
      <c r="BL122" s="17" t="s">
        <v>214</v>
      </c>
      <c r="BM122" s="210" t="s">
        <v>1966</v>
      </c>
    </row>
    <row r="123" s="2" customFormat="1" ht="24" customHeight="1">
      <c r="A123" s="39"/>
      <c r="B123" s="40"/>
      <c r="C123" s="198" t="s">
        <v>359</v>
      </c>
      <c r="D123" s="198" t="s">
        <v>201</v>
      </c>
      <c r="E123" s="199" t="s">
        <v>607</v>
      </c>
      <c r="F123" s="200" t="s">
        <v>608</v>
      </c>
      <c r="G123" s="201" t="s">
        <v>204</v>
      </c>
      <c r="H123" s="202">
        <v>1</v>
      </c>
      <c r="I123" s="203"/>
      <c r="J123" s="204">
        <f>ROUND(I123*H123,2)</f>
        <v>0</v>
      </c>
      <c r="K123" s="200" t="s">
        <v>212</v>
      </c>
      <c r="L123" s="205"/>
      <c r="M123" s="206" t="s">
        <v>32</v>
      </c>
      <c r="N123" s="207" t="s">
        <v>47</v>
      </c>
      <c r="O123" s="85"/>
      <c r="P123" s="208">
        <f>O123*H123</f>
        <v>0</v>
      </c>
      <c r="Q123" s="208">
        <v>0</v>
      </c>
      <c r="R123" s="208">
        <f>Q123*H123</f>
        <v>0</v>
      </c>
      <c r="S123" s="208">
        <v>0</v>
      </c>
      <c r="T123" s="20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0" t="s">
        <v>213</v>
      </c>
      <c r="AT123" s="210" t="s">
        <v>201</v>
      </c>
      <c r="AU123" s="210" t="s">
        <v>76</v>
      </c>
      <c r="AY123" s="17" t="s">
        <v>206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7" t="s">
        <v>83</v>
      </c>
      <c r="BK123" s="211">
        <f>ROUND(I123*H123,2)</f>
        <v>0</v>
      </c>
      <c r="BL123" s="17" t="s">
        <v>214</v>
      </c>
      <c r="BM123" s="210" t="s">
        <v>1967</v>
      </c>
    </row>
    <row r="124" s="2" customFormat="1" ht="24" customHeight="1">
      <c r="A124" s="39"/>
      <c r="B124" s="40"/>
      <c r="C124" s="198" t="s">
        <v>363</v>
      </c>
      <c r="D124" s="198" t="s">
        <v>201</v>
      </c>
      <c r="E124" s="199" t="s">
        <v>611</v>
      </c>
      <c r="F124" s="200" t="s">
        <v>612</v>
      </c>
      <c r="G124" s="201" t="s">
        <v>204</v>
      </c>
      <c r="H124" s="202">
        <v>8</v>
      </c>
      <c r="I124" s="203"/>
      <c r="J124" s="204">
        <f>ROUND(I124*H124,2)</f>
        <v>0</v>
      </c>
      <c r="K124" s="200" t="s">
        <v>212</v>
      </c>
      <c r="L124" s="205"/>
      <c r="M124" s="206" t="s">
        <v>32</v>
      </c>
      <c r="N124" s="207" t="s">
        <v>47</v>
      </c>
      <c r="O124" s="85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0" t="s">
        <v>213</v>
      </c>
      <c r="AT124" s="210" t="s">
        <v>201</v>
      </c>
      <c r="AU124" s="210" t="s">
        <v>76</v>
      </c>
      <c r="AY124" s="17" t="s">
        <v>206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7" t="s">
        <v>83</v>
      </c>
      <c r="BK124" s="211">
        <f>ROUND(I124*H124,2)</f>
        <v>0</v>
      </c>
      <c r="BL124" s="17" t="s">
        <v>214</v>
      </c>
      <c r="BM124" s="210" t="s">
        <v>1968</v>
      </c>
    </row>
    <row r="125" s="2" customFormat="1" ht="24" customHeight="1">
      <c r="A125" s="39"/>
      <c r="B125" s="40"/>
      <c r="C125" s="198" t="s">
        <v>367</v>
      </c>
      <c r="D125" s="198" t="s">
        <v>201</v>
      </c>
      <c r="E125" s="199" t="s">
        <v>304</v>
      </c>
      <c r="F125" s="200" t="s">
        <v>305</v>
      </c>
      <c r="G125" s="201" t="s">
        <v>204</v>
      </c>
      <c r="H125" s="202">
        <v>1</v>
      </c>
      <c r="I125" s="203"/>
      <c r="J125" s="204">
        <f>ROUND(I125*H125,2)</f>
        <v>0</v>
      </c>
      <c r="K125" s="200" t="s">
        <v>212</v>
      </c>
      <c r="L125" s="205"/>
      <c r="M125" s="206" t="s">
        <v>32</v>
      </c>
      <c r="N125" s="207" t="s">
        <v>47</v>
      </c>
      <c r="O125" s="85"/>
      <c r="P125" s="208">
        <f>O125*H125</f>
        <v>0</v>
      </c>
      <c r="Q125" s="208">
        <v>0</v>
      </c>
      <c r="R125" s="208">
        <f>Q125*H125</f>
        <v>0</v>
      </c>
      <c r="S125" s="208">
        <v>0</v>
      </c>
      <c r="T125" s="20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0" t="s">
        <v>213</v>
      </c>
      <c r="AT125" s="210" t="s">
        <v>201</v>
      </c>
      <c r="AU125" s="210" t="s">
        <v>76</v>
      </c>
      <c r="AY125" s="17" t="s">
        <v>206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7" t="s">
        <v>83</v>
      </c>
      <c r="BK125" s="211">
        <f>ROUND(I125*H125,2)</f>
        <v>0</v>
      </c>
      <c r="BL125" s="17" t="s">
        <v>214</v>
      </c>
      <c r="BM125" s="210" t="s">
        <v>1969</v>
      </c>
    </row>
    <row r="126" s="2" customFormat="1" ht="24" customHeight="1">
      <c r="A126" s="39"/>
      <c r="B126" s="40"/>
      <c r="C126" s="198" t="s">
        <v>371</v>
      </c>
      <c r="D126" s="198" t="s">
        <v>201</v>
      </c>
      <c r="E126" s="199" t="s">
        <v>308</v>
      </c>
      <c r="F126" s="200" t="s">
        <v>309</v>
      </c>
      <c r="G126" s="201" t="s">
        <v>239</v>
      </c>
      <c r="H126" s="202">
        <v>3280</v>
      </c>
      <c r="I126" s="203"/>
      <c r="J126" s="204">
        <f>ROUND(I126*H126,2)</f>
        <v>0</v>
      </c>
      <c r="K126" s="200" t="s">
        <v>212</v>
      </c>
      <c r="L126" s="205"/>
      <c r="M126" s="206" t="s">
        <v>32</v>
      </c>
      <c r="N126" s="207" t="s">
        <v>47</v>
      </c>
      <c r="O126" s="85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0" t="s">
        <v>213</v>
      </c>
      <c r="AT126" s="210" t="s">
        <v>201</v>
      </c>
      <c r="AU126" s="210" t="s">
        <v>76</v>
      </c>
      <c r="AY126" s="17" t="s">
        <v>206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7" t="s">
        <v>83</v>
      </c>
      <c r="BK126" s="211">
        <f>ROUND(I126*H126,2)</f>
        <v>0</v>
      </c>
      <c r="BL126" s="17" t="s">
        <v>214</v>
      </c>
      <c r="BM126" s="210" t="s">
        <v>1970</v>
      </c>
    </row>
    <row r="127" s="2" customFormat="1" ht="24" customHeight="1">
      <c r="A127" s="39"/>
      <c r="B127" s="40"/>
      <c r="C127" s="198" t="s">
        <v>375</v>
      </c>
      <c r="D127" s="198" t="s">
        <v>201</v>
      </c>
      <c r="E127" s="199" t="s">
        <v>312</v>
      </c>
      <c r="F127" s="200" t="s">
        <v>313</v>
      </c>
      <c r="G127" s="201" t="s">
        <v>204</v>
      </c>
      <c r="H127" s="202">
        <v>20</v>
      </c>
      <c r="I127" s="203"/>
      <c r="J127" s="204">
        <f>ROUND(I127*H127,2)</f>
        <v>0</v>
      </c>
      <c r="K127" s="200" t="s">
        <v>212</v>
      </c>
      <c r="L127" s="205"/>
      <c r="M127" s="206" t="s">
        <v>32</v>
      </c>
      <c r="N127" s="207" t="s">
        <v>47</v>
      </c>
      <c r="O127" s="85"/>
      <c r="P127" s="208">
        <f>O127*H127</f>
        <v>0</v>
      </c>
      <c r="Q127" s="208">
        <v>0</v>
      </c>
      <c r="R127" s="208">
        <f>Q127*H127</f>
        <v>0</v>
      </c>
      <c r="S127" s="208">
        <v>0</v>
      </c>
      <c r="T127" s="20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0" t="s">
        <v>213</v>
      </c>
      <c r="AT127" s="210" t="s">
        <v>201</v>
      </c>
      <c r="AU127" s="210" t="s">
        <v>76</v>
      </c>
      <c r="AY127" s="17" t="s">
        <v>206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7" t="s">
        <v>83</v>
      </c>
      <c r="BK127" s="211">
        <f>ROUND(I127*H127,2)</f>
        <v>0</v>
      </c>
      <c r="BL127" s="17" t="s">
        <v>214</v>
      </c>
      <c r="BM127" s="210" t="s">
        <v>1971</v>
      </c>
    </row>
    <row r="128" s="2" customFormat="1" ht="36" customHeight="1">
      <c r="A128" s="39"/>
      <c r="B128" s="40"/>
      <c r="C128" s="198" t="s">
        <v>379</v>
      </c>
      <c r="D128" s="198" t="s">
        <v>201</v>
      </c>
      <c r="E128" s="199" t="s">
        <v>316</v>
      </c>
      <c r="F128" s="200" t="s">
        <v>317</v>
      </c>
      <c r="G128" s="201" t="s">
        <v>204</v>
      </c>
      <c r="H128" s="202">
        <v>1</v>
      </c>
      <c r="I128" s="203"/>
      <c r="J128" s="204">
        <f>ROUND(I128*H128,2)</f>
        <v>0</v>
      </c>
      <c r="K128" s="200" t="s">
        <v>212</v>
      </c>
      <c r="L128" s="205"/>
      <c r="M128" s="206" t="s">
        <v>32</v>
      </c>
      <c r="N128" s="207" t="s">
        <v>47</v>
      </c>
      <c r="O128" s="85"/>
      <c r="P128" s="208">
        <f>O128*H128</f>
        <v>0</v>
      </c>
      <c r="Q128" s="208">
        <v>0</v>
      </c>
      <c r="R128" s="208">
        <f>Q128*H128</f>
        <v>0</v>
      </c>
      <c r="S128" s="208">
        <v>0</v>
      </c>
      <c r="T128" s="20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0" t="s">
        <v>205</v>
      </c>
      <c r="AT128" s="210" t="s">
        <v>201</v>
      </c>
      <c r="AU128" s="210" t="s">
        <v>76</v>
      </c>
      <c r="AY128" s="17" t="s">
        <v>206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7" t="s">
        <v>83</v>
      </c>
      <c r="BK128" s="211">
        <f>ROUND(I128*H128,2)</f>
        <v>0</v>
      </c>
      <c r="BL128" s="17" t="s">
        <v>205</v>
      </c>
      <c r="BM128" s="210" t="s">
        <v>1972</v>
      </c>
    </row>
    <row r="129" s="2" customFormat="1" ht="24" customHeight="1">
      <c r="A129" s="39"/>
      <c r="B129" s="40"/>
      <c r="C129" s="198" t="s">
        <v>383</v>
      </c>
      <c r="D129" s="198" t="s">
        <v>201</v>
      </c>
      <c r="E129" s="199" t="s">
        <v>320</v>
      </c>
      <c r="F129" s="200" t="s">
        <v>321</v>
      </c>
      <c r="G129" s="201" t="s">
        <v>322</v>
      </c>
      <c r="H129" s="202">
        <v>1</v>
      </c>
      <c r="I129" s="203"/>
      <c r="J129" s="204">
        <f>ROUND(I129*H129,2)</f>
        <v>0</v>
      </c>
      <c r="K129" s="200" t="s">
        <v>212</v>
      </c>
      <c r="L129" s="205"/>
      <c r="M129" s="206" t="s">
        <v>32</v>
      </c>
      <c r="N129" s="207" t="s">
        <v>47</v>
      </c>
      <c r="O129" s="85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0" t="s">
        <v>205</v>
      </c>
      <c r="AT129" s="210" t="s">
        <v>201</v>
      </c>
      <c r="AU129" s="210" t="s">
        <v>76</v>
      </c>
      <c r="AY129" s="17" t="s">
        <v>206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7" t="s">
        <v>83</v>
      </c>
      <c r="BK129" s="211">
        <f>ROUND(I129*H129,2)</f>
        <v>0</v>
      </c>
      <c r="BL129" s="17" t="s">
        <v>205</v>
      </c>
      <c r="BM129" s="210" t="s">
        <v>1973</v>
      </c>
    </row>
    <row r="130" s="2" customFormat="1" ht="24" customHeight="1">
      <c r="A130" s="39"/>
      <c r="B130" s="40"/>
      <c r="C130" s="198" t="s">
        <v>387</v>
      </c>
      <c r="D130" s="198" t="s">
        <v>201</v>
      </c>
      <c r="E130" s="199" t="s">
        <v>325</v>
      </c>
      <c r="F130" s="200" t="s">
        <v>326</v>
      </c>
      <c r="G130" s="201" t="s">
        <v>204</v>
      </c>
      <c r="H130" s="202">
        <v>2</v>
      </c>
      <c r="I130" s="203"/>
      <c r="J130" s="204">
        <f>ROUND(I130*H130,2)</f>
        <v>0</v>
      </c>
      <c r="K130" s="200" t="s">
        <v>212</v>
      </c>
      <c r="L130" s="205"/>
      <c r="M130" s="206" t="s">
        <v>32</v>
      </c>
      <c r="N130" s="207" t="s">
        <v>47</v>
      </c>
      <c r="O130" s="85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0" t="s">
        <v>213</v>
      </c>
      <c r="AT130" s="210" t="s">
        <v>201</v>
      </c>
      <c r="AU130" s="210" t="s">
        <v>76</v>
      </c>
      <c r="AY130" s="17" t="s">
        <v>206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7" t="s">
        <v>83</v>
      </c>
      <c r="BK130" s="211">
        <f>ROUND(I130*H130,2)</f>
        <v>0</v>
      </c>
      <c r="BL130" s="17" t="s">
        <v>214</v>
      </c>
      <c r="BM130" s="210" t="s">
        <v>1974</v>
      </c>
    </row>
    <row r="131" s="2" customFormat="1" ht="24" customHeight="1">
      <c r="A131" s="39"/>
      <c r="B131" s="40"/>
      <c r="C131" s="198" t="s">
        <v>391</v>
      </c>
      <c r="D131" s="198" t="s">
        <v>201</v>
      </c>
      <c r="E131" s="199" t="s">
        <v>329</v>
      </c>
      <c r="F131" s="200" t="s">
        <v>330</v>
      </c>
      <c r="G131" s="201" t="s">
        <v>331</v>
      </c>
      <c r="H131" s="202">
        <v>3</v>
      </c>
      <c r="I131" s="203"/>
      <c r="J131" s="204">
        <f>ROUND(I131*H131,2)</f>
        <v>0</v>
      </c>
      <c r="K131" s="200" t="s">
        <v>212</v>
      </c>
      <c r="L131" s="205"/>
      <c r="M131" s="206" t="s">
        <v>32</v>
      </c>
      <c r="N131" s="207" t="s">
        <v>47</v>
      </c>
      <c r="O131" s="85"/>
      <c r="P131" s="208">
        <f>O131*H131</f>
        <v>0</v>
      </c>
      <c r="Q131" s="208">
        <v>1</v>
      </c>
      <c r="R131" s="208">
        <f>Q131*H131</f>
        <v>3</v>
      </c>
      <c r="S131" s="208">
        <v>0</v>
      </c>
      <c r="T131" s="20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0" t="s">
        <v>213</v>
      </c>
      <c r="AT131" s="210" t="s">
        <v>201</v>
      </c>
      <c r="AU131" s="210" t="s">
        <v>76</v>
      </c>
      <c r="AY131" s="17" t="s">
        <v>206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7" t="s">
        <v>83</v>
      </c>
      <c r="BK131" s="211">
        <f>ROUND(I131*H131,2)</f>
        <v>0</v>
      </c>
      <c r="BL131" s="17" t="s">
        <v>214</v>
      </c>
      <c r="BM131" s="210" t="s">
        <v>1975</v>
      </c>
    </row>
    <row r="132" s="2" customFormat="1" ht="24" customHeight="1">
      <c r="A132" s="39"/>
      <c r="B132" s="40"/>
      <c r="C132" s="198" t="s">
        <v>395</v>
      </c>
      <c r="D132" s="198" t="s">
        <v>201</v>
      </c>
      <c r="E132" s="199" t="s">
        <v>334</v>
      </c>
      <c r="F132" s="200" t="s">
        <v>335</v>
      </c>
      <c r="G132" s="201" t="s">
        <v>204</v>
      </c>
      <c r="H132" s="202">
        <v>1</v>
      </c>
      <c r="I132" s="203"/>
      <c r="J132" s="204">
        <f>ROUND(I132*H132,2)</f>
        <v>0</v>
      </c>
      <c r="K132" s="200" t="s">
        <v>212</v>
      </c>
      <c r="L132" s="205"/>
      <c r="M132" s="206" t="s">
        <v>32</v>
      </c>
      <c r="N132" s="207" t="s">
        <v>47</v>
      </c>
      <c r="O132" s="85"/>
      <c r="P132" s="208">
        <f>O132*H132</f>
        <v>0</v>
      </c>
      <c r="Q132" s="208">
        <v>0</v>
      </c>
      <c r="R132" s="208">
        <f>Q132*H132</f>
        <v>0</v>
      </c>
      <c r="S132" s="208">
        <v>0</v>
      </c>
      <c r="T132" s="20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0" t="s">
        <v>213</v>
      </c>
      <c r="AT132" s="210" t="s">
        <v>201</v>
      </c>
      <c r="AU132" s="210" t="s">
        <v>76</v>
      </c>
      <c r="AY132" s="17" t="s">
        <v>206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7" t="s">
        <v>83</v>
      </c>
      <c r="BK132" s="211">
        <f>ROUND(I132*H132,2)</f>
        <v>0</v>
      </c>
      <c r="BL132" s="17" t="s">
        <v>214</v>
      </c>
      <c r="BM132" s="210" t="s">
        <v>1976</v>
      </c>
    </row>
    <row r="133" s="2" customFormat="1" ht="24" customHeight="1">
      <c r="A133" s="39"/>
      <c r="B133" s="40"/>
      <c r="C133" s="198" t="s">
        <v>399</v>
      </c>
      <c r="D133" s="198" t="s">
        <v>201</v>
      </c>
      <c r="E133" s="199" t="s">
        <v>338</v>
      </c>
      <c r="F133" s="200" t="s">
        <v>339</v>
      </c>
      <c r="G133" s="201" t="s">
        <v>204</v>
      </c>
      <c r="H133" s="202">
        <v>1</v>
      </c>
      <c r="I133" s="203"/>
      <c r="J133" s="204">
        <f>ROUND(I133*H133,2)</f>
        <v>0</v>
      </c>
      <c r="K133" s="200" t="s">
        <v>212</v>
      </c>
      <c r="L133" s="205"/>
      <c r="M133" s="206" t="s">
        <v>32</v>
      </c>
      <c r="N133" s="207" t="s">
        <v>47</v>
      </c>
      <c r="O133" s="85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0" t="s">
        <v>213</v>
      </c>
      <c r="AT133" s="210" t="s">
        <v>201</v>
      </c>
      <c r="AU133" s="210" t="s">
        <v>76</v>
      </c>
      <c r="AY133" s="17" t="s">
        <v>206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7" t="s">
        <v>83</v>
      </c>
      <c r="BK133" s="211">
        <f>ROUND(I133*H133,2)</f>
        <v>0</v>
      </c>
      <c r="BL133" s="17" t="s">
        <v>214</v>
      </c>
      <c r="BM133" s="210" t="s">
        <v>1977</v>
      </c>
    </row>
    <row r="134" s="2" customFormat="1" ht="24" customHeight="1">
      <c r="A134" s="39"/>
      <c r="B134" s="40"/>
      <c r="C134" s="198" t="s">
        <v>403</v>
      </c>
      <c r="D134" s="198" t="s">
        <v>201</v>
      </c>
      <c r="E134" s="199" t="s">
        <v>342</v>
      </c>
      <c r="F134" s="200" t="s">
        <v>343</v>
      </c>
      <c r="G134" s="201" t="s">
        <v>344</v>
      </c>
      <c r="H134" s="202">
        <v>150</v>
      </c>
      <c r="I134" s="203"/>
      <c r="J134" s="204">
        <f>ROUND(I134*H134,2)</f>
        <v>0</v>
      </c>
      <c r="K134" s="200" t="s">
        <v>212</v>
      </c>
      <c r="L134" s="205"/>
      <c r="M134" s="206" t="s">
        <v>32</v>
      </c>
      <c r="N134" s="207" t="s">
        <v>47</v>
      </c>
      <c r="O134" s="85"/>
      <c r="P134" s="208">
        <f>O134*H134</f>
        <v>0</v>
      </c>
      <c r="Q134" s="208">
        <v>0</v>
      </c>
      <c r="R134" s="208">
        <f>Q134*H134</f>
        <v>0</v>
      </c>
      <c r="S134" s="208">
        <v>0</v>
      </c>
      <c r="T134" s="20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0" t="s">
        <v>213</v>
      </c>
      <c r="AT134" s="210" t="s">
        <v>201</v>
      </c>
      <c r="AU134" s="210" t="s">
        <v>76</v>
      </c>
      <c r="AY134" s="17" t="s">
        <v>206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17" t="s">
        <v>83</v>
      </c>
      <c r="BK134" s="211">
        <f>ROUND(I134*H134,2)</f>
        <v>0</v>
      </c>
      <c r="BL134" s="17" t="s">
        <v>214</v>
      </c>
      <c r="BM134" s="210" t="s">
        <v>1978</v>
      </c>
    </row>
    <row r="135" s="2" customFormat="1" ht="24" customHeight="1">
      <c r="A135" s="39"/>
      <c r="B135" s="40"/>
      <c r="C135" s="198" t="s">
        <v>407</v>
      </c>
      <c r="D135" s="198" t="s">
        <v>201</v>
      </c>
      <c r="E135" s="199" t="s">
        <v>347</v>
      </c>
      <c r="F135" s="200" t="s">
        <v>348</v>
      </c>
      <c r="G135" s="201" t="s">
        <v>204</v>
      </c>
      <c r="H135" s="202">
        <v>4</v>
      </c>
      <c r="I135" s="203"/>
      <c r="J135" s="204">
        <f>ROUND(I135*H135,2)</f>
        <v>0</v>
      </c>
      <c r="K135" s="200" t="s">
        <v>212</v>
      </c>
      <c r="L135" s="205"/>
      <c r="M135" s="206" t="s">
        <v>32</v>
      </c>
      <c r="N135" s="207" t="s">
        <v>47</v>
      </c>
      <c r="O135" s="85"/>
      <c r="P135" s="208">
        <f>O135*H135</f>
        <v>0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0" t="s">
        <v>213</v>
      </c>
      <c r="AT135" s="210" t="s">
        <v>201</v>
      </c>
      <c r="AU135" s="210" t="s">
        <v>76</v>
      </c>
      <c r="AY135" s="17" t="s">
        <v>206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7" t="s">
        <v>83</v>
      </c>
      <c r="BK135" s="211">
        <f>ROUND(I135*H135,2)</f>
        <v>0</v>
      </c>
      <c r="BL135" s="17" t="s">
        <v>214</v>
      </c>
      <c r="BM135" s="210" t="s">
        <v>1979</v>
      </c>
    </row>
    <row r="136" s="2" customFormat="1" ht="24" customHeight="1">
      <c r="A136" s="39"/>
      <c r="B136" s="40"/>
      <c r="C136" s="198" t="s">
        <v>411</v>
      </c>
      <c r="D136" s="198" t="s">
        <v>201</v>
      </c>
      <c r="E136" s="199" t="s">
        <v>351</v>
      </c>
      <c r="F136" s="200" t="s">
        <v>352</v>
      </c>
      <c r="G136" s="201" t="s">
        <v>204</v>
      </c>
      <c r="H136" s="202">
        <v>1</v>
      </c>
      <c r="I136" s="203"/>
      <c r="J136" s="204">
        <f>ROUND(I136*H136,2)</f>
        <v>0</v>
      </c>
      <c r="K136" s="200" t="s">
        <v>212</v>
      </c>
      <c r="L136" s="205"/>
      <c r="M136" s="206" t="s">
        <v>32</v>
      </c>
      <c r="N136" s="207" t="s">
        <v>47</v>
      </c>
      <c r="O136" s="85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0" t="s">
        <v>205</v>
      </c>
      <c r="AT136" s="210" t="s">
        <v>201</v>
      </c>
      <c r="AU136" s="210" t="s">
        <v>76</v>
      </c>
      <c r="AY136" s="17" t="s">
        <v>206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7" t="s">
        <v>83</v>
      </c>
      <c r="BK136" s="211">
        <f>ROUND(I136*H136,2)</f>
        <v>0</v>
      </c>
      <c r="BL136" s="17" t="s">
        <v>205</v>
      </c>
      <c r="BM136" s="210" t="s">
        <v>1980</v>
      </c>
    </row>
    <row r="137" s="2" customFormat="1" ht="24" customHeight="1">
      <c r="A137" s="39"/>
      <c r="B137" s="40"/>
      <c r="C137" s="198" t="s">
        <v>415</v>
      </c>
      <c r="D137" s="198" t="s">
        <v>201</v>
      </c>
      <c r="E137" s="199" t="s">
        <v>355</v>
      </c>
      <c r="F137" s="200" t="s">
        <v>356</v>
      </c>
      <c r="G137" s="201" t="s">
        <v>204</v>
      </c>
      <c r="H137" s="202">
        <v>11</v>
      </c>
      <c r="I137" s="203"/>
      <c r="J137" s="204">
        <f>ROUND(I137*H137,2)</f>
        <v>0</v>
      </c>
      <c r="K137" s="200" t="s">
        <v>212</v>
      </c>
      <c r="L137" s="205"/>
      <c r="M137" s="206" t="s">
        <v>32</v>
      </c>
      <c r="N137" s="207" t="s">
        <v>47</v>
      </c>
      <c r="O137" s="85"/>
      <c r="P137" s="208">
        <f>O137*H137</f>
        <v>0</v>
      </c>
      <c r="Q137" s="208">
        <v>0</v>
      </c>
      <c r="R137" s="208">
        <f>Q137*H137</f>
        <v>0</v>
      </c>
      <c r="S137" s="208">
        <v>0</v>
      </c>
      <c r="T137" s="20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0" t="s">
        <v>213</v>
      </c>
      <c r="AT137" s="210" t="s">
        <v>201</v>
      </c>
      <c r="AU137" s="210" t="s">
        <v>76</v>
      </c>
      <c r="AY137" s="17" t="s">
        <v>206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7" t="s">
        <v>83</v>
      </c>
      <c r="BK137" s="211">
        <f>ROUND(I137*H137,2)</f>
        <v>0</v>
      </c>
      <c r="BL137" s="17" t="s">
        <v>214</v>
      </c>
      <c r="BM137" s="210" t="s">
        <v>1981</v>
      </c>
    </row>
    <row r="138" s="2" customFormat="1">
      <c r="A138" s="39"/>
      <c r="B138" s="40"/>
      <c r="C138" s="41"/>
      <c r="D138" s="212" t="s">
        <v>208</v>
      </c>
      <c r="E138" s="41"/>
      <c r="F138" s="213" t="s">
        <v>358</v>
      </c>
      <c r="G138" s="41"/>
      <c r="H138" s="41"/>
      <c r="I138" s="147"/>
      <c r="J138" s="41"/>
      <c r="K138" s="41"/>
      <c r="L138" s="45"/>
      <c r="M138" s="214"/>
      <c r="N138" s="215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7" t="s">
        <v>208</v>
      </c>
      <c r="AU138" s="17" t="s">
        <v>76</v>
      </c>
    </row>
    <row r="139" s="2" customFormat="1" ht="24" customHeight="1">
      <c r="A139" s="39"/>
      <c r="B139" s="40"/>
      <c r="C139" s="198" t="s">
        <v>419</v>
      </c>
      <c r="D139" s="198" t="s">
        <v>201</v>
      </c>
      <c r="E139" s="199" t="s">
        <v>360</v>
      </c>
      <c r="F139" s="200" t="s">
        <v>361</v>
      </c>
      <c r="G139" s="201" t="s">
        <v>239</v>
      </c>
      <c r="H139" s="202">
        <v>4</v>
      </c>
      <c r="I139" s="203"/>
      <c r="J139" s="204">
        <f>ROUND(I139*H139,2)</f>
        <v>0</v>
      </c>
      <c r="K139" s="200" t="s">
        <v>212</v>
      </c>
      <c r="L139" s="205"/>
      <c r="M139" s="206" t="s">
        <v>32</v>
      </c>
      <c r="N139" s="207" t="s">
        <v>47</v>
      </c>
      <c r="O139" s="85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0" t="s">
        <v>213</v>
      </c>
      <c r="AT139" s="210" t="s">
        <v>201</v>
      </c>
      <c r="AU139" s="210" t="s">
        <v>76</v>
      </c>
      <c r="AY139" s="17" t="s">
        <v>206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7" t="s">
        <v>83</v>
      </c>
      <c r="BK139" s="211">
        <f>ROUND(I139*H139,2)</f>
        <v>0</v>
      </c>
      <c r="BL139" s="17" t="s">
        <v>214</v>
      </c>
      <c r="BM139" s="210" t="s">
        <v>1982</v>
      </c>
    </row>
    <row r="140" s="2" customFormat="1" ht="24" customHeight="1">
      <c r="A140" s="39"/>
      <c r="B140" s="40"/>
      <c r="C140" s="198" t="s">
        <v>423</v>
      </c>
      <c r="D140" s="198" t="s">
        <v>201</v>
      </c>
      <c r="E140" s="199" t="s">
        <v>364</v>
      </c>
      <c r="F140" s="200" t="s">
        <v>365</v>
      </c>
      <c r="G140" s="201" t="s">
        <v>204</v>
      </c>
      <c r="H140" s="202">
        <v>4</v>
      </c>
      <c r="I140" s="203"/>
      <c r="J140" s="204">
        <f>ROUND(I140*H140,2)</f>
        <v>0</v>
      </c>
      <c r="K140" s="200" t="s">
        <v>212</v>
      </c>
      <c r="L140" s="205"/>
      <c r="M140" s="206" t="s">
        <v>32</v>
      </c>
      <c r="N140" s="207" t="s">
        <v>47</v>
      </c>
      <c r="O140" s="85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0" t="s">
        <v>213</v>
      </c>
      <c r="AT140" s="210" t="s">
        <v>201</v>
      </c>
      <c r="AU140" s="210" t="s">
        <v>76</v>
      </c>
      <c r="AY140" s="17" t="s">
        <v>206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17" t="s">
        <v>83</v>
      </c>
      <c r="BK140" s="211">
        <f>ROUND(I140*H140,2)</f>
        <v>0</v>
      </c>
      <c r="BL140" s="17" t="s">
        <v>214</v>
      </c>
      <c r="BM140" s="210" t="s">
        <v>1983</v>
      </c>
    </row>
    <row r="141" s="2" customFormat="1" ht="24" customHeight="1">
      <c r="A141" s="39"/>
      <c r="B141" s="40"/>
      <c r="C141" s="198" t="s">
        <v>427</v>
      </c>
      <c r="D141" s="198" t="s">
        <v>201</v>
      </c>
      <c r="E141" s="199" t="s">
        <v>368</v>
      </c>
      <c r="F141" s="200" t="s">
        <v>369</v>
      </c>
      <c r="G141" s="201" t="s">
        <v>204</v>
      </c>
      <c r="H141" s="202">
        <v>8</v>
      </c>
      <c r="I141" s="203"/>
      <c r="J141" s="204">
        <f>ROUND(I141*H141,2)</f>
        <v>0</v>
      </c>
      <c r="K141" s="200" t="s">
        <v>212</v>
      </c>
      <c r="L141" s="205"/>
      <c r="M141" s="206" t="s">
        <v>32</v>
      </c>
      <c r="N141" s="207" t="s">
        <v>47</v>
      </c>
      <c r="O141" s="85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0" t="s">
        <v>213</v>
      </c>
      <c r="AT141" s="210" t="s">
        <v>201</v>
      </c>
      <c r="AU141" s="210" t="s">
        <v>76</v>
      </c>
      <c r="AY141" s="17" t="s">
        <v>206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7" t="s">
        <v>83</v>
      </c>
      <c r="BK141" s="211">
        <f>ROUND(I141*H141,2)</f>
        <v>0</v>
      </c>
      <c r="BL141" s="17" t="s">
        <v>214</v>
      </c>
      <c r="BM141" s="210" t="s">
        <v>1984</v>
      </c>
    </row>
    <row r="142" s="2" customFormat="1" ht="24" customHeight="1">
      <c r="A142" s="39"/>
      <c r="B142" s="40"/>
      <c r="C142" s="198" t="s">
        <v>431</v>
      </c>
      <c r="D142" s="198" t="s">
        <v>201</v>
      </c>
      <c r="E142" s="199" t="s">
        <v>372</v>
      </c>
      <c r="F142" s="200" t="s">
        <v>373</v>
      </c>
      <c r="G142" s="201" t="s">
        <v>204</v>
      </c>
      <c r="H142" s="202">
        <v>1</v>
      </c>
      <c r="I142" s="203"/>
      <c r="J142" s="204">
        <f>ROUND(I142*H142,2)</f>
        <v>0</v>
      </c>
      <c r="K142" s="200" t="s">
        <v>212</v>
      </c>
      <c r="L142" s="205"/>
      <c r="M142" s="206" t="s">
        <v>32</v>
      </c>
      <c r="N142" s="207" t="s">
        <v>47</v>
      </c>
      <c r="O142" s="85"/>
      <c r="P142" s="208">
        <f>O142*H142</f>
        <v>0</v>
      </c>
      <c r="Q142" s="208">
        <v>0</v>
      </c>
      <c r="R142" s="208">
        <f>Q142*H142</f>
        <v>0</v>
      </c>
      <c r="S142" s="208">
        <v>0</v>
      </c>
      <c r="T142" s="20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0" t="s">
        <v>213</v>
      </c>
      <c r="AT142" s="210" t="s">
        <v>201</v>
      </c>
      <c r="AU142" s="210" t="s">
        <v>76</v>
      </c>
      <c r="AY142" s="17" t="s">
        <v>206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7" t="s">
        <v>83</v>
      </c>
      <c r="BK142" s="211">
        <f>ROUND(I142*H142,2)</f>
        <v>0</v>
      </c>
      <c r="BL142" s="17" t="s">
        <v>214</v>
      </c>
      <c r="BM142" s="210" t="s">
        <v>1985</v>
      </c>
    </row>
    <row r="143" s="2" customFormat="1" ht="24" customHeight="1">
      <c r="A143" s="39"/>
      <c r="B143" s="40"/>
      <c r="C143" s="198" t="s">
        <v>435</v>
      </c>
      <c r="D143" s="198" t="s">
        <v>201</v>
      </c>
      <c r="E143" s="199" t="s">
        <v>376</v>
      </c>
      <c r="F143" s="200" t="s">
        <v>377</v>
      </c>
      <c r="G143" s="201" t="s">
        <v>204</v>
      </c>
      <c r="H143" s="202">
        <v>1</v>
      </c>
      <c r="I143" s="203"/>
      <c r="J143" s="204">
        <f>ROUND(I143*H143,2)</f>
        <v>0</v>
      </c>
      <c r="K143" s="200" t="s">
        <v>212</v>
      </c>
      <c r="L143" s="205"/>
      <c r="M143" s="206" t="s">
        <v>32</v>
      </c>
      <c r="N143" s="207" t="s">
        <v>47</v>
      </c>
      <c r="O143" s="85"/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0" t="s">
        <v>213</v>
      </c>
      <c r="AT143" s="210" t="s">
        <v>201</v>
      </c>
      <c r="AU143" s="210" t="s">
        <v>76</v>
      </c>
      <c r="AY143" s="17" t="s">
        <v>206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7" t="s">
        <v>83</v>
      </c>
      <c r="BK143" s="211">
        <f>ROUND(I143*H143,2)</f>
        <v>0</v>
      </c>
      <c r="BL143" s="17" t="s">
        <v>214</v>
      </c>
      <c r="BM143" s="210" t="s">
        <v>1986</v>
      </c>
    </row>
    <row r="144" s="2" customFormat="1" ht="24" customHeight="1">
      <c r="A144" s="39"/>
      <c r="B144" s="40"/>
      <c r="C144" s="198" t="s">
        <v>439</v>
      </c>
      <c r="D144" s="198" t="s">
        <v>201</v>
      </c>
      <c r="E144" s="199" t="s">
        <v>380</v>
      </c>
      <c r="F144" s="200" t="s">
        <v>381</v>
      </c>
      <c r="G144" s="201" t="s">
        <v>204</v>
      </c>
      <c r="H144" s="202">
        <v>1</v>
      </c>
      <c r="I144" s="203"/>
      <c r="J144" s="204">
        <f>ROUND(I144*H144,2)</f>
        <v>0</v>
      </c>
      <c r="K144" s="200" t="s">
        <v>212</v>
      </c>
      <c r="L144" s="205"/>
      <c r="M144" s="206" t="s">
        <v>32</v>
      </c>
      <c r="N144" s="207" t="s">
        <v>47</v>
      </c>
      <c r="O144" s="85"/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0" t="s">
        <v>205</v>
      </c>
      <c r="AT144" s="210" t="s">
        <v>201</v>
      </c>
      <c r="AU144" s="210" t="s">
        <v>76</v>
      </c>
      <c r="AY144" s="17" t="s">
        <v>206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17" t="s">
        <v>83</v>
      </c>
      <c r="BK144" s="211">
        <f>ROUND(I144*H144,2)</f>
        <v>0</v>
      </c>
      <c r="BL144" s="17" t="s">
        <v>205</v>
      </c>
      <c r="BM144" s="210" t="s">
        <v>1987</v>
      </c>
    </row>
    <row r="145" s="2" customFormat="1" ht="24" customHeight="1">
      <c r="A145" s="39"/>
      <c r="B145" s="40"/>
      <c r="C145" s="198" t="s">
        <v>443</v>
      </c>
      <c r="D145" s="198" t="s">
        <v>201</v>
      </c>
      <c r="E145" s="199" t="s">
        <v>384</v>
      </c>
      <c r="F145" s="200" t="s">
        <v>385</v>
      </c>
      <c r="G145" s="201" t="s">
        <v>239</v>
      </c>
      <c r="H145" s="202">
        <v>60</v>
      </c>
      <c r="I145" s="203"/>
      <c r="J145" s="204">
        <f>ROUND(I145*H145,2)</f>
        <v>0</v>
      </c>
      <c r="K145" s="200" t="s">
        <v>212</v>
      </c>
      <c r="L145" s="205"/>
      <c r="M145" s="206" t="s">
        <v>32</v>
      </c>
      <c r="N145" s="207" t="s">
        <v>47</v>
      </c>
      <c r="O145" s="85"/>
      <c r="P145" s="208">
        <f>O145*H145</f>
        <v>0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0" t="s">
        <v>213</v>
      </c>
      <c r="AT145" s="210" t="s">
        <v>201</v>
      </c>
      <c r="AU145" s="210" t="s">
        <v>76</v>
      </c>
      <c r="AY145" s="17" t="s">
        <v>206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7" t="s">
        <v>83</v>
      </c>
      <c r="BK145" s="211">
        <f>ROUND(I145*H145,2)</f>
        <v>0</v>
      </c>
      <c r="BL145" s="17" t="s">
        <v>214</v>
      </c>
      <c r="BM145" s="210" t="s">
        <v>1988</v>
      </c>
    </row>
    <row r="146" s="2" customFormat="1" ht="24" customHeight="1">
      <c r="A146" s="39"/>
      <c r="B146" s="40"/>
      <c r="C146" s="198" t="s">
        <v>447</v>
      </c>
      <c r="D146" s="198" t="s">
        <v>201</v>
      </c>
      <c r="E146" s="199" t="s">
        <v>388</v>
      </c>
      <c r="F146" s="200" t="s">
        <v>389</v>
      </c>
      <c r="G146" s="201" t="s">
        <v>239</v>
      </c>
      <c r="H146" s="202">
        <v>30</v>
      </c>
      <c r="I146" s="203"/>
      <c r="J146" s="204">
        <f>ROUND(I146*H146,2)</f>
        <v>0</v>
      </c>
      <c r="K146" s="200" t="s">
        <v>212</v>
      </c>
      <c r="L146" s="205"/>
      <c r="M146" s="206" t="s">
        <v>32</v>
      </c>
      <c r="N146" s="207" t="s">
        <v>47</v>
      </c>
      <c r="O146" s="85"/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0" t="s">
        <v>213</v>
      </c>
      <c r="AT146" s="210" t="s">
        <v>201</v>
      </c>
      <c r="AU146" s="210" t="s">
        <v>76</v>
      </c>
      <c r="AY146" s="17" t="s">
        <v>206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17" t="s">
        <v>83</v>
      </c>
      <c r="BK146" s="211">
        <f>ROUND(I146*H146,2)</f>
        <v>0</v>
      </c>
      <c r="BL146" s="17" t="s">
        <v>214</v>
      </c>
      <c r="BM146" s="210" t="s">
        <v>1989</v>
      </c>
    </row>
    <row r="147" s="2" customFormat="1" ht="24" customHeight="1">
      <c r="A147" s="39"/>
      <c r="B147" s="40"/>
      <c r="C147" s="198" t="s">
        <v>451</v>
      </c>
      <c r="D147" s="198" t="s">
        <v>201</v>
      </c>
      <c r="E147" s="199" t="s">
        <v>392</v>
      </c>
      <c r="F147" s="200" t="s">
        <v>393</v>
      </c>
      <c r="G147" s="201" t="s">
        <v>239</v>
      </c>
      <c r="H147" s="202">
        <v>18</v>
      </c>
      <c r="I147" s="203"/>
      <c r="J147" s="204">
        <f>ROUND(I147*H147,2)</f>
        <v>0</v>
      </c>
      <c r="K147" s="200" t="s">
        <v>212</v>
      </c>
      <c r="L147" s="205"/>
      <c r="M147" s="206" t="s">
        <v>32</v>
      </c>
      <c r="N147" s="207" t="s">
        <v>47</v>
      </c>
      <c r="O147" s="85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0" t="s">
        <v>213</v>
      </c>
      <c r="AT147" s="210" t="s">
        <v>201</v>
      </c>
      <c r="AU147" s="210" t="s">
        <v>76</v>
      </c>
      <c r="AY147" s="17" t="s">
        <v>206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7" t="s">
        <v>83</v>
      </c>
      <c r="BK147" s="211">
        <f>ROUND(I147*H147,2)</f>
        <v>0</v>
      </c>
      <c r="BL147" s="17" t="s">
        <v>214</v>
      </c>
      <c r="BM147" s="210" t="s">
        <v>1990</v>
      </c>
    </row>
    <row r="148" s="2" customFormat="1" ht="36" customHeight="1">
      <c r="A148" s="39"/>
      <c r="B148" s="40"/>
      <c r="C148" s="198" t="s">
        <v>455</v>
      </c>
      <c r="D148" s="198" t="s">
        <v>201</v>
      </c>
      <c r="E148" s="199" t="s">
        <v>396</v>
      </c>
      <c r="F148" s="200" t="s">
        <v>397</v>
      </c>
      <c r="G148" s="201" t="s">
        <v>204</v>
      </c>
      <c r="H148" s="202">
        <v>1</v>
      </c>
      <c r="I148" s="203"/>
      <c r="J148" s="204">
        <f>ROUND(I148*H148,2)</f>
        <v>0</v>
      </c>
      <c r="K148" s="200" t="s">
        <v>212</v>
      </c>
      <c r="L148" s="205"/>
      <c r="M148" s="206" t="s">
        <v>32</v>
      </c>
      <c r="N148" s="207" t="s">
        <v>47</v>
      </c>
      <c r="O148" s="85"/>
      <c r="P148" s="208">
        <f>O148*H148</f>
        <v>0</v>
      </c>
      <c r="Q148" s="208">
        <v>0</v>
      </c>
      <c r="R148" s="208">
        <f>Q148*H148</f>
        <v>0</v>
      </c>
      <c r="S148" s="208">
        <v>0</v>
      </c>
      <c r="T148" s="20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0" t="s">
        <v>213</v>
      </c>
      <c r="AT148" s="210" t="s">
        <v>201</v>
      </c>
      <c r="AU148" s="210" t="s">
        <v>76</v>
      </c>
      <c r="AY148" s="17" t="s">
        <v>206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17" t="s">
        <v>83</v>
      </c>
      <c r="BK148" s="211">
        <f>ROUND(I148*H148,2)</f>
        <v>0</v>
      </c>
      <c r="BL148" s="17" t="s">
        <v>214</v>
      </c>
      <c r="BM148" s="210" t="s">
        <v>1991</v>
      </c>
    </row>
    <row r="149" s="2" customFormat="1" ht="24" customHeight="1">
      <c r="A149" s="39"/>
      <c r="B149" s="40"/>
      <c r="C149" s="198" t="s">
        <v>459</v>
      </c>
      <c r="D149" s="198" t="s">
        <v>201</v>
      </c>
      <c r="E149" s="199" t="s">
        <v>400</v>
      </c>
      <c r="F149" s="200" t="s">
        <v>401</v>
      </c>
      <c r="G149" s="201" t="s">
        <v>204</v>
      </c>
      <c r="H149" s="202">
        <v>1</v>
      </c>
      <c r="I149" s="203"/>
      <c r="J149" s="204">
        <f>ROUND(I149*H149,2)</f>
        <v>0</v>
      </c>
      <c r="K149" s="200" t="s">
        <v>212</v>
      </c>
      <c r="L149" s="205"/>
      <c r="M149" s="206" t="s">
        <v>32</v>
      </c>
      <c r="N149" s="207" t="s">
        <v>47</v>
      </c>
      <c r="O149" s="85"/>
      <c r="P149" s="208">
        <f>O149*H149</f>
        <v>0</v>
      </c>
      <c r="Q149" s="208">
        <v>0</v>
      </c>
      <c r="R149" s="208">
        <f>Q149*H149</f>
        <v>0</v>
      </c>
      <c r="S149" s="208">
        <v>0</v>
      </c>
      <c r="T149" s="20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0" t="s">
        <v>213</v>
      </c>
      <c r="AT149" s="210" t="s">
        <v>201</v>
      </c>
      <c r="AU149" s="210" t="s">
        <v>76</v>
      </c>
      <c r="AY149" s="17" t="s">
        <v>206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7" t="s">
        <v>83</v>
      </c>
      <c r="BK149" s="211">
        <f>ROUND(I149*H149,2)</f>
        <v>0</v>
      </c>
      <c r="BL149" s="17" t="s">
        <v>214</v>
      </c>
      <c r="BM149" s="210" t="s">
        <v>1992</v>
      </c>
    </row>
    <row r="150" s="2" customFormat="1" ht="24" customHeight="1">
      <c r="A150" s="39"/>
      <c r="B150" s="40"/>
      <c r="C150" s="198" t="s">
        <v>214</v>
      </c>
      <c r="D150" s="198" t="s">
        <v>201</v>
      </c>
      <c r="E150" s="199" t="s">
        <v>404</v>
      </c>
      <c r="F150" s="200" t="s">
        <v>405</v>
      </c>
      <c r="G150" s="201" t="s">
        <v>204</v>
      </c>
      <c r="H150" s="202">
        <v>3</v>
      </c>
      <c r="I150" s="203"/>
      <c r="J150" s="204">
        <f>ROUND(I150*H150,2)</f>
        <v>0</v>
      </c>
      <c r="K150" s="200" t="s">
        <v>212</v>
      </c>
      <c r="L150" s="205"/>
      <c r="M150" s="206" t="s">
        <v>32</v>
      </c>
      <c r="N150" s="207" t="s">
        <v>47</v>
      </c>
      <c r="O150" s="85"/>
      <c r="P150" s="208">
        <f>O150*H150</f>
        <v>0</v>
      </c>
      <c r="Q150" s="208">
        <v>0</v>
      </c>
      <c r="R150" s="208">
        <f>Q150*H150</f>
        <v>0</v>
      </c>
      <c r="S150" s="208">
        <v>0</v>
      </c>
      <c r="T150" s="20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0" t="s">
        <v>213</v>
      </c>
      <c r="AT150" s="210" t="s">
        <v>201</v>
      </c>
      <c r="AU150" s="210" t="s">
        <v>76</v>
      </c>
      <c r="AY150" s="17" t="s">
        <v>206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17" t="s">
        <v>83</v>
      </c>
      <c r="BK150" s="211">
        <f>ROUND(I150*H150,2)</f>
        <v>0</v>
      </c>
      <c r="BL150" s="17" t="s">
        <v>214</v>
      </c>
      <c r="BM150" s="210" t="s">
        <v>1993</v>
      </c>
    </row>
    <row r="151" s="2" customFormat="1" ht="24" customHeight="1">
      <c r="A151" s="39"/>
      <c r="B151" s="40"/>
      <c r="C151" s="198" t="s">
        <v>467</v>
      </c>
      <c r="D151" s="198" t="s">
        <v>201</v>
      </c>
      <c r="E151" s="199" t="s">
        <v>408</v>
      </c>
      <c r="F151" s="200" t="s">
        <v>409</v>
      </c>
      <c r="G151" s="201" t="s">
        <v>204</v>
      </c>
      <c r="H151" s="202">
        <v>1</v>
      </c>
      <c r="I151" s="203"/>
      <c r="J151" s="204">
        <f>ROUND(I151*H151,2)</f>
        <v>0</v>
      </c>
      <c r="K151" s="200" t="s">
        <v>212</v>
      </c>
      <c r="L151" s="205"/>
      <c r="M151" s="206" t="s">
        <v>32</v>
      </c>
      <c r="N151" s="207" t="s">
        <v>47</v>
      </c>
      <c r="O151" s="85"/>
      <c r="P151" s="208">
        <f>O151*H151</f>
        <v>0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0" t="s">
        <v>213</v>
      </c>
      <c r="AT151" s="210" t="s">
        <v>201</v>
      </c>
      <c r="AU151" s="210" t="s">
        <v>76</v>
      </c>
      <c r="AY151" s="17" t="s">
        <v>206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17" t="s">
        <v>83</v>
      </c>
      <c r="BK151" s="211">
        <f>ROUND(I151*H151,2)</f>
        <v>0</v>
      </c>
      <c r="BL151" s="17" t="s">
        <v>214</v>
      </c>
      <c r="BM151" s="210" t="s">
        <v>1994</v>
      </c>
    </row>
    <row r="152" s="2" customFormat="1" ht="24" customHeight="1">
      <c r="A152" s="39"/>
      <c r="B152" s="40"/>
      <c r="C152" s="198" t="s">
        <v>471</v>
      </c>
      <c r="D152" s="198" t="s">
        <v>201</v>
      </c>
      <c r="E152" s="199" t="s">
        <v>412</v>
      </c>
      <c r="F152" s="200" t="s">
        <v>413</v>
      </c>
      <c r="G152" s="201" t="s">
        <v>204</v>
      </c>
      <c r="H152" s="202">
        <v>1</v>
      </c>
      <c r="I152" s="203"/>
      <c r="J152" s="204">
        <f>ROUND(I152*H152,2)</f>
        <v>0</v>
      </c>
      <c r="K152" s="200" t="s">
        <v>212</v>
      </c>
      <c r="L152" s="205"/>
      <c r="M152" s="206" t="s">
        <v>32</v>
      </c>
      <c r="N152" s="207" t="s">
        <v>47</v>
      </c>
      <c r="O152" s="85"/>
      <c r="P152" s="208">
        <f>O152*H152</f>
        <v>0</v>
      </c>
      <c r="Q152" s="208">
        <v>0</v>
      </c>
      <c r="R152" s="208">
        <f>Q152*H152</f>
        <v>0</v>
      </c>
      <c r="S152" s="208">
        <v>0</v>
      </c>
      <c r="T152" s="20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0" t="s">
        <v>213</v>
      </c>
      <c r="AT152" s="210" t="s">
        <v>201</v>
      </c>
      <c r="AU152" s="210" t="s">
        <v>76</v>
      </c>
      <c r="AY152" s="17" t="s">
        <v>206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7" t="s">
        <v>83</v>
      </c>
      <c r="BK152" s="211">
        <f>ROUND(I152*H152,2)</f>
        <v>0</v>
      </c>
      <c r="BL152" s="17" t="s">
        <v>214</v>
      </c>
      <c r="BM152" s="210" t="s">
        <v>1995</v>
      </c>
    </row>
    <row r="153" s="2" customFormat="1" ht="24" customHeight="1">
      <c r="A153" s="39"/>
      <c r="B153" s="40"/>
      <c r="C153" s="198" t="s">
        <v>475</v>
      </c>
      <c r="D153" s="198" t="s">
        <v>201</v>
      </c>
      <c r="E153" s="199" t="s">
        <v>416</v>
      </c>
      <c r="F153" s="200" t="s">
        <v>417</v>
      </c>
      <c r="G153" s="201" t="s">
        <v>204</v>
      </c>
      <c r="H153" s="202">
        <v>2</v>
      </c>
      <c r="I153" s="203"/>
      <c r="J153" s="204">
        <f>ROUND(I153*H153,2)</f>
        <v>0</v>
      </c>
      <c r="K153" s="200" t="s">
        <v>212</v>
      </c>
      <c r="L153" s="205"/>
      <c r="M153" s="206" t="s">
        <v>32</v>
      </c>
      <c r="N153" s="207" t="s">
        <v>47</v>
      </c>
      <c r="O153" s="85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0" t="s">
        <v>213</v>
      </c>
      <c r="AT153" s="210" t="s">
        <v>201</v>
      </c>
      <c r="AU153" s="210" t="s">
        <v>76</v>
      </c>
      <c r="AY153" s="17" t="s">
        <v>206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7" t="s">
        <v>83</v>
      </c>
      <c r="BK153" s="211">
        <f>ROUND(I153*H153,2)</f>
        <v>0</v>
      </c>
      <c r="BL153" s="17" t="s">
        <v>214</v>
      </c>
      <c r="BM153" s="210" t="s">
        <v>1996</v>
      </c>
    </row>
    <row r="154" s="2" customFormat="1" ht="24" customHeight="1">
      <c r="A154" s="39"/>
      <c r="B154" s="40"/>
      <c r="C154" s="198" t="s">
        <v>480</v>
      </c>
      <c r="D154" s="198" t="s">
        <v>201</v>
      </c>
      <c r="E154" s="199" t="s">
        <v>420</v>
      </c>
      <c r="F154" s="200" t="s">
        <v>421</v>
      </c>
      <c r="G154" s="201" t="s">
        <v>204</v>
      </c>
      <c r="H154" s="202">
        <v>1</v>
      </c>
      <c r="I154" s="203"/>
      <c r="J154" s="204">
        <f>ROUND(I154*H154,2)</f>
        <v>0</v>
      </c>
      <c r="K154" s="200" t="s">
        <v>212</v>
      </c>
      <c r="L154" s="205"/>
      <c r="M154" s="206" t="s">
        <v>32</v>
      </c>
      <c r="N154" s="207" t="s">
        <v>47</v>
      </c>
      <c r="O154" s="85"/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0" t="s">
        <v>213</v>
      </c>
      <c r="AT154" s="210" t="s">
        <v>201</v>
      </c>
      <c r="AU154" s="210" t="s">
        <v>76</v>
      </c>
      <c r="AY154" s="17" t="s">
        <v>206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7" t="s">
        <v>83</v>
      </c>
      <c r="BK154" s="211">
        <f>ROUND(I154*H154,2)</f>
        <v>0</v>
      </c>
      <c r="BL154" s="17" t="s">
        <v>214</v>
      </c>
      <c r="BM154" s="210" t="s">
        <v>1997</v>
      </c>
    </row>
    <row r="155" s="2" customFormat="1" ht="24" customHeight="1">
      <c r="A155" s="39"/>
      <c r="B155" s="40"/>
      <c r="C155" s="198" t="s">
        <v>484</v>
      </c>
      <c r="D155" s="198" t="s">
        <v>201</v>
      </c>
      <c r="E155" s="199" t="s">
        <v>424</v>
      </c>
      <c r="F155" s="200" t="s">
        <v>425</v>
      </c>
      <c r="G155" s="201" t="s">
        <v>204</v>
      </c>
      <c r="H155" s="202">
        <v>2</v>
      </c>
      <c r="I155" s="203"/>
      <c r="J155" s="204">
        <f>ROUND(I155*H155,2)</f>
        <v>0</v>
      </c>
      <c r="K155" s="200" t="s">
        <v>212</v>
      </c>
      <c r="L155" s="205"/>
      <c r="M155" s="206" t="s">
        <v>32</v>
      </c>
      <c r="N155" s="207" t="s">
        <v>47</v>
      </c>
      <c r="O155" s="85"/>
      <c r="P155" s="208">
        <f>O155*H155</f>
        <v>0</v>
      </c>
      <c r="Q155" s="208">
        <v>0</v>
      </c>
      <c r="R155" s="208">
        <f>Q155*H155</f>
        <v>0</v>
      </c>
      <c r="S155" s="208">
        <v>0</v>
      </c>
      <c r="T155" s="20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0" t="s">
        <v>213</v>
      </c>
      <c r="AT155" s="210" t="s">
        <v>201</v>
      </c>
      <c r="AU155" s="210" t="s">
        <v>76</v>
      </c>
      <c r="AY155" s="17" t="s">
        <v>206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17" t="s">
        <v>83</v>
      </c>
      <c r="BK155" s="211">
        <f>ROUND(I155*H155,2)</f>
        <v>0</v>
      </c>
      <c r="BL155" s="17" t="s">
        <v>214</v>
      </c>
      <c r="BM155" s="210" t="s">
        <v>1998</v>
      </c>
    </row>
    <row r="156" s="2" customFormat="1" ht="24" customHeight="1">
      <c r="A156" s="39"/>
      <c r="B156" s="40"/>
      <c r="C156" s="198" t="s">
        <v>488</v>
      </c>
      <c r="D156" s="198" t="s">
        <v>201</v>
      </c>
      <c r="E156" s="199" t="s">
        <v>428</v>
      </c>
      <c r="F156" s="200" t="s">
        <v>429</v>
      </c>
      <c r="G156" s="201" t="s">
        <v>239</v>
      </c>
      <c r="H156" s="202">
        <v>112</v>
      </c>
      <c r="I156" s="203"/>
      <c r="J156" s="204">
        <f>ROUND(I156*H156,2)</f>
        <v>0</v>
      </c>
      <c r="K156" s="200" t="s">
        <v>212</v>
      </c>
      <c r="L156" s="205"/>
      <c r="M156" s="206" t="s">
        <v>32</v>
      </c>
      <c r="N156" s="207" t="s">
        <v>47</v>
      </c>
      <c r="O156" s="85"/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0" t="s">
        <v>213</v>
      </c>
      <c r="AT156" s="210" t="s">
        <v>201</v>
      </c>
      <c r="AU156" s="210" t="s">
        <v>76</v>
      </c>
      <c r="AY156" s="17" t="s">
        <v>206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7" t="s">
        <v>83</v>
      </c>
      <c r="BK156" s="211">
        <f>ROUND(I156*H156,2)</f>
        <v>0</v>
      </c>
      <c r="BL156" s="17" t="s">
        <v>214</v>
      </c>
      <c r="BM156" s="210" t="s">
        <v>1999</v>
      </c>
    </row>
    <row r="157" s="2" customFormat="1" ht="24" customHeight="1">
      <c r="A157" s="39"/>
      <c r="B157" s="40"/>
      <c r="C157" s="198" t="s">
        <v>492</v>
      </c>
      <c r="D157" s="198" t="s">
        <v>201</v>
      </c>
      <c r="E157" s="199" t="s">
        <v>432</v>
      </c>
      <c r="F157" s="200" t="s">
        <v>433</v>
      </c>
      <c r="G157" s="201" t="s">
        <v>239</v>
      </c>
      <c r="H157" s="202">
        <v>39</v>
      </c>
      <c r="I157" s="203"/>
      <c r="J157" s="204">
        <f>ROUND(I157*H157,2)</f>
        <v>0</v>
      </c>
      <c r="K157" s="200" t="s">
        <v>212</v>
      </c>
      <c r="L157" s="205"/>
      <c r="M157" s="206" t="s">
        <v>32</v>
      </c>
      <c r="N157" s="207" t="s">
        <v>47</v>
      </c>
      <c r="O157" s="85"/>
      <c r="P157" s="208">
        <f>O157*H157</f>
        <v>0</v>
      </c>
      <c r="Q157" s="208">
        <v>0</v>
      </c>
      <c r="R157" s="208">
        <f>Q157*H157</f>
        <v>0</v>
      </c>
      <c r="S157" s="208">
        <v>0</v>
      </c>
      <c r="T157" s="20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0" t="s">
        <v>213</v>
      </c>
      <c r="AT157" s="210" t="s">
        <v>201</v>
      </c>
      <c r="AU157" s="210" t="s">
        <v>76</v>
      </c>
      <c r="AY157" s="17" t="s">
        <v>206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7" t="s">
        <v>83</v>
      </c>
      <c r="BK157" s="211">
        <f>ROUND(I157*H157,2)</f>
        <v>0</v>
      </c>
      <c r="BL157" s="17" t="s">
        <v>214</v>
      </c>
      <c r="BM157" s="210" t="s">
        <v>2000</v>
      </c>
    </row>
    <row r="158" s="2" customFormat="1" ht="24" customHeight="1">
      <c r="A158" s="39"/>
      <c r="B158" s="40"/>
      <c r="C158" s="198" t="s">
        <v>496</v>
      </c>
      <c r="D158" s="198" t="s">
        <v>201</v>
      </c>
      <c r="E158" s="199" t="s">
        <v>436</v>
      </c>
      <c r="F158" s="200" t="s">
        <v>437</v>
      </c>
      <c r="G158" s="201" t="s">
        <v>204</v>
      </c>
      <c r="H158" s="202">
        <v>4</v>
      </c>
      <c r="I158" s="203"/>
      <c r="J158" s="204">
        <f>ROUND(I158*H158,2)</f>
        <v>0</v>
      </c>
      <c r="K158" s="200" t="s">
        <v>212</v>
      </c>
      <c r="L158" s="205"/>
      <c r="M158" s="206" t="s">
        <v>32</v>
      </c>
      <c r="N158" s="207" t="s">
        <v>47</v>
      </c>
      <c r="O158" s="85"/>
      <c r="P158" s="208">
        <f>O158*H158</f>
        <v>0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0" t="s">
        <v>213</v>
      </c>
      <c r="AT158" s="210" t="s">
        <v>201</v>
      </c>
      <c r="AU158" s="210" t="s">
        <v>76</v>
      </c>
      <c r="AY158" s="17" t="s">
        <v>206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17" t="s">
        <v>83</v>
      </c>
      <c r="BK158" s="211">
        <f>ROUND(I158*H158,2)</f>
        <v>0</v>
      </c>
      <c r="BL158" s="17" t="s">
        <v>214</v>
      </c>
      <c r="BM158" s="210" t="s">
        <v>2001</v>
      </c>
    </row>
    <row r="159" s="2" customFormat="1" ht="24" customHeight="1">
      <c r="A159" s="39"/>
      <c r="B159" s="40"/>
      <c r="C159" s="198" t="s">
        <v>500</v>
      </c>
      <c r="D159" s="198" t="s">
        <v>201</v>
      </c>
      <c r="E159" s="199" t="s">
        <v>440</v>
      </c>
      <c r="F159" s="200" t="s">
        <v>441</v>
      </c>
      <c r="G159" s="201" t="s">
        <v>204</v>
      </c>
      <c r="H159" s="202">
        <v>2</v>
      </c>
      <c r="I159" s="203"/>
      <c r="J159" s="204">
        <f>ROUND(I159*H159,2)</f>
        <v>0</v>
      </c>
      <c r="K159" s="200" t="s">
        <v>212</v>
      </c>
      <c r="L159" s="205"/>
      <c r="M159" s="206" t="s">
        <v>32</v>
      </c>
      <c r="N159" s="207" t="s">
        <v>47</v>
      </c>
      <c r="O159" s="85"/>
      <c r="P159" s="208">
        <f>O159*H159</f>
        <v>0</v>
      </c>
      <c r="Q159" s="208">
        <v>0</v>
      </c>
      <c r="R159" s="208">
        <f>Q159*H159</f>
        <v>0</v>
      </c>
      <c r="S159" s="208">
        <v>0</v>
      </c>
      <c r="T159" s="20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0" t="s">
        <v>213</v>
      </c>
      <c r="AT159" s="210" t="s">
        <v>201</v>
      </c>
      <c r="AU159" s="210" t="s">
        <v>76</v>
      </c>
      <c r="AY159" s="17" t="s">
        <v>206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17" t="s">
        <v>83</v>
      </c>
      <c r="BK159" s="211">
        <f>ROUND(I159*H159,2)</f>
        <v>0</v>
      </c>
      <c r="BL159" s="17" t="s">
        <v>214</v>
      </c>
      <c r="BM159" s="210" t="s">
        <v>2002</v>
      </c>
    </row>
    <row r="160" s="2" customFormat="1" ht="24" customHeight="1">
      <c r="A160" s="39"/>
      <c r="B160" s="40"/>
      <c r="C160" s="198" t="s">
        <v>504</v>
      </c>
      <c r="D160" s="198" t="s">
        <v>201</v>
      </c>
      <c r="E160" s="199" t="s">
        <v>444</v>
      </c>
      <c r="F160" s="200" t="s">
        <v>445</v>
      </c>
      <c r="G160" s="201" t="s">
        <v>204</v>
      </c>
      <c r="H160" s="202">
        <v>2</v>
      </c>
      <c r="I160" s="203"/>
      <c r="J160" s="204">
        <f>ROUND(I160*H160,2)</f>
        <v>0</v>
      </c>
      <c r="K160" s="200" t="s">
        <v>212</v>
      </c>
      <c r="L160" s="205"/>
      <c r="M160" s="206" t="s">
        <v>32</v>
      </c>
      <c r="N160" s="207" t="s">
        <v>47</v>
      </c>
      <c r="O160" s="85"/>
      <c r="P160" s="208">
        <f>O160*H160</f>
        <v>0</v>
      </c>
      <c r="Q160" s="208">
        <v>0</v>
      </c>
      <c r="R160" s="208">
        <f>Q160*H160</f>
        <v>0</v>
      </c>
      <c r="S160" s="208">
        <v>0</v>
      </c>
      <c r="T160" s="20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0" t="s">
        <v>213</v>
      </c>
      <c r="AT160" s="210" t="s">
        <v>201</v>
      </c>
      <c r="AU160" s="210" t="s">
        <v>76</v>
      </c>
      <c r="AY160" s="17" t="s">
        <v>206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17" t="s">
        <v>83</v>
      </c>
      <c r="BK160" s="211">
        <f>ROUND(I160*H160,2)</f>
        <v>0</v>
      </c>
      <c r="BL160" s="17" t="s">
        <v>214</v>
      </c>
      <c r="BM160" s="210" t="s">
        <v>2003</v>
      </c>
    </row>
    <row r="161" s="2" customFormat="1" ht="24" customHeight="1">
      <c r="A161" s="39"/>
      <c r="B161" s="40"/>
      <c r="C161" s="198" t="s">
        <v>508</v>
      </c>
      <c r="D161" s="198" t="s">
        <v>201</v>
      </c>
      <c r="E161" s="199" t="s">
        <v>448</v>
      </c>
      <c r="F161" s="200" t="s">
        <v>449</v>
      </c>
      <c r="G161" s="201" t="s">
        <v>204</v>
      </c>
      <c r="H161" s="202">
        <v>2</v>
      </c>
      <c r="I161" s="203"/>
      <c r="J161" s="204">
        <f>ROUND(I161*H161,2)</f>
        <v>0</v>
      </c>
      <c r="K161" s="200" t="s">
        <v>212</v>
      </c>
      <c r="L161" s="205"/>
      <c r="M161" s="206" t="s">
        <v>32</v>
      </c>
      <c r="N161" s="207" t="s">
        <v>47</v>
      </c>
      <c r="O161" s="85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0" t="s">
        <v>213</v>
      </c>
      <c r="AT161" s="210" t="s">
        <v>201</v>
      </c>
      <c r="AU161" s="210" t="s">
        <v>76</v>
      </c>
      <c r="AY161" s="17" t="s">
        <v>206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17" t="s">
        <v>83</v>
      </c>
      <c r="BK161" s="211">
        <f>ROUND(I161*H161,2)</f>
        <v>0</v>
      </c>
      <c r="BL161" s="17" t="s">
        <v>214</v>
      </c>
      <c r="BM161" s="210" t="s">
        <v>2004</v>
      </c>
    </row>
    <row r="162" s="2" customFormat="1" ht="24" customHeight="1">
      <c r="A162" s="39"/>
      <c r="B162" s="40"/>
      <c r="C162" s="198" t="s">
        <v>512</v>
      </c>
      <c r="D162" s="198" t="s">
        <v>201</v>
      </c>
      <c r="E162" s="199" t="s">
        <v>2005</v>
      </c>
      <c r="F162" s="200" t="s">
        <v>2006</v>
      </c>
      <c r="G162" s="201" t="s">
        <v>204</v>
      </c>
      <c r="H162" s="202">
        <v>2</v>
      </c>
      <c r="I162" s="203"/>
      <c r="J162" s="204">
        <f>ROUND(I162*H162,2)</f>
        <v>0</v>
      </c>
      <c r="K162" s="200" t="s">
        <v>212</v>
      </c>
      <c r="L162" s="205"/>
      <c r="M162" s="206" t="s">
        <v>32</v>
      </c>
      <c r="N162" s="207" t="s">
        <v>47</v>
      </c>
      <c r="O162" s="85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0" t="s">
        <v>213</v>
      </c>
      <c r="AT162" s="210" t="s">
        <v>201</v>
      </c>
      <c r="AU162" s="210" t="s">
        <v>76</v>
      </c>
      <c r="AY162" s="17" t="s">
        <v>206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7" t="s">
        <v>83</v>
      </c>
      <c r="BK162" s="211">
        <f>ROUND(I162*H162,2)</f>
        <v>0</v>
      </c>
      <c r="BL162" s="17" t="s">
        <v>214</v>
      </c>
      <c r="BM162" s="210" t="s">
        <v>2007</v>
      </c>
    </row>
    <row r="163" s="2" customFormat="1" ht="24" customHeight="1">
      <c r="A163" s="39"/>
      <c r="B163" s="40"/>
      <c r="C163" s="198" t="s">
        <v>516</v>
      </c>
      <c r="D163" s="198" t="s">
        <v>201</v>
      </c>
      <c r="E163" s="199" t="s">
        <v>2008</v>
      </c>
      <c r="F163" s="200" t="s">
        <v>2009</v>
      </c>
      <c r="G163" s="201" t="s">
        <v>204</v>
      </c>
      <c r="H163" s="202">
        <v>6</v>
      </c>
      <c r="I163" s="203"/>
      <c r="J163" s="204">
        <f>ROUND(I163*H163,2)</f>
        <v>0</v>
      </c>
      <c r="K163" s="200" t="s">
        <v>212</v>
      </c>
      <c r="L163" s="205"/>
      <c r="M163" s="206" t="s">
        <v>32</v>
      </c>
      <c r="N163" s="207" t="s">
        <v>47</v>
      </c>
      <c r="O163" s="85"/>
      <c r="P163" s="208">
        <f>O163*H163</f>
        <v>0</v>
      </c>
      <c r="Q163" s="208">
        <v>0</v>
      </c>
      <c r="R163" s="208">
        <f>Q163*H163</f>
        <v>0</v>
      </c>
      <c r="S163" s="208">
        <v>0</v>
      </c>
      <c r="T163" s="20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0" t="s">
        <v>213</v>
      </c>
      <c r="AT163" s="210" t="s">
        <v>201</v>
      </c>
      <c r="AU163" s="210" t="s">
        <v>76</v>
      </c>
      <c r="AY163" s="17" t="s">
        <v>206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17" t="s">
        <v>83</v>
      </c>
      <c r="BK163" s="211">
        <f>ROUND(I163*H163,2)</f>
        <v>0</v>
      </c>
      <c r="BL163" s="17" t="s">
        <v>214</v>
      </c>
      <c r="BM163" s="210" t="s">
        <v>2010</v>
      </c>
    </row>
    <row r="164" s="2" customFormat="1" ht="24" customHeight="1">
      <c r="A164" s="39"/>
      <c r="B164" s="40"/>
      <c r="C164" s="198" t="s">
        <v>520</v>
      </c>
      <c r="D164" s="198" t="s">
        <v>201</v>
      </c>
      <c r="E164" s="199" t="s">
        <v>476</v>
      </c>
      <c r="F164" s="200" t="s">
        <v>477</v>
      </c>
      <c r="G164" s="201" t="s">
        <v>478</v>
      </c>
      <c r="H164" s="202">
        <v>10</v>
      </c>
      <c r="I164" s="203"/>
      <c r="J164" s="204">
        <f>ROUND(I164*H164,2)</f>
        <v>0</v>
      </c>
      <c r="K164" s="200" t="s">
        <v>212</v>
      </c>
      <c r="L164" s="205"/>
      <c r="M164" s="206" t="s">
        <v>32</v>
      </c>
      <c r="N164" s="207" t="s">
        <v>47</v>
      </c>
      <c r="O164" s="85"/>
      <c r="P164" s="208">
        <f>O164*H164</f>
        <v>0</v>
      </c>
      <c r="Q164" s="208">
        <v>0</v>
      </c>
      <c r="R164" s="208">
        <f>Q164*H164</f>
        <v>0</v>
      </c>
      <c r="S164" s="208">
        <v>0</v>
      </c>
      <c r="T164" s="20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0" t="s">
        <v>213</v>
      </c>
      <c r="AT164" s="210" t="s">
        <v>201</v>
      </c>
      <c r="AU164" s="210" t="s">
        <v>76</v>
      </c>
      <c r="AY164" s="17" t="s">
        <v>206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7" t="s">
        <v>83</v>
      </c>
      <c r="BK164" s="211">
        <f>ROUND(I164*H164,2)</f>
        <v>0</v>
      </c>
      <c r="BL164" s="17" t="s">
        <v>214</v>
      </c>
      <c r="BM164" s="210" t="s">
        <v>2011</v>
      </c>
    </row>
    <row r="165" s="2" customFormat="1" ht="24" customHeight="1">
      <c r="A165" s="39"/>
      <c r="B165" s="40"/>
      <c r="C165" s="198" t="s">
        <v>524</v>
      </c>
      <c r="D165" s="198" t="s">
        <v>201</v>
      </c>
      <c r="E165" s="199" t="s">
        <v>481</v>
      </c>
      <c r="F165" s="200" t="s">
        <v>482</v>
      </c>
      <c r="G165" s="201" t="s">
        <v>204</v>
      </c>
      <c r="H165" s="202">
        <v>2</v>
      </c>
      <c r="I165" s="203"/>
      <c r="J165" s="204">
        <f>ROUND(I165*H165,2)</f>
        <v>0</v>
      </c>
      <c r="K165" s="200" t="s">
        <v>212</v>
      </c>
      <c r="L165" s="205"/>
      <c r="M165" s="206" t="s">
        <v>32</v>
      </c>
      <c r="N165" s="207" t="s">
        <v>47</v>
      </c>
      <c r="O165" s="85"/>
      <c r="P165" s="208">
        <f>O165*H165</f>
        <v>0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0" t="s">
        <v>213</v>
      </c>
      <c r="AT165" s="210" t="s">
        <v>201</v>
      </c>
      <c r="AU165" s="210" t="s">
        <v>76</v>
      </c>
      <c r="AY165" s="17" t="s">
        <v>206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17" t="s">
        <v>83</v>
      </c>
      <c r="BK165" s="211">
        <f>ROUND(I165*H165,2)</f>
        <v>0</v>
      </c>
      <c r="BL165" s="17" t="s">
        <v>214</v>
      </c>
      <c r="BM165" s="210" t="s">
        <v>2012</v>
      </c>
    </row>
    <row r="166" s="2" customFormat="1" ht="24" customHeight="1">
      <c r="A166" s="39"/>
      <c r="B166" s="40"/>
      <c r="C166" s="198" t="s">
        <v>528</v>
      </c>
      <c r="D166" s="198" t="s">
        <v>201</v>
      </c>
      <c r="E166" s="199" t="s">
        <v>485</v>
      </c>
      <c r="F166" s="200" t="s">
        <v>486</v>
      </c>
      <c r="G166" s="201" t="s">
        <v>204</v>
      </c>
      <c r="H166" s="202">
        <v>2</v>
      </c>
      <c r="I166" s="203"/>
      <c r="J166" s="204">
        <f>ROUND(I166*H166,2)</f>
        <v>0</v>
      </c>
      <c r="K166" s="200" t="s">
        <v>212</v>
      </c>
      <c r="L166" s="205"/>
      <c r="M166" s="206" t="s">
        <v>32</v>
      </c>
      <c r="N166" s="207" t="s">
        <v>47</v>
      </c>
      <c r="O166" s="85"/>
      <c r="P166" s="208">
        <f>O166*H166</f>
        <v>0</v>
      </c>
      <c r="Q166" s="208">
        <v>0</v>
      </c>
      <c r="R166" s="208">
        <f>Q166*H166</f>
        <v>0</v>
      </c>
      <c r="S166" s="208">
        <v>0</v>
      </c>
      <c r="T166" s="20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0" t="s">
        <v>213</v>
      </c>
      <c r="AT166" s="210" t="s">
        <v>201</v>
      </c>
      <c r="AU166" s="210" t="s">
        <v>76</v>
      </c>
      <c r="AY166" s="17" t="s">
        <v>206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17" t="s">
        <v>83</v>
      </c>
      <c r="BK166" s="211">
        <f>ROUND(I166*H166,2)</f>
        <v>0</v>
      </c>
      <c r="BL166" s="17" t="s">
        <v>214</v>
      </c>
      <c r="BM166" s="210" t="s">
        <v>2013</v>
      </c>
    </row>
    <row r="167" s="2" customFormat="1" ht="24" customHeight="1">
      <c r="A167" s="39"/>
      <c r="B167" s="40"/>
      <c r="C167" s="198" t="s">
        <v>533</v>
      </c>
      <c r="D167" s="198" t="s">
        <v>201</v>
      </c>
      <c r="E167" s="199" t="s">
        <v>489</v>
      </c>
      <c r="F167" s="200" t="s">
        <v>490</v>
      </c>
      <c r="G167" s="201" t="s">
        <v>204</v>
      </c>
      <c r="H167" s="202">
        <v>2</v>
      </c>
      <c r="I167" s="203"/>
      <c r="J167" s="204">
        <f>ROUND(I167*H167,2)</f>
        <v>0</v>
      </c>
      <c r="K167" s="200" t="s">
        <v>212</v>
      </c>
      <c r="L167" s="205"/>
      <c r="M167" s="206" t="s">
        <v>32</v>
      </c>
      <c r="N167" s="207" t="s">
        <v>47</v>
      </c>
      <c r="O167" s="85"/>
      <c r="P167" s="208">
        <f>O167*H167</f>
        <v>0</v>
      </c>
      <c r="Q167" s="208">
        <v>0</v>
      </c>
      <c r="R167" s="208">
        <f>Q167*H167</f>
        <v>0</v>
      </c>
      <c r="S167" s="208">
        <v>0</v>
      </c>
      <c r="T167" s="20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0" t="s">
        <v>213</v>
      </c>
      <c r="AT167" s="210" t="s">
        <v>201</v>
      </c>
      <c r="AU167" s="210" t="s">
        <v>76</v>
      </c>
      <c r="AY167" s="17" t="s">
        <v>206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7" t="s">
        <v>83</v>
      </c>
      <c r="BK167" s="211">
        <f>ROUND(I167*H167,2)</f>
        <v>0</v>
      </c>
      <c r="BL167" s="17" t="s">
        <v>214</v>
      </c>
      <c r="BM167" s="210" t="s">
        <v>2014</v>
      </c>
    </row>
    <row r="168" s="2" customFormat="1" ht="24" customHeight="1">
      <c r="A168" s="39"/>
      <c r="B168" s="40"/>
      <c r="C168" s="198" t="s">
        <v>537</v>
      </c>
      <c r="D168" s="198" t="s">
        <v>201</v>
      </c>
      <c r="E168" s="199" t="s">
        <v>493</v>
      </c>
      <c r="F168" s="200" t="s">
        <v>494</v>
      </c>
      <c r="G168" s="201" t="s">
        <v>204</v>
      </c>
      <c r="H168" s="202">
        <v>2</v>
      </c>
      <c r="I168" s="203"/>
      <c r="J168" s="204">
        <f>ROUND(I168*H168,2)</f>
        <v>0</v>
      </c>
      <c r="K168" s="200" t="s">
        <v>212</v>
      </c>
      <c r="L168" s="205"/>
      <c r="M168" s="206" t="s">
        <v>32</v>
      </c>
      <c r="N168" s="207" t="s">
        <v>47</v>
      </c>
      <c r="O168" s="85"/>
      <c r="P168" s="208">
        <f>O168*H168</f>
        <v>0</v>
      </c>
      <c r="Q168" s="208">
        <v>0</v>
      </c>
      <c r="R168" s="208">
        <f>Q168*H168</f>
        <v>0</v>
      </c>
      <c r="S168" s="208">
        <v>0</v>
      </c>
      <c r="T168" s="20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0" t="s">
        <v>213</v>
      </c>
      <c r="AT168" s="210" t="s">
        <v>201</v>
      </c>
      <c r="AU168" s="210" t="s">
        <v>76</v>
      </c>
      <c r="AY168" s="17" t="s">
        <v>206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7" t="s">
        <v>83</v>
      </c>
      <c r="BK168" s="211">
        <f>ROUND(I168*H168,2)</f>
        <v>0</v>
      </c>
      <c r="BL168" s="17" t="s">
        <v>214</v>
      </c>
      <c r="BM168" s="210" t="s">
        <v>2015</v>
      </c>
    </row>
    <row r="169" s="2" customFormat="1" ht="24" customHeight="1">
      <c r="A169" s="39"/>
      <c r="B169" s="40"/>
      <c r="C169" s="198" t="s">
        <v>541</v>
      </c>
      <c r="D169" s="198" t="s">
        <v>201</v>
      </c>
      <c r="E169" s="199" t="s">
        <v>497</v>
      </c>
      <c r="F169" s="200" t="s">
        <v>498</v>
      </c>
      <c r="G169" s="201" t="s">
        <v>204</v>
      </c>
      <c r="H169" s="202">
        <v>2</v>
      </c>
      <c r="I169" s="203"/>
      <c r="J169" s="204">
        <f>ROUND(I169*H169,2)</f>
        <v>0</v>
      </c>
      <c r="K169" s="200" t="s">
        <v>212</v>
      </c>
      <c r="L169" s="205"/>
      <c r="M169" s="206" t="s">
        <v>32</v>
      </c>
      <c r="N169" s="207" t="s">
        <v>47</v>
      </c>
      <c r="O169" s="85"/>
      <c r="P169" s="208">
        <f>O169*H169</f>
        <v>0</v>
      </c>
      <c r="Q169" s="208">
        <v>0</v>
      </c>
      <c r="R169" s="208">
        <f>Q169*H169</f>
        <v>0</v>
      </c>
      <c r="S169" s="208">
        <v>0</v>
      </c>
      <c r="T169" s="20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0" t="s">
        <v>213</v>
      </c>
      <c r="AT169" s="210" t="s">
        <v>201</v>
      </c>
      <c r="AU169" s="210" t="s">
        <v>76</v>
      </c>
      <c r="AY169" s="17" t="s">
        <v>206</v>
      </c>
      <c r="BE169" s="211">
        <f>IF(N169="základní",J169,0)</f>
        <v>0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17" t="s">
        <v>83</v>
      </c>
      <c r="BK169" s="211">
        <f>ROUND(I169*H169,2)</f>
        <v>0</v>
      </c>
      <c r="BL169" s="17" t="s">
        <v>214</v>
      </c>
      <c r="BM169" s="210" t="s">
        <v>2016</v>
      </c>
    </row>
    <row r="170" s="2" customFormat="1" ht="24" customHeight="1">
      <c r="A170" s="39"/>
      <c r="B170" s="40"/>
      <c r="C170" s="198" t="s">
        <v>545</v>
      </c>
      <c r="D170" s="198" t="s">
        <v>201</v>
      </c>
      <c r="E170" s="199" t="s">
        <v>501</v>
      </c>
      <c r="F170" s="200" t="s">
        <v>502</v>
      </c>
      <c r="G170" s="201" t="s">
        <v>204</v>
      </c>
      <c r="H170" s="202">
        <v>1</v>
      </c>
      <c r="I170" s="203"/>
      <c r="J170" s="204">
        <f>ROUND(I170*H170,2)</f>
        <v>0</v>
      </c>
      <c r="K170" s="200" t="s">
        <v>212</v>
      </c>
      <c r="L170" s="205"/>
      <c r="M170" s="206" t="s">
        <v>32</v>
      </c>
      <c r="N170" s="207" t="s">
        <v>47</v>
      </c>
      <c r="O170" s="85"/>
      <c r="P170" s="208">
        <f>O170*H170</f>
        <v>0</v>
      </c>
      <c r="Q170" s="208">
        <v>0</v>
      </c>
      <c r="R170" s="208">
        <f>Q170*H170</f>
        <v>0</v>
      </c>
      <c r="S170" s="208">
        <v>0</v>
      </c>
      <c r="T170" s="20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0" t="s">
        <v>205</v>
      </c>
      <c r="AT170" s="210" t="s">
        <v>201</v>
      </c>
      <c r="AU170" s="210" t="s">
        <v>76</v>
      </c>
      <c r="AY170" s="17" t="s">
        <v>206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17" t="s">
        <v>83</v>
      </c>
      <c r="BK170" s="211">
        <f>ROUND(I170*H170,2)</f>
        <v>0</v>
      </c>
      <c r="BL170" s="17" t="s">
        <v>205</v>
      </c>
      <c r="BM170" s="210" t="s">
        <v>2017</v>
      </c>
    </row>
    <row r="171" s="2" customFormat="1" ht="24" customHeight="1">
      <c r="A171" s="39"/>
      <c r="B171" s="40"/>
      <c r="C171" s="198" t="s">
        <v>549</v>
      </c>
      <c r="D171" s="198" t="s">
        <v>201</v>
      </c>
      <c r="E171" s="199" t="s">
        <v>505</v>
      </c>
      <c r="F171" s="200" t="s">
        <v>506</v>
      </c>
      <c r="G171" s="201" t="s">
        <v>204</v>
      </c>
      <c r="H171" s="202">
        <v>1</v>
      </c>
      <c r="I171" s="203"/>
      <c r="J171" s="204">
        <f>ROUND(I171*H171,2)</f>
        <v>0</v>
      </c>
      <c r="K171" s="200" t="s">
        <v>212</v>
      </c>
      <c r="L171" s="205"/>
      <c r="M171" s="206" t="s">
        <v>32</v>
      </c>
      <c r="N171" s="207" t="s">
        <v>47</v>
      </c>
      <c r="O171" s="85"/>
      <c r="P171" s="208">
        <f>O171*H171</f>
        <v>0</v>
      </c>
      <c r="Q171" s="208">
        <v>0</v>
      </c>
      <c r="R171" s="208">
        <f>Q171*H171</f>
        <v>0</v>
      </c>
      <c r="S171" s="208">
        <v>0</v>
      </c>
      <c r="T171" s="20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0" t="s">
        <v>205</v>
      </c>
      <c r="AT171" s="210" t="s">
        <v>201</v>
      </c>
      <c r="AU171" s="210" t="s">
        <v>76</v>
      </c>
      <c r="AY171" s="17" t="s">
        <v>206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17" t="s">
        <v>83</v>
      </c>
      <c r="BK171" s="211">
        <f>ROUND(I171*H171,2)</f>
        <v>0</v>
      </c>
      <c r="BL171" s="17" t="s">
        <v>205</v>
      </c>
      <c r="BM171" s="210" t="s">
        <v>2018</v>
      </c>
    </row>
    <row r="172" s="2" customFormat="1" ht="24" customHeight="1">
      <c r="A172" s="39"/>
      <c r="B172" s="40"/>
      <c r="C172" s="198" t="s">
        <v>553</v>
      </c>
      <c r="D172" s="198" t="s">
        <v>201</v>
      </c>
      <c r="E172" s="199" t="s">
        <v>509</v>
      </c>
      <c r="F172" s="200" t="s">
        <v>510</v>
      </c>
      <c r="G172" s="201" t="s">
        <v>204</v>
      </c>
      <c r="H172" s="202">
        <v>1</v>
      </c>
      <c r="I172" s="203"/>
      <c r="J172" s="204">
        <f>ROUND(I172*H172,2)</f>
        <v>0</v>
      </c>
      <c r="K172" s="200" t="s">
        <v>212</v>
      </c>
      <c r="L172" s="205"/>
      <c r="M172" s="206" t="s">
        <v>32</v>
      </c>
      <c r="N172" s="207" t="s">
        <v>47</v>
      </c>
      <c r="O172" s="85"/>
      <c r="P172" s="208">
        <f>O172*H172</f>
        <v>0</v>
      </c>
      <c r="Q172" s="208">
        <v>0</v>
      </c>
      <c r="R172" s="208">
        <f>Q172*H172</f>
        <v>0</v>
      </c>
      <c r="S172" s="208">
        <v>0</v>
      </c>
      <c r="T172" s="20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0" t="s">
        <v>213</v>
      </c>
      <c r="AT172" s="210" t="s">
        <v>201</v>
      </c>
      <c r="AU172" s="210" t="s">
        <v>76</v>
      </c>
      <c r="AY172" s="17" t="s">
        <v>206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17" t="s">
        <v>83</v>
      </c>
      <c r="BK172" s="211">
        <f>ROUND(I172*H172,2)</f>
        <v>0</v>
      </c>
      <c r="BL172" s="17" t="s">
        <v>214</v>
      </c>
      <c r="BM172" s="210" t="s">
        <v>2019</v>
      </c>
    </row>
    <row r="173" s="2" customFormat="1" ht="16.5" customHeight="1">
      <c r="A173" s="39"/>
      <c r="B173" s="40"/>
      <c r="C173" s="198" t="s">
        <v>557</v>
      </c>
      <c r="D173" s="198" t="s">
        <v>201</v>
      </c>
      <c r="E173" s="199" t="s">
        <v>513</v>
      </c>
      <c r="F173" s="200" t="s">
        <v>514</v>
      </c>
      <c r="G173" s="201" t="s">
        <v>204</v>
      </c>
      <c r="H173" s="202">
        <v>2</v>
      </c>
      <c r="I173" s="203"/>
      <c r="J173" s="204">
        <f>ROUND(I173*H173,2)</f>
        <v>0</v>
      </c>
      <c r="K173" s="200" t="s">
        <v>32</v>
      </c>
      <c r="L173" s="205"/>
      <c r="M173" s="206" t="s">
        <v>32</v>
      </c>
      <c r="N173" s="207" t="s">
        <v>47</v>
      </c>
      <c r="O173" s="85"/>
      <c r="P173" s="208">
        <f>O173*H173</f>
        <v>0</v>
      </c>
      <c r="Q173" s="208">
        <v>0</v>
      </c>
      <c r="R173" s="208">
        <f>Q173*H173</f>
        <v>0</v>
      </c>
      <c r="S173" s="208">
        <v>0</v>
      </c>
      <c r="T173" s="20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0" t="s">
        <v>213</v>
      </c>
      <c r="AT173" s="210" t="s">
        <v>201</v>
      </c>
      <c r="AU173" s="210" t="s">
        <v>76</v>
      </c>
      <c r="AY173" s="17" t="s">
        <v>206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17" t="s">
        <v>83</v>
      </c>
      <c r="BK173" s="211">
        <f>ROUND(I173*H173,2)</f>
        <v>0</v>
      </c>
      <c r="BL173" s="17" t="s">
        <v>214</v>
      </c>
      <c r="BM173" s="210" t="s">
        <v>2020</v>
      </c>
    </row>
    <row r="174" s="2" customFormat="1" ht="24" customHeight="1">
      <c r="A174" s="39"/>
      <c r="B174" s="40"/>
      <c r="C174" s="198" t="s">
        <v>561</v>
      </c>
      <c r="D174" s="198" t="s">
        <v>201</v>
      </c>
      <c r="E174" s="199" t="s">
        <v>472</v>
      </c>
      <c r="F174" s="200" t="s">
        <v>473</v>
      </c>
      <c r="G174" s="201" t="s">
        <v>204</v>
      </c>
      <c r="H174" s="202">
        <v>2</v>
      </c>
      <c r="I174" s="203"/>
      <c r="J174" s="204">
        <f>ROUND(I174*H174,2)</f>
        <v>0</v>
      </c>
      <c r="K174" s="200" t="s">
        <v>212</v>
      </c>
      <c r="L174" s="205"/>
      <c r="M174" s="206" t="s">
        <v>32</v>
      </c>
      <c r="N174" s="207" t="s">
        <v>47</v>
      </c>
      <c r="O174" s="85"/>
      <c r="P174" s="208">
        <f>O174*H174</f>
        <v>0</v>
      </c>
      <c r="Q174" s="208">
        <v>0</v>
      </c>
      <c r="R174" s="208">
        <f>Q174*H174</f>
        <v>0</v>
      </c>
      <c r="S174" s="208">
        <v>0</v>
      </c>
      <c r="T174" s="20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0" t="s">
        <v>213</v>
      </c>
      <c r="AT174" s="210" t="s">
        <v>201</v>
      </c>
      <c r="AU174" s="210" t="s">
        <v>76</v>
      </c>
      <c r="AY174" s="17" t="s">
        <v>206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17" t="s">
        <v>83</v>
      </c>
      <c r="BK174" s="211">
        <f>ROUND(I174*H174,2)</f>
        <v>0</v>
      </c>
      <c r="BL174" s="17" t="s">
        <v>214</v>
      </c>
      <c r="BM174" s="210" t="s">
        <v>2021</v>
      </c>
    </row>
    <row r="175" s="2" customFormat="1" ht="24" customHeight="1">
      <c r="A175" s="39"/>
      <c r="B175" s="40"/>
      <c r="C175" s="198" t="s">
        <v>565</v>
      </c>
      <c r="D175" s="198" t="s">
        <v>201</v>
      </c>
      <c r="E175" s="199" t="s">
        <v>615</v>
      </c>
      <c r="F175" s="200" t="s">
        <v>616</v>
      </c>
      <c r="G175" s="201" t="s">
        <v>204</v>
      </c>
      <c r="H175" s="202">
        <v>20</v>
      </c>
      <c r="I175" s="203"/>
      <c r="J175" s="204">
        <f>ROUND(I175*H175,2)</f>
        <v>0</v>
      </c>
      <c r="K175" s="200" t="s">
        <v>212</v>
      </c>
      <c r="L175" s="205"/>
      <c r="M175" s="206" t="s">
        <v>32</v>
      </c>
      <c r="N175" s="207" t="s">
        <v>47</v>
      </c>
      <c r="O175" s="85"/>
      <c r="P175" s="208">
        <f>O175*H175</f>
        <v>0</v>
      </c>
      <c r="Q175" s="208">
        <v>0</v>
      </c>
      <c r="R175" s="208">
        <f>Q175*H175</f>
        <v>0</v>
      </c>
      <c r="S175" s="208">
        <v>0</v>
      </c>
      <c r="T175" s="20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0" t="s">
        <v>213</v>
      </c>
      <c r="AT175" s="210" t="s">
        <v>201</v>
      </c>
      <c r="AU175" s="210" t="s">
        <v>76</v>
      </c>
      <c r="AY175" s="17" t="s">
        <v>206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17" t="s">
        <v>83</v>
      </c>
      <c r="BK175" s="211">
        <f>ROUND(I175*H175,2)</f>
        <v>0</v>
      </c>
      <c r="BL175" s="17" t="s">
        <v>214</v>
      </c>
      <c r="BM175" s="210" t="s">
        <v>2022</v>
      </c>
    </row>
    <row r="176" s="2" customFormat="1" ht="24" customHeight="1">
      <c r="A176" s="39"/>
      <c r="B176" s="40"/>
      <c r="C176" s="198" t="s">
        <v>569</v>
      </c>
      <c r="D176" s="198" t="s">
        <v>201</v>
      </c>
      <c r="E176" s="199" t="s">
        <v>619</v>
      </c>
      <c r="F176" s="200" t="s">
        <v>620</v>
      </c>
      <c r="G176" s="201" t="s">
        <v>204</v>
      </c>
      <c r="H176" s="202">
        <v>1</v>
      </c>
      <c r="I176" s="203"/>
      <c r="J176" s="204">
        <f>ROUND(I176*H176,2)</f>
        <v>0</v>
      </c>
      <c r="K176" s="200" t="s">
        <v>212</v>
      </c>
      <c r="L176" s="205"/>
      <c r="M176" s="206" t="s">
        <v>32</v>
      </c>
      <c r="N176" s="207" t="s">
        <v>47</v>
      </c>
      <c r="O176" s="85"/>
      <c r="P176" s="208">
        <f>O176*H176</f>
        <v>0</v>
      </c>
      <c r="Q176" s="208">
        <v>0</v>
      </c>
      <c r="R176" s="208">
        <f>Q176*H176</f>
        <v>0</v>
      </c>
      <c r="S176" s="208">
        <v>0</v>
      </c>
      <c r="T176" s="20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0" t="s">
        <v>213</v>
      </c>
      <c r="AT176" s="210" t="s">
        <v>201</v>
      </c>
      <c r="AU176" s="210" t="s">
        <v>76</v>
      </c>
      <c r="AY176" s="17" t="s">
        <v>206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17" t="s">
        <v>83</v>
      </c>
      <c r="BK176" s="211">
        <f>ROUND(I176*H176,2)</f>
        <v>0</v>
      </c>
      <c r="BL176" s="17" t="s">
        <v>214</v>
      </c>
      <c r="BM176" s="210" t="s">
        <v>2023</v>
      </c>
    </row>
    <row r="177" s="2" customFormat="1" ht="24" customHeight="1">
      <c r="A177" s="39"/>
      <c r="B177" s="40"/>
      <c r="C177" s="198" t="s">
        <v>573</v>
      </c>
      <c r="D177" s="198" t="s">
        <v>201</v>
      </c>
      <c r="E177" s="199" t="s">
        <v>623</v>
      </c>
      <c r="F177" s="200" t="s">
        <v>624</v>
      </c>
      <c r="G177" s="201" t="s">
        <v>531</v>
      </c>
      <c r="H177" s="202">
        <v>1</v>
      </c>
      <c r="I177" s="203"/>
      <c r="J177" s="204">
        <f>ROUND(I177*H177,2)</f>
        <v>0</v>
      </c>
      <c r="K177" s="200" t="s">
        <v>212</v>
      </c>
      <c r="L177" s="205"/>
      <c r="M177" s="206" t="s">
        <v>32</v>
      </c>
      <c r="N177" s="207" t="s">
        <v>47</v>
      </c>
      <c r="O177" s="85"/>
      <c r="P177" s="208">
        <f>O177*H177</f>
        <v>0</v>
      </c>
      <c r="Q177" s="208">
        <v>0</v>
      </c>
      <c r="R177" s="208">
        <f>Q177*H177</f>
        <v>0</v>
      </c>
      <c r="S177" s="208">
        <v>0</v>
      </c>
      <c r="T177" s="20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0" t="s">
        <v>213</v>
      </c>
      <c r="AT177" s="210" t="s">
        <v>201</v>
      </c>
      <c r="AU177" s="210" t="s">
        <v>76</v>
      </c>
      <c r="AY177" s="17" t="s">
        <v>206</v>
      </c>
      <c r="BE177" s="211">
        <f>IF(N177="základní",J177,0)</f>
        <v>0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17" t="s">
        <v>83</v>
      </c>
      <c r="BK177" s="211">
        <f>ROUND(I177*H177,2)</f>
        <v>0</v>
      </c>
      <c r="BL177" s="17" t="s">
        <v>214</v>
      </c>
      <c r="BM177" s="210" t="s">
        <v>2024</v>
      </c>
    </row>
    <row r="178" s="2" customFormat="1" ht="24" customHeight="1">
      <c r="A178" s="39"/>
      <c r="B178" s="40"/>
      <c r="C178" s="216" t="s">
        <v>577</v>
      </c>
      <c r="D178" s="216" t="s">
        <v>627</v>
      </c>
      <c r="E178" s="217" t="s">
        <v>628</v>
      </c>
      <c r="F178" s="218" t="s">
        <v>629</v>
      </c>
      <c r="G178" s="219" t="s">
        <v>239</v>
      </c>
      <c r="H178" s="220">
        <v>21</v>
      </c>
      <c r="I178" s="221"/>
      <c r="J178" s="222">
        <f>ROUND(I178*H178,2)</f>
        <v>0</v>
      </c>
      <c r="K178" s="218" t="s">
        <v>212</v>
      </c>
      <c r="L178" s="45"/>
      <c r="M178" s="223" t="s">
        <v>32</v>
      </c>
      <c r="N178" s="224" t="s">
        <v>47</v>
      </c>
      <c r="O178" s="85"/>
      <c r="P178" s="208">
        <f>O178*H178</f>
        <v>0</v>
      </c>
      <c r="Q178" s="208">
        <v>0</v>
      </c>
      <c r="R178" s="208">
        <f>Q178*H178</f>
        <v>0</v>
      </c>
      <c r="S178" s="208">
        <v>0</v>
      </c>
      <c r="T178" s="20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0" t="s">
        <v>220</v>
      </c>
      <c r="AT178" s="210" t="s">
        <v>627</v>
      </c>
      <c r="AU178" s="210" t="s">
        <v>76</v>
      </c>
      <c r="AY178" s="17" t="s">
        <v>206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17" t="s">
        <v>83</v>
      </c>
      <c r="BK178" s="211">
        <f>ROUND(I178*H178,2)</f>
        <v>0</v>
      </c>
      <c r="BL178" s="17" t="s">
        <v>220</v>
      </c>
      <c r="BM178" s="210" t="s">
        <v>2025</v>
      </c>
    </row>
    <row r="179" s="2" customFormat="1" ht="24" customHeight="1">
      <c r="A179" s="39"/>
      <c r="B179" s="40"/>
      <c r="C179" s="216" t="s">
        <v>581</v>
      </c>
      <c r="D179" s="216" t="s">
        <v>627</v>
      </c>
      <c r="E179" s="217" t="s">
        <v>632</v>
      </c>
      <c r="F179" s="218" t="s">
        <v>633</v>
      </c>
      <c r="G179" s="219" t="s">
        <v>204</v>
      </c>
      <c r="H179" s="220">
        <v>4</v>
      </c>
      <c r="I179" s="221"/>
      <c r="J179" s="222">
        <f>ROUND(I179*H179,2)</f>
        <v>0</v>
      </c>
      <c r="K179" s="218" t="s">
        <v>212</v>
      </c>
      <c r="L179" s="45"/>
      <c r="M179" s="223" t="s">
        <v>32</v>
      </c>
      <c r="N179" s="224" t="s">
        <v>47</v>
      </c>
      <c r="O179" s="85"/>
      <c r="P179" s="208">
        <f>O179*H179</f>
        <v>0</v>
      </c>
      <c r="Q179" s="208">
        <v>0</v>
      </c>
      <c r="R179" s="208">
        <f>Q179*H179</f>
        <v>0</v>
      </c>
      <c r="S179" s="208">
        <v>0</v>
      </c>
      <c r="T179" s="20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0" t="s">
        <v>220</v>
      </c>
      <c r="AT179" s="210" t="s">
        <v>627</v>
      </c>
      <c r="AU179" s="210" t="s">
        <v>76</v>
      </c>
      <c r="AY179" s="17" t="s">
        <v>206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17" t="s">
        <v>83</v>
      </c>
      <c r="BK179" s="211">
        <f>ROUND(I179*H179,2)</f>
        <v>0</v>
      </c>
      <c r="BL179" s="17" t="s">
        <v>220</v>
      </c>
      <c r="BM179" s="210" t="s">
        <v>2026</v>
      </c>
    </row>
    <row r="180" s="2" customFormat="1" ht="24" customHeight="1">
      <c r="A180" s="39"/>
      <c r="B180" s="40"/>
      <c r="C180" s="216" t="s">
        <v>585</v>
      </c>
      <c r="D180" s="216" t="s">
        <v>627</v>
      </c>
      <c r="E180" s="217" t="s">
        <v>636</v>
      </c>
      <c r="F180" s="218" t="s">
        <v>637</v>
      </c>
      <c r="G180" s="219" t="s">
        <v>204</v>
      </c>
      <c r="H180" s="220">
        <v>1</v>
      </c>
      <c r="I180" s="221"/>
      <c r="J180" s="222">
        <f>ROUND(I180*H180,2)</f>
        <v>0</v>
      </c>
      <c r="K180" s="218" t="s">
        <v>212</v>
      </c>
      <c r="L180" s="45"/>
      <c r="M180" s="223" t="s">
        <v>32</v>
      </c>
      <c r="N180" s="224" t="s">
        <v>47</v>
      </c>
      <c r="O180" s="85"/>
      <c r="P180" s="208">
        <f>O180*H180</f>
        <v>0</v>
      </c>
      <c r="Q180" s="208">
        <v>0</v>
      </c>
      <c r="R180" s="208">
        <f>Q180*H180</f>
        <v>0</v>
      </c>
      <c r="S180" s="208">
        <v>0</v>
      </c>
      <c r="T180" s="20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0" t="s">
        <v>220</v>
      </c>
      <c r="AT180" s="210" t="s">
        <v>627</v>
      </c>
      <c r="AU180" s="210" t="s">
        <v>76</v>
      </c>
      <c r="AY180" s="17" t="s">
        <v>206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7" t="s">
        <v>83</v>
      </c>
      <c r="BK180" s="211">
        <f>ROUND(I180*H180,2)</f>
        <v>0</v>
      </c>
      <c r="BL180" s="17" t="s">
        <v>220</v>
      </c>
      <c r="BM180" s="210" t="s">
        <v>2027</v>
      </c>
    </row>
    <row r="181" s="2" customFormat="1" ht="24" customHeight="1">
      <c r="A181" s="39"/>
      <c r="B181" s="40"/>
      <c r="C181" s="216" t="s">
        <v>589</v>
      </c>
      <c r="D181" s="216" t="s">
        <v>627</v>
      </c>
      <c r="E181" s="217" t="s">
        <v>640</v>
      </c>
      <c r="F181" s="218" t="s">
        <v>641</v>
      </c>
      <c r="G181" s="219" t="s">
        <v>204</v>
      </c>
      <c r="H181" s="220">
        <v>2</v>
      </c>
      <c r="I181" s="221"/>
      <c r="J181" s="222">
        <f>ROUND(I181*H181,2)</f>
        <v>0</v>
      </c>
      <c r="K181" s="218" t="s">
        <v>212</v>
      </c>
      <c r="L181" s="45"/>
      <c r="M181" s="223" t="s">
        <v>32</v>
      </c>
      <c r="N181" s="224" t="s">
        <v>47</v>
      </c>
      <c r="O181" s="85"/>
      <c r="P181" s="208">
        <f>O181*H181</f>
        <v>0</v>
      </c>
      <c r="Q181" s="208">
        <v>0</v>
      </c>
      <c r="R181" s="208">
        <f>Q181*H181</f>
        <v>0</v>
      </c>
      <c r="S181" s="208">
        <v>0</v>
      </c>
      <c r="T181" s="20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0" t="s">
        <v>220</v>
      </c>
      <c r="AT181" s="210" t="s">
        <v>627</v>
      </c>
      <c r="AU181" s="210" t="s">
        <v>76</v>
      </c>
      <c r="AY181" s="17" t="s">
        <v>206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17" t="s">
        <v>83</v>
      </c>
      <c r="BK181" s="211">
        <f>ROUND(I181*H181,2)</f>
        <v>0</v>
      </c>
      <c r="BL181" s="17" t="s">
        <v>220</v>
      </c>
      <c r="BM181" s="210" t="s">
        <v>2028</v>
      </c>
    </row>
    <row r="182" s="2" customFormat="1" ht="24" customHeight="1">
      <c r="A182" s="39"/>
      <c r="B182" s="40"/>
      <c r="C182" s="216" t="s">
        <v>594</v>
      </c>
      <c r="D182" s="216" t="s">
        <v>627</v>
      </c>
      <c r="E182" s="217" t="s">
        <v>644</v>
      </c>
      <c r="F182" s="218" t="s">
        <v>645</v>
      </c>
      <c r="G182" s="219" t="s">
        <v>204</v>
      </c>
      <c r="H182" s="220">
        <v>1</v>
      </c>
      <c r="I182" s="221"/>
      <c r="J182" s="222">
        <f>ROUND(I182*H182,2)</f>
        <v>0</v>
      </c>
      <c r="K182" s="218" t="s">
        <v>212</v>
      </c>
      <c r="L182" s="45"/>
      <c r="M182" s="223" t="s">
        <v>32</v>
      </c>
      <c r="N182" s="224" t="s">
        <v>47</v>
      </c>
      <c r="O182" s="85"/>
      <c r="P182" s="208">
        <f>O182*H182</f>
        <v>0</v>
      </c>
      <c r="Q182" s="208">
        <v>0</v>
      </c>
      <c r="R182" s="208">
        <f>Q182*H182</f>
        <v>0</v>
      </c>
      <c r="S182" s="208">
        <v>0</v>
      </c>
      <c r="T182" s="20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0" t="s">
        <v>220</v>
      </c>
      <c r="AT182" s="210" t="s">
        <v>627</v>
      </c>
      <c r="AU182" s="210" t="s">
        <v>76</v>
      </c>
      <c r="AY182" s="17" t="s">
        <v>206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17" t="s">
        <v>83</v>
      </c>
      <c r="BK182" s="211">
        <f>ROUND(I182*H182,2)</f>
        <v>0</v>
      </c>
      <c r="BL182" s="17" t="s">
        <v>220</v>
      </c>
      <c r="BM182" s="210" t="s">
        <v>2029</v>
      </c>
    </row>
    <row r="183" s="2" customFormat="1" ht="24" customHeight="1">
      <c r="A183" s="39"/>
      <c r="B183" s="40"/>
      <c r="C183" s="216" t="s">
        <v>598</v>
      </c>
      <c r="D183" s="216" t="s">
        <v>627</v>
      </c>
      <c r="E183" s="217" t="s">
        <v>648</v>
      </c>
      <c r="F183" s="218" t="s">
        <v>649</v>
      </c>
      <c r="G183" s="219" t="s">
        <v>204</v>
      </c>
      <c r="H183" s="220">
        <v>1</v>
      </c>
      <c r="I183" s="221"/>
      <c r="J183" s="222">
        <f>ROUND(I183*H183,2)</f>
        <v>0</v>
      </c>
      <c r="K183" s="218" t="s">
        <v>212</v>
      </c>
      <c r="L183" s="45"/>
      <c r="M183" s="223" t="s">
        <v>32</v>
      </c>
      <c r="N183" s="224" t="s">
        <v>47</v>
      </c>
      <c r="O183" s="85"/>
      <c r="P183" s="208">
        <f>O183*H183</f>
        <v>0</v>
      </c>
      <c r="Q183" s="208">
        <v>0</v>
      </c>
      <c r="R183" s="208">
        <f>Q183*H183</f>
        <v>0</v>
      </c>
      <c r="S183" s="208">
        <v>0</v>
      </c>
      <c r="T183" s="20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0" t="s">
        <v>220</v>
      </c>
      <c r="AT183" s="210" t="s">
        <v>627</v>
      </c>
      <c r="AU183" s="210" t="s">
        <v>76</v>
      </c>
      <c r="AY183" s="17" t="s">
        <v>206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7" t="s">
        <v>83</v>
      </c>
      <c r="BK183" s="211">
        <f>ROUND(I183*H183,2)</f>
        <v>0</v>
      </c>
      <c r="BL183" s="17" t="s">
        <v>220</v>
      </c>
      <c r="BM183" s="210" t="s">
        <v>2030</v>
      </c>
    </row>
    <row r="184" s="2" customFormat="1" ht="24" customHeight="1">
      <c r="A184" s="39"/>
      <c r="B184" s="40"/>
      <c r="C184" s="216" t="s">
        <v>602</v>
      </c>
      <c r="D184" s="216" t="s">
        <v>627</v>
      </c>
      <c r="E184" s="217" t="s">
        <v>652</v>
      </c>
      <c r="F184" s="218" t="s">
        <v>653</v>
      </c>
      <c r="G184" s="219" t="s">
        <v>204</v>
      </c>
      <c r="H184" s="220">
        <v>2</v>
      </c>
      <c r="I184" s="221"/>
      <c r="J184" s="222">
        <f>ROUND(I184*H184,2)</f>
        <v>0</v>
      </c>
      <c r="K184" s="218" t="s">
        <v>212</v>
      </c>
      <c r="L184" s="45"/>
      <c r="M184" s="223" t="s">
        <v>32</v>
      </c>
      <c r="N184" s="224" t="s">
        <v>47</v>
      </c>
      <c r="O184" s="85"/>
      <c r="P184" s="208">
        <f>O184*H184</f>
        <v>0</v>
      </c>
      <c r="Q184" s="208">
        <v>0</v>
      </c>
      <c r="R184" s="208">
        <f>Q184*H184</f>
        <v>0</v>
      </c>
      <c r="S184" s="208">
        <v>0</v>
      </c>
      <c r="T184" s="20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0" t="s">
        <v>220</v>
      </c>
      <c r="AT184" s="210" t="s">
        <v>627</v>
      </c>
      <c r="AU184" s="210" t="s">
        <v>76</v>
      </c>
      <c r="AY184" s="17" t="s">
        <v>206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17" t="s">
        <v>83</v>
      </c>
      <c r="BK184" s="211">
        <f>ROUND(I184*H184,2)</f>
        <v>0</v>
      </c>
      <c r="BL184" s="17" t="s">
        <v>220</v>
      </c>
      <c r="BM184" s="210" t="s">
        <v>2031</v>
      </c>
    </row>
    <row r="185" s="2" customFormat="1" ht="24" customHeight="1">
      <c r="A185" s="39"/>
      <c r="B185" s="40"/>
      <c r="C185" s="216" t="s">
        <v>606</v>
      </c>
      <c r="D185" s="216" t="s">
        <v>627</v>
      </c>
      <c r="E185" s="217" t="s">
        <v>693</v>
      </c>
      <c r="F185" s="218" t="s">
        <v>694</v>
      </c>
      <c r="G185" s="219" t="s">
        <v>239</v>
      </c>
      <c r="H185" s="220">
        <v>20</v>
      </c>
      <c r="I185" s="221"/>
      <c r="J185" s="222">
        <f>ROUND(I185*H185,2)</f>
        <v>0</v>
      </c>
      <c r="K185" s="218" t="s">
        <v>212</v>
      </c>
      <c r="L185" s="45"/>
      <c r="M185" s="223" t="s">
        <v>32</v>
      </c>
      <c r="N185" s="224" t="s">
        <v>47</v>
      </c>
      <c r="O185" s="85"/>
      <c r="P185" s="208">
        <f>O185*H185</f>
        <v>0</v>
      </c>
      <c r="Q185" s="208">
        <v>0</v>
      </c>
      <c r="R185" s="208">
        <f>Q185*H185</f>
        <v>0</v>
      </c>
      <c r="S185" s="208">
        <v>0</v>
      </c>
      <c r="T185" s="20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0" t="s">
        <v>220</v>
      </c>
      <c r="AT185" s="210" t="s">
        <v>627</v>
      </c>
      <c r="AU185" s="210" t="s">
        <v>76</v>
      </c>
      <c r="AY185" s="17" t="s">
        <v>206</v>
      </c>
      <c r="BE185" s="211">
        <f>IF(N185="základní",J185,0)</f>
        <v>0</v>
      </c>
      <c r="BF185" s="211">
        <f>IF(N185="snížená",J185,0)</f>
        <v>0</v>
      </c>
      <c r="BG185" s="211">
        <f>IF(N185="zákl. přenesená",J185,0)</f>
        <v>0</v>
      </c>
      <c r="BH185" s="211">
        <f>IF(N185="sníž. přenesená",J185,0)</f>
        <v>0</v>
      </c>
      <c r="BI185" s="211">
        <f>IF(N185="nulová",J185,0)</f>
        <v>0</v>
      </c>
      <c r="BJ185" s="17" t="s">
        <v>83</v>
      </c>
      <c r="BK185" s="211">
        <f>ROUND(I185*H185,2)</f>
        <v>0</v>
      </c>
      <c r="BL185" s="17" t="s">
        <v>220</v>
      </c>
      <c r="BM185" s="210" t="s">
        <v>2032</v>
      </c>
    </row>
    <row r="186" s="2" customFormat="1" ht="24" customHeight="1">
      <c r="A186" s="39"/>
      <c r="B186" s="40"/>
      <c r="C186" s="216" t="s">
        <v>610</v>
      </c>
      <c r="D186" s="216" t="s">
        <v>627</v>
      </c>
      <c r="E186" s="217" t="s">
        <v>740</v>
      </c>
      <c r="F186" s="218" t="s">
        <v>741</v>
      </c>
      <c r="G186" s="219" t="s">
        <v>204</v>
      </c>
      <c r="H186" s="220">
        <v>2</v>
      </c>
      <c r="I186" s="221"/>
      <c r="J186" s="222">
        <f>ROUND(I186*H186,2)</f>
        <v>0</v>
      </c>
      <c r="K186" s="218" t="s">
        <v>212</v>
      </c>
      <c r="L186" s="45"/>
      <c r="M186" s="223" t="s">
        <v>32</v>
      </c>
      <c r="N186" s="224" t="s">
        <v>47</v>
      </c>
      <c r="O186" s="85"/>
      <c r="P186" s="208">
        <f>O186*H186</f>
        <v>0</v>
      </c>
      <c r="Q186" s="208">
        <v>0</v>
      </c>
      <c r="R186" s="208">
        <f>Q186*H186</f>
        <v>0</v>
      </c>
      <c r="S186" s="208">
        <v>0</v>
      </c>
      <c r="T186" s="20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0" t="s">
        <v>220</v>
      </c>
      <c r="AT186" s="210" t="s">
        <v>627</v>
      </c>
      <c r="AU186" s="210" t="s">
        <v>76</v>
      </c>
      <c r="AY186" s="17" t="s">
        <v>206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17" t="s">
        <v>83</v>
      </c>
      <c r="BK186" s="211">
        <f>ROUND(I186*H186,2)</f>
        <v>0</v>
      </c>
      <c r="BL186" s="17" t="s">
        <v>220</v>
      </c>
      <c r="BM186" s="210" t="s">
        <v>2033</v>
      </c>
    </row>
    <row r="187" s="2" customFormat="1" ht="24" customHeight="1">
      <c r="A187" s="39"/>
      <c r="B187" s="40"/>
      <c r="C187" s="216" t="s">
        <v>614</v>
      </c>
      <c r="D187" s="216" t="s">
        <v>627</v>
      </c>
      <c r="E187" s="217" t="s">
        <v>744</v>
      </c>
      <c r="F187" s="218" t="s">
        <v>745</v>
      </c>
      <c r="G187" s="219" t="s">
        <v>204</v>
      </c>
      <c r="H187" s="220">
        <v>30</v>
      </c>
      <c r="I187" s="221"/>
      <c r="J187" s="222">
        <f>ROUND(I187*H187,2)</f>
        <v>0</v>
      </c>
      <c r="K187" s="218" t="s">
        <v>212</v>
      </c>
      <c r="L187" s="45"/>
      <c r="M187" s="223" t="s">
        <v>32</v>
      </c>
      <c r="N187" s="224" t="s">
        <v>47</v>
      </c>
      <c r="O187" s="85"/>
      <c r="P187" s="208">
        <f>O187*H187</f>
        <v>0</v>
      </c>
      <c r="Q187" s="208">
        <v>0</v>
      </c>
      <c r="R187" s="208">
        <f>Q187*H187</f>
        <v>0</v>
      </c>
      <c r="S187" s="208">
        <v>0</v>
      </c>
      <c r="T187" s="20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0" t="s">
        <v>220</v>
      </c>
      <c r="AT187" s="210" t="s">
        <v>627</v>
      </c>
      <c r="AU187" s="210" t="s">
        <v>76</v>
      </c>
      <c r="AY187" s="17" t="s">
        <v>206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17" t="s">
        <v>83</v>
      </c>
      <c r="BK187" s="211">
        <f>ROUND(I187*H187,2)</f>
        <v>0</v>
      </c>
      <c r="BL187" s="17" t="s">
        <v>220</v>
      </c>
      <c r="BM187" s="210" t="s">
        <v>2034</v>
      </c>
    </row>
    <row r="188" s="2" customFormat="1" ht="24" customHeight="1">
      <c r="A188" s="39"/>
      <c r="B188" s="40"/>
      <c r="C188" s="216" t="s">
        <v>618</v>
      </c>
      <c r="D188" s="216" t="s">
        <v>627</v>
      </c>
      <c r="E188" s="217" t="s">
        <v>656</v>
      </c>
      <c r="F188" s="218" t="s">
        <v>657</v>
      </c>
      <c r="G188" s="219" t="s">
        <v>239</v>
      </c>
      <c r="H188" s="220">
        <v>130</v>
      </c>
      <c r="I188" s="221"/>
      <c r="J188" s="222">
        <f>ROUND(I188*H188,2)</f>
        <v>0</v>
      </c>
      <c r="K188" s="218" t="s">
        <v>212</v>
      </c>
      <c r="L188" s="45"/>
      <c r="M188" s="223" t="s">
        <v>32</v>
      </c>
      <c r="N188" s="224" t="s">
        <v>47</v>
      </c>
      <c r="O188" s="85"/>
      <c r="P188" s="208">
        <f>O188*H188</f>
        <v>0</v>
      </c>
      <c r="Q188" s="208">
        <v>0</v>
      </c>
      <c r="R188" s="208">
        <f>Q188*H188</f>
        <v>0</v>
      </c>
      <c r="S188" s="208">
        <v>0</v>
      </c>
      <c r="T188" s="20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0" t="s">
        <v>268</v>
      </c>
      <c r="AT188" s="210" t="s">
        <v>627</v>
      </c>
      <c r="AU188" s="210" t="s">
        <v>76</v>
      </c>
      <c r="AY188" s="17" t="s">
        <v>206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17" t="s">
        <v>83</v>
      </c>
      <c r="BK188" s="211">
        <f>ROUND(I188*H188,2)</f>
        <v>0</v>
      </c>
      <c r="BL188" s="17" t="s">
        <v>268</v>
      </c>
      <c r="BM188" s="210" t="s">
        <v>2035</v>
      </c>
    </row>
    <row r="189" s="2" customFormat="1" ht="24" customHeight="1">
      <c r="A189" s="39"/>
      <c r="B189" s="40"/>
      <c r="C189" s="216" t="s">
        <v>622</v>
      </c>
      <c r="D189" s="216" t="s">
        <v>627</v>
      </c>
      <c r="E189" s="217" t="s">
        <v>660</v>
      </c>
      <c r="F189" s="218" t="s">
        <v>661</v>
      </c>
      <c r="G189" s="219" t="s">
        <v>239</v>
      </c>
      <c r="H189" s="220">
        <v>18</v>
      </c>
      <c r="I189" s="221"/>
      <c r="J189" s="222">
        <f>ROUND(I189*H189,2)</f>
        <v>0</v>
      </c>
      <c r="K189" s="218" t="s">
        <v>212</v>
      </c>
      <c r="L189" s="45"/>
      <c r="M189" s="223" t="s">
        <v>32</v>
      </c>
      <c r="N189" s="224" t="s">
        <v>47</v>
      </c>
      <c r="O189" s="85"/>
      <c r="P189" s="208">
        <f>O189*H189</f>
        <v>0</v>
      </c>
      <c r="Q189" s="208">
        <v>0</v>
      </c>
      <c r="R189" s="208">
        <f>Q189*H189</f>
        <v>0</v>
      </c>
      <c r="S189" s="208">
        <v>0</v>
      </c>
      <c r="T189" s="20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0" t="s">
        <v>268</v>
      </c>
      <c r="AT189" s="210" t="s">
        <v>627</v>
      </c>
      <c r="AU189" s="210" t="s">
        <v>76</v>
      </c>
      <c r="AY189" s="17" t="s">
        <v>206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7" t="s">
        <v>83</v>
      </c>
      <c r="BK189" s="211">
        <f>ROUND(I189*H189,2)</f>
        <v>0</v>
      </c>
      <c r="BL189" s="17" t="s">
        <v>268</v>
      </c>
      <c r="BM189" s="210" t="s">
        <v>2036</v>
      </c>
    </row>
    <row r="190" s="2" customFormat="1" ht="24" customHeight="1">
      <c r="A190" s="39"/>
      <c r="B190" s="40"/>
      <c r="C190" s="216" t="s">
        <v>626</v>
      </c>
      <c r="D190" s="216" t="s">
        <v>627</v>
      </c>
      <c r="E190" s="217" t="s">
        <v>973</v>
      </c>
      <c r="F190" s="218" t="s">
        <v>974</v>
      </c>
      <c r="G190" s="219" t="s">
        <v>204</v>
      </c>
      <c r="H190" s="220">
        <v>265</v>
      </c>
      <c r="I190" s="221"/>
      <c r="J190" s="222">
        <f>ROUND(I190*H190,2)</f>
        <v>0</v>
      </c>
      <c r="K190" s="218" t="s">
        <v>212</v>
      </c>
      <c r="L190" s="45"/>
      <c r="M190" s="223" t="s">
        <v>32</v>
      </c>
      <c r="N190" s="224" t="s">
        <v>47</v>
      </c>
      <c r="O190" s="85"/>
      <c r="P190" s="208">
        <f>O190*H190</f>
        <v>0</v>
      </c>
      <c r="Q190" s="208">
        <v>0</v>
      </c>
      <c r="R190" s="208">
        <f>Q190*H190</f>
        <v>0</v>
      </c>
      <c r="S190" s="208">
        <v>0</v>
      </c>
      <c r="T190" s="20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0" t="s">
        <v>83</v>
      </c>
      <c r="AT190" s="210" t="s">
        <v>627</v>
      </c>
      <c r="AU190" s="210" t="s">
        <v>76</v>
      </c>
      <c r="AY190" s="17" t="s">
        <v>206</v>
      </c>
      <c r="BE190" s="211">
        <f>IF(N190="základní",J190,0)</f>
        <v>0</v>
      </c>
      <c r="BF190" s="211">
        <f>IF(N190="snížená",J190,0)</f>
        <v>0</v>
      </c>
      <c r="BG190" s="211">
        <f>IF(N190="zákl. přenesená",J190,0)</f>
        <v>0</v>
      </c>
      <c r="BH190" s="211">
        <f>IF(N190="sníž. přenesená",J190,0)</f>
        <v>0</v>
      </c>
      <c r="BI190" s="211">
        <f>IF(N190="nulová",J190,0)</f>
        <v>0</v>
      </c>
      <c r="BJ190" s="17" t="s">
        <v>83</v>
      </c>
      <c r="BK190" s="211">
        <f>ROUND(I190*H190,2)</f>
        <v>0</v>
      </c>
      <c r="BL190" s="17" t="s">
        <v>83</v>
      </c>
      <c r="BM190" s="210" t="s">
        <v>2037</v>
      </c>
    </row>
    <row r="191" s="2" customFormat="1" ht="24" customHeight="1">
      <c r="A191" s="39"/>
      <c r="B191" s="40"/>
      <c r="C191" s="216" t="s">
        <v>631</v>
      </c>
      <c r="D191" s="216" t="s">
        <v>627</v>
      </c>
      <c r="E191" s="217" t="s">
        <v>769</v>
      </c>
      <c r="F191" s="218" t="s">
        <v>770</v>
      </c>
      <c r="G191" s="219" t="s">
        <v>204</v>
      </c>
      <c r="H191" s="220">
        <v>38</v>
      </c>
      <c r="I191" s="221"/>
      <c r="J191" s="222">
        <f>ROUND(I191*H191,2)</f>
        <v>0</v>
      </c>
      <c r="K191" s="218" t="s">
        <v>212</v>
      </c>
      <c r="L191" s="45"/>
      <c r="M191" s="223" t="s">
        <v>32</v>
      </c>
      <c r="N191" s="224" t="s">
        <v>47</v>
      </c>
      <c r="O191" s="85"/>
      <c r="P191" s="208">
        <f>O191*H191</f>
        <v>0</v>
      </c>
      <c r="Q191" s="208">
        <v>0</v>
      </c>
      <c r="R191" s="208">
        <f>Q191*H191</f>
        <v>0</v>
      </c>
      <c r="S191" s="208">
        <v>0</v>
      </c>
      <c r="T191" s="20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0" t="s">
        <v>682</v>
      </c>
      <c r="AT191" s="210" t="s">
        <v>627</v>
      </c>
      <c r="AU191" s="210" t="s">
        <v>76</v>
      </c>
      <c r="AY191" s="17" t="s">
        <v>206</v>
      </c>
      <c r="BE191" s="211">
        <f>IF(N191="základní",J191,0)</f>
        <v>0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17" t="s">
        <v>83</v>
      </c>
      <c r="BK191" s="211">
        <f>ROUND(I191*H191,2)</f>
        <v>0</v>
      </c>
      <c r="BL191" s="17" t="s">
        <v>682</v>
      </c>
      <c r="BM191" s="210" t="s">
        <v>2038</v>
      </c>
    </row>
    <row r="192" s="2" customFormat="1" ht="36" customHeight="1">
      <c r="A192" s="39"/>
      <c r="B192" s="40"/>
      <c r="C192" s="216" t="s">
        <v>635</v>
      </c>
      <c r="D192" s="216" t="s">
        <v>627</v>
      </c>
      <c r="E192" s="217" t="s">
        <v>664</v>
      </c>
      <c r="F192" s="218" t="s">
        <v>665</v>
      </c>
      <c r="G192" s="219" t="s">
        <v>204</v>
      </c>
      <c r="H192" s="220">
        <v>1</v>
      </c>
      <c r="I192" s="221"/>
      <c r="J192" s="222">
        <f>ROUND(I192*H192,2)</f>
        <v>0</v>
      </c>
      <c r="K192" s="218" t="s">
        <v>212</v>
      </c>
      <c r="L192" s="45"/>
      <c r="M192" s="223" t="s">
        <v>32</v>
      </c>
      <c r="N192" s="224" t="s">
        <v>47</v>
      </c>
      <c r="O192" s="85"/>
      <c r="P192" s="208">
        <f>O192*H192</f>
        <v>0</v>
      </c>
      <c r="Q192" s="208">
        <v>0</v>
      </c>
      <c r="R192" s="208">
        <f>Q192*H192</f>
        <v>0</v>
      </c>
      <c r="S192" s="208">
        <v>0</v>
      </c>
      <c r="T192" s="20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0" t="s">
        <v>220</v>
      </c>
      <c r="AT192" s="210" t="s">
        <v>627</v>
      </c>
      <c r="AU192" s="210" t="s">
        <v>76</v>
      </c>
      <c r="AY192" s="17" t="s">
        <v>206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7" t="s">
        <v>83</v>
      </c>
      <c r="BK192" s="211">
        <f>ROUND(I192*H192,2)</f>
        <v>0</v>
      </c>
      <c r="BL192" s="17" t="s">
        <v>220</v>
      </c>
      <c r="BM192" s="210" t="s">
        <v>2039</v>
      </c>
    </row>
    <row r="193" s="2" customFormat="1" ht="24" customHeight="1">
      <c r="A193" s="39"/>
      <c r="B193" s="40"/>
      <c r="C193" s="216" t="s">
        <v>639</v>
      </c>
      <c r="D193" s="216" t="s">
        <v>627</v>
      </c>
      <c r="E193" s="217" t="s">
        <v>668</v>
      </c>
      <c r="F193" s="218" t="s">
        <v>669</v>
      </c>
      <c r="G193" s="219" t="s">
        <v>204</v>
      </c>
      <c r="H193" s="220">
        <v>1</v>
      </c>
      <c r="I193" s="221"/>
      <c r="J193" s="222">
        <f>ROUND(I193*H193,2)</f>
        <v>0</v>
      </c>
      <c r="K193" s="218" t="s">
        <v>212</v>
      </c>
      <c r="L193" s="45"/>
      <c r="M193" s="223" t="s">
        <v>32</v>
      </c>
      <c r="N193" s="224" t="s">
        <v>47</v>
      </c>
      <c r="O193" s="85"/>
      <c r="P193" s="208">
        <f>O193*H193</f>
        <v>0</v>
      </c>
      <c r="Q193" s="208">
        <v>0</v>
      </c>
      <c r="R193" s="208">
        <f>Q193*H193</f>
        <v>0</v>
      </c>
      <c r="S193" s="208">
        <v>0</v>
      </c>
      <c r="T193" s="20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0" t="s">
        <v>220</v>
      </c>
      <c r="AT193" s="210" t="s">
        <v>627</v>
      </c>
      <c r="AU193" s="210" t="s">
        <v>76</v>
      </c>
      <c r="AY193" s="17" t="s">
        <v>206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17" t="s">
        <v>83</v>
      </c>
      <c r="BK193" s="211">
        <f>ROUND(I193*H193,2)</f>
        <v>0</v>
      </c>
      <c r="BL193" s="17" t="s">
        <v>220</v>
      </c>
      <c r="BM193" s="210" t="s">
        <v>2040</v>
      </c>
    </row>
    <row r="194" s="2" customFormat="1" ht="24" customHeight="1">
      <c r="A194" s="39"/>
      <c r="B194" s="40"/>
      <c r="C194" s="216" t="s">
        <v>643</v>
      </c>
      <c r="D194" s="216" t="s">
        <v>627</v>
      </c>
      <c r="E194" s="217" t="s">
        <v>672</v>
      </c>
      <c r="F194" s="218" t="s">
        <v>673</v>
      </c>
      <c r="G194" s="219" t="s">
        <v>204</v>
      </c>
      <c r="H194" s="220">
        <v>1</v>
      </c>
      <c r="I194" s="221"/>
      <c r="J194" s="222">
        <f>ROUND(I194*H194,2)</f>
        <v>0</v>
      </c>
      <c r="K194" s="218" t="s">
        <v>212</v>
      </c>
      <c r="L194" s="45"/>
      <c r="M194" s="223" t="s">
        <v>32</v>
      </c>
      <c r="N194" s="224" t="s">
        <v>47</v>
      </c>
      <c r="O194" s="85"/>
      <c r="P194" s="208">
        <f>O194*H194</f>
        <v>0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0" t="s">
        <v>220</v>
      </c>
      <c r="AT194" s="210" t="s">
        <v>627</v>
      </c>
      <c r="AU194" s="210" t="s">
        <v>76</v>
      </c>
      <c r="AY194" s="17" t="s">
        <v>206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17" t="s">
        <v>83</v>
      </c>
      <c r="BK194" s="211">
        <f>ROUND(I194*H194,2)</f>
        <v>0</v>
      </c>
      <c r="BL194" s="17" t="s">
        <v>220</v>
      </c>
      <c r="BM194" s="210" t="s">
        <v>2041</v>
      </c>
    </row>
    <row r="195" s="2" customFormat="1" ht="24" customHeight="1">
      <c r="A195" s="39"/>
      <c r="B195" s="40"/>
      <c r="C195" s="216" t="s">
        <v>647</v>
      </c>
      <c r="D195" s="216" t="s">
        <v>627</v>
      </c>
      <c r="E195" s="217" t="s">
        <v>676</v>
      </c>
      <c r="F195" s="218" t="s">
        <v>677</v>
      </c>
      <c r="G195" s="219" t="s">
        <v>204</v>
      </c>
      <c r="H195" s="220">
        <v>1</v>
      </c>
      <c r="I195" s="221"/>
      <c r="J195" s="222">
        <f>ROUND(I195*H195,2)</f>
        <v>0</v>
      </c>
      <c r="K195" s="218" t="s">
        <v>212</v>
      </c>
      <c r="L195" s="45"/>
      <c r="M195" s="223" t="s">
        <v>32</v>
      </c>
      <c r="N195" s="224" t="s">
        <v>47</v>
      </c>
      <c r="O195" s="85"/>
      <c r="P195" s="208">
        <f>O195*H195</f>
        <v>0</v>
      </c>
      <c r="Q195" s="208">
        <v>0</v>
      </c>
      <c r="R195" s="208">
        <f>Q195*H195</f>
        <v>0</v>
      </c>
      <c r="S195" s="208">
        <v>0</v>
      </c>
      <c r="T195" s="20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0" t="s">
        <v>220</v>
      </c>
      <c r="AT195" s="210" t="s">
        <v>627</v>
      </c>
      <c r="AU195" s="210" t="s">
        <v>76</v>
      </c>
      <c r="AY195" s="17" t="s">
        <v>206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17" t="s">
        <v>83</v>
      </c>
      <c r="BK195" s="211">
        <f>ROUND(I195*H195,2)</f>
        <v>0</v>
      </c>
      <c r="BL195" s="17" t="s">
        <v>220</v>
      </c>
      <c r="BM195" s="210" t="s">
        <v>2042</v>
      </c>
    </row>
    <row r="196" s="2" customFormat="1" ht="24" customHeight="1">
      <c r="A196" s="39"/>
      <c r="B196" s="40"/>
      <c r="C196" s="216" t="s">
        <v>651</v>
      </c>
      <c r="D196" s="216" t="s">
        <v>627</v>
      </c>
      <c r="E196" s="217" t="s">
        <v>697</v>
      </c>
      <c r="F196" s="218" t="s">
        <v>698</v>
      </c>
      <c r="G196" s="219" t="s">
        <v>204</v>
      </c>
      <c r="H196" s="220">
        <v>1</v>
      </c>
      <c r="I196" s="221"/>
      <c r="J196" s="222">
        <f>ROUND(I196*H196,2)</f>
        <v>0</v>
      </c>
      <c r="K196" s="218" t="s">
        <v>212</v>
      </c>
      <c r="L196" s="45"/>
      <c r="M196" s="223" t="s">
        <v>32</v>
      </c>
      <c r="N196" s="224" t="s">
        <v>47</v>
      </c>
      <c r="O196" s="85"/>
      <c r="P196" s="208">
        <f>O196*H196</f>
        <v>0</v>
      </c>
      <c r="Q196" s="208">
        <v>0</v>
      </c>
      <c r="R196" s="208">
        <f>Q196*H196</f>
        <v>0</v>
      </c>
      <c r="S196" s="208">
        <v>0</v>
      </c>
      <c r="T196" s="20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0" t="s">
        <v>220</v>
      </c>
      <c r="AT196" s="210" t="s">
        <v>627</v>
      </c>
      <c r="AU196" s="210" t="s">
        <v>76</v>
      </c>
      <c r="AY196" s="17" t="s">
        <v>206</v>
      </c>
      <c r="BE196" s="211">
        <f>IF(N196="základní",J196,0)</f>
        <v>0</v>
      </c>
      <c r="BF196" s="211">
        <f>IF(N196="snížená",J196,0)</f>
        <v>0</v>
      </c>
      <c r="BG196" s="211">
        <f>IF(N196="zákl. přenesená",J196,0)</f>
        <v>0</v>
      </c>
      <c r="BH196" s="211">
        <f>IF(N196="sníž. přenesená",J196,0)</f>
        <v>0</v>
      </c>
      <c r="BI196" s="211">
        <f>IF(N196="nulová",J196,0)</f>
        <v>0</v>
      </c>
      <c r="BJ196" s="17" t="s">
        <v>83</v>
      </c>
      <c r="BK196" s="211">
        <f>ROUND(I196*H196,2)</f>
        <v>0</v>
      </c>
      <c r="BL196" s="17" t="s">
        <v>220</v>
      </c>
      <c r="BM196" s="210" t="s">
        <v>2043</v>
      </c>
    </row>
    <row r="197" s="2" customFormat="1" ht="24" customHeight="1">
      <c r="A197" s="39"/>
      <c r="B197" s="40"/>
      <c r="C197" s="216" t="s">
        <v>655</v>
      </c>
      <c r="D197" s="216" t="s">
        <v>627</v>
      </c>
      <c r="E197" s="217" t="s">
        <v>680</v>
      </c>
      <c r="F197" s="218" t="s">
        <v>681</v>
      </c>
      <c r="G197" s="219" t="s">
        <v>204</v>
      </c>
      <c r="H197" s="220">
        <v>9</v>
      </c>
      <c r="I197" s="221"/>
      <c r="J197" s="222">
        <f>ROUND(I197*H197,2)</f>
        <v>0</v>
      </c>
      <c r="K197" s="218" t="s">
        <v>212</v>
      </c>
      <c r="L197" s="45"/>
      <c r="M197" s="223" t="s">
        <v>32</v>
      </c>
      <c r="N197" s="224" t="s">
        <v>47</v>
      </c>
      <c r="O197" s="85"/>
      <c r="P197" s="208">
        <f>O197*H197</f>
        <v>0</v>
      </c>
      <c r="Q197" s="208">
        <v>0</v>
      </c>
      <c r="R197" s="208">
        <f>Q197*H197</f>
        <v>0</v>
      </c>
      <c r="S197" s="208">
        <v>0</v>
      </c>
      <c r="T197" s="20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0" t="s">
        <v>682</v>
      </c>
      <c r="AT197" s="210" t="s">
        <v>627</v>
      </c>
      <c r="AU197" s="210" t="s">
        <v>76</v>
      </c>
      <c r="AY197" s="17" t="s">
        <v>206</v>
      </c>
      <c r="BE197" s="211">
        <f>IF(N197="základní",J197,0)</f>
        <v>0</v>
      </c>
      <c r="BF197" s="211">
        <f>IF(N197="snížená",J197,0)</f>
        <v>0</v>
      </c>
      <c r="BG197" s="211">
        <f>IF(N197="zákl. přenesená",J197,0)</f>
        <v>0</v>
      </c>
      <c r="BH197" s="211">
        <f>IF(N197="sníž. přenesená",J197,0)</f>
        <v>0</v>
      </c>
      <c r="BI197" s="211">
        <f>IF(N197="nulová",J197,0)</f>
        <v>0</v>
      </c>
      <c r="BJ197" s="17" t="s">
        <v>83</v>
      </c>
      <c r="BK197" s="211">
        <f>ROUND(I197*H197,2)</f>
        <v>0</v>
      </c>
      <c r="BL197" s="17" t="s">
        <v>682</v>
      </c>
      <c r="BM197" s="210" t="s">
        <v>2044</v>
      </c>
    </row>
    <row r="198" s="2" customFormat="1" ht="24" customHeight="1">
      <c r="A198" s="39"/>
      <c r="B198" s="40"/>
      <c r="C198" s="216" t="s">
        <v>659</v>
      </c>
      <c r="D198" s="216" t="s">
        <v>627</v>
      </c>
      <c r="E198" s="217" t="s">
        <v>774</v>
      </c>
      <c r="F198" s="218" t="s">
        <v>775</v>
      </c>
      <c r="G198" s="219" t="s">
        <v>204</v>
      </c>
      <c r="H198" s="220">
        <v>1</v>
      </c>
      <c r="I198" s="221"/>
      <c r="J198" s="222">
        <f>ROUND(I198*H198,2)</f>
        <v>0</v>
      </c>
      <c r="K198" s="218" t="s">
        <v>212</v>
      </c>
      <c r="L198" s="45"/>
      <c r="M198" s="223" t="s">
        <v>32</v>
      </c>
      <c r="N198" s="224" t="s">
        <v>47</v>
      </c>
      <c r="O198" s="85"/>
      <c r="P198" s="208">
        <f>O198*H198</f>
        <v>0</v>
      </c>
      <c r="Q198" s="208">
        <v>0</v>
      </c>
      <c r="R198" s="208">
        <f>Q198*H198</f>
        <v>0</v>
      </c>
      <c r="S198" s="208">
        <v>0</v>
      </c>
      <c r="T198" s="20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0" t="s">
        <v>682</v>
      </c>
      <c r="AT198" s="210" t="s">
        <v>627</v>
      </c>
      <c r="AU198" s="210" t="s">
        <v>76</v>
      </c>
      <c r="AY198" s="17" t="s">
        <v>206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17" t="s">
        <v>83</v>
      </c>
      <c r="BK198" s="211">
        <f>ROUND(I198*H198,2)</f>
        <v>0</v>
      </c>
      <c r="BL198" s="17" t="s">
        <v>682</v>
      </c>
      <c r="BM198" s="210" t="s">
        <v>2045</v>
      </c>
    </row>
    <row r="199" s="2" customFormat="1" ht="24" customHeight="1">
      <c r="A199" s="39"/>
      <c r="B199" s="40"/>
      <c r="C199" s="216" t="s">
        <v>663</v>
      </c>
      <c r="D199" s="216" t="s">
        <v>627</v>
      </c>
      <c r="E199" s="217" t="s">
        <v>977</v>
      </c>
      <c r="F199" s="218" t="s">
        <v>978</v>
      </c>
      <c r="G199" s="219" t="s">
        <v>204</v>
      </c>
      <c r="H199" s="220">
        <v>1</v>
      </c>
      <c r="I199" s="221"/>
      <c r="J199" s="222">
        <f>ROUND(I199*H199,2)</f>
        <v>0</v>
      </c>
      <c r="K199" s="218" t="s">
        <v>212</v>
      </c>
      <c r="L199" s="45"/>
      <c r="M199" s="223" t="s">
        <v>32</v>
      </c>
      <c r="N199" s="224" t="s">
        <v>47</v>
      </c>
      <c r="O199" s="85"/>
      <c r="P199" s="208">
        <f>O199*H199</f>
        <v>0</v>
      </c>
      <c r="Q199" s="208">
        <v>0</v>
      </c>
      <c r="R199" s="208">
        <f>Q199*H199</f>
        <v>0</v>
      </c>
      <c r="S199" s="208">
        <v>0</v>
      </c>
      <c r="T199" s="20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0" t="s">
        <v>682</v>
      </c>
      <c r="AT199" s="210" t="s">
        <v>627</v>
      </c>
      <c r="AU199" s="210" t="s">
        <v>76</v>
      </c>
      <c r="AY199" s="17" t="s">
        <v>206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17" t="s">
        <v>83</v>
      </c>
      <c r="BK199" s="211">
        <f>ROUND(I199*H199,2)</f>
        <v>0</v>
      </c>
      <c r="BL199" s="17" t="s">
        <v>682</v>
      </c>
      <c r="BM199" s="210" t="s">
        <v>2046</v>
      </c>
    </row>
    <row r="200" s="2" customFormat="1" ht="24" customHeight="1">
      <c r="A200" s="39"/>
      <c r="B200" s="40"/>
      <c r="C200" s="216" t="s">
        <v>667</v>
      </c>
      <c r="D200" s="216" t="s">
        <v>627</v>
      </c>
      <c r="E200" s="217" t="s">
        <v>981</v>
      </c>
      <c r="F200" s="218" t="s">
        <v>982</v>
      </c>
      <c r="G200" s="219" t="s">
        <v>204</v>
      </c>
      <c r="H200" s="220">
        <v>9</v>
      </c>
      <c r="I200" s="221"/>
      <c r="J200" s="222">
        <f>ROUND(I200*H200,2)</f>
        <v>0</v>
      </c>
      <c r="K200" s="218" t="s">
        <v>212</v>
      </c>
      <c r="L200" s="45"/>
      <c r="M200" s="223" t="s">
        <v>32</v>
      </c>
      <c r="N200" s="224" t="s">
        <v>47</v>
      </c>
      <c r="O200" s="85"/>
      <c r="P200" s="208">
        <f>O200*H200</f>
        <v>0</v>
      </c>
      <c r="Q200" s="208">
        <v>0</v>
      </c>
      <c r="R200" s="208">
        <f>Q200*H200</f>
        <v>0</v>
      </c>
      <c r="S200" s="208">
        <v>0</v>
      </c>
      <c r="T200" s="20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0" t="s">
        <v>682</v>
      </c>
      <c r="AT200" s="210" t="s">
        <v>627</v>
      </c>
      <c r="AU200" s="210" t="s">
        <v>76</v>
      </c>
      <c r="AY200" s="17" t="s">
        <v>206</v>
      </c>
      <c r="BE200" s="211">
        <f>IF(N200="základní",J200,0)</f>
        <v>0</v>
      </c>
      <c r="BF200" s="211">
        <f>IF(N200="snížená",J200,0)</f>
        <v>0</v>
      </c>
      <c r="BG200" s="211">
        <f>IF(N200="zákl. přenesená",J200,0)</f>
        <v>0</v>
      </c>
      <c r="BH200" s="211">
        <f>IF(N200="sníž. přenesená",J200,0)</f>
        <v>0</v>
      </c>
      <c r="BI200" s="211">
        <f>IF(N200="nulová",J200,0)</f>
        <v>0</v>
      </c>
      <c r="BJ200" s="17" t="s">
        <v>83</v>
      </c>
      <c r="BK200" s="211">
        <f>ROUND(I200*H200,2)</f>
        <v>0</v>
      </c>
      <c r="BL200" s="17" t="s">
        <v>682</v>
      </c>
      <c r="BM200" s="210" t="s">
        <v>2047</v>
      </c>
    </row>
    <row r="201" s="2" customFormat="1" ht="24" customHeight="1">
      <c r="A201" s="39"/>
      <c r="B201" s="40"/>
      <c r="C201" s="216" t="s">
        <v>671</v>
      </c>
      <c r="D201" s="216" t="s">
        <v>627</v>
      </c>
      <c r="E201" s="217" t="s">
        <v>685</v>
      </c>
      <c r="F201" s="218" t="s">
        <v>686</v>
      </c>
      <c r="G201" s="219" t="s">
        <v>204</v>
      </c>
      <c r="H201" s="220">
        <v>1</v>
      </c>
      <c r="I201" s="221"/>
      <c r="J201" s="222">
        <f>ROUND(I201*H201,2)</f>
        <v>0</v>
      </c>
      <c r="K201" s="218" t="s">
        <v>212</v>
      </c>
      <c r="L201" s="45"/>
      <c r="M201" s="223" t="s">
        <v>32</v>
      </c>
      <c r="N201" s="224" t="s">
        <v>47</v>
      </c>
      <c r="O201" s="85"/>
      <c r="P201" s="208">
        <f>O201*H201</f>
        <v>0</v>
      </c>
      <c r="Q201" s="208">
        <v>0</v>
      </c>
      <c r="R201" s="208">
        <f>Q201*H201</f>
        <v>0</v>
      </c>
      <c r="S201" s="208">
        <v>0</v>
      </c>
      <c r="T201" s="20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0" t="s">
        <v>83</v>
      </c>
      <c r="AT201" s="210" t="s">
        <v>627</v>
      </c>
      <c r="AU201" s="210" t="s">
        <v>76</v>
      </c>
      <c r="AY201" s="17" t="s">
        <v>206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17" t="s">
        <v>83</v>
      </c>
      <c r="BK201" s="211">
        <f>ROUND(I201*H201,2)</f>
        <v>0</v>
      </c>
      <c r="BL201" s="17" t="s">
        <v>83</v>
      </c>
      <c r="BM201" s="210" t="s">
        <v>2048</v>
      </c>
    </row>
    <row r="202" s="2" customFormat="1" ht="24" customHeight="1">
      <c r="A202" s="39"/>
      <c r="B202" s="40"/>
      <c r="C202" s="216" t="s">
        <v>675</v>
      </c>
      <c r="D202" s="216" t="s">
        <v>627</v>
      </c>
      <c r="E202" s="217" t="s">
        <v>778</v>
      </c>
      <c r="F202" s="218" t="s">
        <v>779</v>
      </c>
      <c r="G202" s="219" t="s">
        <v>204</v>
      </c>
      <c r="H202" s="220">
        <v>1</v>
      </c>
      <c r="I202" s="221"/>
      <c r="J202" s="222">
        <f>ROUND(I202*H202,2)</f>
        <v>0</v>
      </c>
      <c r="K202" s="218" t="s">
        <v>212</v>
      </c>
      <c r="L202" s="45"/>
      <c r="M202" s="223" t="s">
        <v>32</v>
      </c>
      <c r="N202" s="224" t="s">
        <v>47</v>
      </c>
      <c r="O202" s="85"/>
      <c r="P202" s="208">
        <f>O202*H202</f>
        <v>0</v>
      </c>
      <c r="Q202" s="208">
        <v>0</v>
      </c>
      <c r="R202" s="208">
        <f>Q202*H202</f>
        <v>0</v>
      </c>
      <c r="S202" s="208">
        <v>0</v>
      </c>
      <c r="T202" s="20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0" t="s">
        <v>220</v>
      </c>
      <c r="AT202" s="210" t="s">
        <v>627</v>
      </c>
      <c r="AU202" s="210" t="s">
        <v>76</v>
      </c>
      <c r="AY202" s="17" t="s">
        <v>206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17" t="s">
        <v>83</v>
      </c>
      <c r="BK202" s="211">
        <f>ROUND(I202*H202,2)</f>
        <v>0</v>
      </c>
      <c r="BL202" s="17" t="s">
        <v>220</v>
      </c>
      <c r="BM202" s="210" t="s">
        <v>2049</v>
      </c>
    </row>
    <row r="203" s="2" customFormat="1" ht="36" customHeight="1">
      <c r="A203" s="39"/>
      <c r="B203" s="40"/>
      <c r="C203" s="216" t="s">
        <v>679</v>
      </c>
      <c r="D203" s="216" t="s">
        <v>627</v>
      </c>
      <c r="E203" s="217" t="s">
        <v>748</v>
      </c>
      <c r="F203" s="218" t="s">
        <v>749</v>
      </c>
      <c r="G203" s="219" t="s">
        <v>204</v>
      </c>
      <c r="H203" s="220">
        <v>8</v>
      </c>
      <c r="I203" s="221"/>
      <c r="J203" s="222">
        <f>ROUND(I203*H203,2)</f>
        <v>0</v>
      </c>
      <c r="K203" s="218" t="s">
        <v>212</v>
      </c>
      <c r="L203" s="45"/>
      <c r="M203" s="223" t="s">
        <v>32</v>
      </c>
      <c r="N203" s="224" t="s">
        <v>47</v>
      </c>
      <c r="O203" s="85"/>
      <c r="P203" s="208">
        <f>O203*H203</f>
        <v>0</v>
      </c>
      <c r="Q203" s="208">
        <v>0</v>
      </c>
      <c r="R203" s="208">
        <f>Q203*H203</f>
        <v>0</v>
      </c>
      <c r="S203" s="208">
        <v>0</v>
      </c>
      <c r="T203" s="20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0" t="s">
        <v>220</v>
      </c>
      <c r="AT203" s="210" t="s">
        <v>627</v>
      </c>
      <c r="AU203" s="210" t="s">
        <v>76</v>
      </c>
      <c r="AY203" s="17" t="s">
        <v>206</v>
      </c>
      <c r="BE203" s="211">
        <f>IF(N203="základní",J203,0)</f>
        <v>0</v>
      </c>
      <c r="BF203" s="211">
        <f>IF(N203="snížená",J203,0)</f>
        <v>0</v>
      </c>
      <c r="BG203" s="211">
        <f>IF(N203="zákl. přenesená",J203,0)</f>
        <v>0</v>
      </c>
      <c r="BH203" s="211">
        <f>IF(N203="sníž. přenesená",J203,0)</f>
        <v>0</v>
      </c>
      <c r="BI203" s="211">
        <f>IF(N203="nulová",J203,0)</f>
        <v>0</v>
      </c>
      <c r="BJ203" s="17" t="s">
        <v>83</v>
      </c>
      <c r="BK203" s="211">
        <f>ROUND(I203*H203,2)</f>
        <v>0</v>
      </c>
      <c r="BL203" s="17" t="s">
        <v>220</v>
      </c>
      <c r="BM203" s="210" t="s">
        <v>2050</v>
      </c>
    </row>
    <row r="204" s="2" customFormat="1" ht="24" customHeight="1">
      <c r="A204" s="39"/>
      <c r="B204" s="40"/>
      <c r="C204" s="216" t="s">
        <v>684</v>
      </c>
      <c r="D204" s="216" t="s">
        <v>627</v>
      </c>
      <c r="E204" s="217" t="s">
        <v>752</v>
      </c>
      <c r="F204" s="218" t="s">
        <v>753</v>
      </c>
      <c r="G204" s="219" t="s">
        <v>204</v>
      </c>
      <c r="H204" s="220">
        <v>8</v>
      </c>
      <c r="I204" s="221"/>
      <c r="J204" s="222">
        <f>ROUND(I204*H204,2)</f>
        <v>0</v>
      </c>
      <c r="K204" s="218" t="s">
        <v>212</v>
      </c>
      <c r="L204" s="45"/>
      <c r="M204" s="223" t="s">
        <v>32</v>
      </c>
      <c r="N204" s="224" t="s">
        <v>47</v>
      </c>
      <c r="O204" s="85"/>
      <c r="P204" s="208">
        <f>O204*H204</f>
        <v>0</v>
      </c>
      <c r="Q204" s="208">
        <v>0</v>
      </c>
      <c r="R204" s="208">
        <f>Q204*H204</f>
        <v>0</v>
      </c>
      <c r="S204" s="208">
        <v>0</v>
      </c>
      <c r="T204" s="20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0" t="s">
        <v>220</v>
      </c>
      <c r="AT204" s="210" t="s">
        <v>627</v>
      </c>
      <c r="AU204" s="210" t="s">
        <v>76</v>
      </c>
      <c r="AY204" s="17" t="s">
        <v>206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17" t="s">
        <v>83</v>
      </c>
      <c r="BK204" s="211">
        <f>ROUND(I204*H204,2)</f>
        <v>0</v>
      </c>
      <c r="BL204" s="17" t="s">
        <v>220</v>
      </c>
      <c r="BM204" s="210" t="s">
        <v>2051</v>
      </c>
    </row>
    <row r="205" s="2" customFormat="1" ht="24" customHeight="1">
      <c r="A205" s="39"/>
      <c r="B205" s="40"/>
      <c r="C205" s="216" t="s">
        <v>688</v>
      </c>
      <c r="D205" s="216" t="s">
        <v>627</v>
      </c>
      <c r="E205" s="217" t="s">
        <v>969</v>
      </c>
      <c r="F205" s="218" t="s">
        <v>970</v>
      </c>
      <c r="G205" s="219" t="s">
        <v>204</v>
      </c>
      <c r="H205" s="220">
        <v>4</v>
      </c>
      <c r="I205" s="221"/>
      <c r="J205" s="222">
        <f>ROUND(I205*H205,2)</f>
        <v>0</v>
      </c>
      <c r="K205" s="218" t="s">
        <v>212</v>
      </c>
      <c r="L205" s="45"/>
      <c r="M205" s="223" t="s">
        <v>32</v>
      </c>
      <c r="N205" s="224" t="s">
        <v>47</v>
      </c>
      <c r="O205" s="85"/>
      <c r="P205" s="208">
        <f>O205*H205</f>
        <v>0</v>
      </c>
      <c r="Q205" s="208">
        <v>0</v>
      </c>
      <c r="R205" s="208">
        <f>Q205*H205</f>
        <v>0</v>
      </c>
      <c r="S205" s="208">
        <v>0</v>
      </c>
      <c r="T205" s="20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0" t="s">
        <v>220</v>
      </c>
      <c r="AT205" s="210" t="s">
        <v>627</v>
      </c>
      <c r="AU205" s="210" t="s">
        <v>76</v>
      </c>
      <c r="AY205" s="17" t="s">
        <v>206</v>
      </c>
      <c r="BE205" s="211">
        <f>IF(N205="základní",J205,0)</f>
        <v>0</v>
      </c>
      <c r="BF205" s="211">
        <f>IF(N205="snížená",J205,0)</f>
        <v>0</v>
      </c>
      <c r="BG205" s="211">
        <f>IF(N205="zákl. přenesená",J205,0)</f>
        <v>0</v>
      </c>
      <c r="BH205" s="211">
        <f>IF(N205="sníž. přenesená",J205,0)</f>
        <v>0</v>
      </c>
      <c r="BI205" s="211">
        <f>IF(N205="nulová",J205,0)</f>
        <v>0</v>
      </c>
      <c r="BJ205" s="17" t="s">
        <v>83</v>
      </c>
      <c r="BK205" s="211">
        <f>ROUND(I205*H205,2)</f>
        <v>0</v>
      </c>
      <c r="BL205" s="17" t="s">
        <v>220</v>
      </c>
      <c r="BM205" s="210" t="s">
        <v>2052</v>
      </c>
    </row>
    <row r="206" s="2" customFormat="1" ht="36" customHeight="1">
      <c r="A206" s="39"/>
      <c r="B206" s="40"/>
      <c r="C206" s="216" t="s">
        <v>692</v>
      </c>
      <c r="D206" s="216" t="s">
        <v>627</v>
      </c>
      <c r="E206" s="217" t="s">
        <v>782</v>
      </c>
      <c r="F206" s="218" t="s">
        <v>783</v>
      </c>
      <c r="G206" s="219" t="s">
        <v>204</v>
      </c>
      <c r="H206" s="220">
        <v>1</v>
      </c>
      <c r="I206" s="221"/>
      <c r="J206" s="222">
        <f>ROUND(I206*H206,2)</f>
        <v>0</v>
      </c>
      <c r="K206" s="218" t="s">
        <v>212</v>
      </c>
      <c r="L206" s="45"/>
      <c r="M206" s="223" t="s">
        <v>32</v>
      </c>
      <c r="N206" s="224" t="s">
        <v>47</v>
      </c>
      <c r="O206" s="85"/>
      <c r="P206" s="208">
        <f>O206*H206</f>
        <v>0</v>
      </c>
      <c r="Q206" s="208">
        <v>0</v>
      </c>
      <c r="R206" s="208">
        <f>Q206*H206</f>
        <v>0</v>
      </c>
      <c r="S206" s="208">
        <v>0</v>
      </c>
      <c r="T206" s="20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0" t="s">
        <v>220</v>
      </c>
      <c r="AT206" s="210" t="s">
        <v>627</v>
      </c>
      <c r="AU206" s="210" t="s">
        <v>76</v>
      </c>
      <c r="AY206" s="17" t="s">
        <v>206</v>
      </c>
      <c r="BE206" s="211">
        <f>IF(N206="základní",J206,0)</f>
        <v>0</v>
      </c>
      <c r="BF206" s="211">
        <f>IF(N206="snížená",J206,0)</f>
        <v>0</v>
      </c>
      <c r="BG206" s="211">
        <f>IF(N206="zákl. přenesená",J206,0)</f>
        <v>0</v>
      </c>
      <c r="BH206" s="211">
        <f>IF(N206="sníž. přenesená",J206,0)</f>
        <v>0</v>
      </c>
      <c r="BI206" s="211">
        <f>IF(N206="nulová",J206,0)</f>
        <v>0</v>
      </c>
      <c r="BJ206" s="17" t="s">
        <v>83</v>
      </c>
      <c r="BK206" s="211">
        <f>ROUND(I206*H206,2)</f>
        <v>0</v>
      </c>
      <c r="BL206" s="17" t="s">
        <v>220</v>
      </c>
      <c r="BM206" s="210" t="s">
        <v>2053</v>
      </c>
    </row>
    <row r="207" s="2" customFormat="1" ht="48" customHeight="1">
      <c r="A207" s="39"/>
      <c r="B207" s="40"/>
      <c r="C207" s="216" t="s">
        <v>696</v>
      </c>
      <c r="D207" s="216" t="s">
        <v>627</v>
      </c>
      <c r="E207" s="217" t="s">
        <v>786</v>
      </c>
      <c r="F207" s="218" t="s">
        <v>787</v>
      </c>
      <c r="G207" s="219" t="s">
        <v>239</v>
      </c>
      <c r="H207" s="220">
        <v>1345</v>
      </c>
      <c r="I207" s="221"/>
      <c r="J207" s="222">
        <f>ROUND(I207*H207,2)</f>
        <v>0</v>
      </c>
      <c r="K207" s="218" t="s">
        <v>212</v>
      </c>
      <c r="L207" s="45"/>
      <c r="M207" s="223" t="s">
        <v>32</v>
      </c>
      <c r="N207" s="224" t="s">
        <v>47</v>
      </c>
      <c r="O207" s="85"/>
      <c r="P207" s="208">
        <f>O207*H207</f>
        <v>0</v>
      </c>
      <c r="Q207" s="208">
        <v>0</v>
      </c>
      <c r="R207" s="208">
        <f>Q207*H207</f>
        <v>0</v>
      </c>
      <c r="S207" s="208">
        <v>0</v>
      </c>
      <c r="T207" s="20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0" t="s">
        <v>220</v>
      </c>
      <c r="AT207" s="210" t="s">
        <v>627</v>
      </c>
      <c r="AU207" s="210" t="s">
        <v>76</v>
      </c>
      <c r="AY207" s="17" t="s">
        <v>206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17" t="s">
        <v>83</v>
      </c>
      <c r="BK207" s="211">
        <f>ROUND(I207*H207,2)</f>
        <v>0</v>
      </c>
      <c r="BL207" s="17" t="s">
        <v>220</v>
      </c>
      <c r="BM207" s="210" t="s">
        <v>2054</v>
      </c>
    </row>
    <row r="208" s="2" customFormat="1" ht="48" customHeight="1">
      <c r="A208" s="39"/>
      <c r="B208" s="40"/>
      <c r="C208" s="216" t="s">
        <v>700</v>
      </c>
      <c r="D208" s="216" t="s">
        <v>627</v>
      </c>
      <c r="E208" s="217" t="s">
        <v>790</v>
      </c>
      <c r="F208" s="218" t="s">
        <v>791</v>
      </c>
      <c r="G208" s="219" t="s">
        <v>239</v>
      </c>
      <c r="H208" s="220">
        <v>2055</v>
      </c>
      <c r="I208" s="221"/>
      <c r="J208" s="222">
        <f>ROUND(I208*H208,2)</f>
        <v>0</v>
      </c>
      <c r="K208" s="218" t="s">
        <v>212</v>
      </c>
      <c r="L208" s="45"/>
      <c r="M208" s="223" t="s">
        <v>32</v>
      </c>
      <c r="N208" s="224" t="s">
        <v>47</v>
      </c>
      <c r="O208" s="85"/>
      <c r="P208" s="208">
        <f>O208*H208</f>
        <v>0</v>
      </c>
      <c r="Q208" s="208">
        <v>0</v>
      </c>
      <c r="R208" s="208">
        <f>Q208*H208</f>
        <v>0</v>
      </c>
      <c r="S208" s="208">
        <v>0</v>
      </c>
      <c r="T208" s="20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0" t="s">
        <v>220</v>
      </c>
      <c r="AT208" s="210" t="s">
        <v>627</v>
      </c>
      <c r="AU208" s="210" t="s">
        <v>76</v>
      </c>
      <c r="AY208" s="17" t="s">
        <v>206</v>
      </c>
      <c r="BE208" s="211">
        <f>IF(N208="základní",J208,0)</f>
        <v>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17" t="s">
        <v>83</v>
      </c>
      <c r="BK208" s="211">
        <f>ROUND(I208*H208,2)</f>
        <v>0</v>
      </c>
      <c r="BL208" s="17" t="s">
        <v>220</v>
      </c>
      <c r="BM208" s="210" t="s">
        <v>2055</v>
      </c>
    </row>
    <row r="209" s="2" customFormat="1" ht="48" customHeight="1">
      <c r="A209" s="39"/>
      <c r="B209" s="40"/>
      <c r="C209" s="216" t="s">
        <v>704</v>
      </c>
      <c r="D209" s="216" t="s">
        <v>627</v>
      </c>
      <c r="E209" s="217" t="s">
        <v>794</v>
      </c>
      <c r="F209" s="218" t="s">
        <v>795</v>
      </c>
      <c r="G209" s="219" t="s">
        <v>239</v>
      </c>
      <c r="H209" s="220">
        <v>2035</v>
      </c>
      <c r="I209" s="221"/>
      <c r="J209" s="222">
        <f>ROUND(I209*H209,2)</f>
        <v>0</v>
      </c>
      <c r="K209" s="218" t="s">
        <v>212</v>
      </c>
      <c r="L209" s="45"/>
      <c r="M209" s="223" t="s">
        <v>32</v>
      </c>
      <c r="N209" s="224" t="s">
        <v>47</v>
      </c>
      <c r="O209" s="85"/>
      <c r="P209" s="208">
        <f>O209*H209</f>
        <v>0</v>
      </c>
      <c r="Q209" s="208">
        <v>0</v>
      </c>
      <c r="R209" s="208">
        <f>Q209*H209</f>
        <v>0</v>
      </c>
      <c r="S209" s="208">
        <v>0</v>
      </c>
      <c r="T209" s="20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0" t="s">
        <v>220</v>
      </c>
      <c r="AT209" s="210" t="s">
        <v>627</v>
      </c>
      <c r="AU209" s="210" t="s">
        <v>76</v>
      </c>
      <c r="AY209" s="17" t="s">
        <v>206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17" t="s">
        <v>83</v>
      </c>
      <c r="BK209" s="211">
        <f>ROUND(I209*H209,2)</f>
        <v>0</v>
      </c>
      <c r="BL209" s="17" t="s">
        <v>220</v>
      </c>
      <c r="BM209" s="210" t="s">
        <v>2056</v>
      </c>
    </row>
    <row r="210" s="2" customFormat="1" ht="24" customHeight="1">
      <c r="A210" s="39"/>
      <c r="B210" s="40"/>
      <c r="C210" s="216" t="s">
        <v>708</v>
      </c>
      <c r="D210" s="216" t="s">
        <v>627</v>
      </c>
      <c r="E210" s="217" t="s">
        <v>2057</v>
      </c>
      <c r="F210" s="218" t="s">
        <v>2058</v>
      </c>
      <c r="G210" s="219" t="s">
        <v>204</v>
      </c>
      <c r="H210" s="220">
        <v>4</v>
      </c>
      <c r="I210" s="221"/>
      <c r="J210" s="222">
        <f>ROUND(I210*H210,2)</f>
        <v>0</v>
      </c>
      <c r="K210" s="218" t="s">
        <v>212</v>
      </c>
      <c r="L210" s="45"/>
      <c r="M210" s="223" t="s">
        <v>32</v>
      </c>
      <c r="N210" s="224" t="s">
        <v>47</v>
      </c>
      <c r="O210" s="85"/>
      <c r="P210" s="208">
        <f>O210*H210</f>
        <v>0</v>
      </c>
      <c r="Q210" s="208">
        <v>0</v>
      </c>
      <c r="R210" s="208">
        <f>Q210*H210</f>
        <v>0</v>
      </c>
      <c r="S210" s="208">
        <v>0</v>
      </c>
      <c r="T210" s="20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0" t="s">
        <v>220</v>
      </c>
      <c r="AT210" s="210" t="s">
        <v>627</v>
      </c>
      <c r="AU210" s="210" t="s">
        <v>76</v>
      </c>
      <c r="AY210" s="17" t="s">
        <v>206</v>
      </c>
      <c r="BE210" s="211">
        <f>IF(N210="základní",J210,0)</f>
        <v>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17" t="s">
        <v>83</v>
      </c>
      <c r="BK210" s="211">
        <f>ROUND(I210*H210,2)</f>
        <v>0</v>
      </c>
      <c r="BL210" s="17" t="s">
        <v>220</v>
      </c>
      <c r="BM210" s="210" t="s">
        <v>2059</v>
      </c>
    </row>
    <row r="211" s="2" customFormat="1" ht="36" customHeight="1">
      <c r="A211" s="39"/>
      <c r="B211" s="40"/>
      <c r="C211" s="216" t="s">
        <v>712</v>
      </c>
      <c r="D211" s="216" t="s">
        <v>627</v>
      </c>
      <c r="E211" s="217" t="s">
        <v>798</v>
      </c>
      <c r="F211" s="218" t="s">
        <v>799</v>
      </c>
      <c r="G211" s="219" t="s">
        <v>204</v>
      </c>
      <c r="H211" s="220">
        <v>10</v>
      </c>
      <c r="I211" s="221"/>
      <c r="J211" s="222">
        <f>ROUND(I211*H211,2)</f>
        <v>0</v>
      </c>
      <c r="K211" s="218" t="s">
        <v>212</v>
      </c>
      <c r="L211" s="45"/>
      <c r="M211" s="223" t="s">
        <v>32</v>
      </c>
      <c r="N211" s="224" t="s">
        <v>47</v>
      </c>
      <c r="O211" s="85"/>
      <c r="P211" s="208">
        <f>O211*H211</f>
        <v>0</v>
      </c>
      <c r="Q211" s="208">
        <v>0</v>
      </c>
      <c r="R211" s="208">
        <f>Q211*H211</f>
        <v>0</v>
      </c>
      <c r="S211" s="208">
        <v>0</v>
      </c>
      <c r="T211" s="20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0" t="s">
        <v>220</v>
      </c>
      <c r="AT211" s="210" t="s">
        <v>627</v>
      </c>
      <c r="AU211" s="210" t="s">
        <v>76</v>
      </c>
      <c r="AY211" s="17" t="s">
        <v>206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17" t="s">
        <v>83</v>
      </c>
      <c r="BK211" s="211">
        <f>ROUND(I211*H211,2)</f>
        <v>0</v>
      </c>
      <c r="BL211" s="17" t="s">
        <v>220</v>
      </c>
      <c r="BM211" s="210" t="s">
        <v>2060</v>
      </c>
    </row>
    <row r="212" s="2" customFormat="1" ht="36" customHeight="1">
      <c r="A212" s="39"/>
      <c r="B212" s="40"/>
      <c r="C212" s="216" t="s">
        <v>716</v>
      </c>
      <c r="D212" s="216" t="s">
        <v>627</v>
      </c>
      <c r="E212" s="217" t="s">
        <v>802</v>
      </c>
      <c r="F212" s="218" t="s">
        <v>803</v>
      </c>
      <c r="G212" s="219" t="s">
        <v>204</v>
      </c>
      <c r="H212" s="220">
        <v>8</v>
      </c>
      <c r="I212" s="221"/>
      <c r="J212" s="222">
        <f>ROUND(I212*H212,2)</f>
        <v>0</v>
      </c>
      <c r="K212" s="218" t="s">
        <v>212</v>
      </c>
      <c r="L212" s="45"/>
      <c r="M212" s="223" t="s">
        <v>32</v>
      </c>
      <c r="N212" s="224" t="s">
        <v>47</v>
      </c>
      <c r="O212" s="85"/>
      <c r="P212" s="208">
        <f>O212*H212</f>
        <v>0</v>
      </c>
      <c r="Q212" s="208">
        <v>0</v>
      </c>
      <c r="R212" s="208">
        <f>Q212*H212</f>
        <v>0</v>
      </c>
      <c r="S212" s="208">
        <v>0</v>
      </c>
      <c r="T212" s="20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0" t="s">
        <v>220</v>
      </c>
      <c r="AT212" s="210" t="s">
        <v>627</v>
      </c>
      <c r="AU212" s="210" t="s">
        <v>76</v>
      </c>
      <c r="AY212" s="17" t="s">
        <v>206</v>
      </c>
      <c r="BE212" s="211">
        <f>IF(N212="základní",J212,0)</f>
        <v>0</v>
      </c>
      <c r="BF212" s="211">
        <f>IF(N212="snížená",J212,0)</f>
        <v>0</v>
      </c>
      <c r="BG212" s="211">
        <f>IF(N212="zákl. přenesená",J212,0)</f>
        <v>0</v>
      </c>
      <c r="BH212" s="211">
        <f>IF(N212="sníž. přenesená",J212,0)</f>
        <v>0</v>
      </c>
      <c r="BI212" s="211">
        <f>IF(N212="nulová",J212,0)</f>
        <v>0</v>
      </c>
      <c r="BJ212" s="17" t="s">
        <v>83</v>
      </c>
      <c r="BK212" s="211">
        <f>ROUND(I212*H212,2)</f>
        <v>0</v>
      </c>
      <c r="BL212" s="17" t="s">
        <v>220</v>
      </c>
      <c r="BM212" s="210" t="s">
        <v>2061</v>
      </c>
    </row>
    <row r="213" s="2" customFormat="1" ht="36" customHeight="1">
      <c r="A213" s="39"/>
      <c r="B213" s="40"/>
      <c r="C213" s="216" t="s">
        <v>720</v>
      </c>
      <c r="D213" s="216" t="s">
        <v>627</v>
      </c>
      <c r="E213" s="217" t="s">
        <v>806</v>
      </c>
      <c r="F213" s="218" t="s">
        <v>807</v>
      </c>
      <c r="G213" s="219" t="s">
        <v>204</v>
      </c>
      <c r="H213" s="220">
        <v>4</v>
      </c>
      <c r="I213" s="221"/>
      <c r="J213" s="222">
        <f>ROUND(I213*H213,2)</f>
        <v>0</v>
      </c>
      <c r="K213" s="218" t="s">
        <v>212</v>
      </c>
      <c r="L213" s="45"/>
      <c r="M213" s="223" t="s">
        <v>32</v>
      </c>
      <c r="N213" s="224" t="s">
        <v>47</v>
      </c>
      <c r="O213" s="85"/>
      <c r="P213" s="208">
        <f>O213*H213</f>
        <v>0</v>
      </c>
      <c r="Q213" s="208">
        <v>0</v>
      </c>
      <c r="R213" s="208">
        <f>Q213*H213</f>
        <v>0</v>
      </c>
      <c r="S213" s="208">
        <v>0</v>
      </c>
      <c r="T213" s="20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0" t="s">
        <v>220</v>
      </c>
      <c r="AT213" s="210" t="s">
        <v>627</v>
      </c>
      <c r="AU213" s="210" t="s">
        <v>76</v>
      </c>
      <c r="AY213" s="17" t="s">
        <v>206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17" t="s">
        <v>83</v>
      </c>
      <c r="BK213" s="211">
        <f>ROUND(I213*H213,2)</f>
        <v>0</v>
      </c>
      <c r="BL213" s="17" t="s">
        <v>220</v>
      </c>
      <c r="BM213" s="210" t="s">
        <v>2062</v>
      </c>
    </row>
    <row r="214" s="2" customFormat="1" ht="24" customHeight="1">
      <c r="A214" s="39"/>
      <c r="B214" s="40"/>
      <c r="C214" s="216" t="s">
        <v>205</v>
      </c>
      <c r="D214" s="216" t="s">
        <v>627</v>
      </c>
      <c r="E214" s="217" t="s">
        <v>756</v>
      </c>
      <c r="F214" s="218" t="s">
        <v>757</v>
      </c>
      <c r="G214" s="219" t="s">
        <v>758</v>
      </c>
      <c r="H214" s="220">
        <v>8</v>
      </c>
      <c r="I214" s="221"/>
      <c r="J214" s="222">
        <f>ROUND(I214*H214,2)</f>
        <v>0</v>
      </c>
      <c r="K214" s="218" t="s">
        <v>212</v>
      </c>
      <c r="L214" s="45"/>
      <c r="M214" s="223" t="s">
        <v>32</v>
      </c>
      <c r="N214" s="224" t="s">
        <v>47</v>
      </c>
      <c r="O214" s="85"/>
      <c r="P214" s="208">
        <f>O214*H214</f>
        <v>0</v>
      </c>
      <c r="Q214" s="208">
        <v>0</v>
      </c>
      <c r="R214" s="208">
        <f>Q214*H214</f>
        <v>0</v>
      </c>
      <c r="S214" s="208">
        <v>0</v>
      </c>
      <c r="T214" s="20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0" t="s">
        <v>220</v>
      </c>
      <c r="AT214" s="210" t="s">
        <v>627</v>
      </c>
      <c r="AU214" s="210" t="s">
        <v>76</v>
      </c>
      <c r="AY214" s="17" t="s">
        <v>206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17" t="s">
        <v>83</v>
      </c>
      <c r="BK214" s="211">
        <f>ROUND(I214*H214,2)</f>
        <v>0</v>
      </c>
      <c r="BL214" s="17" t="s">
        <v>220</v>
      </c>
      <c r="BM214" s="210" t="s">
        <v>2063</v>
      </c>
    </row>
    <row r="215" s="2" customFormat="1" ht="24" customHeight="1">
      <c r="A215" s="39"/>
      <c r="B215" s="40"/>
      <c r="C215" s="216" t="s">
        <v>727</v>
      </c>
      <c r="D215" s="216" t="s">
        <v>627</v>
      </c>
      <c r="E215" s="217" t="s">
        <v>761</v>
      </c>
      <c r="F215" s="218" t="s">
        <v>762</v>
      </c>
      <c r="G215" s="219" t="s">
        <v>758</v>
      </c>
      <c r="H215" s="220">
        <v>4</v>
      </c>
      <c r="I215" s="221"/>
      <c r="J215" s="222">
        <f>ROUND(I215*H215,2)</f>
        <v>0</v>
      </c>
      <c r="K215" s="218" t="s">
        <v>212</v>
      </c>
      <c r="L215" s="45"/>
      <c r="M215" s="223" t="s">
        <v>32</v>
      </c>
      <c r="N215" s="224" t="s">
        <v>47</v>
      </c>
      <c r="O215" s="85"/>
      <c r="P215" s="208">
        <f>O215*H215</f>
        <v>0</v>
      </c>
      <c r="Q215" s="208">
        <v>0</v>
      </c>
      <c r="R215" s="208">
        <f>Q215*H215</f>
        <v>0</v>
      </c>
      <c r="S215" s="208">
        <v>0</v>
      </c>
      <c r="T215" s="20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0" t="s">
        <v>220</v>
      </c>
      <c r="AT215" s="210" t="s">
        <v>627</v>
      </c>
      <c r="AU215" s="210" t="s">
        <v>76</v>
      </c>
      <c r="AY215" s="17" t="s">
        <v>206</v>
      </c>
      <c r="BE215" s="211">
        <f>IF(N215="základní",J215,0)</f>
        <v>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17" t="s">
        <v>83</v>
      </c>
      <c r="BK215" s="211">
        <f>ROUND(I215*H215,2)</f>
        <v>0</v>
      </c>
      <c r="BL215" s="17" t="s">
        <v>220</v>
      </c>
      <c r="BM215" s="210" t="s">
        <v>2064</v>
      </c>
    </row>
    <row r="216" s="2" customFormat="1" ht="36" customHeight="1">
      <c r="A216" s="39"/>
      <c r="B216" s="40"/>
      <c r="C216" s="216" t="s">
        <v>731</v>
      </c>
      <c r="D216" s="216" t="s">
        <v>627</v>
      </c>
      <c r="E216" s="217" t="s">
        <v>810</v>
      </c>
      <c r="F216" s="218" t="s">
        <v>811</v>
      </c>
      <c r="G216" s="219" t="s">
        <v>204</v>
      </c>
      <c r="H216" s="220">
        <v>3</v>
      </c>
      <c r="I216" s="221"/>
      <c r="J216" s="222">
        <f>ROUND(I216*H216,2)</f>
        <v>0</v>
      </c>
      <c r="K216" s="218" t="s">
        <v>212</v>
      </c>
      <c r="L216" s="45"/>
      <c r="M216" s="223" t="s">
        <v>32</v>
      </c>
      <c r="N216" s="224" t="s">
        <v>47</v>
      </c>
      <c r="O216" s="85"/>
      <c r="P216" s="208">
        <f>O216*H216</f>
        <v>0</v>
      </c>
      <c r="Q216" s="208">
        <v>0</v>
      </c>
      <c r="R216" s="208">
        <f>Q216*H216</f>
        <v>0</v>
      </c>
      <c r="S216" s="208">
        <v>0</v>
      </c>
      <c r="T216" s="20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0" t="s">
        <v>682</v>
      </c>
      <c r="AT216" s="210" t="s">
        <v>627</v>
      </c>
      <c r="AU216" s="210" t="s">
        <v>76</v>
      </c>
      <c r="AY216" s="17" t="s">
        <v>206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17" t="s">
        <v>83</v>
      </c>
      <c r="BK216" s="211">
        <f>ROUND(I216*H216,2)</f>
        <v>0</v>
      </c>
      <c r="BL216" s="17" t="s">
        <v>682</v>
      </c>
      <c r="BM216" s="210" t="s">
        <v>2065</v>
      </c>
    </row>
    <row r="217" s="2" customFormat="1" ht="36" customHeight="1">
      <c r="A217" s="39"/>
      <c r="B217" s="40"/>
      <c r="C217" s="216" t="s">
        <v>735</v>
      </c>
      <c r="D217" s="216" t="s">
        <v>627</v>
      </c>
      <c r="E217" s="217" t="s">
        <v>689</v>
      </c>
      <c r="F217" s="218" t="s">
        <v>690</v>
      </c>
      <c r="G217" s="219" t="s">
        <v>204</v>
      </c>
      <c r="H217" s="220">
        <v>3</v>
      </c>
      <c r="I217" s="221"/>
      <c r="J217" s="222">
        <f>ROUND(I217*H217,2)</f>
        <v>0</v>
      </c>
      <c r="K217" s="218" t="s">
        <v>212</v>
      </c>
      <c r="L217" s="45"/>
      <c r="M217" s="223" t="s">
        <v>32</v>
      </c>
      <c r="N217" s="224" t="s">
        <v>47</v>
      </c>
      <c r="O217" s="85"/>
      <c r="P217" s="208">
        <f>O217*H217</f>
        <v>0</v>
      </c>
      <c r="Q217" s="208">
        <v>0</v>
      </c>
      <c r="R217" s="208">
        <f>Q217*H217</f>
        <v>0</v>
      </c>
      <c r="S217" s="208">
        <v>0</v>
      </c>
      <c r="T217" s="20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0" t="s">
        <v>682</v>
      </c>
      <c r="AT217" s="210" t="s">
        <v>627</v>
      </c>
      <c r="AU217" s="210" t="s">
        <v>76</v>
      </c>
      <c r="AY217" s="17" t="s">
        <v>206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17" t="s">
        <v>83</v>
      </c>
      <c r="BK217" s="211">
        <f>ROUND(I217*H217,2)</f>
        <v>0</v>
      </c>
      <c r="BL217" s="17" t="s">
        <v>682</v>
      </c>
      <c r="BM217" s="210" t="s">
        <v>2066</v>
      </c>
    </row>
    <row r="218" s="2" customFormat="1" ht="48" customHeight="1">
      <c r="A218" s="39"/>
      <c r="B218" s="40"/>
      <c r="C218" s="216" t="s">
        <v>739</v>
      </c>
      <c r="D218" s="216" t="s">
        <v>627</v>
      </c>
      <c r="E218" s="217" t="s">
        <v>814</v>
      </c>
      <c r="F218" s="218" t="s">
        <v>815</v>
      </c>
      <c r="G218" s="219" t="s">
        <v>204</v>
      </c>
      <c r="H218" s="220">
        <v>10</v>
      </c>
      <c r="I218" s="221"/>
      <c r="J218" s="222">
        <f>ROUND(I218*H218,2)</f>
        <v>0</v>
      </c>
      <c r="K218" s="218" t="s">
        <v>212</v>
      </c>
      <c r="L218" s="45"/>
      <c r="M218" s="223" t="s">
        <v>32</v>
      </c>
      <c r="N218" s="224" t="s">
        <v>47</v>
      </c>
      <c r="O218" s="85"/>
      <c r="P218" s="208">
        <f>O218*H218</f>
        <v>0</v>
      </c>
      <c r="Q218" s="208">
        <v>0</v>
      </c>
      <c r="R218" s="208">
        <f>Q218*H218</f>
        <v>0</v>
      </c>
      <c r="S218" s="208">
        <v>0</v>
      </c>
      <c r="T218" s="20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0" t="s">
        <v>682</v>
      </c>
      <c r="AT218" s="210" t="s">
        <v>627</v>
      </c>
      <c r="AU218" s="210" t="s">
        <v>76</v>
      </c>
      <c r="AY218" s="17" t="s">
        <v>206</v>
      </c>
      <c r="BE218" s="211">
        <f>IF(N218="základní",J218,0)</f>
        <v>0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17" t="s">
        <v>83</v>
      </c>
      <c r="BK218" s="211">
        <f>ROUND(I218*H218,2)</f>
        <v>0</v>
      </c>
      <c r="BL218" s="17" t="s">
        <v>682</v>
      </c>
      <c r="BM218" s="210" t="s">
        <v>2067</v>
      </c>
    </row>
    <row r="219" s="2" customFormat="1" ht="48" customHeight="1">
      <c r="A219" s="39"/>
      <c r="B219" s="40"/>
      <c r="C219" s="216" t="s">
        <v>743</v>
      </c>
      <c r="D219" s="216" t="s">
        <v>627</v>
      </c>
      <c r="E219" s="217" t="s">
        <v>818</v>
      </c>
      <c r="F219" s="218" t="s">
        <v>819</v>
      </c>
      <c r="G219" s="219" t="s">
        <v>204</v>
      </c>
      <c r="H219" s="220">
        <v>6</v>
      </c>
      <c r="I219" s="221"/>
      <c r="J219" s="222">
        <f>ROUND(I219*H219,2)</f>
        <v>0</v>
      </c>
      <c r="K219" s="218" t="s">
        <v>212</v>
      </c>
      <c r="L219" s="45"/>
      <c r="M219" s="223" t="s">
        <v>32</v>
      </c>
      <c r="N219" s="224" t="s">
        <v>47</v>
      </c>
      <c r="O219" s="85"/>
      <c r="P219" s="208">
        <f>O219*H219</f>
        <v>0</v>
      </c>
      <c r="Q219" s="208">
        <v>0</v>
      </c>
      <c r="R219" s="208">
        <f>Q219*H219</f>
        <v>0</v>
      </c>
      <c r="S219" s="208">
        <v>0</v>
      </c>
      <c r="T219" s="20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0" t="s">
        <v>682</v>
      </c>
      <c r="AT219" s="210" t="s">
        <v>627</v>
      </c>
      <c r="AU219" s="210" t="s">
        <v>76</v>
      </c>
      <c r="AY219" s="17" t="s">
        <v>206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17" t="s">
        <v>83</v>
      </c>
      <c r="BK219" s="211">
        <f>ROUND(I219*H219,2)</f>
        <v>0</v>
      </c>
      <c r="BL219" s="17" t="s">
        <v>682</v>
      </c>
      <c r="BM219" s="210" t="s">
        <v>2068</v>
      </c>
    </row>
    <row r="220" s="2" customFormat="1" ht="48" customHeight="1">
      <c r="A220" s="39"/>
      <c r="B220" s="40"/>
      <c r="C220" s="216" t="s">
        <v>747</v>
      </c>
      <c r="D220" s="216" t="s">
        <v>627</v>
      </c>
      <c r="E220" s="217" t="s">
        <v>822</v>
      </c>
      <c r="F220" s="218" t="s">
        <v>823</v>
      </c>
      <c r="G220" s="219" t="s">
        <v>204</v>
      </c>
      <c r="H220" s="220">
        <v>4</v>
      </c>
      <c r="I220" s="221"/>
      <c r="J220" s="222">
        <f>ROUND(I220*H220,2)</f>
        <v>0</v>
      </c>
      <c r="K220" s="218" t="s">
        <v>212</v>
      </c>
      <c r="L220" s="45"/>
      <c r="M220" s="223" t="s">
        <v>32</v>
      </c>
      <c r="N220" s="224" t="s">
        <v>47</v>
      </c>
      <c r="O220" s="85"/>
      <c r="P220" s="208">
        <f>O220*H220</f>
        <v>0</v>
      </c>
      <c r="Q220" s="208">
        <v>0</v>
      </c>
      <c r="R220" s="208">
        <f>Q220*H220</f>
        <v>0</v>
      </c>
      <c r="S220" s="208">
        <v>0</v>
      </c>
      <c r="T220" s="20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0" t="s">
        <v>83</v>
      </c>
      <c r="AT220" s="210" t="s">
        <v>627</v>
      </c>
      <c r="AU220" s="210" t="s">
        <v>76</v>
      </c>
      <c r="AY220" s="17" t="s">
        <v>206</v>
      </c>
      <c r="BE220" s="211">
        <f>IF(N220="základní",J220,0)</f>
        <v>0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17" t="s">
        <v>83</v>
      </c>
      <c r="BK220" s="211">
        <f>ROUND(I220*H220,2)</f>
        <v>0</v>
      </c>
      <c r="BL220" s="17" t="s">
        <v>83</v>
      </c>
      <c r="BM220" s="210" t="s">
        <v>2069</v>
      </c>
    </row>
    <row r="221" s="2" customFormat="1" ht="48" customHeight="1">
      <c r="A221" s="39"/>
      <c r="B221" s="40"/>
      <c r="C221" s="216" t="s">
        <v>751</v>
      </c>
      <c r="D221" s="216" t="s">
        <v>627</v>
      </c>
      <c r="E221" s="217" t="s">
        <v>826</v>
      </c>
      <c r="F221" s="218" t="s">
        <v>827</v>
      </c>
      <c r="G221" s="219" t="s">
        <v>204</v>
      </c>
      <c r="H221" s="220">
        <v>2</v>
      </c>
      <c r="I221" s="221"/>
      <c r="J221" s="222">
        <f>ROUND(I221*H221,2)</f>
        <v>0</v>
      </c>
      <c r="K221" s="218" t="s">
        <v>212</v>
      </c>
      <c r="L221" s="45"/>
      <c r="M221" s="223" t="s">
        <v>32</v>
      </c>
      <c r="N221" s="224" t="s">
        <v>47</v>
      </c>
      <c r="O221" s="85"/>
      <c r="P221" s="208">
        <f>O221*H221</f>
        <v>0</v>
      </c>
      <c r="Q221" s="208">
        <v>0</v>
      </c>
      <c r="R221" s="208">
        <f>Q221*H221</f>
        <v>0</v>
      </c>
      <c r="S221" s="208">
        <v>0</v>
      </c>
      <c r="T221" s="20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0" t="s">
        <v>682</v>
      </c>
      <c r="AT221" s="210" t="s">
        <v>627</v>
      </c>
      <c r="AU221" s="210" t="s">
        <v>76</v>
      </c>
      <c r="AY221" s="17" t="s">
        <v>206</v>
      </c>
      <c r="BE221" s="211">
        <f>IF(N221="základní",J221,0)</f>
        <v>0</v>
      </c>
      <c r="BF221" s="211">
        <f>IF(N221="snížená",J221,0)</f>
        <v>0</v>
      </c>
      <c r="BG221" s="211">
        <f>IF(N221="zákl. přenesená",J221,0)</f>
        <v>0</v>
      </c>
      <c r="BH221" s="211">
        <f>IF(N221="sníž. přenesená",J221,0)</f>
        <v>0</v>
      </c>
      <c r="BI221" s="211">
        <f>IF(N221="nulová",J221,0)</f>
        <v>0</v>
      </c>
      <c r="BJ221" s="17" t="s">
        <v>83</v>
      </c>
      <c r="BK221" s="211">
        <f>ROUND(I221*H221,2)</f>
        <v>0</v>
      </c>
      <c r="BL221" s="17" t="s">
        <v>682</v>
      </c>
      <c r="BM221" s="210" t="s">
        <v>2070</v>
      </c>
    </row>
    <row r="222" s="2" customFormat="1" ht="48" customHeight="1">
      <c r="A222" s="39"/>
      <c r="B222" s="40"/>
      <c r="C222" s="216" t="s">
        <v>755</v>
      </c>
      <c r="D222" s="216" t="s">
        <v>627</v>
      </c>
      <c r="E222" s="217" t="s">
        <v>1295</v>
      </c>
      <c r="F222" s="218" t="s">
        <v>1296</v>
      </c>
      <c r="G222" s="219" t="s">
        <v>204</v>
      </c>
      <c r="H222" s="220">
        <v>2</v>
      </c>
      <c r="I222" s="221"/>
      <c r="J222" s="222">
        <f>ROUND(I222*H222,2)</f>
        <v>0</v>
      </c>
      <c r="K222" s="218" t="s">
        <v>212</v>
      </c>
      <c r="L222" s="45"/>
      <c r="M222" s="223" t="s">
        <v>32</v>
      </c>
      <c r="N222" s="224" t="s">
        <v>47</v>
      </c>
      <c r="O222" s="85"/>
      <c r="P222" s="208">
        <f>O222*H222</f>
        <v>0</v>
      </c>
      <c r="Q222" s="208">
        <v>0</v>
      </c>
      <c r="R222" s="208">
        <f>Q222*H222</f>
        <v>0</v>
      </c>
      <c r="S222" s="208">
        <v>0</v>
      </c>
      <c r="T222" s="20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0" t="s">
        <v>682</v>
      </c>
      <c r="AT222" s="210" t="s">
        <v>627</v>
      </c>
      <c r="AU222" s="210" t="s">
        <v>76</v>
      </c>
      <c r="AY222" s="17" t="s">
        <v>206</v>
      </c>
      <c r="BE222" s="211">
        <f>IF(N222="základní",J222,0)</f>
        <v>0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17" t="s">
        <v>83</v>
      </c>
      <c r="BK222" s="211">
        <f>ROUND(I222*H222,2)</f>
        <v>0</v>
      </c>
      <c r="BL222" s="17" t="s">
        <v>682</v>
      </c>
      <c r="BM222" s="210" t="s">
        <v>2071</v>
      </c>
    </row>
    <row r="223" s="2" customFormat="1" ht="24" customHeight="1">
      <c r="A223" s="39"/>
      <c r="B223" s="40"/>
      <c r="C223" s="216" t="s">
        <v>760</v>
      </c>
      <c r="D223" s="216" t="s">
        <v>627</v>
      </c>
      <c r="E223" s="217" t="s">
        <v>834</v>
      </c>
      <c r="F223" s="218" t="s">
        <v>835</v>
      </c>
      <c r="G223" s="219" t="s">
        <v>204</v>
      </c>
      <c r="H223" s="220">
        <v>2</v>
      </c>
      <c r="I223" s="221"/>
      <c r="J223" s="222">
        <f>ROUND(I223*H223,2)</f>
        <v>0</v>
      </c>
      <c r="K223" s="218" t="s">
        <v>212</v>
      </c>
      <c r="L223" s="45"/>
      <c r="M223" s="223" t="s">
        <v>32</v>
      </c>
      <c r="N223" s="224" t="s">
        <v>47</v>
      </c>
      <c r="O223" s="85"/>
      <c r="P223" s="208">
        <f>O223*H223</f>
        <v>0</v>
      </c>
      <c r="Q223" s="208">
        <v>0</v>
      </c>
      <c r="R223" s="208">
        <f>Q223*H223</f>
        <v>0</v>
      </c>
      <c r="S223" s="208">
        <v>0</v>
      </c>
      <c r="T223" s="20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0" t="s">
        <v>83</v>
      </c>
      <c r="AT223" s="210" t="s">
        <v>627</v>
      </c>
      <c r="AU223" s="210" t="s">
        <v>76</v>
      </c>
      <c r="AY223" s="17" t="s">
        <v>206</v>
      </c>
      <c r="BE223" s="211">
        <f>IF(N223="základní",J223,0)</f>
        <v>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17" t="s">
        <v>83</v>
      </c>
      <c r="BK223" s="211">
        <f>ROUND(I223*H223,2)</f>
        <v>0</v>
      </c>
      <c r="BL223" s="17" t="s">
        <v>83</v>
      </c>
      <c r="BM223" s="210" t="s">
        <v>2072</v>
      </c>
    </row>
    <row r="224" s="2" customFormat="1" ht="24" customHeight="1">
      <c r="A224" s="39"/>
      <c r="B224" s="40"/>
      <c r="C224" s="216" t="s">
        <v>764</v>
      </c>
      <c r="D224" s="216" t="s">
        <v>627</v>
      </c>
      <c r="E224" s="217" t="s">
        <v>765</v>
      </c>
      <c r="F224" s="218" t="s">
        <v>766</v>
      </c>
      <c r="G224" s="219" t="s">
        <v>204</v>
      </c>
      <c r="H224" s="220">
        <v>2</v>
      </c>
      <c r="I224" s="221"/>
      <c r="J224" s="222">
        <f>ROUND(I224*H224,2)</f>
        <v>0</v>
      </c>
      <c r="K224" s="218" t="s">
        <v>212</v>
      </c>
      <c r="L224" s="45"/>
      <c r="M224" s="223" t="s">
        <v>32</v>
      </c>
      <c r="N224" s="224" t="s">
        <v>47</v>
      </c>
      <c r="O224" s="85"/>
      <c r="P224" s="208">
        <f>O224*H224</f>
        <v>0</v>
      </c>
      <c r="Q224" s="208">
        <v>0</v>
      </c>
      <c r="R224" s="208">
        <f>Q224*H224</f>
        <v>0</v>
      </c>
      <c r="S224" s="208">
        <v>0</v>
      </c>
      <c r="T224" s="20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0" t="s">
        <v>682</v>
      </c>
      <c r="AT224" s="210" t="s">
        <v>627</v>
      </c>
      <c r="AU224" s="210" t="s">
        <v>76</v>
      </c>
      <c r="AY224" s="17" t="s">
        <v>206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17" t="s">
        <v>83</v>
      </c>
      <c r="BK224" s="211">
        <f>ROUND(I224*H224,2)</f>
        <v>0</v>
      </c>
      <c r="BL224" s="17" t="s">
        <v>682</v>
      </c>
      <c r="BM224" s="210" t="s">
        <v>2073</v>
      </c>
    </row>
    <row r="225" s="2" customFormat="1" ht="36" customHeight="1">
      <c r="A225" s="39"/>
      <c r="B225" s="40"/>
      <c r="C225" s="216" t="s">
        <v>768</v>
      </c>
      <c r="D225" s="216" t="s">
        <v>627</v>
      </c>
      <c r="E225" s="217" t="s">
        <v>838</v>
      </c>
      <c r="F225" s="218" t="s">
        <v>839</v>
      </c>
      <c r="G225" s="219" t="s">
        <v>204</v>
      </c>
      <c r="H225" s="220">
        <v>1</v>
      </c>
      <c r="I225" s="221"/>
      <c r="J225" s="222">
        <f>ROUND(I225*H225,2)</f>
        <v>0</v>
      </c>
      <c r="K225" s="218" t="s">
        <v>212</v>
      </c>
      <c r="L225" s="45"/>
      <c r="M225" s="223" t="s">
        <v>32</v>
      </c>
      <c r="N225" s="224" t="s">
        <v>47</v>
      </c>
      <c r="O225" s="85"/>
      <c r="P225" s="208">
        <f>O225*H225</f>
        <v>0</v>
      </c>
      <c r="Q225" s="208">
        <v>0</v>
      </c>
      <c r="R225" s="208">
        <f>Q225*H225</f>
        <v>0</v>
      </c>
      <c r="S225" s="208">
        <v>0</v>
      </c>
      <c r="T225" s="20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0" t="s">
        <v>840</v>
      </c>
      <c r="AT225" s="210" t="s">
        <v>627</v>
      </c>
      <c r="AU225" s="210" t="s">
        <v>76</v>
      </c>
      <c r="AY225" s="17" t="s">
        <v>206</v>
      </c>
      <c r="BE225" s="211">
        <f>IF(N225="základní",J225,0)</f>
        <v>0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17" t="s">
        <v>83</v>
      </c>
      <c r="BK225" s="211">
        <f>ROUND(I225*H225,2)</f>
        <v>0</v>
      </c>
      <c r="BL225" s="17" t="s">
        <v>840</v>
      </c>
      <c r="BM225" s="210" t="s">
        <v>2074</v>
      </c>
    </row>
    <row r="226" s="2" customFormat="1" ht="24" customHeight="1">
      <c r="A226" s="39"/>
      <c r="B226" s="40"/>
      <c r="C226" s="216" t="s">
        <v>773</v>
      </c>
      <c r="D226" s="216" t="s">
        <v>627</v>
      </c>
      <c r="E226" s="217" t="s">
        <v>843</v>
      </c>
      <c r="F226" s="218" t="s">
        <v>844</v>
      </c>
      <c r="G226" s="219" t="s">
        <v>204</v>
      </c>
      <c r="H226" s="220">
        <v>1</v>
      </c>
      <c r="I226" s="221"/>
      <c r="J226" s="222">
        <f>ROUND(I226*H226,2)</f>
        <v>0</v>
      </c>
      <c r="K226" s="218" t="s">
        <v>212</v>
      </c>
      <c r="L226" s="45"/>
      <c r="M226" s="223" t="s">
        <v>32</v>
      </c>
      <c r="N226" s="224" t="s">
        <v>47</v>
      </c>
      <c r="O226" s="85"/>
      <c r="P226" s="208">
        <f>O226*H226</f>
        <v>0</v>
      </c>
      <c r="Q226" s="208">
        <v>0</v>
      </c>
      <c r="R226" s="208">
        <f>Q226*H226</f>
        <v>0</v>
      </c>
      <c r="S226" s="208">
        <v>0</v>
      </c>
      <c r="T226" s="20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0" t="s">
        <v>840</v>
      </c>
      <c r="AT226" s="210" t="s">
        <v>627</v>
      </c>
      <c r="AU226" s="210" t="s">
        <v>76</v>
      </c>
      <c r="AY226" s="17" t="s">
        <v>206</v>
      </c>
      <c r="BE226" s="211">
        <f>IF(N226="základní",J226,0)</f>
        <v>0</v>
      </c>
      <c r="BF226" s="211">
        <f>IF(N226="snížená",J226,0)</f>
        <v>0</v>
      </c>
      <c r="BG226" s="211">
        <f>IF(N226="zákl. přenesená",J226,0)</f>
        <v>0</v>
      </c>
      <c r="BH226" s="211">
        <f>IF(N226="sníž. přenesená",J226,0)</f>
        <v>0</v>
      </c>
      <c r="BI226" s="211">
        <f>IF(N226="nulová",J226,0)</f>
        <v>0</v>
      </c>
      <c r="BJ226" s="17" t="s">
        <v>83</v>
      </c>
      <c r="BK226" s="211">
        <f>ROUND(I226*H226,2)</f>
        <v>0</v>
      </c>
      <c r="BL226" s="17" t="s">
        <v>840</v>
      </c>
      <c r="BM226" s="210" t="s">
        <v>2075</v>
      </c>
    </row>
    <row r="227" s="2" customFormat="1" ht="24" customHeight="1">
      <c r="A227" s="39"/>
      <c r="B227" s="40"/>
      <c r="C227" s="216" t="s">
        <v>777</v>
      </c>
      <c r="D227" s="216" t="s">
        <v>627</v>
      </c>
      <c r="E227" s="217" t="s">
        <v>847</v>
      </c>
      <c r="F227" s="218" t="s">
        <v>848</v>
      </c>
      <c r="G227" s="219" t="s">
        <v>204</v>
      </c>
      <c r="H227" s="220">
        <v>1</v>
      </c>
      <c r="I227" s="221"/>
      <c r="J227" s="222">
        <f>ROUND(I227*H227,2)</f>
        <v>0</v>
      </c>
      <c r="K227" s="218" t="s">
        <v>212</v>
      </c>
      <c r="L227" s="45"/>
      <c r="M227" s="223" t="s">
        <v>32</v>
      </c>
      <c r="N227" s="224" t="s">
        <v>47</v>
      </c>
      <c r="O227" s="85"/>
      <c r="P227" s="208">
        <f>O227*H227</f>
        <v>0</v>
      </c>
      <c r="Q227" s="208">
        <v>0</v>
      </c>
      <c r="R227" s="208">
        <f>Q227*H227</f>
        <v>0</v>
      </c>
      <c r="S227" s="208">
        <v>0</v>
      </c>
      <c r="T227" s="20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0" t="s">
        <v>840</v>
      </c>
      <c r="AT227" s="210" t="s">
        <v>627</v>
      </c>
      <c r="AU227" s="210" t="s">
        <v>76</v>
      </c>
      <c r="AY227" s="17" t="s">
        <v>206</v>
      </c>
      <c r="BE227" s="211">
        <f>IF(N227="základní",J227,0)</f>
        <v>0</v>
      </c>
      <c r="BF227" s="211">
        <f>IF(N227="snížená",J227,0)</f>
        <v>0</v>
      </c>
      <c r="BG227" s="211">
        <f>IF(N227="zákl. přenesená",J227,0)</f>
        <v>0</v>
      </c>
      <c r="BH227" s="211">
        <f>IF(N227="sníž. přenesená",J227,0)</f>
        <v>0</v>
      </c>
      <c r="BI227" s="211">
        <f>IF(N227="nulová",J227,0)</f>
        <v>0</v>
      </c>
      <c r="BJ227" s="17" t="s">
        <v>83</v>
      </c>
      <c r="BK227" s="211">
        <f>ROUND(I227*H227,2)</f>
        <v>0</v>
      </c>
      <c r="BL227" s="17" t="s">
        <v>840</v>
      </c>
      <c r="BM227" s="210" t="s">
        <v>2076</v>
      </c>
    </row>
    <row r="228" s="2" customFormat="1" ht="48" customHeight="1">
      <c r="A228" s="39"/>
      <c r="B228" s="40"/>
      <c r="C228" s="216" t="s">
        <v>781</v>
      </c>
      <c r="D228" s="216" t="s">
        <v>627</v>
      </c>
      <c r="E228" s="217" t="s">
        <v>851</v>
      </c>
      <c r="F228" s="218" t="s">
        <v>852</v>
      </c>
      <c r="G228" s="219" t="s">
        <v>204</v>
      </c>
      <c r="H228" s="220">
        <v>2</v>
      </c>
      <c r="I228" s="221"/>
      <c r="J228" s="222">
        <f>ROUND(I228*H228,2)</f>
        <v>0</v>
      </c>
      <c r="K228" s="218" t="s">
        <v>212</v>
      </c>
      <c r="L228" s="45"/>
      <c r="M228" s="223" t="s">
        <v>32</v>
      </c>
      <c r="N228" s="224" t="s">
        <v>47</v>
      </c>
      <c r="O228" s="85"/>
      <c r="P228" s="208">
        <f>O228*H228</f>
        <v>0</v>
      </c>
      <c r="Q228" s="208">
        <v>0</v>
      </c>
      <c r="R228" s="208">
        <f>Q228*H228</f>
        <v>0</v>
      </c>
      <c r="S228" s="208">
        <v>0</v>
      </c>
      <c r="T228" s="20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0" t="s">
        <v>220</v>
      </c>
      <c r="AT228" s="210" t="s">
        <v>627</v>
      </c>
      <c r="AU228" s="210" t="s">
        <v>76</v>
      </c>
      <c r="AY228" s="17" t="s">
        <v>206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17" t="s">
        <v>83</v>
      </c>
      <c r="BK228" s="211">
        <f>ROUND(I228*H228,2)</f>
        <v>0</v>
      </c>
      <c r="BL228" s="17" t="s">
        <v>220</v>
      </c>
      <c r="BM228" s="210" t="s">
        <v>2077</v>
      </c>
    </row>
    <row r="229" s="2" customFormat="1" ht="24" customHeight="1">
      <c r="A229" s="39"/>
      <c r="B229" s="40"/>
      <c r="C229" s="216" t="s">
        <v>785</v>
      </c>
      <c r="D229" s="216" t="s">
        <v>627</v>
      </c>
      <c r="E229" s="217" t="s">
        <v>855</v>
      </c>
      <c r="F229" s="218" t="s">
        <v>856</v>
      </c>
      <c r="G229" s="219" t="s">
        <v>204</v>
      </c>
      <c r="H229" s="220">
        <v>2</v>
      </c>
      <c r="I229" s="221"/>
      <c r="J229" s="222">
        <f>ROUND(I229*H229,2)</f>
        <v>0</v>
      </c>
      <c r="K229" s="218" t="s">
        <v>212</v>
      </c>
      <c r="L229" s="45"/>
      <c r="M229" s="223" t="s">
        <v>32</v>
      </c>
      <c r="N229" s="224" t="s">
        <v>47</v>
      </c>
      <c r="O229" s="85"/>
      <c r="P229" s="208">
        <f>O229*H229</f>
        <v>0</v>
      </c>
      <c r="Q229" s="208">
        <v>0</v>
      </c>
      <c r="R229" s="208">
        <f>Q229*H229</f>
        <v>0</v>
      </c>
      <c r="S229" s="208">
        <v>0</v>
      </c>
      <c r="T229" s="20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0" t="s">
        <v>220</v>
      </c>
      <c r="AT229" s="210" t="s">
        <v>627</v>
      </c>
      <c r="AU229" s="210" t="s">
        <v>76</v>
      </c>
      <c r="AY229" s="17" t="s">
        <v>206</v>
      </c>
      <c r="BE229" s="211">
        <f>IF(N229="základní",J229,0)</f>
        <v>0</v>
      </c>
      <c r="BF229" s="211">
        <f>IF(N229="snížená",J229,0)</f>
        <v>0</v>
      </c>
      <c r="BG229" s="211">
        <f>IF(N229="zákl. přenesená",J229,0)</f>
        <v>0</v>
      </c>
      <c r="BH229" s="211">
        <f>IF(N229="sníž. přenesená",J229,0)</f>
        <v>0</v>
      </c>
      <c r="BI229" s="211">
        <f>IF(N229="nulová",J229,0)</f>
        <v>0</v>
      </c>
      <c r="BJ229" s="17" t="s">
        <v>83</v>
      </c>
      <c r="BK229" s="211">
        <f>ROUND(I229*H229,2)</f>
        <v>0</v>
      </c>
      <c r="BL229" s="17" t="s">
        <v>220</v>
      </c>
      <c r="BM229" s="210" t="s">
        <v>2078</v>
      </c>
    </row>
    <row r="230" s="2" customFormat="1" ht="24" customHeight="1">
      <c r="A230" s="39"/>
      <c r="B230" s="40"/>
      <c r="C230" s="216" t="s">
        <v>789</v>
      </c>
      <c r="D230" s="216" t="s">
        <v>627</v>
      </c>
      <c r="E230" s="217" t="s">
        <v>859</v>
      </c>
      <c r="F230" s="218" t="s">
        <v>860</v>
      </c>
      <c r="G230" s="219" t="s">
        <v>204</v>
      </c>
      <c r="H230" s="220">
        <v>20</v>
      </c>
      <c r="I230" s="221"/>
      <c r="J230" s="222">
        <f>ROUND(I230*H230,2)</f>
        <v>0</v>
      </c>
      <c r="K230" s="218" t="s">
        <v>212</v>
      </c>
      <c r="L230" s="45"/>
      <c r="M230" s="223" t="s">
        <v>32</v>
      </c>
      <c r="N230" s="224" t="s">
        <v>47</v>
      </c>
      <c r="O230" s="85"/>
      <c r="P230" s="208">
        <f>O230*H230</f>
        <v>0</v>
      </c>
      <c r="Q230" s="208">
        <v>0</v>
      </c>
      <c r="R230" s="208">
        <f>Q230*H230</f>
        <v>0</v>
      </c>
      <c r="S230" s="208">
        <v>0</v>
      </c>
      <c r="T230" s="20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0" t="s">
        <v>220</v>
      </c>
      <c r="AT230" s="210" t="s">
        <v>627</v>
      </c>
      <c r="AU230" s="210" t="s">
        <v>76</v>
      </c>
      <c r="AY230" s="17" t="s">
        <v>206</v>
      </c>
      <c r="BE230" s="211">
        <f>IF(N230="základní",J230,0)</f>
        <v>0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17" t="s">
        <v>83</v>
      </c>
      <c r="BK230" s="211">
        <f>ROUND(I230*H230,2)</f>
        <v>0</v>
      </c>
      <c r="BL230" s="17" t="s">
        <v>220</v>
      </c>
      <c r="BM230" s="210" t="s">
        <v>2079</v>
      </c>
    </row>
    <row r="231" s="2" customFormat="1" ht="24" customHeight="1">
      <c r="A231" s="39"/>
      <c r="B231" s="40"/>
      <c r="C231" s="216" t="s">
        <v>793</v>
      </c>
      <c r="D231" s="216" t="s">
        <v>627</v>
      </c>
      <c r="E231" s="217" t="s">
        <v>863</v>
      </c>
      <c r="F231" s="218" t="s">
        <v>864</v>
      </c>
      <c r="G231" s="219" t="s">
        <v>204</v>
      </c>
      <c r="H231" s="220">
        <v>1</v>
      </c>
      <c r="I231" s="221"/>
      <c r="J231" s="222">
        <f>ROUND(I231*H231,2)</f>
        <v>0</v>
      </c>
      <c r="K231" s="218" t="s">
        <v>212</v>
      </c>
      <c r="L231" s="45"/>
      <c r="M231" s="223" t="s">
        <v>32</v>
      </c>
      <c r="N231" s="224" t="s">
        <v>47</v>
      </c>
      <c r="O231" s="85"/>
      <c r="P231" s="208">
        <f>O231*H231</f>
        <v>0</v>
      </c>
      <c r="Q231" s="208">
        <v>0</v>
      </c>
      <c r="R231" s="208">
        <f>Q231*H231</f>
        <v>0</v>
      </c>
      <c r="S231" s="208">
        <v>0</v>
      </c>
      <c r="T231" s="20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0" t="s">
        <v>220</v>
      </c>
      <c r="AT231" s="210" t="s">
        <v>627</v>
      </c>
      <c r="AU231" s="210" t="s">
        <v>76</v>
      </c>
      <c r="AY231" s="17" t="s">
        <v>206</v>
      </c>
      <c r="BE231" s="211">
        <f>IF(N231="základní",J231,0)</f>
        <v>0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17" t="s">
        <v>83</v>
      </c>
      <c r="BK231" s="211">
        <f>ROUND(I231*H231,2)</f>
        <v>0</v>
      </c>
      <c r="BL231" s="17" t="s">
        <v>220</v>
      </c>
      <c r="BM231" s="210" t="s">
        <v>2080</v>
      </c>
    </row>
    <row r="232" s="2" customFormat="1" ht="48" customHeight="1">
      <c r="A232" s="39"/>
      <c r="B232" s="40"/>
      <c r="C232" s="216" t="s">
        <v>797</v>
      </c>
      <c r="D232" s="216" t="s">
        <v>627</v>
      </c>
      <c r="E232" s="217" t="s">
        <v>705</v>
      </c>
      <c r="F232" s="218" t="s">
        <v>706</v>
      </c>
      <c r="G232" s="219" t="s">
        <v>204</v>
      </c>
      <c r="H232" s="220">
        <v>1</v>
      </c>
      <c r="I232" s="221"/>
      <c r="J232" s="222">
        <f>ROUND(I232*H232,2)</f>
        <v>0</v>
      </c>
      <c r="K232" s="218" t="s">
        <v>212</v>
      </c>
      <c r="L232" s="45"/>
      <c r="M232" s="223" t="s">
        <v>32</v>
      </c>
      <c r="N232" s="224" t="s">
        <v>47</v>
      </c>
      <c r="O232" s="85"/>
      <c r="P232" s="208">
        <f>O232*H232</f>
        <v>0</v>
      </c>
      <c r="Q232" s="208">
        <v>0</v>
      </c>
      <c r="R232" s="208">
        <f>Q232*H232</f>
        <v>0</v>
      </c>
      <c r="S232" s="208">
        <v>0</v>
      </c>
      <c r="T232" s="20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0" t="s">
        <v>220</v>
      </c>
      <c r="AT232" s="210" t="s">
        <v>627</v>
      </c>
      <c r="AU232" s="210" t="s">
        <v>76</v>
      </c>
      <c r="AY232" s="17" t="s">
        <v>206</v>
      </c>
      <c r="BE232" s="211">
        <f>IF(N232="základní",J232,0)</f>
        <v>0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17" t="s">
        <v>83</v>
      </c>
      <c r="BK232" s="211">
        <f>ROUND(I232*H232,2)</f>
        <v>0</v>
      </c>
      <c r="BL232" s="17" t="s">
        <v>220</v>
      </c>
      <c r="BM232" s="210" t="s">
        <v>2081</v>
      </c>
    </row>
    <row r="233" s="2" customFormat="1" ht="24" customHeight="1">
      <c r="A233" s="39"/>
      <c r="B233" s="40"/>
      <c r="C233" s="216" t="s">
        <v>801</v>
      </c>
      <c r="D233" s="216" t="s">
        <v>627</v>
      </c>
      <c r="E233" s="217" t="s">
        <v>867</v>
      </c>
      <c r="F233" s="218" t="s">
        <v>868</v>
      </c>
      <c r="G233" s="219" t="s">
        <v>204</v>
      </c>
      <c r="H233" s="220">
        <v>1</v>
      </c>
      <c r="I233" s="221"/>
      <c r="J233" s="222">
        <f>ROUND(I233*H233,2)</f>
        <v>0</v>
      </c>
      <c r="K233" s="218" t="s">
        <v>212</v>
      </c>
      <c r="L233" s="45"/>
      <c r="M233" s="223" t="s">
        <v>32</v>
      </c>
      <c r="N233" s="224" t="s">
        <v>47</v>
      </c>
      <c r="O233" s="85"/>
      <c r="P233" s="208">
        <f>O233*H233</f>
        <v>0</v>
      </c>
      <c r="Q233" s="208">
        <v>0</v>
      </c>
      <c r="R233" s="208">
        <f>Q233*H233</f>
        <v>0</v>
      </c>
      <c r="S233" s="208">
        <v>0</v>
      </c>
      <c r="T233" s="20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0" t="s">
        <v>220</v>
      </c>
      <c r="AT233" s="210" t="s">
        <v>627</v>
      </c>
      <c r="AU233" s="210" t="s">
        <v>76</v>
      </c>
      <c r="AY233" s="17" t="s">
        <v>206</v>
      </c>
      <c r="BE233" s="211">
        <f>IF(N233="základní",J233,0)</f>
        <v>0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17" t="s">
        <v>83</v>
      </c>
      <c r="BK233" s="211">
        <f>ROUND(I233*H233,2)</f>
        <v>0</v>
      </c>
      <c r="BL233" s="17" t="s">
        <v>220</v>
      </c>
      <c r="BM233" s="210" t="s">
        <v>2082</v>
      </c>
    </row>
    <row r="234" s="2" customFormat="1" ht="24" customHeight="1">
      <c r="A234" s="39"/>
      <c r="B234" s="40"/>
      <c r="C234" s="216" t="s">
        <v>805</v>
      </c>
      <c r="D234" s="216" t="s">
        <v>627</v>
      </c>
      <c r="E234" s="217" t="s">
        <v>709</v>
      </c>
      <c r="F234" s="218" t="s">
        <v>710</v>
      </c>
      <c r="G234" s="219" t="s">
        <v>204</v>
      </c>
      <c r="H234" s="220">
        <v>1</v>
      </c>
      <c r="I234" s="221"/>
      <c r="J234" s="222">
        <f>ROUND(I234*H234,2)</f>
        <v>0</v>
      </c>
      <c r="K234" s="218" t="s">
        <v>212</v>
      </c>
      <c r="L234" s="45"/>
      <c r="M234" s="223" t="s">
        <v>32</v>
      </c>
      <c r="N234" s="224" t="s">
        <v>47</v>
      </c>
      <c r="O234" s="85"/>
      <c r="P234" s="208">
        <f>O234*H234</f>
        <v>0</v>
      </c>
      <c r="Q234" s="208">
        <v>0</v>
      </c>
      <c r="R234" s="208">
        <f>Q234*H234</f>
        <v>0</v>
      </c>
      <c r="S234" s="208">
        <v>0</v>
      </c>
      <c r="T234" s="20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0" t="s">
        <v>220</v>
      </c>
      <c r="AT234" s="210" t="s">
        <v>627</v>
      </c>
      <c r="AU234" s="210" t="s">
        <v>76</v>
      </c>
      <c r="AY234" s="17" t="s">
        <v>206</v>
      </c>
      <c r="BE234" s="211">
        <f>IF(N234="základní",J234,0)</f>
        <v>0</v>
      </c>
      <c r="BF234" s="211">
        <f>IF(N234="snížená",J234,0)</f>
        <v>0</v>
      </c>
      <c r="BG234" s="211">
        <f>IF(N234="zákl. přenesená",J234,0)</f>
        <v>0</v>
      </c>
      <c r="BH234" s="211">
        <f>IF(N234="sníž. přenesená",J234,0)</f>
        <v>0</v>
      </c>
      <c r="BI234" s="211">
        <f>IF(N234="nulová",J234,0)</f>
        <v>0</v>
      </c>
      <c r="BJ234" s="17" t="s">
        <v>83</v>
      </c>
      <c r="BK234" s="211">
        <f>ROUND(I234*H234,2)</f>
        <v>0</v>
      </c>
      <c r="BL234" s="17" t="s">
        <v>220</v>
      </c>
      <c r="BM234" s="210" t="s">
        <v>2083</v>
      </c>
    </row>
    <row r="235" s="2" customFormat="1" ht="24" customHeight="1">
      <c r="A235" s="39"/>
      <c r="B235" s="40"/>
      <c r="C235" s="216" t="s">
        <v>809</v>
      </c>
      <c r="D235" s="216" t="s">
        <v>627</v>
      </c>
      <c r="E235" s="217" t="s">
        <v>713</v>
      </c>
      <c r="F235" s="218" t="s">
        <v>714</v>
      </c>
      <c r="G235" s="219" t="s">
        <v>204</v>
      </c>
      <c r="H235" s="220">
        <v>1</v>
      </c>
      <c r="I235" s="221"/>
      <c r="J235" s="222">
        <f>ROUND(I235*H235,2)</f>
        <v>0</v>
      </c>
      <c r="K235" s="218" t="s">
        <v>212</v>
      </c>
      <c r="L235" s="45"/>
      <c r="M235" s="223" t="s">
        <v>32</v>
      </c>
      <c r="N235" s="224" t="s">
        <v>47</v>
      </c>
      <c r="O235" s="85"/>
      <c r="P235" s="208">
        <f>O235*H235</f>
        <v>0</v>
      </c>
      <c r="Q235" s="208">
        <v>0</v>
      </c>
      <c r="R235" s="208">
        <f>Q235*H235</f>
        <v>0</v>
      </c>
      <c r="S235" s="208">
        <v>0</v>
      </c>
      <c r="T235" s="20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0" t="s">
        <v>83</v>
      </c>
      <c r="AT235" s="210" t="s">
        <v>627</v>
      </c>
      <c r="AU235" s="210" t="s">
        <v>76</v>
      </c>
      <c r="AY235" s="17" t="s">
        <v>206</v>
      </c>
      <c r="BE235" s="211">
        <f>IF(N235="základní",J235,0)</f>
        <v>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17" t="s">
        <v>83</v>
      </c>
      <c r="BK235" s="211">
        <f>ROUND(I235*H235,2)</f>
        <v>0</v>
      </c>
      <c r="BL235" s="17" t="s">
        <v>83</v>
      </c>
      <c r="BM235" s="210" t="s">
        <v>2084</v>
      </c>
    </row>
    <row r="236" s="2" customFormat="1" ht="24" customHeight="1">
      <c r="A236" s="39"/>
      <c r="B236" s="40"/>
      <c r="C236" s="216" t="s">
        <v>813</v>
      </c>
      <c r="D236" s="216" t="s">
        <v>627</v>
      </c>
      <c r="E236" s="217" t="s">
        <v>717</v>
      </c>
      <c r="F236" s="218" t="s">
        <v>718</v>
      </c>
      <c r="G236" s="219" t="s">
        <v>204</v>
      </c>
      <c r="H236" s="220">
        <v>1</v>
      </c>
      <c r="I236" s="221"/>
      <c r="J236" s="222">
        <f>ROUND(I236*H236,2)</f>
        <v>0</v>
      </c>
      <c r="K236" s="218" t="s">
        <v>212</v>
      </c>
      <c r="L236" s="45"/>
      <c r="M236" s="223" t="s">
        <v>32</v>
      </c>
      <c r="N236" s="224" t="s">
        <v>47</v>
      </c>
      <c r="O236" s="85"/>
      <c r="P236" s="208">
        <f>O236*H236</f>
        <v>0</v>
      </c>
      <c r="Q236" s="208">
        <v>0</v>
      </c>
      <c r="R236" s="208">
        <f>Q236*H236</f>
        <v>0</v>
      </c>
      <c r="S236" s="208">
        <v>0</v>
      </c>
      <c r="T236" s="20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0" t="s">
        <v>220</v>
      </c>
      <c r="AT236" s="210" t="s">
        <v>627</v>
      </c>
      <c r="AU236" s="210" t="s">
        <v>76</v>
      </c>
      <c r="AY236" s="17" t="s">
        <v>206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17" t="s">
        <v>83</v>
      </c>
      <c r="BK236" s="211">
        <f>ROUND(I236*H236,2)</f>
        <v>0</v>
      </c>
      <c r="BL236" s="17" t="s">
        <v>220</v>
      </c>
      <c r="BM236" s="210" t="s">
        <v>2085</v>
      </c>
    </row>
    <row r="237" s="2" customFormat="1" ht="24" customHeight="1">
      <c r="A237" s="39"/>
      <c r="B237" s="40"/>
      <c r="C237" s="216" t="s">
        <v>817</v>
      </c>
      <c r="D237" s="216" t="s">
        <v>627</v>
      </c>
      <c r="E237" s="217" t="s">
        <v>732</v>
      </c>
      <c r="F237" s="218" t="s">
        <v>733</v>
      </c>
      <c r="G237" s="219" t="s">
        <v>204</v>
      </c>
      <c r="H237" s="220">
        <v>48</v>
      </c>
      <c r="I237" s="221"/>
      <c r="J237" s="222">
        <f>ROUND(I237*H237,2)</f>
        <v>0</v>
      </c>
      <c r="K237" s="218" t="s">
        <v>212</v>
      </c>
      <c r="L237" s="45"/>
      <c r="M237" s="223" t="s">
        <v>32</v>
      </c>
      <c r="N237" s="224" t="s">
        <v>47</v>
      </c>
      <c r="O237" s="85"/>
      <c r="P237" s="208">
        <f>O237*H237</f>
        <v>0</v>
      </c>
      <c r="Q237" s="208">
        <v>0</v>
      </c>
      <c r="R237" s="208">
        <f>Q237*H237</f>
        <v>0</v>
      </c>
      <c r="S237" s="208">
        <v>0</v>
      </c>
      <c r="T237" s="20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0" t="s">
        <v>220</v>
      </c>
      <c r="AT237" s="210" t="s">
        <v>627</v>
      </c>
      <c r="AU237" s="210" t="s">
        <v>76</v>
      </c>
      <c r="AY237" s="17" t="s">
        <v>206</v>
      </c>
      <c r="BE237" s="211">
        <f>IF(N237="základní",J237,0)</f>
        <v>0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17" t="s">
        <v>83</v>
      </c>
      <c r="BK237" s="211">
        <f>ROUND(I237*H237,2)</f>
        <v>0</v>
      </c>
      <c r="BL237" s="17" t="s">
        <v>220</v>
      </c>
      <c r="BM237" s="210" t="s">
        <v>2086</v>
      </c>
    </row>
    <row r="238" s="2" customFormat="1" ht="24" customHeight="1">
      <c r="A238" s="39"/>
      <c r="B238" s="40"/>
      <c r="C238" s="216" t="s">
        <v>821</v>
      </c>
      <c r="D238" s="216" t="s">
        <v>627</v>
      </c>
      <c r="E238" s="217" t="s">
        <v>871</v>
      </c>
      <c r="F238" s="218" t="s">
        <v>872</v>
      </c>
      <c r="G238" s="219" t="s">
        <v>239</v>
      </c>
      <c r="H238" s="220">
        <v>3280</v>
      </c>
      <c r="I238" s="221"/>
      <c r="J238" s="222">
        <f>ROUND(I238*H238,2)</f>
        <v>0</v>
      </c>
      <c r="K238" s="218" t="s">
        <v>212</v>
      </c>
      <c r="L238" s="45"/>
      <c r="M238" s="223" t="s">
        <v>32</v>
      </c>
      <c r="N238" s="224" t="s">
        <v>47</v>
      </c>
      <c r="O238" s="85"/>
      <c r="P238" s="208">
        <f>O238*H238</f>
        <v>0</v>
      </c>
      <c r="Q238" s="208">
        <v>0</v>
      </c>
      <c r="R238" s="208">
        <f>Q238*H238</f>
        <v>0</v>
      </c>
      <c r="S238" s="208">
        <v>0</v>
      </c>
      <c r="T238" s="20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0" t="s">
        <v>83</v>
      </c>
      <c r="AT238" s="210" t="s">
        <v>627</v>
      </c>
      <c r="AU238" s="210" t="s">
        <v>76</v>
      </c>
      <c r="AY238" s="17" t="s">
        <v>206</v>
      </c>
      <c r="BE238" s="211">
        <f>IF(N238="základní",J238,0)</f>
        <v>0</v>
      </c>
      <c r="BF238" s="211">
        <f>IF(N238="snížená",J238,0)</f>
        <v>0</v>
      </c>
      <c r="BG238" s="211">
        <f>IF(N238="zákl. přenesená",J238,0)</f>
        <v>0</v>
      </c>
      <c r="BH238" s="211">
        <f>IF(N238="sníž. přenesená",J238,0)</f>
        <v>0</v>
      </c>
      <c r="BI238" s="211">
        <f>IF(N238="nulová",J238,0)</f>
        <v>0</v>
      </c>
      <c r="BJ238" s="17" t="s">
        <v>83</v>
      </c>
      <c r="BK238" s="211">
        <f>ROUND(I238*H238,2)</f>
        <v>0</v>
      </c>
      <c r="BL238" s="17" t="s">
        <v>83</v>
      </c>
      <c r="BM238" s="210" t="s">
        <v>2087</v>
      </c>
    </row>
    <row r="239" s="2" customFormat="1" ht="24" customHeight="1">
      <c r="A239" s="39"/>
      <c r="B239" s="40"/>
      <c r="C239" s="216" t="s">
        <v>825</v>
      </c>
      <c r="D239" s="216" t="s">
        <v>627</v>
      </c>
      <c r="E239" s="217" t="s">
        <v>875</v>
      </c>
      <c r="F239" s="218" t="s">
        <v>876</v>
      </c>
      <c r="G239" s="219" t="s">
        <v>204</v>
      </c>
      <c r="H239" s="220">
        <v>36</v>
      </c>
      <c r="I239" s="221"/>
      <c r="J239" s="222">
        <f>ROUND(I239*H239,2)</f>
        <v>0</v>
      </c>
      <c r="K239" s="218" t="s">
        <v>212</v>
      </c>
      <c r="L239" s="45"/>
      <c r="M239" s="223" t="s">
        <v>32</v>
      </c>
      <c r="N239" s="224" t="s">
        <v>47</v>
      </c>
      <c r="O239" s="85"/>
      <c r="P239" s="208">
        <f>O239*H239</f>
        <v>0</v>
      </c>
      <c r="Q239" s="208">
        <v>0</v>
      </c>
      <c r="R239" s="208">
        <f>Q239*H239</f>
        <v>0</v>
      </c>
      <c r="S239" s="208">
        <v>0</v>
      </c>
      <c r="T239" s="20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0" t="s">
        <v>268</v>
      </c>
      <c r="AT239" s="210" t="s">
        <v>627</v>
      </c>
      <c r="AU239" s="210" t="s">
        <v>76</v>
      </c>
      <c r="AY239" s="17" t="s">
        <v>206</v>
      </c>
      <c r="BE239" s="211">
        <f>IF(N239="základní",J239,0)</f>
        <v>0</v>
      </c>
      <c r="BF239" s="211">
        <f>IF(N239="snížená",J239,0)</f>
        <v>0</v>
      </c>
      <c r="BG239" s="211">
        <f>IF(N239="zákl. přenesená",J239,0)</f>
        <v>0</v>
      </c>
      <c r="BH239" s="211">
        <f>IF(N239="sníž. přenesená",J239,0)</f>
        <v>0</v>
      </c>
      <c r="BI239" s="211">
        <f>IF(N239="nulová",J239,0)</f>
        <v>0</v>
      </c>
      <c r="BJ239" s="17" t="s">
        <v>83</v>
      </c>
      <c r="BK239" s="211">
        <f>ROUND(I239*H239,2)</f>
        <v>0</v>
      </c>
      <c r="BL239" s="17" t="s">
        <v>268</v>
      </c>
      <c r="BM239" s="210" t="s">
        <v>2088</v>
      </c>
    </row>
    <row r="240" s="2" customFormat="1" ht="24" customHeight="1">
      <c r="A240" s="39"/>
      <c r="B240" s="40"/>
      <c r="C240" s="216" t="s">
        <v>829</v>
      </c>
      <c r="D240" s="216" t="s">
        <v>627</v>
      </c>
      <c r="E240" s="217" t="s">
        <v>879</v>
      </c>
      <c r="F240" s="218" t="s">
        <v>880</v>
      </c>
      <c r="G240" s="219" t="s">
        <v>204</v>
      </c>
      <c r="H240" s="220">
        <v>8</v>
      </c>
      <c r="I240" s="221"/>
      <c r="J240" s="222">
        <f>ROUND(I240*H240,2)</f>
        <v>0</v>
      </c>
      <c r="K240" s="218" t="s">
        <v>212</v>
      </c>
      <c r="L240" s="45"/>
      <c r="M240" s="223" t="s">
        <v>32</v>
      </c>
      <c r="N240" s="224" t="s">
        <v>47</v>
      </c>
      <c r="O240" s="85"/>
      <c r="P240" s="208">
        <f>O240*H240</f>
        <v>0</v>
      </c>
      <c r="Q240" s="208">
        <v>0</v>
      </c>
      <c r="R240" s="208">
        <f>Q240*H240</f>
        <v>0</v>
      </c>
      <c r="S240" s="208">
        <v>0</v>
      </c>
      <c r="T240" s="20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0" t="s">
        <v>220</v>
      </c>
      <c r="AT240" s="210" t="s">
        <v>627</v>
      </c>
      <c r="AU240" s="210" t="s">
        <v>76</v>
      </c>
      <c r="AY240" s="17" t="s">
        <v>206</v>
      </c>
      <c r="BE240" s="211">
        <f>IF(N240="základní",J240,0)</f>
        <v>0</v>
      </c>
      <c r="BF240" s="211">
        <f>IF(N240="snížená",J240,0)</f>
        <v>0</v>
      </c>
      <c r="BG240" s="211">
        <f>IF(N240="zákl. přenesená",J240,0)</f>
        <v>0</v>
      </c>
      <c r="BH240" s="211">
        <f>IF(N240="sníž. přenesená",J240,0)</f>
        <v>0</v>
      </c>
      <c r="BI240" s="211">
        <f>IF(N240="nulová",J240,0)</f>
        <v>0</v>
      </c>
      <c r="BJ240" s="17" t="s">
        <v>83</v>
      </c>
      <c r="BK240" s="211">
        <f>ROUND(I240*H240,2)</f>
        <v>0</v>
      </c>
      <c r="BL240" s="17" t="s">
        <v>220</v>
      </c>
      <c r="BM240" s="210" t="s">
        <v>2089</v>
      </c>
    </row>
    <row r="241" s="2" customFormat="1" ht="24" customHeight="1">
      <c r="A241" s="39"/>
      <c r="B241" s="40"/>
      <c r="C241" s="216" t="s">
        <v>833</v>
      </c>
      <c r="D241" s="216" t="s">
        <v>627</v>
      </c>
      <c r="E241" s="217" t="s">
        <v>883</v>
      </c>
      <c r="F241" s="218" t="s">
        <v>884</v>
      </c>
      <c r="G241" s="219" t="s">
        <v>204</v>
      </c>
      <c r="H241" s="220">
        <v>8</v>
      </c>
      <c r="I241" s="221"/>
      <c r="J241" s="222">
        <f>ROUND(I241*H241,2)</f>
        <v>0</v>
      </c>
      <c r="K241" s="218" t="s">
        <v>212</v>
      </c>
      <c r="L241" s="45"/>
      <c r="M241" s="223" t="s">
        <v>32</v>
      </c>
      <c r="N241" s="224" t="s">
        <v>47</v>
      </c>
      <c r="O241" s="85"/>
      <c r="P241" s="208">
        <f>O241*H241</f>
        <v>0</v>
      </c>
      <c r="Q241" s="208">
        <v>0</v>
      </c>
      <c r="R241" s="208">
        <f>Q241*H241</f>
        <v>0</v>
      </c>
      <c r="S241" s="208">
        <v>0</v>
      </c>
      <c r="T241" s="20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0" t="s">
        <v>220</v>
      </c>
      <c r="AT241" s="210" t="s">
        <v>627</v>
      </c>
      <c r="AU241" s="210" t="s">
        <v>76</v>
      </c>
      <c r="AY241" s="17" t="s">
        <v>206</v>
      </c>
      <c r="BE241" s="211">
        <f>IF(N241="základní",J241,0)</f>
        <v>0</v>
      </c>
      <c r="BF241" s="211">
        <f>IF(N241="snížená",J241,0)</f>
        <v>0</v>
      </c>
      <c r="BG241" s="211">
        <f>IF(N241="zákl. přenesená",J241,0)</f>
        <v>0</v>
      </c>
      <c r="BH241" s="211">
        <f>IF(N241="sníž. přenesená",J241,0)</f>
        <v>0</v>
      </c>
      <c r="BI241" s="211">
        <f>IF(N241="nulová",J241,0)</f>
        <v>0</v>
      </c>
      <c r="BJ241" s="17" t="s">
        <v>83</v>
      </c>
      <c r="BK241" s="211">
        <f>ROUND(I241*H241,2)</f>
        <v>0</v>
      </c>
      <c r="BL241" s="17" t="s">
        <v>220</v>
      </c>
      <c r="BM241" s="210" t="s">
        <v>2090</v>
      </c>
    </row>
    <row r="242" s="2" customFormat="1" ht="24" customHeight="1">
      <c r="A242" s="39"/>
      <c r="B242" s="40"/>
      <c r="C242" s="216" t="s">
        <v>837</v>
      </c>
      <c r="D242" s="216" t="s">
        <v>627</v>
      </c>
      <c r="E242" s="217" t="s">
        <v>960</v>
      </c>
      <c r="F242" s="218" t="s">
        <v>961</v>
      </c>
      <c r="G242" s="219" t="s">
        <v>204</v>
      </c>
      <c r="H242" s="220">
        <v>8</v>
      </c>
      <c r="I242" s="221"/>
      <c r="J242" s="222">
        <f>ROUND(I242*H242,2)</f>
        <v>0</v>
      </c>
      <c r="K242" s="218" t="s">
        <v>212</v>
      </c>
      <c r="L242" s="45"/>
      <c r="M242" s="223" t="s">
        <v>32</v>
      </c>
      <c r="N242" s="224" t="s">
        <v>47</v>
      </c>
      <c r="O242" s="85"/>
      <c r="P242" s="208">
        <f>O242*H242</f>
        <v>0</v>
      </c>
      <c r="Q242" s="208">
        <v>0</v>
      </c>
      <c r="R242" s="208">
        <f>Q242*H242</f>
        <v>0</v>
      </c>
      <c r="S242" s="208">
        <v>0</v>
      </c>
      <c r="T242" s="20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0" t="s">
        <v>220</v>
      </c>
      <c r="AT242" s="210" t="s">
        <v>627</v>
      </c>
      <c r="AU242" s="210" t="s">
        <v>76</v>
      </c>
      <c r="AY242" s="17" t="s">
        <v>206</v>
      </c>
      <c r="BE242" s="211">
        <f>IF(N242="základní",J242,0)</f>
        <v>0</v>
      </c>
      <c r="BF242" s="211">
        <f>IF(N242="snížená",J242,0)</f>
        <v>0</v>
      </c>
      <c r="BG242" s="211">
        <f>IF(N242="zákl. přenesená",J242,0)</f>
        <v>0</v>
      </c>
      <c r="BH242" s="211">
        <f>IF(N242="sníž. přenesená",J242,0)</f>
        <v>0</v>
      </c>
      <c r="BI242" s="211">
        <f>IF(N242="nulová",J242,0)</f>
        <v>0</v>
      </c>
      <c r="BJ242" s="17" t="s">
        <v>83</v>
      </c>
      <c r="BK242" s="211">
        <f>ROUND(I242*H242,2)</f>
        <v>0</v>
      </c>
      <c r="BL242" s="17" t="s">
        <v>220</v>
      </c>
      <c r="BM242" s="210" t="s">
        <v>2091</v>
      </c>
    </row>
    <row r="243" s="2" customFormat="1" ht="48" customHeight="1">
      <c r="A243" s="39"/>
      <c r="B243" s="40"/>
      <c r="C243" s="216" t="s">
        <v>842</v>
      </c>
      <c r="D243" s="216" t="s">
        <v>627</v>
      </c>
      <c r="E243" s="217" t="s">
        <v>895</v>
      </c>
      <c r="F243" s="218" t="s">
        <v>896</v>
      </c>
      <c r="G243" s="219" t="s">
        <v>204</v>
      </c>
      <c r="H243" s="220">
        <v>1</v>
      </c>
      <c r="I243" s="221"/>
      <c r="J243" s="222">
        <f>ROUND(I243*H243,2)</f>
        <v>0</v>
      </c>
      <c r="K243" s="218" t="s">
        <v>212</v>
      </c>
      <c r="L243" s="45"/>
      <c r="M243" s="223" t="s">
        <v>32</v>
      </c>
      <c r="N243" s="224" t="s">
        <v>47</v>
      </c>
      <c r="O243" s="85"/>
      <c r="P243" s="208">
        <f>O243*H243</f>
        <v>0</v>
      </c>
      <c r="Q243" s="208">
        <v>0</v>
      </c>
      <c r="R243" s="208">
        <f>Q243*H243</f>
        <v>0</v>
      </c>
      <c r="S243" s="208">
        <v>0</v>
      </c>
      <c r="T243" s="20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0" t="s">
        <v>220</v>
      </c>
      <c r="AT243" s="210" t="s">
        <v>627</v>
      </c>
      <c r="AU243" s="210" t="s">
        <v>76</v>
      </c>
      <c r="AY243" s="17" t="s">
        <v>206</v>
      </c>
      <c r="BE243" s="211">
        <f>IF(N243="základní",J243,0)</f>
        <v>0</v>
      </c>
      <c r="BF243" s="211">
        <f>IF(N243="snížená",J243,0)</f>
        <v>0</v>
      </c>
      <c r="BG243" s="211">
        <f>IF(N243="zákl. přenesená",J243,0)</f>
        <v>0</v>
      </c>
      <c r="BH243" s="211">
        <f>IF(N243="sníž. přenesená",J243,0)</f>
        <v>0</v>
      </c>
      <c r="BI243" s="211">
        <f>IF(N243="nulová",J243,0)</f>
        <v>0</v>
      </c>
      <c r="BJ243" s="17" t="s">
        <v>83</v>
      </c>
      <c r="BK243" s="211">
        <f>ROUND(I243*H243,2)</f>
        <v>0</v>
      </c>
      <c r="BL243" s="17" t="s">
        <v>220</v>
      </c>
      <c r="BM243" s="210" t="s">
        <v>2092</v>
      </c>
    </row>
    <row r="244" s="2" customFormat="1" ht="24" customHeight="1">
      <c r="A244" s="39"/>
      <c r="B244" s="40"/>
      <c r="C244" s="216" t="s">
        <v>846</v>
      </c>
      <c r="D244" s="216" t="s">
        <v>627</v>
      </c>
      <c r="E244" s="217" t="s">
        <v>899</v>
      </c>
      <c r="F244" s="218" t="s">
        <v>900</v>
      </c>
      <c r="G244" s="219" t="s">
        <v>204</v>
      </c>
      <c r="H244" s="220">
        <v>1</v>
      </c>
      <c r="I244" s="221"/>
      <c r="J244" s="222">
        <f>ROUND(I244*H244,2)</f>
        <v>0</v>
      </c>
      <c r="K244" s="218" t="s">
        <v>212</v>
      </c>
      <c r="L244" s="45"/>
      <c r="M244" s="223" t="s">
        <v>32</v>
      </c>
      <c r="N244" s="224" t="s">
        <v>47</v>
      </c>
      <c r="O244" s="85"/>
      <c r="P244" s="208">
        <f>O244*H244</f>
        <v>0</v>
      </c>
      <c r="Q244" s="208">
        <v>0</v>
      </c>
      <c r="R244" s="208">
        <f>Q244*H244</f>
        <v>0</v>
      </c>
      <c r="S244" s="208">
        <v>0</v>
      </c>
      <c r="T244" s="20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0" t="s">
        <v>682</v>
      </c>
      <c r="AT244" s="210" t="s">
        <v>627</v>
      </c>
      <c r="AU244" s="210" t="s">
        <v>76</v>
      </c>
      <c r="AY244" s="17" t="s">
        <v>206</v>
      </c>
      <c r="BE244" s="211">
        <f>IF(N244="základní",J244,0)</f>
        <v>0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17" t="s">
        <v>83</v>
      </c>
      <c r="BK244" s="211">
        <f>ROUND(I244*H244,2)</f>
        <v>0</v>
      </c>
      <c r="BL244" s="17" t="s">
        <v>682</v>
      </c>
      <c r="BM244" s="210" t="s">
        <v>2093</v>
      </c>
    </row>
    <row r="245" s="2" customFormat="1" ht="24" customHeight="1">
      <c r="A245" s="39"/>
      <c r="B245" s="40"/>
      <c r="C245" s="216" t="s">
        <v>850</v>
      </c>
      <c r="D245" s="216" t="s">
        <v>627</v>
      </c>
      <c r="E245" s="217" t="s">
        <v>2094</v>
      </c>
      <c r="F245" s="218" t="s">
        <v>2095</v>
      </c>
      <c r="G245" s="219" t="s">
        <v>204</v>
      </c>
      <c r="H245" s="220">
        <v>1</v>
      </c>
      <c r="I245" s="221"/>
      <c r="J245" s="222">
        <f>ROUND(I245*H245,2)</f>
        <v>0</v>
      </c>
      <c r="K245" s="218" t="s">
        <v>212</v>
      </c>
      <c r="L245" s="45"/>
      <c r="M245" s="223" t="s">
        <v>32</v>
      </c>
      <c r="N245" s="224" t="s">
        <v>47</v>
      </c>
      <c r="O245" s="85"/>
      <c r="P245" s="208">
        <f>O245*H245</f>
        <v>0</v>
      </c>
      <c r="Q245" s="208">
        <v>0</v>
      </c>
      <c r="R245" s="208">
        <f>Q245*H245</f>
        <v>0</v>
      </c>
      <c r="S245" s="208">
        <v>0</v>
      </c>
      <c r="T245" s="20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0" t="s">
        <v>220</v>
      </c>
      <c r="AT245" s="210" t="s">
        <v>627</v>
      </c>
      <c r="AU245" s="210" t="s">
        <v>76</v>
      </c>
      <c r="AY245" s="17" t="s">
        <v>206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17" t="s">
        <v>83</v>
      </c>
      <c r="BK245" s="211">
        <f>ROUND(I245*H245,2)</f>
        <v>0</v>
      </c>
      <c r="BL245" s="17" t="s">
        <v>220</v>
      </c>
      <c r="BM245" s="210" t="s">
        <v>2096</v>
      </c>
    </row>
    <row r="246" s="2" customFormat="1" ht="24" customHeight="1">
      <c r="A246" s="39"/>
      <c r="B246" s="40"/>
      <c r="C246" s="216" t="s">
        <v>854</v>
      </c>
      <c r="D246" s="216" t="s">
        <v>627</v>
      </c>
      <c r="E246" s="217" t="s">
        <v>2097</v>
      </c>
      <c r="F246" s="218" t="s">
        <v>2098</v>
      </c>
      <c r="G246" s="219" t="s">
        <v>204</v>
      </c>
      <c r="H246" s="220">
        <v>1</v>
      </c>
      <c r="I246" s="221"/>
      <c r="J246" s="222">
        <f>ROUND(I246*H246,2)</f>
        <v>0</v>
      </c>
      <c r="K246" s="218" t="s">
        <v>212</v>
      </c>
      <c r="L246" s="45"/>
      <c r="M246" s="223" t="s">
        <v>32</v>
      </c>
      <c r="N246" s="224" t="s">
        <v>47</v>
      </c>
      <c r="O246" s="85"/>
      <c r="P246" s="208">
        <f>O246*H246</f>
        <v>0</v>
      </c>
      <c r="Q246" s="208">
        <v>0</v>
      </c>
      <c r="R246" s="208">
        <f>Q246*H246</f>
        <v>0</v>
      </c>
      <c r="S246" s="208">
        <v>0</v>
      </c>
      <c r="T246" s="20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0" t="s">
        <v>220</v>
      </c>
      <c r="AT246" s="210" t="s">
        <v>627</v>
      </c>
      <c r="AU246" s="210" t="s">
        <v>76</v>
      </c>
      <c r="AY246" s="17" t="s">
        <v>206</v>
      </c>
      <c r="BE246" s="211">
        <f>IF(N246="základní",J246,0)</f>
        <v>0</v>
      </c>
      <c r="BF246" s="211">
        <f>IF(N246="snížená",J246,0)</f>
        <v>0</v>
      </c>
      <c r="BG246" s="211">
        <f>IF(N246="zákl. přenesená",J246,0)</f>
        <v>0</v>
      </c>
      <c r="BH246" s="211">
        <f>IF(N246="sníž. přenesená",J246,0)</f>
        <v>0</v>
      </c>
      <c r="BI246" s="211">
        <f>IF(N246="nulová",J246,0)</f>
        <v>0</v>
      </c>
      <c r="BJ246" s="17" t="s">
        <v>83</v>
      </c>
      <c r="BK246" s="211">
        <f>ROUND(I246*H246,2)</f>
        <v>0</v>
      </c>
      <c r="BL246" s="17" t="s">
        <v>220</v>
      </c>
      <c r="BM246" s="210" t="s">
        <v>2099</v>
      </c>
    </row>
    <row r="247" s="2" customFormat="1" ht="24" customHeight="1">
      <c r="A247" s="39"/>
      <c r="B247" s="40"/>
      <c r="C247" s="216" t="s">
        <v>858</v>
      </c>
      <c r="D247" s="216" t="s">
        <v>627</v>
      </c>
      <c r="E247" s="217" t="s">
        <v>903</v>
      </c>
      <c r="F247" s="218" t="s">
        <v>904</v>
      </c>
      <c r="G247" s="219" t="s">
        <v>204</v>
      </c>
      <c r="H247" s="220">
        <v>8</v>
      </c>
      <c r="I247" s="221"/>
      <c r="J247" s="222">
        <f>ROUND(I247*H247,2)</f>
        <v>0</v>
      </c>
      <c r="K247" s="218" t="s">
        <v>212</v>
      </c>
      <c r="L247" s="45"/>
      <c r="M247" s="223" t="s">
        <v>32</v>
      </c>
      <c r="N247" s="224" t="s">
        <v>47</v>
      </c>
      <c r="O247" s="85"/>
      <c r="P247" s="208">
        <f>O247*H247</f>
        <v>0</v>
      </c>
      <c r="Q247" s="208">
        <v>0</v>
      </c>
      <c r="R247" s="208">
        <f>Q247*H247</f>
        <v>0</v>
      </c>
      <c r="S247" s="208">
        <v>0</v>
      </c>
      <c r="T247" s="20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0" t="s">
        <v>682</v>
      </c>
      <c r="AT247" s="210" t="s">
        <v>627</v>
      </c>
      <c r="AU247" s="210" t="s">
        <v>76</v>
      </c>
      <c r="AY247" s="17" t="s">
        <v>206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17" t="s">
        <v>83</v>
      </c>
      <c r="BK247" s="211">
        <f>ROUND(I247*H247,2)</f>
        <v>0</v>
      </c>
      <c r="BL247" s="17" t="s">
        <v>682</v>
      </c>
      <c r="BM247" s="210" t="s">
        <v>2100</v>
      </c>
    </row>
    <row r="248" s="2" customFormat="1" ht="24" customHeight="1">
      <c r="A248" s="39"/>
      <c r="B248" s="40"/>
      <c r="C248" s="216" t="s">
        <v>862</v>
      </c>
      <c r="D248" s="216" t="s">
        <v>627</v>
      </c>
      <c r="E248" s="217" t="s">
        <v>907</v>
      </c>
      <c r="F248" s="218" t="s">
        <v>908</v>
      </c>
      <c r="G248" s="219" t="s">
        <v>204</v>
      </c>
      <c r="H248" s="220">
        <v>6</v>
      </c>
      <c r="I248" s="221"/>
      <c r="J248" s="222">
        <f>ROUND(I248*H248,2)</f>
        <v>0</v>
      </c>
      <c r="K248" s="218" t="s">
        <v>212</v>
      </c>
      <c r="L248" s="45"/>
      <c r="M248" s="223" t="s">
        <v>32</v>
      </c>
      <c r="N248" s="224" t="s">
        <v>47</v>
      </c>
      <c r="O248" s="85"/>
      <c r="P248" s="208">
        <f>O248*H248</f>
        <v>0</v>
      </c>
      <c r="Q248" s="208">
        <v>0</v>
      </c>
      <c r="R248" s="208">
        <f>Q248*H248</f>
        <v>0</v>
      </c>
      <c r="S248" s="208">
        <v>0</v>
      </c>
      <c r="T248" s="20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0" t="s">
        <v>682</v>
      </c>
      <c r="AT248" s="210" t="s">
        <v>627</v>
      </c>
      <c r="AU248" s="210" t="s">
        <v>76</v>
      </c>
      <c r="AY248" s="17" t="s">
        <v>206</v>
      </c>
      <c r="BE248" s="211">
        <f>IF(N248="základní",J248,0)</f>
        <v>0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17" t="s">
        <v>83</v>
      </c>
      <c r="BK248" s="211">
        <f>ROUND(I248*H248,2)</f>
        <v>0</v>
      </c>
      <c r="BL248" s="17" t="s">
        <v>682</v>
      </c>
      <c r="BM248" s="210" t="s">
        <v>2101</v>
      </c>
    </row>
    <row r="249" s="2" customFormat="1" ht="36" customHeight="1">
      <c r="A249" s="39"/>
      <c r="B249" s="40"/>
      <c r="C249" s="216" t="s">
        <v>866</v>
      </c>
      <c r="D249" s="216" t="s">
        <v>627</v>
      </c>
      <c r="E249" s="217" t="s">
        <v>736</v>
      </c>
      <c r="F249" s="218" t="s">
        <v>737</v>
      </c>
      <c r="G249" s="219" t="s">
        <v>204</v>
      </c>
      <c r="H249" s="220">
        <v>1</v>
      </c>
      <c r="I249" s="221"/>
      <c r="J249" s="222">
        <f>ROUND(I249*H249,2)</f>
        <v>0</v>
      </c>
      <c r="K249" s="218" t="s">
        <v>212</v>
      </c>
      <c r="L249" s="45"/>
      <c r="M249" s="223" t="s">
        <v>32</v>
      </c>
      <c r="N249" s="224" t="s">
        <v>47</v>
      </c>
      <c r="O249" s="85"/>
      <c r="P249" s="208">
        <f>O249*H249</f>
        <v>0</v>
      </c>
      <c r="Q249" s="208">
        <v>0</v>
      </c>
      <c r="R249" s="208">
        <f>Q249*H249</f>
        <v>0</v>
      </c>
      <c r="S249" s="208">
        <v>0</v>
      </c>
      <c r="T249" s="20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0" t="s">
        <v>682</v>
      </c>
      <c r="AT249" s="210" t="s">
        <v>627</v>
      </c>
      <c r="AU249" s="210" t="s">
        <v>76</v>
      </c>
      <c r="AY249" s="17" t="s">
        <v>206</v>
      </c>
      <c r="BE249" s="211">
        <f>IF(N249="základní",J249,0)</f>
        <v>0</v>
      </c>
      <c r="BF249" s="211">
        <f>IF(N249="snížená",J249,0)</f>
        <v>0</v>
      </c>
      <c r="BG249" s="211">
        <f>IF(N249="zákl. přenesená",J249,0)</f>
        <v>0</v>
      </c>
      <c r="BH249" s="211">
        <f>IF(N249="sníž. přenesená",J249,0)</f>
        <v>0</v>
      </c>
      <c r="BI249" s="211">
        <f>IF(N249="nulová",J249,0)</f>
        <v>0</v>
      </c>
      <c r="BJ249" s="17" t="s">
        <v>83</v>
      </c>
      <c r="BK249" s="211">
        <f>ROUND(I249*H249,2)</f>
        <v>0</v>
      </c>
      <c r="BL249" s="17" t="s">
        <v>682</v>
      </c>
      <c r="BM249" s="210" t="s">
        <v>2102</v>
      </c>
    </row>
    <row r="250" s="2" customFormat="1" ht="24" customHeight="1">
      <c r="A250" s="39"/>
      <c r="B250" s="40"/>
      <c r="C250" s="216" t="s">
        <v>870</v>
      </c>
      <c r="D250" s="216" t="s">
        <v>627</v>
      </c>
      <c r="E250" s="217" t="s">
        <v>911</v>
      </c>
      <c r="F250" s="218" t="s">
        <v>912</v>
      </c>
      <c r="G250" s="219" t="s">
        <v>204</v>
      </c>
      <c r="H250" s="220">
        <v>1</v>
      </c>
      <c r="I250" s="221"/>
      <c r="J250" s="222">
        <f>ROUND(I250*H250,2)</f>
        <v>0</v>
      </c>
      <c r="K250" s="218" t="s">
        <v>212</v>
      </c>
      <c r="L250" s="45"/>
      <c r="M250" s="223" t="s">
        <v>32</v>
      </c>
      <c r="N250" s="224" t="s">
        <v>47</v>
      </c>
      <c r="O250" s="85"/>
      <c r="P250" s="208">
        <f>O250*H250</f>
        <v>0</v>
      </c>
      <c r="Q250" s="208">
        <v>0</v>
      </c>
      <c r="R250" s="208">
        <f>Q250*H250</f>
        <v>0</v>
      </c>
      <c r="S250" s="208">
        <v>0</v>
      </c>
      <c r="T250" s="20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0" t="s">
        <v>682</v>
      </c>
      <c r="AT250" s="210" t="s">
        <v>627</v>
      </c>
      <c r="AU250" s="210" t="s">
        <v>76</v>
      </c>
      <c r="AY250" s="17" t="s">
        <v>206</v>
      </c>
      <c r="BE250" s="211">
        <f>IF(N250="základní",J250,0)</f>
        <v>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17" t="s">
        <v>83</v>
      </c>
      <c r="BK250" s="211">
        <f>ROUND(I250*H250,2)</f>
        <v>0</v>
      </c>
      <c r="BL250" s="17" t="s">
        <v>682</v>
      </c>
      <c r="BM250" s="210" t="s">
        <v>2103</v>
      </c>
    </row>
    <row r="251" s="2" customFormat="1" ht="60" customHeight="1">
      <c r="A251" s="39"/>
      <c r="B251" s="40"/>
      <c r="C251" s="216" t="s">
        <v>874</v>
      </c>
      <c r="D251" s="216" t="s">
        <v>627</v>
      </c>
      <c r="E251" s="217" t="s">
        <v>915</v>
      </c>
      <c r="F251" s="218" t="s">
        <v>916</v>
      </c>
      <c r="G251" s="219" t="s">
        <v>204</v>
      </c>
      <c r="H251" s="220">
        <v>1</v>
      </c>
      <c r="I251" s="221"/>
      <c r="J251" s="222">
        <f>ROUND(I251*H251,2)</f>
        <v>0</v>
      </c>
      <c r="K251" s="218" t="s">
        <v>212</v>
      </c>
      <c r="L251" s="45"/>
      <c r="M251" s="223" t="s">
        <v>32</v>
      </c>
      <c r="N251" s="224" t="s">
        <v>47</v>
      </c>
      <c r="O251" s="85"/>
      <c r="P251" s="208">
        <f>O251*H251</f>
        <v>0</v>
      </c>
      <c r="Q251" s="208">
        <v>0</v>
      </c>
      <c r="R251" s="208">
        <f>Q251*H251</f>
        <v>0</v>
      </c>
      <c r="S251" s="208">
        <v>0</v>
      </c>
      <c r="T251" s="20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0" t="s">
        <v>682</v>
      </c>
      <c r="AT251" s="210" t="s">
        <v>627</v>
      </c>
      <c r="AU251" s="210" t="s">
        <v>76</v>
      </c>
      <c r="AY251" s="17" t="s">
        <v>206</v>
      </c>
      <c r="BE251" s="211">
        <f>IF(N251="základní",J251,0)</f>
        <v>0</v>
      </c>
      <c r="BF251" s="211">
        <f>IF(N251="snížená",J251,0)</f>
        <v>0</v>
      </c>
      <c r="BG251" s="211">
        <f>IF(N251="zákl. přenesená",J251,0)</f>
        <v>0</v>
      </c>
      <c r="BH251" s="211">
        <f>IF(N251="sníž. přenesená",J251,0)</f>
        <v>0</v>
      </c>
      <c r="BI251" s="211">
        <f>IF(N251="nulová",J251,0)</f>
        <v>0</v>
      </c>
      <c r="BJ251" s="17" t="s">
        <v>83</v>
      </c>
      <c r="BK251" s="211">
        <f>ROUND(I251*H251,2)</f>
        <v>0</v>
      </c>
      <c r="BL251" s="17" t="s">
        <v>682</v>
      </c>
      <c r="BM251" s="210" t="s">
        <v>2104</v>
      </c>
    </row>
    <row r="252" s="2" customFormat="1" ht="24" customHeight="1">
      <c r="A252" s="39"/>
      <c r="B252" s="40"/>
      <c r="C252" s="216" t="s">
        <v>878</v>
      </c>
      <c r="D252" s="216" t="s">
        <v>627</v>
      </c>
      <c r="E252" s="217" t="s">
        <v>919</v>
      </c>
      <c r="F252" s="218" t="s">
        <v>920</v>
      </c>
      <c r="G252" s="219" t="s">
        <v>204</v>
      </c>
      <c r="H252" s="220">
        <v>1</v>
      </c>
      <c r="I252" s="221"/>
      <c r="J252" s="222">
        <f>ROUND(I252*H252,2)</f>
        <v>0</v>
      </c>
      <c r="K252" s="218" t="s">
        <v>212</v>
      </c>
      <c r="L252" s="45"/>
      <c r="M252" s="223" t="s">
        <v>32</v>
      </c>
      <c r="N252" s="224" t="s">
        <v>47</v>
      </c>
      <c r="O252" s="85"/>
      <c r="P252" s="208">
        <f>O252*H252</f>
        <v>0</v>
      </c>
      <c r="Q252" s="208">
        <v>0</v>
      </c>
      <c r="R252" s="208">
        <f>Q252*H252</f>
        <v>0</v>
      </c>
      <c r="S252" s="208">
        <v>0</v>
      </c>
      <c r="T252" s="20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0" t="s">
        <v>682</v>
      </c>
      <c r="AT252" s="210" t="s">
        <v>627</v>
      </c>
      <c r="AU252" s="210" t="s">
        <v>76</v>
      </c>
      <c r="AY252" s="17" t="s">
        <v>206</v>
      </c>
      <c r="BE252" s="211">
        <f>IF(N252="základní",J252,0)</f>
        <v>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17" t="s">
        <v>83</v>
      </c>
      <c r="BK252" s="211">
        <f>ROUND(I252*H252,2)</f>
        <v>0</v>
      </c>
      <c r="BL252" s="17" t="s">
        <v>682</v>
      </c>
      <c r="BM252" s="210" t="s">
        <v>2105</v>
      </c>
    </row>
    <row r="253" s="2" customFormat="1" ht="24" customHeight="1">
      <c r="A253" s="39"/>
      <c r="B253" s="40"/>
      <c r="C253" s="216" t="s">
        <v>882</v>
      </c>
      <c r="D253" s="216" t="s">
        <v>627</v>
      </c>
      <c r="E253" s="217" t="s">
        <v>923</v>
      </c>
      <c r="F253" s="218" t="s">
        <v>924</v>
      </c>
      <c r="G253" s="219" t="s">
        <v>204</v>
      </c>
      <c r="H253" s="220">
        <v>1</v>
      </c>
      <c r="I253" s="221"/>
      <c r="J253" s="222">
        <f>ROUND(I253*H253,2)</f>
        <v>0</v>
      </c>
      <c r="K253" s="218" t="s">
        <v>212</v>
      </c>
      <c r="L253" s="45"/>
      <c r="M253" s="223" t="s">
        <v>32</v>
      </c>
      <c r="N253" s="224" t="s">
        <v>47</v>
      </c>
      <c r="O253" s="85"/>
      <c r="P253" s="208">
        <f>O253*H253</f>
        <v>0</v>
      </c>
      <c r="Q253" s="208">
        <v>0</v>
      </c>
      <c r="R253" s="208">
        <f>Q253*H253</f>
        <v>0</v>
      </c>
      <c r="S253" s="208">
        <v>0</v>
      </c>
      <c r="T253" s="20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0" t="s">
        <v>214</v>
      </c>
      <c r="AT253" s="210" t="s">
        <v>627</v>
      </c>
      <c r="AU253" s="210" t="s">
        <v>76</v>
      </c>
      <c r="AY253" s="17" t="s">
        <v>206</v>
      </c>
      <c r="BE253" s="211">
        <f>IF(N253="základní",J253,0)</f>
        <v>0</v>
      </c>
      <c r="BF253" s="211">
        <f>IF(N253="snížená",J253,0)</f>
        <v>0</v>
      </c>
      <c r="BG253" s="211">
        <f>IF(N253="zákl. přenesená",J253,0)</f>
        <v>0</v>
      </c>
      <c r="BH253" s="211">
        <f>IF(N253="sníž. přenesená",J253,0)</f>
        <v>0</v>
      </c>
      <c r="BI253" s="211">
        <f>IF(N253="nulová",J253,0)</f>
        <v>0</v>
      </c>
      <c r="BJ253" s="17" t="s">
        <v>83</v>
      </c>
      <c r="BK253" s="211">
        <f>ROUND(I253*H253,2)</f>
        <v>0</v>
      </c>
      <c r="BL253" s="17" t="s">
        <v>214</v>
      </c>
      <c r="BM253" s="210" t="s">
        <v>2106</v>
      </c>
    </row>
    <row r="254" s="2" customFormat="1" ht="96" customHeight="1">
      <c r="A254" s="39"/>
      <c r="B254" s="40"/>
      <c r="C254" s="216" t="s">
        <v>886</v>
      </c>
      <c r="D254" s="216" t="s">
        <v>627</v>
      </c>
      <c r="E254" s="217" t="s">
        <v>934</v>
      </c>
      <c r="F254" s="218" t="s">
        <v>935</v>
      </c>
      <c r="G254" s="219" t="s">
        <v>331</v>
      </c>
      <c r="H254" s="220">
        <v>10</v>
      </c>
      <c r="I254" s="221"/>
      <c r="J254" s="222">
        <f>ROUND(I254*H254,2)</f>
        <v>0</v>
      </c>
      <c r="K254" s="218" t="s">
        <v>212</v>
      </c>
      <c r="L254" s="45"/>
      <c r="M254" s="223" t="s">
        <v>32</v>
      </c>
      <c r="N254" s="224" t="s">
        <v>47</v>
      </c>
      <c r="O254" s="85"/>
      <c r="P254" s="208">
        <f>O254*H254</f>
        <v>0</v>
      </c>
      <c r="Q254" s="208">
        <v>0</v>
      </c>
      <c r="R254" s="208">
        <f>Q254*H254</f>
        <v>0</v>
      </c>
      <c r="S254" s="208">
        <v>0</v>
      </c>
      <c r="T254" s="20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0" t="s">
        <v>929</v>
      </c>
      <c r="AT254" s="210" t="s">
        <v>627</v>
      </c>
      <c r="AU254" s="210" t="s">
        <v>76</v>
      </c>
      <c r="AY254" s="17" t="s">
        <v>206</v>
      </c>
      <c r="BE254" s="211">
        <f>IF(N254="základní",J254,0)</f>
        <v>0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17" t="s">
        <v>83</v>
      </c>
      <c r="BK254" s="211">
        <f>ROUND(I254*H254,2)</f>
        <v>0</v>
      </c>
      <c r="BL254" s="17" t="s">
        <v>929</v>
      </c>
      <c r="BM254" s="210" t="s">
        <v>2107</v>
      </c>
    </row>
    <row r="255" s="2" customFormat="1">
      <c r="A255" s="39"/>
      <c r="B255" s="40"/>
      <c r="C255" s="41"/>
      <c r="D255" s="212" t="s">
        <v>931</v>
      </c>
      <c r="E255" s="41"/>
      <c r="F255" s="213" t="s">
        <v>932</v>
      </c>
      <c r="G255" s="41"/>
      <c r="H255" s="41"/>
      <c r="I255" s="147"/>
      <c r="J255" s="41"/>
      <c r="K255" s="41"/>
      <c r="L255" s="45"/>
      <c r="M255" s="214"/>
      <c r="N255" s="215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7" t="s">
        <v>931</v>
      </c>
      <c r="AU255" s="17" t="s">
        <v>76</v>
      </c>
    </row>
    <row r="256" s="2" customFormat="1" ht="36" customHeight="1">
      <c r="A256" s="39"/>
      <c r="B256" s="40"/>
      <c r="C256" s="216" t="s">
        <v>890</v>
      </c>
      <c r="D256" s="216" t="s">
        <v>627</v>
      </c>
      <c r="E256" s="217" t="s">
        <v>938</v>
      </c>
      <c r="F256" s="218" t="s">
        <v>939</v>
      </c>
      <c r="G256" s="219" t="s">
        <v>331</v>
      </c>
      <c r="H256" s="220">
        <v>10</v>
      </c>
      <c r="I256" s="221"/>
      <c r="J256" s="222">
        <f>ROUND(I256*H256,2)</f>
        <v>0</v>
      </c>
      <c r="K256" s="218" t="s">
        <v>212</v>
      </c>
      <c r="L256" s="45"/>
      <c r="M256" s="223" t="s">
        <v>32</v>
      </c>
      <c r="N256" s="224" t="s">
        <v>47</v>
      </c>
      <c r="O256" s="85"/>
      <c r="P256" s="208">
        <f>O256*H256</f>
        <v>0</v>
      </c>
      <c r="Q256" s="208">
        <v>0</v>
      </c>
      <c r="R256" s="208">
        <f>Q256*H256</f>
        <v>0</v>
      </c>
      <c r="S256" s="208">
        <v>0</v>
      </c>
      <c r="T256" s="20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0" t="s">
        <v>929</v>
      </c>
      <c r="AT256" s="210" t="s">
        <v>627</v>
      </c>
      <c r="AU256" s="210" t="s">
        <v>76</v>
      </c>
      <c r="AY256" s="17" t="s">
        <v>206</v>
      </c>
      <c r="BE256" s="211">
        <f>IF(N256="základní",J256,0)</f>
        <v>0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17" t="s">
        <v>83</v>
      </c>
      <c r="BK256" s="211">
        <f>ROUND(I256*H256,2)</f>
        <v>0</v>
      </c>
      <c r="BL256" s="17" t="s">
        <v>929</v>
      </c>
      <c r="BM256" s="210" t="s">
        <v>2108</v>
      </c>
    </row>
    <row r="257" s="2" customFormat="1">
      <c r="A257" s="39"/>
      <c r="B257" s="40"/>
      <c r="C257" s="41"/>
      <c r="D257" s="212" t="s">
        <v>931</v>
      </c>
      <c r="E257" s="41"/>
      <c r="F257" s="213" t="s">
        <v>941</v>
      </c>
      <c r="G257" s="41"/>
      <c r="H257" s="41"/>
      <c r="I257" s="147"/>
      <c r="J257" s="41"/>
      <c r="K257" s="41"/>
      <c r="L257" s="45"/>
      <c r="M257" s="214"/>
      <c r="N257" s="215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7" t="s">
        <v>931</v>
      </c>
      <c r="AU257" s="17" t="s">
        <v>76</v>
      </c>
    </row>
    <row r="258" s="2" customFormat="1" ht="36" customHeight="1">
      <c r="A258" s="39"/>
      <c r="B258" s="40"/>
      <c r="C258" s="216" t="s">
        <v>894</v>
      </c>
      <c r="D258" s="216" t="s">
        <v>627</v>
      </c>
      <c r="E258" s="217" t="s">
        <v>943</v>
      </c>
      <c r="F258" s="218" t="s">
        <v>944</v>
      </c>
      <c r="G258" s="219" t="s">
        <v>204</v>
      </c>
      <c r="H258" s="220">
        <v>16</v>
      </c>
      <c r="I258" s="221"/>
      <c r="J258" s="222">
        <f>ROUND(I258*H258,2)</f>
        <v>0</v>
      </c>
      <c r="K258" s="218" t="s">
        <v>212</v>
      </c>
      <c r="L258" s="45"/>
      <c r="M258" s="223" t="s">
        <v>32</v>
      </c>
      <c r="N258" s="224" t="s">
        <v>47</v>
      </c>
      <c r="O258" s="85"/>
      <c r="P258" s="208">
        <f>O258*H258</f>
        <v>0</v>
      </c>
      <c r="Q258" s="208">
        <v>0</v>
      </c>
      <c r="R258" s="208">
        <f>Q258*H258</f>
        <v>0</v>
      </c>
      <c r="S258" s="208">
        <v>0</v>
      </c>
      <c r="T258" s="20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0" t="s">
        <v>929</v>
      </c>
      <c r="AT258" s="210" t="s">
        <v>627</v>
      </c>
      <c r="AU258" s="210" t="s">
        <v>76</v>
      </c>
      <c r="AY258" s="17" t="s">
        <v>206</v>
      </c>
      <c r="BE258" s="211">
        <f>IF(N258="základní",J258,0)</f>
        <v>0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17" t="s">
        <v>83</v>
      </c>
      <c r="BK258" s="211">
        <f>ROUND(I258*H258,2)</f>
        <v>0</v>
      </c>
      <c r="BL258" s="17" t="s">
        <v>929</v>
      </c>
      <c r="BM258" s="210" t="s">
        <v>2109</v>
      </c>
    </row>
    <row r="259" s="2" customFormat="1">
      <c r="A259" s="39"/>
      <c r="B259" s="40"/>
      <c r="C259" s="41"/>
      <c r="D259" s="212" t="s">
        <v>931</v>
      </c>
      <c r="E259" s="41"/>
      <c r="F259" s="213" t="s">
        <v>946</v>
      </c>
      <c r="G259" s="41"/>
      <c r="H259" s="41"/>
      <c r="I259" s="147"/>
      <c r="J259" s="41"/>
      <c r="K259" s="41"/>
      <c r="L259" s="45"/>
      <c r="M259" s="214"/>
      <c r="N259" s="215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7" t="s">
        <v>931</v>
      </c>
      <c r="AU259" s="17" t="s">
        <v>76</v>
      </c>
    </row>
    <row r="260" s="2" customFormat="1" ht="36" customHeight="1">
      <c r="A260" s="39"/>
      <c r="B260" s="40"/>
      <c r="C260" s="216" t="s">
        <v>898</v>
      </c>
      <c r="D260" s="216" t="s">
        <v>627</v>
      </c>
      <c r="E260" s="217" t="s">
        <v>948</v>
      </c>
      <c r="F260" s="218" t="s">
        <v>949</v>
      </c>
      <c r="G260" s="219" t="s">
        <v>204</v>
      </c>
      <c r="H260" s="220">
        <v>4</v>
      </c>
      <c r="I260" s="221"/>
      <c r="J260" s="222">
        <f>ROUND(I260*H260,2)</f>
        <v>0</v>
      </c>
      <c r="K260" s="218" t="s">
        <v>212</v>
      </c>
      <c r="L260" s="45"/>
      <c r="M260" s="223" t="s">
        <v>32</v>
      </c>
      <c r="N260" s="224" t="s">
        <v>47</v>
      </c>
      <c r="O260" s="85"/>
      <c r="P260" s="208">
        <f>O260*H260</f>
        <v>0</v>
      </c>
      <c r="Q260" s="208">
        <v>0</v>
      </c>
      <c r="R260" s="208">
        <f>Q260*H260</f>
        <v>0</v>
      </c>
      <c r="S260" s="208">
        <v>0</v>
      </c>
      <c r="T260" s="20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0" t="s">
        <v>929</v>
      </c>
      <c r="AT260" s="210" t="s">
        <v>627</v>
      </c>
      <c r="AU260" s="210" t="s">
        <v>76</v>
      </c>
      <c r="AY260" s="17" t="s">
        <v>206</v>
      </c>
      <c r="BE260" s="211">
        <f>IF(N260="základní",J260,0)</f>
        <v>0</v>
      </c>
      <c r="BF260" s="211">
        <f>IF(N260="snížená",J260,0)</f>
        <v>0</v>
      </c>
      <c r="BG260" s="211">
        <f>IF(N260="zákl. přenesená",J260,0)</f>
        <v>0</v>
      </c>
      <c r="BH260" s="211">
        <f>IF(N260="sníž. přenesená",J260,0)</f>
        <v>0</v>
      </c>
      <c r="BI260" s="211">
        <f>IF(N260="nulová",J260,0)</f>
        <v>0</v>
      </c>
      <c r="BJ260" s="17" t="s">
        <v>83</v>
      </c>
      <c r="BK260" s="211">
        <f>ROUND(I260*H260,2)</f>
        <v>0</v>
      </c>
      <c r="BL260" s="17" t="s">
        <v>929</v>
      </c>
      <c r="BM260" s="210" t="s">
        <v>2110</v>
      </c>
    </row>
    <row r="261" s="2" customFormat="1">
      <c r="A261" s="39"/>
      <c r="B261" s="40"/>
      <c r="C261" s="41"/>
      <c r="D261" s="212" t="s">
        <v>931</v>
      </c>
      <c r="E261" s="41"/>
      <c r="F261" s="213" t="s">
        <v>946</v>
      </c>
      <c r="G261" s="41"/>
      <c r="H261" s="41"/>
      <c r="I261" s="147"/>
      <c r="J261" s="41"/>
      <c r="K261" s="41"/>
      <c r="L261" s="45"/>
      <c r="M261" s="214"/>
      <c r="N261" s="215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7" t="s">
        <v>931</v>
      </c>
      <c r="AU261" s="17" t="s">
        <v>76</v>
      </c>
    </row>
    <row r="262" s="2" customFormat="1" ht="48" customHeight="1">
      <c r="A262" s="39"/>
      <c r="B262" s="40"/>
      <c r="C262" s="216" t="s">
        <v>902</v>
      </c>
      <c r="D262" s="216" t="s">
        <v>627</v>
      </c>
      <c r="E262" s="217" t="s">
        <v>964</v>
      </c>
      <c r="F262" s="218" t="s">
        <v>965</v>
      </c>
      <c r="G262" s="219" t="s">
        <v>331</v>
      </c>
      <c r="H262" s="220">
        <v>0.050000000000000003</v>
      </c>
      <c r="I262" s="221"/>
      <c r="J262" s="222">
        <f>ROUND(I262*H262,2)</f>
        <v>0</v>
      </c>
      <c r="K262" s="218" t="s">
        <v>212</v>
      </c>
      <c r="L262" s="45"/>
      <c r="M262" s="223" t="s">
        <v>32</v>
      </c>
      <c r="N262" s="224" t="s">
        <v>47</v>
      </c>
      <c r="O262" s="85"/>
      <c r="P262" s="208">
        <f>O262*H262</f>
        <v>0</v>
      </c>
      <c r="Q262" s="208">
        <v>0</v>
      </c>
      <c r="R262" s="208">
        <f>Q262*H262</f>
        <v>0</v>
      </c>
      <c r="S262" s="208">
        <v>0</v>
      </c>
      <c r="T262" s="20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0" t="s">
        <v>929</v>
      </c>
      <c r="AT262" s="210" t="s">
        <v>627</v>
      </c>
      <c r="AU262" s="210" t="s">
        <v>76</v>
      </c>
      <c r="AY262" s="17" t="s">
        <v>206</v>
      </c>
      <c r="BE262" s="211">
        <f>IF(N262="základní",J262,0)</f>
        <v>0</v>
      </c>
      <c r="BF262" s="211">
        <f>IF(N262="snížená",J262,0)</f>
        <v>0</v>
      </c>
      <c r="BG262" s="211">
        <f>IF(N262="zákl. přenesená",J262,0)</f>
        <v>0</v>
      </c>
      <c r="BH262" s="211">
        <f>IF(N262="sníž. přenesená",J262,0)</f>
        <v>0</v>
      </c>
      <c r="BI262" s="211">
        <f>IF(N262="nulová",J262,0)</f>
        <v>0</v>
      </c>
      <c r="BJ262" s="17" t="s">
        <v>83</v>
      </c>
      <c r="BK262" s="211">
        <f>ROUND(I262*H262,2)</f>
        <v>0</v>
      </c>
      <c r="BL262" s="17" t="s">
        <v>929</v>
      </c>
      <c r="BM262" s="210" t="s">
        <v>2111</v>
      </c>
    </row>
    <row r="263" s="2" customFormat="1">
      <c r="A263" s="39"/>
      <c r="B263" s="40"/>
      <c r="C263" s="41"/>
      <c r="D263" s="212" t="s">
        <v>931</v>
      </c>
      <c r="E263" s="41"/>
      <c r="F263" s="213" t="s">
        <v>967</v>
      </c>
      <c r="G263" s="41"/>
      <c r="H263" s="41"/>
      <c r="I263" s="147"/>
      <c r="J263" s="41"/>
      <c r="K263" s="41"/>
      <c r="L263" s="45"/>
      <c r="M263" s="214"/>
      <c r="N263" s="215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7" t="s">
        <v>931</v>
      </c>
      <c r="AU263" s="17" t="s">
        <v>76</v>
      </c>
    </row>
    <row r="264" s="2" customFormat="1" ht="24" customHeight="1">
      <c r="A264" s="39"/>
      <c r="B264" s="40"/>
      <c r="C264" s="216" t="s">
        <v>906</v>
      </c>
      <c r="D264" s="216" t="s">
        <v>627</v>
      </c>
      <c r="E264" s="217" t="s">
        <v>985</v>
      </c>
      <c r="F264" s="218" t="s">
        <v>986</v>
      </c>
      <c r="G264" s="219" t="s">
        <v>204</v>
      </c>
      <c r="H264" s="220">
        <v>60</v>
      </c>
      <c r="I264" s="221"/>
      <c r="J264" s="222">
        <f>ROUND(I264*H264,2)</f>
        <v>0</v>
      </c>
      <c r="K264" s="218" t="s">
        <v>212</v>
      </c>
      <c r="L264" s="45"/>
      <c r="M264" s="223" t="s">
        <v>32</v>
      </c>
      <c r="N264" s="224" t="s">
        <v>47</v>
      </c>
      <c r="O264" s="85"/>
      <c r="P264" s="208">
        <f>O264*H264</f>
        <v>0</v>
      </c>
      <c r="Q264" s="208">
        <v>0</v>
      </c>
      <c r="R264" s="208">
        <f>Q264*H264</f>
        <v>0</v>
      </c>
      <c r="S264" s="208">
        <v>0</v>
      </c>
      <c r="T264" s="20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0" t="s">
        <v>83</v>
      </c>
      <c r="AT264" s="210" t="s">
        <v>627</v>
      </c>
      <c r="AU264" s="210" t="s">
        <v>76</v>
      </c>
      <c r="AY264" s="17" t="s">
        <v>206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17" t="s">
        <v>83</v>
      </c>
      <c r="BK264" s="211">
        <f>ROUND(I264*H264,2)</f>
        <v>0</v>
      </c>
      <c r="BL264" s="17" t="s">
        <v>83</v>
      </c>
      <c r="BM264" s="210" t="s">
        <v>2112</v>
      </c>
    </row>
    <row r="265" s="2" customFormat="1" ht="24" customHeight="1">
      <c r="A265" s="39"/>
      <c r="B265" s="40"/>
      <c r="C265" s="216" t="s">
        <v>910</v>
      </c>
      <c r="D265" s="216" t="s">
        <v>627</v>
      </c>
      <c r="E265" s="217" t="s">
        <v>997</v>
      </c>
      <c r="F265" s="218" t="s">
        <v>998</v>
      </c>
      <c r="G265" s="219" t="s">
        <v>204</v>
      </c>
      <c r="H265" s="220">
        <v>2</v>
      </c>
      <c r="I265" s="221"/>
      <c r="J265" s="222">
        <f>ROUND(I265*H265,2)</f>
        <v>0</v>
      </c>
      <c r="K265" s="218" t="s">
        <v>212</v>
      </c>
      <c r="L265" s="45"/>
      <c r="M265" s="223" t="s">
        <v>32</v>
      </c>
      <c r="N265" s="224" t="s">
        <v>47</v>
      </c>
      <c r="O265" s="85"/>
      <c r="P265" s="208">
        <f>O265*H265</f>
        <v>0</v>
      </c>
      <c r="Q265" s="208">
        <v>0</v>
      </c>
      <c r="R265" s="208">
        <f>Q265*H265</f>
        <v>0</v>
      </c>
      <c r="S265" s="208">
        <v>0</v>
      </c>
      <c r="T265" s="20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0" t="s">
        <v>83</v>
      </c>
      <c r="AT265" s="210" t="s">
        <v>627</v>
      </c>
      <c r="AU265" s="210" t="s">
        <v>76</v>
      </c>
      <c r="AY265" s="17" t="s">
        <v>206</v>
      </c>
      <c r="BE265" s="211">
        <f>IF(N265="základní",J265,0)</f>
        <v>0</v>
      </c>
      <c r="BF265" s="211">
        <f>IF(N265="snížená",J265,0)</f>
        <v>0</v>
      </c>
      <c r="BG265" s="211">
        <f>IF(N265="zákl. přenesená",J265,0)</f>
        <v>0</v>
      </c>
      <c r="BH265" s="211">
        <f>IF(N265="sníž. přenesená",J265,0)</f>
        <v>0</v>
      </c>
      <c r="BI265" s="211">
        <f>IF(N265="nulová",J265,0)</f>
        <v>0</v>
      </c>
      <c r="BJ265" s="17" t="s">
        <v>83</v>
      </c>
      <c r="BK265" s="211">
        <f>ROUND(I265*H265,2)</f>
        <v>0</v>
      </c>
      <c r="BL265" s="17" t="s">
        <v>83</v>
      </c>
      <c r="BM265" s="210" t="s">
        <v>2113</v>
      </c>
    </row>
    <row r="266" s="2" customFormat="1" ht="24" customHeight="1">
      <c r="A266" s="39"/>
      <c r="B266" s="40"/>
      <c r="C266" s="216" t="s">
        <v>914</v>
      </c>
      <c r="D266" s="216" t="s">
        <v>627</v>
      </c>
      <c r="E266" s="217" t="s">
        <v>1029</v>
      </c>
      <c r="F266" s="218" t="s">
        <v>1030</v>
      </c>
      <c r="G266" s="219" t="s">
        <v>204</v>
      </c>
      <c r="H266" s="220">
        <v>1</v>
      </c>
      <c r="I266" s="221"/>
      <c r="J266" s="222">
        <f>ROUND(I266*H266,2)</f>
        <v>0</v>
      </c>
      <c r="K266" s="218" t="s">
        <v>212</v>
      </c>
      <c r="L266" s="45"/>
      <c r="M266" s="223" t="s">
        <v>32</v>
      </c>
      <c r="N266" s="224" t="s">
        <v>47</v>
      </c>
      <c r="O266" s="85"/>
      <c r="P266" s="208">
        <f>O266*H266</f>
        <v>0</v>
      </c>
      <c r="Q266" s="208">
        <v>0</v>
      </c>
      <c r="R266" s="208">
        <f>Q266*H266</f>
        <v>0</v>
      </c>
      <c r="S266" s="208">
        <v>0</v>
      </c>
      <c r="T266" s="20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0" t="s">
        <v>83</v>
      </c>
      <c r="AT266" s="210" t="s">
        <v>627</v>
      </c>
      <c r="AU266" s="210" t="s">
        <v>76</v>
      </c>
      <c r="AY266" s="17" t="s">
        <v>206</v>
      </c>
      <c r="BE266" s="211">
        <f>IF(N266="základní",J266,0)</f>
        <v>0</v>
      </c>
      <c r="BF266" s="211">
        <f>IF(N266="snížená",J266,0)</f>
        <v>0</v>
      </c>
      <c r="BG266" s="211">
        <f>IF(N266="zákl. přenesená",J266,0)</f>
        <v>0</v>
      </c>
      <c r="BH266" s="211">
        <f>IF(N266="sníž. přenesená",J266,0)</f>
        <v>0</v>
      </c>
      <c r="BI266" s="211">
        <f>IF(N266="nulová",J266,0)</f>
        <v>0</v>
      </c>
      <c r="BJ266" s="17" t="s">
        <v>83</v>
      </c>
      <c r="BK266" s="211">
        <f>ROUND(I266*H266,2)</f>
        <v>0</v>
      </c>
      <c r="BL266" s="17" t="s">
        <v>83</v>
      </c>
      <c r="BM266" s="210" t="s">
        <v>2114</v>
      </c>
    </row>
    <row r="267" s="2" customFormat="1" ht="24" customHeight="1">
      <c r="A267" s="39"/>
      <c r="B267" s="40"/>
      <c r="C267" s="216" t="s">
        <v>918</v>
      </c>
      <c r="D267" s="216" t="s">
        <v>627</v>
      </c>
      <c r="E267" s="217" t="s">
        <v>1001</v>
      </c>
      <c r="F267" s="218" t="s">
        <v>1002</v>
      </c>
      <c r="G267" s="219" t="s">
        <v>204</v>
      </c>
      <c r="H267" s="220">
        <v>2</v>
      </c>
      <c r="I267" s="221"/>
      <c r="J267" s="222">
        <f>ROUND(I267*H267,2)</f>
        <v>0</v>
      </c>
      <c r="K267" s="218" t="s">
        <v>212</v>
      </c>
      <c r="L267" s="45"/>
      <c r="M267" s="223" t="s">
        <v>32</v>
      </c>
      <c r="N267" s="224" t="s">
        <v>47</v>
      </c>
      <c r="O267" s="85"/>
      <c r="P267" s="208">
        <f>O267*H267</f>
        <v>0</v>
      </c>
      <c r="Q267" s="208">
        <v>0</v>
      </c>
      <c r="R267" s="208">
        <f>Q267*H267</f>
        <v>0</v>
      </c>
      <c r="S267" s="208">
        <v>0</v>
      </c>
      <c r="T267" s="20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0" t="s">
        <v>83</v>
      </c>
      <c r="AT267" s="210" t="s">
        <v>627</v>
      </c>
      <c r="AU267" s="210" t="s">
        <v>76</v>
      </c>
      <c r="AY267" s="17" t="s">
        <v>206</v>
      </c>
      <c r="BE267" s="211">
        <f>IF(N267="základní",J267,0)</f>
        <v>0</v>
      </c>
      <c r="BF267" s="211">
        <f>IF(N267="snížená",J267,0)</f>
        <v>0</v>
      </c>
      <c r="BG267" s="211">
        <f>IF(N267="zákl. přenesená",J267,0)</f>
        <v>0</v>
      </c>
      <c r="BH267" s="211">
        <f>IF(N267="sníž. přenesená",J267,0)</f>
        <v>0</v>
      </c>
      <c r="BI267" s="211">
        <f>IF(N267="nulová",J267,0)</f>
        <v>0</v>
      </c>
      <c r="BJ267" s="17" t="s">
        <v>83</v>
      </c>
      <c r="BK267" s="211">
        <f>ROUND(I267*H267,2)</f>
        <v>0</v>
      </c>
      <c r="BL267" s="17" t="s">
        <v>83</v>
      </c>
      <c r="BM267" s="210" t="s">
        <v>2115</v>
      </c>
    </row>
    <row r="268" s="2" customFormat="1" ht="24" customHeight="1">
      <c r="A268" s="39"/>
      <c r="B268" s="40"/>
      <c r="C268" s="216" t="s">
        <v>922</v>
      </c>
      <c r="D268" s="216" t="s">
        <v>627</v>
      </c>
      <c r="E268" s="217" t="s">
        <v>1005</v>
      </c>
      <c r="F268" s="218" t="s">
        <v>1006</v>
      </c>
      <c r="G268" s="219" t="s">
        <v>204</v>
      </c>
      <c r="H268" s="220">
        <v>6</v>
      </c>
      <c r="I268" s="221"/>
      <c r="J268" s="222">
        <f>ROUND(I268*H268,2)</f>
        <v>0</v>
      </c>
      <c r="K268" s="218" t="s">
        <v>212</v>
      </c>
      <c r="L268" s="45"/>
      <c r="M268" s="223" t="s">
        <v>32</v>
      </c>
      <c r="N268" s="224" t="s">
        <v>47</v>
      </c>
      <c r="O268" s="85"/>
      <c r="P268" s="208">
        <f>O268*H268</f>
        <v>0</v>
      </c>
      <c r="Q268" s="208">
        <v>0</v>
      </c>
      <c r="R268" s="208">
        <f>Q268*H268</f>
        <v>0</v>
      </c>
      <c r="S268" s="208">
        <v>0</v>
      </c>
      <c r="T268" s="20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0" t="s">
        <v>83</v>
      </c>
      <c r="AT268" s="210" t="s">
        <v>627</v>
      </c>
      <c r="AU268" s="210" t="s">
        <v>76</v>
      </c>
      <c r="AY268" s="17" t="s">
        <v>206</v>
      </c>
      <c r="BE268" s="211">
        <f>IF(N268="základní",J268,0)</f>
        <v>0</v>
      </c>
      <c r="BF268" s="211">
        <f>IF(N268="snížená",J268,0)</f>
        <v>0</v>
      </c>
      <c r="BG268" s="211">
        <f>IF(N268="zákl. přenesená",J268,0)</f>
        <v>0</v>
      </c>
      <c r="BH268" s="211">
        <f>IF(N268="sníž. přenesená",J268,0)</f>
        <v>0</v>
      </c>
      <c r="BI268" s="211">
        <f>IF(N268="nulová",J268,0)</f>
        <v>0</v>
      </c>
      <c r="BJ268" s="17" t="s">
        <v>83</v>
      </c>
      <c r="BK268" s="211">
        <f>ROUND(I268*H268,2)</f>
        <v>0</v>
      </c>
      <c r="BL268" s="17" t="s">
        <v>83</v>
      </c>
      <c r="BM268" s="210" t="s">
        <v>2116</v>
      </c>
    </row>
    <row r="269" s="2" customFormat="1" ht="24" customHeight="1">
      <c r="A269" s="39"/>
      <c r="B269" s="40"/>
      <c r="C269" s="216" t="s">
        <v>926</v>
      </c>
      <c r="D269" s="216" t="s">
        <v>627</v>
      </c>
      <c r="E269" s="217" t="s">
        <v>1009</v>
      </c>
      <c r="F269" s="218" t="s">
        <v>1010</v>
      </c>
      <c r="G269" s="219" t="s">
        <v>204</v>
      </c>
      <c r="H269" s="220">
        <v>2</v>
      </c>
      <c r="I269" s="221"/>
      <c r="J269" s="222">
        <f>ROUND(I269*H269,2)</f>
        <v>0</v>
      </c>
      <c r="K269" s="218" t="s">
        <v>212</v>
      </c>
      <c r="L269" s="45"/>
      <c r="M269" s="223" t="s">
        <v>32</v>
      </c>
      <c r="N269" s="224" t="s">
        <v>47</v>
      </c>
      <c r="O269" s="85"/>
      <c r="P269" s="208">
        <f>O269*H269</f>
        <v>0</v>
      </c>
      <c r="Q269" s="208">
        <v>0</v>
      </c>
      <c r="R269" s="208">
        <f>Q269*H269</f>
        <v>0</v>
      </c>
      <c r="S269" s="208">
        <v>0</v>
      </c>
      <c r="T269" s="20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0" t="s">
        <v>83</v>
      </c>
      <c r="AT269" s="210" t="s">
        <v>627</v>
      </c>
      <c r="AU269" s="210" t="s">
        <v>76</v>
      </c>
      <c r="AY269" s="17" t="s">
        <v>206</v>
      </c>
      <c r="BE269" s="211">
        <f>IF(N269="základní",J269,0)</f>
        <v>0</v>
      </c>
      <c r="BF269" s="211">
        <f>IF(N269="snížená",J269,0)</f>
        <v>0</v>
      </c>
      <c r="BG269" s="211">
        <f>IF(N269="zákl. přenesená",J269,0)</f>
        <v>0</v>
      </c>
      <c r="BH269" s="211">
        <f>IF(N269="sníž. přenesená",J269,0)</f>
        <v>0</v>
      </c>
      <c r="BI269" s="211">
        <f>IF(N269="nulová",J269,0)</f>
        <v>0</v>
      </c>
      <c r="BJ269" s="17" t="s">
        <v>83</v>
      </c>
      <c r="BK269" s="211">
        <f>ROUND(I269*H269,2)</f>
        <v>0</v>
      </c>
      <c r="BL269" s="17" t="s">
        <v>83</v>
      </c>
      <c r="BM269" s="210" t="s">
        <v>2117</v>
      </c>
    </row>
    <row r="270" s="2" customFormat="1" ht="24" customHeight="1">
      <c r="A270" s="39"/>
      <c r="B270" s="40"/>
      <c r="C270" s="216" t="s">
        <v>933</v>
      </c>
      <c r="D270" s="216" t="s">
        <v>627</v>
      </c>
      <c r="E270" s="217" t="s">
        <v>1013</v>
      </c>
      <c r="F270" s="218" t="s">
        <v>1014</v>
      </c>
      <c r="G270" s="219" t="s">
        <v>204</v>
      </c>
      <c r="H270" s="220">
        <v>4</v>
      </c>
      <c r="I270" s="221"/>
      <c r="J270" s="222">
        <f>ROUND(I270*H270,2)</f>
        <v>0</v>
      </c>
      <c r="K270" s="218" t="s">
        <v>212</v>
      </c>
      <c r="L270" s="45"/>
      <c r="M270" s="223" t="s">
        <v>32</v>
      </c>
      <c r="N270" s="224" t="s">
        <v>47</v>
      </c>
      <c r="O270" s="85"/>
      <c r="P270" s="208">
        <f>O270*H270</f>
        <v>0</v>
      </c>
      <c r="Q270" s="208">
        <v>0</v>
      </c>
      <c r="R270" s="208">
        <f>Q270*H270</f>
        <v>0</v>
      </c>
      <c r="S270" s="208">
        <v>0</v>
      </c>
      <c r="T270" s="20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10" t="s">
        <v>83</v>
      </c>
      <c r="AT270" s="210" t="s">
        <v>627</v>
      </c>
      <c r="AU270" s="210" t="s">
        <v>76</v>
      </c>
      <c r="AY270" s="17" t="s">
        <v>206</v>
      </c>
      <c r="BE270" s="211">
        <f>IF(N270="základní",J270,0)</f>
        <v>0</v>
      </c>
      <c r="BF270" s="211">
        <f>IF(N270="snížená",J270,0)</f>
        <v>0</v>
      </c>
      <c r="BG270" s="211">
        <f>IF(N270="zákl. přenesená",J270,0)</f>
        <v>0</v>
      </c>
      <c r="BH270" s="211">
        <f>IF(N270="sníž. přenesená",J270,0)</f>
        <v>0</v>
      </c>
      <c r="BI270" s="211">
        <f>IF(N270="nulová",J270,0)</f>
        <v>0</v>
      </c>
      <c r="BJ270" s="17" t="s">
        <v>83</v>
      </c>
      <c r="BK270" s="211">
        <f>ROUND(I270*H270,2)</f>
        <v>0</v>
      </c>
      <c r="BL270" s="17" t="s">
        <v>83</v>
      </c>
      <c r="BM270" s="210" t="s">
        <v>2118</v>
      </c>
    </row>
    <row r="271" s="2" customFormat="1" ht="24" customHeight="1">
      <c r="A271" s="39"/>
      <c r="B271" s="40"/>
      <c r="C271" s="216" t="s">
        <v>937</v>
      </c>
      <c r="D271" s="216" t="s">
        <v>627</v>
      </c>
      <c r="E271" s="217" t="s">
        <v>1017</v>
      </c>
      <c r="F271" s="218" t="s">
        <v>1018</v>
      </c>
      <c r="G271" s="219" t="s">
        <v>204</v>
      </c>
      <c r="H271" s="220">
        <v>1</v>
      </c>
      <c r="I271" s="221"/>
      <c r="J271" s="222">
        <f>ROUND(I271*H271,2)</f>
        <v>0</v>
      </c>
      <c r="K271" s="218" t="s">
        <v>212</v>
      </c>
      <c r="L271" s="45"/>
      <c r="M271" s="223" t="s">
        <v>32</v>
      </c>
      <c r="N271" s="224" t="s">
        <v>47</v>
      </c>
      <c r="O271" s="85"/>
      <c r="P271" s="208">
        <f>O271*H271</f>
        <v>0</v>
      </c>
      <c r="Q271" s="208">
        <v>0</v>
      </c>
      <c r="R271" s="208">
        <f>Q271*H271</f>
        <v>0</v>
      </c>
      <c r="S271" s="208">
        <v>0</v>
      </c>
      <c r="T271" s="20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0" t="s">
        <v>83</v>
      </c>
      <c r="AT271" s="210" t="s">
        <v>627</v>
      </c>
      <c r="AU271" s="210" t="s">
        <v>76</v>
      </c>
      <c r="AY271" s="17" t="s">
        <v>206</v>
      </c>
      <c r="BE271" s="211">
        <f>IF(N271="základní",J271,0)</f>
        <v>0</v>
      </c>
      <c r="BF271" s="211">
        <f>IF(N271="snížená",J271,0)</f>
        <v>0</v>
      </c>
      <c r="BG271" s="211">
        <f>IF(N271="zákl. přenesená",J271,0)</f>
        <v>0</v>
      </c>
      <c r="BH271" s="211">
        <f>IF(N271="sníž. přenesená",J271,0)</f>
        <v>0</v>
      </c>
      <c r="BI271" s="211">
        <f>IF(N271="nulová",J271,0)</f>
        <v>0</v>
      </c>
      <c r="BJ271" s="17" t="s">
        <v>83</v>
      </c>
      <c r="BK271" s="211">
        <f>ROUND(I271*H271,2)</f>
        <v>0</v>
      </c>
      <c r="BL271" s="17" t="s">
        <v>83</v>
      </c>
      <c r="BM271" s="210" t="s">
        <v>2119</v>
      </c>
    </row>
    <row r="272" s="2" customFormat="1" ht="24" customHeight="1">
      <c r="A272" s="39"/>
      <c r="B272" s="40"/>
      <c r="C272" s="216" t="s">
        <v>942</v>
      </c>
      <c r="D272" s="216" t="s">
        <v>627</v>
      </c>
      <c r="E272" s="217" t="s">
        <v>1021</v>
      </c>
      <c r="F272" s="218" t="s">
        <v>1022</v>
      </c>
      <c r="G272" s="219" t="s">
        <v>204</v>
      </c>
      <c r="H272" s="220">
        <v>1</v>
      </c>
      <c r="I272" s="221"/>
      <c r="J272" s="222">
        <f>ROUND(I272*H272,2)</f>
        <v>0</v>
      </c>
      <c r="K272" s="218" t="s">
        <v>212</v>
      </c>
      <c r="L272" s="45"/>
      <c r="M272" s="223" t="s">
        <v>32</v>
      </c>
      <c r="N272" s="224" t="s">
        <v>47</v>
      </c>
      <c r="O272" s="85"/>
      <c r="P272" s="208">
        <f>O272*H272</f>
        <v>0</v>
      </c>
      <c r="Q272" s="208">
        <v>0</v>
      </c>
      <c r="R272" s="208">
        <f>Q272*H272</f>
        <v>0</v>
      </c>
      <c r="S272" s="208">
        <v>0</v>
      </c>
      <c r="T272" s="20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0" t="s">
        <v>83</v>
      </c>
      <c r="AT272" s="210" t="s">
        <v>627</v>
      </c>
      <c r="AU272" s="210" t="s">
        <v>76</v>
      </c>
      <c r="AY272" s="17" t="s">
        <v>206</v>
      </c>
      <c r="BE272" s="211">
        <f>IF(N272="základní",J272,0)</f>
        <v>0</v>
      </c>
      <c r="BF272" s="211">
        <f>IF(N272="snížená",J272,0)</f>
        <v>0</v>
      </c>
      <c r="BG272" s="211">
        <f>IF(N272="zákl. přenesená",J272,0)</f>
        <v>0</v>
      </c>
      <c r="BH272" s="211">
        <f>IF(N272="sníž. přenesená",J272,0)</f>
        <v>0</v>
      </c>
      <c r="BI272" s="211">
        <f>IF(N272="nulová",J272,0)</f>
        <v>0</v>
      </c>
      <c r="BJ272" s="17" t="s">
        <v>83</v>
      </c>
      <c r="BK272" s="211">
        <f>ROUND(I272*H272,2)</f>
        <v>0</v>
      </c>
      <c r="BL272" s="17" t="s">
        <v>83</v>
      </c>
      <c r="BM272" s="210" t="s">
        <v>2120</v>
      </c>
    </row>
    <row r="273" s="2" customFormat="1" ht="24" customHeight="1">
      <c r="A273" s="39"/>
      <c r="B273" s="40"/>
      <c r="C273" s="216" t="s">
        <v>947</v>
      </c>
      <c r="D273" s="216" t="s">
        <v>627</v>
      </c>
      <c r="E273" s="217" t="s">
        <v>1025</v>
      </c>
      <c r="F273" s="218" t="s">
        <v>1026</v>
      </c>
      <c r="G273" s="219" t="s">
        <v>204</v>
      </c>
      <c r="H273" s="220">
        <v>7</v>
      </c>
      <c r="I273" s="221"/>
      <c r="J273" s="222">
        <f>ROUND(I273*H273,2)</f>
        <v>0</v>
      </c>
      <c r="K273" s="218" t="s">
        <v>212</v>
      </c>
      <c r="L273" s="45"/>
      <c r="M273" s="223" t="s">
        <v>32</v>
      </c>
      <c r="N273" s="224" t="s">
        <v>47</v>
      </c>
      <c r="O273" s="85"/>
      <c r="P273" s="208">
        <f>O273*H273</f>
        <v>0</v>
      </c>
      <c r="Q273" s="208">
        <v>0</v>
      </c>
      <c r="R273" s="208">
        <f>Q273*H273</f>
        <v>0</v>
      </c>
      <c r="S273" s="208">
        <v>0</v>
      </c>
      <c r="T273" s="20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0" t="s">
        <v>83</v>
      </c>
      <c r="AT273" s="210" t="s">
        <v>627</v>
      </c>
      <c r="AU273" s="210" t="s">
        <v>76</v>
      </c>
      <c r="AY273" s="17" t="s">
        <v>206</v>
      </c>
      <c r="BE273" s="211">
        <f>IF(N273="základní",J273,0)</f>
        <v>0</v>
      </c>
      <c r="BF273" s="211">
        <f>IF(N273="snížená",J273,0)</f>
        <v>0</v>
      </c>
      <c r="BG273" s="211">
        <f>IF(N273="zákl. přenesená",J273,0)</f>
        <v>0</v>
      </c>
      <c r="BH273" s="211">
        <f>IF(N273="sníž. přenesená",J273,0)</f>
        <v>0</v>
      </c>
      <c r="BI273" s="211">
        <f>IF(N273="nulová",J273,0)</f>
        <v>0</v>
      </c>
      <c r="BJ273" s="17" t="s">
        <v>83</v>
      </c>
      <c r="BK273" s="211">
        <f>ROUND(I273*H273,2)</f>
        <v>0</v>
      </c>
      <c r="BL273" s="17" t="s">
        <v>83</v>
      </c>
      <c r="BM273" s="210" t="s">
        <v>2121</v>
      </c>
    </row>
    <row r="274" s="2" customFormat="1" ht="24" customHeight="1">
      <c r="A274" s="39"/>
      <c r="B274" s="40"/>
      <c r="C274" s="216" t="s">
        <v>951</v>
      </c>
      <c r="D274" s="216" t="s">
        <v>627</v>
      </c>
      <c r="E274" s="217" t="s">
        <v>1045</v>
      </c>
      <c r="F274" s="218" t="s">
        <v>1046</v>
      </c>
      <c r="G274" s="219" t="s">
        <v>204</v>
      </c>
      <c r="H274" s="220">
        <v>4</v>
      </c>
      <c r="I274" s="221"/>
      <c r="J274" s="222">
        <f>ROUND(I274*H274,2)</f>
        <v>0</v>
      </c>
      <c r="K274" s="218" t="s">
        <v>212</v>
      </c>
      <c r="L274" s="45"/>
      <c r="M274" s="223" t="s">
        <v>32</v>
      </c>
      <c r="N274" s="224" t="s">
        <v>47</v>
      </c>
      <c r="O274" s="85"/>
      <c r="P274" s="208">
        <f>O274*H274</f>
        <v>0</v>
      </c>
      <c r="Q274" s="208">
        <v>0</v>
      </c>
      <c r="R274" s="208">
        <f>Q274*H274</f>
        <v>0</v>
      </c>
      <c r="S274" s="208">
        <v>0</v>
      </c>
      <c r="T274" s="20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0" t="s">
        <v>83</v>
      </c>
      <c r="AT274" s="210" t="s">
        <v>627</v>
      </c>
      <c r="AU274" s="210" t="s">
        <v>76</v>
      </c>
      <c r="AY274" s="17" t="s">
        <v>206</v>
      </c>
      <c r="BE274" s="211">
        <f>IF(N274="základní",J274,0)</f>
        <v>0</v>
      </c>
      <c r="BF274" s="211">
        <f>IF(N274="snížená",J274,0)</f>
        <v>0</v>
      </c>
      <c r="BG274" s="211">
        <f>IF(N274="zákl. přenesená",J274,0)</f>
        <v>0</v>
      </c>
      <c r="BH274" s="211">
        <f>IF(N274="sníž. přenesená",J274,0)</f>
        <v>0</v>
      </c>
      <c r="BI274" s="211">
        <f>IF(N274="nulová",J274,0)</f>
        <v>0</v>
      </c>
      <c r="BJ274" s="17" t="s">
        <v>83</v>
      </c>
      <c r="BK274" s="211">
        <f>ROUND(I274*H274,2)</f>
        <v>0</v>
      </c>
      <c r="BL274" s="17" t="s">
        <v>83</v>
      </c>
      <c r="BM274" s="210" t="s">
        <v>2122</v>
      </c>
    </row>
    <row r="275" s="2" customFormat="1" ht="24" customHeight="1">
      <c r="A275" s="39"/>
      <c r="B275" s="40"/>
      <c r="C275" s="216" t="s">
        <v>955</v>
      </c>
      <c r="D275" s="216" t="s">
        <v>627</v>
      </c>
      <c r="E275" s="217" t="s">
        <v>1049</v>
      </c>
      <c r="F275" s="218" t="s">
        <v>1050</v>
      </c>
      <c r="G275" s="219" t="s">
        <v>204</v>
      </c>
      <c r="H275" s="220">
        <v>4</v>
      </c>
      <c r="I275" s="221"/>
      <c r="J275" s="222">
        <f>ROUND(I275*H275,2)</f>
        <v>0</v>
      </c>
      <c r="K275" s="218" t="s">
        <v>212</v>
      </c>
      <c r="L275" s="45"/>
      <c r="M275" s="223" t="s">
        <v>32</v>
      </c>
      <c r="N275" s="224" t="s">
        <v>47</v>
      </c>
      <c r="O275" s="85"/>
      <c r="P275" s="208">
        <f>O275*H275</f>
        <v>0</v>
      </c>
      <c r="Q275" s="208">
        <v>0</v>
      </c>
      <c r="R275" s="208">
        <f>Q275*H275</f>
        <v>0</v>
      </c>
      <c r="S275" s="208">
        <v>0</v>
      </c>
      <c r="T275" s="20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0" t="s">
        <v>83</v>
      </c>
      <c r="AT275" s="210" t="s">
        <v>627</v>
      </c>
      <c r="AU275" s="210" t="s">
        <v>76</v>
      </c>
      <c r="AY275" s="17" t="s">
        <v>206</v>
      </c>
      <c r="BE275" s="211">
        <f>IF(N275="základní",J275,0)</f>
        <v>0</v>
      </c>
      <c r="BF275" s="211">
        <f>IF(N275="snížená",J275,0)</f>
        <v>0</v>
      </c>
      <c r="BG275" s="211">
        <f>IF(N275="zákl. přenesená",J275,0)</f>
        <v>0</v>
      </c>
      <c r="BH275" s="211">
        <f>IF(N275="sníž. přenesená",J275,0)</f>
        <v>0</v>
      </c>
      <c r="BI275" s="211">
        <f>IF(N275="nulová",J275,0)</f>
        <v>0</v>
      </c>
      <c r="BJ275" s="17" t="s">
        <v>83</v>
      </c>
      <c r="BK275" s="211">
        <f>ROUND(I275*H275,2)</f>
        <v>0</v>
      </c>
      <c r="BL275" s="17" t="s">
        <v>83</v>
      </c>
      <c r="BM275" s="210" t="s">
        <v>2123</v>
      </c>
    </row>
    <row r="276" s="2" customFormat="1" ht="24" customHeight="1">
      <c r="A276" s="39"/>
      <c r="B276" s="40"/>
      <c r="C276" s="216" t="s">
        <v>959</v>
      </c>
      <c r="D276" s="216" t="s">
        <v>627</v>
      </c>
      <c r="E276" s="217" t="s">
        <v>1053</v>
      </c>
      <c r="F276" s="218" t="s">
        <v>1054</v>
      </c>
      <c r="G276" s="219" t="s">
        <v>204</v>
      </c>
      <c r="H276" s="220">
        <v>13</v>
      </c>
      <c r="I276" s="221"/>
      <c r="J276" s="222">
        <f>ROUND(I276*H276,2)</f>
        <v>0</v>
      </c>
      <c r="K276" s="218" t="s">
        <v>212</v>
      </c>
      <c r="L276" s="45"/>
      <c r="M276" s="223" t="s">
        <v>32</v>
      </c>
      <c r="N276" s="224" t="s">
        <v>47</v>
      </c>
      <c r="O276" s="85"/>
      <c r="P276" s="208">
        <f>O276*H276</f>
        <v>0</v>
      </c>
      <c r="Q276" s="208">
        <v>0</v>
      </c>
      <c r="R276" s="208">
        <f>Q276*H276</f>
        <v>0</v>
      </c>
      <c r="S276" s="208">
        <v>0</v>
      </c>
      <c r="T276" s="20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0" t="s">
        <v>83</v>
      </c>
      <c r="AT276" s="210" t="s">
        <v>627</v>
      </c>
      <c r="AU276" s="210" t="s">
        <v>76</v>
      </c>
      <c r="AY276" s="17" t="s">
        <v>206</v>
      </c>
      <c r="BE276" s="211">
        <f>IF(N276="základní",J276,0)</f>
        <v>0</v>
      </c>
      <c r="BF276" s="211">
        <f>IF(N276="snížená",J276,0)</f>
        <v>0</v>
      </c>
      <c r="BG276" s="211">
        <f>IF(N276="zákl. přenesená",J276,0)</f>
        <v>0</v>
      </c>
      <c r="BH276" s="211">
        <f>IF(N276="sníž. přenesená",J276,0)</f>
        <v>0</v>
      </c>
      <c r="BI276" s="211">
        <f>IF(N276="nulová",J276,0)</f>
        <v>0</v>
      </c>
      <c r="BJ276" s="17" t="s">
        <v>83</v>
      </c>
      <c r="BK276" s="211">
        <f>ROUND(I276*H276,2)</f>
        <v>0</v>
      </c>
      <c r="BL276" s="17" t="s">
        <v>83</v>
      </c>
      <c r="BM276" s="210" t="s">
        <v>2124</v>
      </c>
    </row>
    <row r="277" s="2" customFormat="1" ht="24" customHeight="1">
      <c r="A277" s="39"/>
      <c r="B277" s="40"/>
      <c r="C277" s="216" t="s">
        <v>963</v>
      </c>
      <c r="D277" s="216" t="s">
        <v>627</v>
      </c>
      <c r="E277" s="217" t="s">
        <v>989</v>
      </c>
      <c r="F277" s="218" t="s">
        <v>990</v>
      </c>
      <c r="G277" s="219" t="s">
        <v>204</v>
      </c>
      <c r="H277" s="220">
        <v>6</v>
      </c>
      <c r="I277" s="221"/>
      <c r="J277" s="222">
        <f>ROUND(I277*H277,2)</f>
        <v>0</v>
      </c>
      <c r="K277" s="218" t="s">
        <v>212</v>
      </c>
      <c r="L277" s="45"/>
      <c r="M277" s="223" t="s">
        <v>32</v>
      </c>
      <c r="N277" s="224" t="s">
        <v>47</v>
      </c>
      <c r="O277" s="85"/>
      <c r="P277" s="208">
        <f>O277*H277</f>
        <v>0</v>
      </c>
      <c r="Q277" s="208">
        <v>0</v>
      </c>
      <c r="R277" s="208">
        <f>Q277*H277</f>
        <v>0</v>
      </c>
      <c r="S277" s="208">
        <v>0</v>
      </c>
      <c r="T277" s="20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0" t="s">
        <v>83</v>
      </c>
      <c r="AT277" s="210" t="s">
        <v>627</v>
      </c>
      <c r="AU277" s="210" t="s">
        <v>76</v>
      </c>
      <c r="AY277" s="17" t="s">
        <v>206</v>
      </c>
      <c r="BE277" s="211">
        <f>IF(N277="základní",J277,0)</f>
        <v>0</v>
      </c>
      <c r="BF277" s="211">
        <f>IF(N277="snížená",J277,0)</f>
        <v>0</v>
      </c>
      <c r="BG277" s="211">
        <f>IF(N277="zákl. přenesená",J277,0)</f>
        <v>0</v>
      </c>
      <c r="BH277" s="211">
        <f>IF(N277="sníž. přenesená",J277,0)</f>
        <v>0</v>
      </c>
      <c r="BI277" s="211">
        <f>IF(N277="nulová",J277,0)</f>
        <v>0</v>
      </c>
      <c r="BJ277" s="17" t="s">
        <v>83</v>
      </c>
      <c r="BK277" s="211">
        <f>ROUND(I277*H277,2)</f>
        <v>0</v>
      </c>
      <c r="BL277" s="17" t="s">
        <v>83</v>
      </c>
      <c r="BM277" s="210" t="s">
        <v>2125</v>
      </c>
    </row>
    <row r="278" s="2" customFormat="1" ht="24" customHeight="1">
      <c r="A278" s="39"/>
      <c r="B278" s="40"/>
      <c r="C278" s="216" t="s">
        <v>968</v>
      </c>
      <c r="D278" s="216" t="s">
        <v>627</v>
      </c>
      <c r="E278" s="217" t="s">
        <v>993</v>
      </c>
      <c r="F278" s="218" t="s">
        <v>994</v>
      </c>
      <c r="G278" s="219" t="s">
        <v>204</v>
      </c>
      <c r="H278" s="220">
        <v>1</v>
      </c>
      <c r="I278" s="221"/>
      <c r="J278" s="222">
        <f>ROUND(I278*H278,2)</f>
        <v>0</v>
      </c>
      <c r="K278" s="218" t="s">
        <v>212</v>
      </c>
      <c r="L278" s="45"/>
      <c r="M278" s="225" t="s">
        <v>32</v>
      </c>
      <c r="N278" s="226" t="s">
        <v>47</v>
      </c>
      <c r="O278" s="227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0" t="s">
        <v>83</v>
      </c>
      <c r="AT278" s="210" t="s">
        <v>627</v>
      </c>
      <c r="AU278" s="210" t="s">
        <v>76</v>
      </c>
      <c r="AY278" s="17" t="s">
        <v>206</v>
      </c>
      <c r="BE278" s="211">
        <f>IF(N278="základní",J278,0)</f>
        <v>0</v>
      </c>
      <c r="BF278" s="211">
        <f>IF(N278="snížená",J278,0)</f>
        <v>0</v>
      </c>
      <c r="BG278" s="211">
        <f>IF(N278="zákl. přenesená",J278,0)</f>
        <v>0</v>
      </c>
      <c r="BH278" s="211">
        <f>IF(N278="sníž. přenesená",J278,0)</f>
        <v>0</v>
      </c>
      <c r="BI278" s="211">
        <f>IF(N278="nulová",J278,0)</f>
        <v>0</v>
      </c>
      <c r="BJ278" s="17" t="s">
        <v>83</v>
      </c>
      <c r="BK278" s="211">
        <f>ROUND(I278*H278,2)</f>
        <v>0</v>
      </c>
      <c r="BL278" s="17" t="s">
        <v>83</v>
      </c>
      <c r="BM278" s="210" t="s">
        <v>2126</v>
      </c>
    </row>
    <row r="279" s="2" customFormat="1" ht="6.96" customHeight="1">
      <c r="A279" s="39"/>
      <c r="B279" s="60"/>
      <c r="C279" s="61"/>
      <c r="D279" s="61"/>
      <c r="E279" s="61"/>
      <c r="F279" s="61"/>
      <c r="G279" s="61"/>
      <c r="H279" s="61"/>
      <c r="I279" s="176"/>
      <c r="J279" s="61"/>
      <c r="K279" s="61"/>
      <c r="L279" s="45"/>
      <c r="M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</row>
  </sheetData>
  <sheetProtection sheet="1" autoFilter="0" formatColumns="0" formatRows="0" objects="1" scenarios="1" spinCount="100000" saltValue="y97Uo2Hwl6pdg4czK6dP6kHDetYcsGp/111rdZGJZ0ivcfRV2bFh6xcw/Uz1XuNHJa40Si8cBnd44nMZW76LzQ==" hashValue="CwIBzcO8wfSsAITjR3b0A6jg1heLDSce6pqXtNod88796a4YhdBlli4H4K3F+Mg9CMwgmL5EzkpKbb0NEq+upA==" algorithmName="SHA-512" password="CC35"/>
  <autoFilter ref="C84:K27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85</v>
      </c>
    </row>
    <row r="4" s="1" customFormat="1" ht="24.96" customHeight="1">
      <c r="B4" s="20"/>
      <c r="D4" s="143" t="s">
        <v>179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Oprava PZS v úseku Hněvčeves – Butoves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180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1922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182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2127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23</v>
      </c>
      <c r="G14" s="39"/>
      <c r="H14" s="39"/>
      <c r="I14" s="150" t="s">
        <v>24</v>
      </c>
      <c r="J14" s="151" t="str">
        <f>'Rekapitulace stavby'!AN8</f>
        <v>7. 10. 2019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tr">
        <f>IF('Rekapitulace stavby'!AN10="","",'Rekapitulace stavby'!AN10)</f>
        <v/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50" t="s">
        <v>34</v>
      </c>
      <c r="J17" s="134" t="str">
        <f>IF('Rekapitulace stavby'!AN11="","",'Rekapitulace stavby'!AN11)</f>
        <v/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35</v>
      </c>
      <c r="E19" s="39"/>
      <c r="F19" s="39"/>
      <c r="G19" s="39"/>
      <c r="H19" s="39"/>
      <c r="I19" s="150" t="s">
        <v>31</v>
      </c>
      <c r="J19" s="33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stavby'!E14</f>
        <v>Vyplň údaj</v>
      </c>
      <c r="F20" s="134"/>
      <c r="G20" s="134"/>
      <c r="H20" s="134"/>
      <c r="I20" s="150" t="s">
        <v>34</v>
      </c>
      <c r="J20" s="33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37</v>
      </c>
      <c r="E22" s="39"/>
      <c r="F22" s="39"/>
      <c r="G22" s="39"/>
      <c r="H22" s="39"/>
      <c r="I22" s="150" t="s">
        <v>31</v>
      </c>
      <c r="J22" s="134" t="str">
        <f>IF('Rekapitulace stavby'!AN16="","",'Rekapitulace stavby'!AN16)</f>
        <v/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50" t="s">
        <v>34</v>
      </c>
      <c r="J23" s="134" t="str">
        <f>IF('Rekapitulace stavby'!AN17="","",'Rekapitulace stavby'!AN17)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39</v>
      </c>
      <c r="E25" s="39"/>
      <c r="F25" s="39"/>
      <c r="G25" s="39"/>
      <c r="H25" s="39"/>
      <c r="I25" s="150" t="s">
        <v>31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50" t="s">
        <v>34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40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6.5" customHeight="1">
      <c r="A29" s="152"/>
      <c r="B29" s="153"/>
      <c r="C29" s="152"/>
      <c r="D29" s="152"/>
      <c r="E29" s="154" t="s">
        <v>41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42</v>
      </c>
      <c r="E32" s="39"/>
      <c r="F32" s="39"/>
      <c r="G32" s="39"/>
      <c r="H32" s="39"/>
      <c r="I32" s="147"/>
      <c r="J32" s="160">
        <f>ROUND(J86,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44</v>
      </c>
      <c r="G34" s="39"/>
      <c r="H34" s="39"/>
      <c r="I34" s="162" t="s">
        <v>43</v>
      </c>
      <c r="J34" s="161" t="s">
        <v>45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46</v>
      </c>
      <c r="E35" s="145" t="s">
        <v>47</v>
      </c>
      <c r="F35" s="164">
        <f>ROUND((SUM(BE86:BE119)),  2)</f>
        <v>0</v>
      </c>
      <c r="G35" s="39"/>
      <c r="H35" s="39"/>
      <c r="I35" s="165">
        <v>0.20999999999999999</v>
      </c>
      <c r="J35" s="164">
        <f>ROUND(((SUM(BE86:BE119))*I35),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48</v>
      </c>
      <c r="F36" s="164">
        <f>ROUND((SUM(BF86:BF119)),  2)</f>
        <v>0</v>
      </c>
      <c r="G36" s="39"/>
      <c r="H36" s="39"/>
      <c r="I36" s="165">
        <v>0.14999999999999999</v>
      </c>
      <c r="J36" s="164">
        <f>ROUND(((SUM(BF86:BF119))*I36),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49</v>
      </c>
      <c r="F37" s="164">
        <f>ROUND((SUM(BG86:BG119)),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50</v>
      </c>
      <c r="F38" s="164">
        <f>ROUND((SUM(BH86:BH119)),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51</v>
      </c>
      <c r="F39" s="164">
        <f>ROUND((SUM(BI86:BI119)),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184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Oprava PZS v úseku Hněvčeves – Butoves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180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1922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182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05-2 - zemní práce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PZS 18,810; 20,026; 0,741; 2,226; 4,018 a 7,814</v>
      </c>
      <c r="G56" s="41"/>
      <c r="H56" s="41"/>
      <c r="I56" s="150" t="s">
        <v>24</v>
      </c>
      <c r="J56" s="73" t="str">
        <f>IF(J14="","",J14)</f>
        <v>7. 10. 2019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37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35</v>
      </c>
      <c r="D59" s="41"/>
      <c r="E59" s="41"/>
      <c r="F59" s="27" t="str">
        <f>IF(E20="","",E20)</f>
        <v>Vyplň údaj</v>
      </c>
      <c r="G59" s="41"/>
      <c r="H59" s="41"/>
      <c r="I59" s="150" t="s">
        <v>39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185</v>
      </c>
      <c r="D61" s="182"/>
      <c r="E61" s="182"/>
      <c r="F61" s="182"/>
      <c r="G61" s="182"/>
      <c r="H61" s="182"/>
      <c r="I61" s="183"/>
      <c r="J61" s="184" t="s">
        <v>186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74</v>
      </c>
      <c r="D63" s="41"/>
      <c r="E63" s="41"/>
      <c r="F63" s="41"/>
      <c r="G63" s="41"/>
      <c r="H63" s="41"/>
      <c r="I63" s="147"/>
      <c r="J63" s="103">
        <f>J86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187</v>
      </c>
    </row>
    <row r="64" hidden="1" s="10" customFormat="1" ht="24.96" customHeight="1">
      <c r="A64" s="10"/>
      <c r="B64" s="230"/>
      <c r="C64" s="231"/>
      <c r="D64" s="232" t="s">
        <v>1057</v>
      </c>
      <c r="E64" s="233"/>
      <c r="F64" s="233"/>
      <c r="G64" s="233"/>
      <c r="H64" s="233"/>
      <c r="I64" s="234"/>
      <c r="J64" s="235">
        <f>J115</f>
        <v>0</v>
      </c>
      <c r="K64" s="231"/>
      <c r="L64" s="23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147"/>
      <c r="J65" s="41"/>
      <c r="K65" s="41"/>
      <c r="L65" s="14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176"/>
      <c r="J66" s="61"/>
      <c r="K66" s="61"/>
      <c r="L66" s="14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/>
    <row r="68" hidden="1"/>
    <row r="69" hidden="1"/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179"/>
      <c r="J70" s="63"/>
      <c r="K70" s="63"/>
      <c r="L70" s="14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3" t="s">
        <v>188</v>
      </c>
      <c r="D71" s="41"/>
      <c r="E71" s="41"/>
      <c r="F71" s="41"/>
      <c r="G71" s="41"/>
      <c r="H71" s="41"/>
      <c r="I71" s="147"/>
      <c r="J71" s="41"/>
      <c r="K71" s="41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147"/>
      <c r="J72" s="41"/>
      <c r="K72" s="4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2" t="s">
        <v>16</v>
      </c>
      <c r="D73" s="41"/>
      <c r="E73" s="41"/>
      <c r="F73" s="41"/>
      <c r="G73" s="41"/>
      <c r="H73" s="41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80" t="str">
        <f>E7</f>
        <v>Oprava PZS v úseku Hněvčeves – Butoves</v>
      </c>
      <c r="F74" s="32"/>
      <c r="G74" s="32"/>
      <c r="H74" s="32"/>
      <c r="I74" s="147"/>
      <c r="J74" s="41"/>
      <c r="K74" s="41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1"/>
      <c r="C75" s="32" t="s">
        <v>180</v>
      </c>
      <c r="D75" s="22"/>
      <c r="E75" s="22"/>
      <c r="F75" s="22"/>
      <c r="G75" s="22"/>
      <c r="H75" s="22"/>
      <c r="I75" s="139"/>
      <c r="J75" s="22"/>
      <c r="K75" s="22"/>
      <c r="L75" s="20"/>
    </row>
    <row r="76" s="2" customFormat="1" ht="16.5" customHeight="1">
      <c r="A76" s="39"/>
      <c r="B76" s="40"/>
      <c r="C76" s="41"/>
      <c r="D76" s="41"/>
      <c r="E76" s="180" t="s">
        <v>1922</v>
      </c>
      <c r="F76" s="41"/>
      <c r="G76" s="41"/>
      <c r="H76" s="41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2" t="s">
        <v>182</v>
      </c>
      <c r="D77" s="41"/>
      <c r="E77" s="41"/>
      <c r="F77" s="41"/>
      <c r="G77" s="41"/>
      <c r="H77" s="41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05-2 - zemní práce</v>
      </c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147"/>
      <c r="J79" s="41"/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2" t="s">
        <v>22</v>
      </c>
      <c r="D80" s="41"/>
      <c r="E80" s="41"/>
      <c r="F80" s="27" t="str">
        <f>F14</f>
        <v>PZS 18,810; 20,026; 0,741; 2,226; 4,018 a 7,814</v>
      </c>
      <c r="G80" s="41"/>
      <c r="H80" s="41"/>
      <c r="I80" s="150" t="s">
        <v>24</v>
      </c>
      <c r="J80" s="73" t="str">
        <f>IF(J14="","",J14)</f>
        <v>7. 10. 2019</v>
      </c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147"/>
      <c r="J81" s="41"/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2" t="s">
        <v>30</v>
      </c>
      <c r="D82" s="41"/>
      <c r="E82" s="41"/>
      <c r="F82" s="27" t="str">
        <f>E17</f>
        <v xml:space="preserve"> </v>
      </c>
      <c r="G82" s="41"/>
      <c r="H82" s="41"/>
      <c r="I82" s="150" t="s">
        <v>37</v>
      </c>
      <c r="J82" s="37" t="str">
        <f>E23</f>
        <v xml:space="preserve"> </v>
      </c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2" t="s">
        <v>35</v>
      </c>
      <c r="D83" s="41"/>
      <c r="E83" s="41"/>
      <c r="F83" s="27" t="str">
        <f>IF(E20="","",E20)</f>
        <v>Vyplň údaj</v>
      </c>
      <c r="G83" s="41"/>
      <c r="H83" s="41"/>
      <c r="I83" s="150" t="s">
        <v>39</v>
      </c>
      <c r="J83" s="37" t="str">
        <f>E26</f>
        <v xml:space="preserve"> </v>
      </c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147"/>
      <c r="J84" s="41"/>
      <c r="K84" s="41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9" customFormat="1" ht="29.28" customHeight="1">
      <c r="A85" s="186"/>
      <c r="B85" s="187"/>
      <c r="C85" s="188" t="s">
        <v>189</v>
      </c>
      <c r="D85" s="189" t="s">
        <v>61</v>
      </c>
      <c r="E85" s="189" t="s">
        <v>57</v>
      </c>
      <c r="F85" s="189" t="s">
        <v>58</v>
      </c>
      <c r="G85" s="189" t="s">
        <v>190</v>
      </c>
      <c r="H85" s="189" t="s">
        <v>191</v>
      </c>
      <c r="I85" s="190" t="s">
        <v>192</v>
      </c>
      <c r="J85" s="189" t="s">
        <v>186</v>
      </c>
      <c r="K85" s="191" t="s">
        <v>193</v>
      </c>
      <c r="L85" s="192"/>
      <c r="M85" s="93" t="s">
        <v>32</v>
      </c>
      <c r="N85" s="94" t="s">
        <v>46</v>
      </c>
      <c r="O85" s="94" t="s">
        <v>194</v>
      </c>
      <c r="P85" s="94" t="s">
        <v>195</v>
      </c>
      <c r="Q85" s="94" t="s">
        <v>196</v>
      </c>
      <c r="R85" s="94" t="s">
        <v>197</v>
      </c>
      <c r="S85" s="94" t="s">
        <v>198</v>
      </c>
      <c r="T85" s="95" t="s">
        <v>199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200</v>
      </c>
      <c r="D86" s="41"/>
      <c r="E86" s="41"/>
      <c r="F86" s="41"/>
      <c r="G86" s="41"/>
      <c r="H86" s="41"/>
      <c r="I86" s="147"/>
      <c r="J86" s="193">
        <f>BK86</f>
        <v>0</v>
      </c>
      <c r="K86" s="41"/>
      <c r="L86" s="45"/>
      <c r="M86" s="96"/>
      <c r="N86" s="194"/>
      <c r="O86" s="97"/>
      <c r="P86" s="195">
        <f>P87+SUM(P88:P115)</f>
        <v>0</v>
      </c>
      <c r="Q86" s="97"/>
      <c r="R86" s="195">
        <f>R87+SUM(R88:R115)</f>
        <v>1.0571624000000002</v>
      </c>
      <c r="S86" s="97"/>
      <c r="T86" s="196">
        <f>T87+SUM(T88:T115)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7" t="s">
        <v>75</v>
      </c>
      <c r="AU86" s="17" t="s">
        <v>187</v>
      </c>
      <c r="BK86" s="197">
        <f>BK87+SUM(BK88:BK115)</f>
        <v>0</v>
      </c>
    </row>
    <row r="87" s="2" customFormat="1" ht="16.5" customHeight="1">
      <c r="A87" s="39"/>
      <c r="B87" s="40"/>
      <c r="C87" s="198" t="s">
        <v>83</v>
      </c>
      <c r="D87" s="198" t="s">
        <v>201</v>
      </c>
      <c r="E87" s="199" t="s">
        <v>1058</v>
      </c>
      <c r="F87" s="200" t="s">
        <v>1059</v>
      </c>
      <c r="G87" s="201" t="s">
        <v>239</v>
      </c>
      <c r="H87" s="202">
        <v>72</v>
      </c>
      <c r="I87" s="203"/>
      <c r="J87" s="204">
        <f>ROUND(I87*H87,2)</f>
        <v>0</v>
      </c>
      <c r="K87" s="200" t="s">
        <v>1060</v>
      </c>
      <c r="L87" s="205"/>
      <c r="M87" s="206" t="s">
        <v>32</v>
      </c>
      <c r="N87" s="207" t="s">
        <v>47</v>
      </c>
      <c r="O87" s="85"/>
      <c r="P87" s="208">
        <f>O87*H87</f>
        <v>0</v>
      </c>
      <c r="Q87" s="208">
        <v>0.0087500000000000008</v>
      </c>
      <c r="R87" s="208">
        <f>Q87*H87</f>
        <v>0.63000000000000012</v>
      </c>
      <c r="S87" s="208">
        <v>0</v>
      </c>
      <c r="T87" s="209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0" t="s">
        <v>213</v>
      </c>
      <c r="AT87" s="210" t="s">
        <v>201</v>
      </c>
      <c r="AU87" s="210" t="s">
        <v>76</v>
      </c>
      <c r="AY87" s="17" t="s">
        <v>206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17" t="s">
        <v>83</v>
      </c>
      <c r="BK87" s="211">
        <f>ROUND(I87*H87,2)</f>
        <v>0</v>
      </c>
      <c r="BL87" s="17" t="s">
        <v>214</v>
      </c>
      <c r="BM87" s="210" t="s">
        <v>2128</v>
      </c>
    </row>
    <row r="88" s="2" customFormat="1" ht="16.5" customHeight="1">
      <c r="A88" s="39"/>
      <c r="B88" s="40"/>
      <c r="C88" s="198" t="s">
        <v>85</v>
      </c>
      <c r="D88" s="198" t="s">
        <v>201</v>
      </c>
      <c r="E88" s="199" t="s">
        <v>1062</v>
      </c>
      <c r="F88" s="200" t="s">
        <v>1063</v>
      </c>
      <c r="G88" s="201" t="s">
        <v>1064</v>
      </c>
      <c r="H88" s="202">
        <v>0.16</v>
      </c>
      <c r="I88" s="203"/>
      <c r="J88" s="204">
        <f>ROUND(I88*H88,2)</f>
        <v>0</v>
      </c>
      <c r="K88" s="200" t="s">
        <v>1060</v>
      </c>
      <c r="L88" s="205"/>
      <c r="M88" s="206" t="s">
        <v>32</v>
      </c>
      <c r="N88" s="207" t="s">
        <v>47</v>
      </c>
      <c r="O88" s="85"/>
      <c r="P88" s="208">
        <f>O88*H88</f>
        <v>0</v>
      </c>
      <c r="Q88" s="208">
        <v>0.016500000000000001</v>
      </c>
      <c r="R88" s="208">
        <f>Q88*H88</f>
        <v>0.00264</v>
      </c>
      <c r="S88" s="208">
        <v>0</v>
      </c>
      <c r="T88" s="20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0" t="s">
        <v>213</v>
      </c>
      <c r="AT88" s="210" t="s">
        <v>201</v>
      </c>
      <c r="AU88" s="210" t="s">
        <v>76</v>
      </c>
      <c r="AY88" s="17" t="s">
        <v>206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7" t="s">
        <v>83</v>
      </c>
      <c r="BK88" s="211">
        <f>ROUND(I88*H88,2)</f>
        <v>0</v>
      </c>
      <c r="BL88" s="17" t="s">
        <v>214</v>
      </c>
      <c r="BM88" s="210" t="s">
        <v>2129</v>
      </c>
    </row>
    <row r="89" s="2" customFormat="1" ht="16.5" customHeight="1">
      <c r="A89" s="39"/>
      <c r="B89" s="40"/>
      <c r="C89" s="198" t="s">
        <v>216</v>
      </c>
      <c r="D89" s="198" t="s">
        <v>201</v>
      </c>
      <c r="E89" s="199" t="s">
        <v>1066</v>
      </c>
      <c r="F89" s="200" t="s">
        <v>1067</v>
      </c>
      <c r="G89" s="201" t="s">
        <v>1064</v>
      </c>
      <c r="H89" s="202">
        <v>0.080000000000000002</v>
      </c>
      <c r="I89" s="203"/>
      <c r="J89" s="204">
        <f>ROUND(I89*H89,2)</f>
        <v>0</v>
      </c>
      <c r="K89" s="200" t="s">
        <v>1060</v>
      </c>
      <c r="L89" s="205"/>
      <c r="M89" s="206" t="s">
        <v>32</v>
      </c>
      <c r="N89" s="207" t="s">
        <v>47</v>
      </c>
      <c r="O89" s="85"/>
      <c r="P89" s="208">
        <f>O89*H89</f>
        <v>0</v>
      </c>
      <c r="Q89" s="208">
        <v>0.0042300000000000003</v>
      </c>
      <c r="R89" s="208">
        <f>Q89*H89</f>
        <v>0.00033840000000000004</v>
      </c>
      <c r="S89" s="208">
        <v>0</v>
      </c>
      <c r="T89" s="209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0" t="s">
        <v>213</v>
      </c>
      <c r="AT89" s="210" t="s">
        <v>201</v>
      </c>
      <c r="AU89" s="210" t="s">
        <v>76</v>
      </c>
      <c r="AY89" s="17" t="s">
        <v>206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7" t="s">
        <v>83</v>
      </c>
      <c r="BK89" s="211">
        <f>ROUND(I89*H89,2)</f>
        <v>0</v>
      </c>
      <c r="BL89" s="17" t="s">
        <v>214</v>
      </c>
      <c r="BM89" s="210" t="s">
        <v>2130</v>
      </c>
    </row>
    <row r="90" s="2" customFormat="1" ht="16.5" customHeight="1">
      <c r="A90" s="39"/>
      <c r="B90" s="40"/>
      <c r="C90" s="198" t="s">
        <v>220</v>
      </c>
      <c r="D90" s="198" t="s">
        <v>201</v>
      </c>
      <c r="E90" s="199" t="s">
        <v>1069</v>
      </c>
      <c r="F90" s="200" t="s">
        <v>1070</v>
      </c>
      <c r="G90" s="201" t="s">
        <v>239</v>
      </c>
      <c r="H90" s="202">
        <v>12</v>
      </c>
      <c r="I90" s="203"/>
      <c r="J90" s="204">
        <f>ROUND(I90*H90,2)</f>
        <v>0</v>
      </c>
      <c r="K90" s="200" t="s">
        <v>1060</v>
      </c>
      <c r="L90" s="205"/>
      <c r="M90" s="206" t="s">
        <v>32</v>
      </c>
      <c r="N90" s="207" t="s">
        <v>47</v>
      </c>
      <c r="O90" s="85"/>
      <c r="P90" s="208">
        <f>O90*H90</f>
        <v>0</v>
      </c>
      <c r="Q90" s="208">
        <v>0.0037000000000000002</v>
      </c>
      <c r="R90" s="208">
        <f>Q90*H90</f>
        <v>0.044400000000000002</v>
      </c>
      <c r="S90" s="208">
        <v>0</v>
      </c>
      <c r="T90" s="20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0" t="s">
        <v>213</v>
      </c>
      <c r="AT90" s="210" t="s">
        <v>201</v>
      </c>
      <c r="AU90" s="210" t="s">
        <v>76</v>
      </c>
      <c r="AY90" s="17" t="s">
        <v>206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7" t="s">
        <v>83</v>
      </c>
      <c r="BK90" s="211">
        <f>ROUND(I90*H90,2)</f>
        <v>0</v>
      </c>
      <c r="BL90" s="17" t="s">
        <v>214</v>
      </c>
      <c r="BM90" s="210" t="s">
        <v>2131</v>
      </c>
    </row>
    <row r="91" s="2" customFormat="1" ht="16.5" customHeight="1">
      <c r="A91" s="39"/>
      <c r="B91" s="40"/>
      <c r="C91" s="198" t="s">
        <v>224</v>
      </c>
      <c r="D91" s="198" t="s">
        <v>201</v>
      </c>
      <c r="E91" s="199" t="s">
        <v>1072</v>
      </c>
      <c r="F91" s="200" t="s">
        <v>1073</v>
      </c>
      <c r="G91" s="201" t="s">
        <v>478</v>
      </c>
      <c r="H91" s="202">
        <v>2</v>
      </c>
      <c r="I91" s="203"/>
      <c r="J91" s="204">
        <f>ROUND(I91*H91,2)</f>
        <v>0</v>
      </c>
      <c r="K91" s="200" t="s">
        <v>1060</v>
      </c>
      <c r="L91" s="205"/>
      <c r="M91" s="206" t="s">
        <v>32</v>
      </c>
      <c r="N91" s="207" t="s">
        <v>47</v>
      </c>
      <c r="O91" s="85"/>
      <c r="P91" s="208">
        <f>O91*H91</f>
        <v>0</v>
      </c>
      <c r="Q91" s="208">
        <v>0.001</v>
      </c>
      <c r="R91" s="208">
        <f>Q91*H91</f>
        <v>0.002</v>
      </c>
      <c r="S91" s="208">
        <v>0</v>
      </c>
      <c r="T91" s="20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0" t="s">
        <v>213</v>
      </c>
      <c r="AT91" s="210" t="s">
        <v>201</v>
      </c>
      <c r="AU91" s="210" t="s">
        <v>76</v>
      </c>
      <c r="AY91" s="17" t="s">
        <v>206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7" t="s">
        <v>83</v>
      </c>
      <c r="BK91" s="211">
        <f>ROUND(I91*H91,2)</f>
        <v>0</v>
      </c>
      <c r="BL91" s="17" t="s">
        <v>214</v>
      </c>
      <c r="BM91" s="210" t="s">
        <v>2132</v>
      </c>
    </row>
    <row r="92" s="2" customFormat="1" ht="16.5" customHeight="1">
      <c r="A92" s="39"/>
      <c r="B92" s="40"/>
      <c r="C92" s="216" t="s">
        <v>228</v>
      </c>
      <c r="D92" s="216" t="s">
        <v>627</v>
      </c>
      <c r="E92" s="217" t="s">
        <v>1083</v>
      </c>
      <c r="F92" s="218" t="s">
        <v>1084</v>
      </c>
      <c r="G92" s="219" t="s">
        <v>239</v>
      </c>
      <c r="H92" s="220">
        <v>100</v>
      </c>
      <c r="I92" s="221"/>
      <c r="J92" s="222">
        <f>ROUND(I92*H92,2)</f>
        <v>0</v>
      </c>
      <c r="K92" s="218" t="s">
        <v>1060</v>
      </c>
      <c r="L92" s="45"/>
      <c r="M92" s="223" t="s">
        <v>32</v>
      </c>
      <c r="N92" s="224" t="s">
        <v>47</v>
      </c>
      <c r="O92" s="85"/>
      <c r="P92" s="208">
        <f>O92*H92</f>
        <v>0</v>
      </c>
      <c r="Q92" s="208">
        <v>0.00055000000000000003</v>
      </c>
      <c r="R92" s="208">
        <f>Q92*H92</f>
        <v>0.055</v>
      </c>
      <c r="S92" s="208">
        <v>0</v>
      </c>
      <c r="T92" s="20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0" t="s">
        <v>83</v>
      </c>
      <c r="AT92" s="210" t="s">
        <v>627</v>
      </c>
      <c r="AU92" s="210" t="s">
        <v>76</v>
      </c>
      <c r="AY92" s="17" t="s">
        <v>206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7" t="s">
        <v>83</v>
      </c>
      <c r="BK92" s="211">
        <f>ROUND(I92*H92,2)</f>
        <v>0</v>
      </c>
      <c r="BL92" s="17" t="s">
        <v>83</v>
      </c>
      <c r="BM92" s="210" t="s">
        <v>2133</v>
      </c>
    </row>
    <row r="93" s="2" customFormat="1">
      <c r="A93" s="39"/>
      <c r="B93" s="40"/>
      <c r="C93" s="41"/>
      <c r="D93" s="212" t="s">
        <v>931</v>
      </c>
      <c r="E93" s="41"/>
      <c r="F93" s="213" t="s">
        <v>1086</v>
      </c>
      <c r="G93" s="41"/>
      <c r="H93" s="41"/>
      <c r="I93" s="147"/>
      <c r="J93" s="41"/>
      <c r="K93" s="41"/>
      <c r="L93" s="45"/>
      <c r="M93" s="214"/>
      <c r="N93" s="215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7" t="s">
        <v>931</v>
      </c>
      <c r="AU93" s="17" t="s">
        <v>76</v>
      </c>
    </row>
    <row r="94" s="2" customFormat="1" ht="16.5" customHeight="1">
      <c r="A94" s="39"/>
      <c r="B94" s="40"/>
      <c r="C94" s="216" t="s">
        <v>232</v>
      </c>
      <c r="D94" s="216" t="s">
        <v>627</v>
      </c>
      <c r="E94" s="217" t="s">
        <v>1087</v>
      </c>
      <c r="F94" s="218" t="s">
        <v>1088</v>
      </c>
      <c r="G94" s="219" t="s">
        <v>239</v>
      </c>
      <c r="H94" s="220">
        <v>100</v>
      </c>
      <c r="I94" s="221"/>
      <c r="J94" s="222">
        <f>ROUND(I94*H94,2)</f>
        <v>0</v>
      </c>
      <c r="K94" s="218" t="s">
        <v>1060</v>
      </c>
      <c r="L94" s="45"/>
      <c r="M94" s="223" t="s">
        <v>32</v>
      </c>
      <c r="N94" s="224" t="s">
        <v>47</v>
      </c>
      <c r="O94" s="85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0" t="s">
        <v>83</v>
      </c>
      <c r="AT94" s="210" t="s">
        <v>627</v>
      </c>
      <c r="AU94" s="210" t="s">
        <v>76</v>
      </c>
      <c r="AY94" s="17" t="s">
        <v>206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7" t="s">
        <v>83</v>
      </c>
      <c r="BK94" s="211">
        <f>ROUND(I94*H94,2)</f>
        <v>0</v>
      </c>
      <c r="BL94" s="17" t="s">
        <v>83</v>
      </c>
      <c r="BM94" s="210" t="s">
        <v>2134</v>
      </c>
    </row>
    <row r="95" s="2" customFormat="1">
      <c r="A95" s="39"/>
      <c r="B95" s="40"/>
      <c r="C95" s="41"/>
      <c r="D95" s="212" t="s">
        <v>931</v>
      </c>
      <c r="E95" s="41"/>
      <c r="F95" s="213" t="s">
        <v>1086</v>
      </c>
      <c r="G95" s="41"/>
      <c r="H95" s="41"/>
      <c r="I95" s="147"/>
      <c r="J95" s="41"/>
      <c r="K95" s="41"/>
      <c r="L95" s="45"/>
      <c r="M95" s="214"/>
      <c r="N95" s="215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7" t="s">
        <v>931</v>
      </c>
      <c r="AU95" s="17" t="s">
        <v>76</v>
      </c>
    </row>
    <row r="96" s="2" customFormat="1" ht="24" customHeight="1">
      <c r="A96" s="39"/>
      <c r="B96" s="40"/>
      <c r="C96" s="216" t="s">
        <v>236</v>
      </c>
      <c r="D96" s="216" t="s">
        <v>627</v>
      </c>
      <c r="E96" s="217" t="s">
        <v>1090</v>
      </c>
      <c r="F96" s="218" t="s">
        <v>1091</v>
      </c>
      <c r="G96" s="219" t="s">
        <v>1092</v>
      </c>
      <c r="H96" s="220">
        <v>10</v>
      </c>
      <c r="I96" s="221"/>
      <c r="J96" s="222">
        <f>ROUND(I96*H96,2)</f>
        <v>0</v>
      </c>
      <c r="K96" s="218" t="s">
        <v>1060</v>
      </c>
      <c r="L96" s="45"/>
      <c r="M96" s="223" t="s">
        <v>32</v>
      </c>
      <c r="N96" s="224" t="s">
        <v>47</v>
      </c>
      <c r="O96" s="85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0" t="s">
        <v>220</v>
      </c>
      <c r="AT96" s="210" t="s">
        <v>627</v>
      </c>
      <c r="AU96" s="210" t="s">
        <v>76</v>
      </c>
      <c r="AY96" s="17" t="s">
        <v>206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7" t="s">
        <v>83</v>
      </c>
      <c r="BK96" s="211">
        <f>ROUND(I96*H96,2)</f>
        <v>0</v>
      </c>
      <c r="BL96" s="17" t="s">
        <v>220</v>
      </c>
      <c r="BM96" s="210" t="s">
        <v>2135</v>
      </c>
    </row>
    <row r="97" s="2" customFormat="1">
      <c r="A97" s="39"/>
      <c r="B97" s="40"/>
      <c r="C97" s="41"/>
      <c r="D97" s="212" t="s">
        <v>931</v>
      </c>
      <c r="E97" s="41"/>
      <c r="F97" s="213" t="s">
        <v>1094</v>
      </c>
      <c r="G97" s="41"/>
      <c r="H97" s="41"/>
      <c r="I97" s="147"/>
      <c r="J97" s="41"/>
      <c r="K97" s="41"/>
      <c r="L97" s="45"/>
      <c r="M97" s="214"/>
      <c r="N97" s="215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7" t="s">
        <v>931</v>
      </c>
      <c r="AU97" s="17" t="s">
        <v>76</v>
      </c>
    </row>
    <row r="98" s="2" customFormat="1" ht="24" customHeight="1">
      <c r="A98" s="39"/>
      <c r="B98" s="40"/>
      <c r="C98" s="216" t="s">
        <v>241</v>
      </c>
      <c r="D98" s="216" t="s">
        <v>627</v>
      </c>
      <c r="E98" s="217" t="s">
        <v>1095</v>
      </c>
      <c r="F98" s="218" t="s">
        <v>1096</v>
      </c>
      <c r="G98" s="219" t="s">
        <v>1092</v>
      </c>
      <c r="H98" s="220">
        <v>10</v>
      </c>
      <c r="I98" s="221"/>
      <c r="J98" s="222">
        <f>ROUND(I98*H98,2)</f>
        <v>0</v>
      </c>
      <c r="K98" s="218" t="s">
        <v>1060</v>
      </c>
      <c r="L98" s="45"/>
      <c r="M98" s="223" t="s">
        <v>32</v>
      </c>
      <c r="N98" s="224" t="s">
        <v>47</v>
      </c>
      <c r="O98" s="85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0" t="s">
        <v>220</v>
      </c>
      <c r="AT98" s="210" t="s">
        <v>627</v>
      </c>
      <c r="AU98" s="210" t="s">
        <v>76</v>
      </c>
      <c r="AY98" s="17" t="s">
        <v>206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7" t="s">
        <v>83</v>
      </c>
      <c r="BK98" s="211">
        <f>ROUND(I98*H98,2)</f>
        <v>0</v>
      </c>
      <c r="BL98" s="17" t="s">
        <v>220</v>
      </c>
      <c r="BM98" s="210" t="s">
        <v>2136</v>
      </c>
    </row>
    <row r="99" s="2" customFormat="1">
      <c r="A99" s="39"/>
      <c r="B99" s="40"/>
      <c r="C99" s="41"/>
      <c r="D99" s="212" t="s">
        <v>931</v>
      </c>
      <c r="E99" s="41"/>
      <c r="F99" s="213" t="s">
        <v>1094</v>
      </c>
      <c r="G99" s="41"/>
      <c r="H99" s="41"/>
      <c r="I99" s="147"/>
      <c r="J99" s="41"/>
      <c r="K99" s="41"/>
      <c r="L99" s="45"/>
      <c r="M99" s="214"/>
      <c r="N99" s="215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7" t="s">
        <v>931</v>
      </c>
      <c r="AU99" s="17" t="s">
        <v>76</v>
      </c>
    </row>
    <row r="100" s="2" customFormat="1" ht="24" customHeight="1">
      <c r="A100" s="39"/>
      <c r="B100" s="40"/>
      <c r="C100" s="216" t="s">
        <v>245</v>
      </c>
      <c r="D100" s="216" t="s">
        <v>627</v>
      </c>
      <c r="E100" s="217" t="s">
        <v>1098</v>
      </c>
      <c r="F100" s="218" t="s">
        <v>1099</v>
      </c>
      <c r="G100" s="219" t="s">
        <v>1092</v>
      </c>
      <c r="H100" s="220">
        <v>1180.8</v>
      </c>
      <c r="I100" s="221"/>
      <c r="J100" s="222">
        <f>ROUND(I100*H100,2)</f>
        <v>0</v>
      </c>
      <c r="K100" s="218" t="s">
        <v>1060</v>
      </c>
      <c r="L100" s="45"/>
      <c r="M100" s="223" t="s">
        <v>32</v>
      </c>
      <c r="N100" s="224" t="s">
        <v>47</v>
      </c>
      <c r="O100" s="85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0" t="s">
        <v>220</v>
      </c>
      <c r="AT100" s="210" t="s">
        <v>627</v>
      </c>
      <c r="AU100" s="210" t="s">
        <v>76</v>
      </c>
      <c r="AY100" s="17" t="s">
        <v>206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7" t="s">
        <v>83</v>
      </c>
      <c r="BK100" s="211">
        <f>ROUND(I100*H100,2)</f>
        <v>0</v>
      </c>
      <c r="BL100" s="17" t="s">
        <v>220</v>
      </c>
      <c r="BM100" s="210" t="s">
        <v>2137</v>
      </c>
    </row>
    <row r="101" s="2" customFormat="1">
      <c r="A101" s="39"/>
      <c r="B101" s="40"/>
      <c r="C101" s="41"/>
      <c r="D101" s="212" t="s">
        <v>931</v>
      </c>
      <c r="E101" s="41"/>
      <c r="F101" s="213" t="s">
        <v>1101</v>
      </c>
      <c r="G101" s="41"/>
      <c r="H101" s="41"/>
      <c r="I101" s="147"/>
      <c r="J101" s="41"/>
      <c r="K101" s="41"/>
      <c r="L101" s="45"/>
      <c r="M101" s="214"/>
      <c r="N101" s="215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7" t="s">
        <v>931</v>
      </c>
      <c r="AU101" s="17" t="s">
        <v>76</v>
      </c>
    </row>
    <row r="102" s="11" customFormat="1">
      <c r="A102" s="11"/>
      <c r="B102" s="237"/>
      <c r="C102" s="238"/>
      <c r="D102" s="212" t="s">
        <v>1102</v>
      </c>
      <c r="E102" s="239" t="s">
        <v>32</v>
      </c>
      <c r="F102" s="240" t="s">
        <v>2138</v>
      </c>
      <c r="G102" s="238"/>
      <c r="H102" s="241">
        <v>1180.8</v>
      </c>
      <c r="I102" s="242"/>
      <c r="J102" s="238"/>
      <c r="K102" s="238"/>
      <c r="L102" s="243"/>
      <c r="M102" s="244"/>
      <c r="N102" s="245"/>
      <c r="O102" s="245"/>
      <c r="P102" s="245"/>
      <c r="Q102" s="245"/>
      <c r="R102" s="245"/>
      <c r="S102" s="245"/>
      <c r="T102" s="246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T102" s="247" t="s">
        <v>1102</v>
      </c>
      <c r="AU102" s="247" t="s">
        <v>76</v>
      </c>
      <c r="AV102" s="11" t="s">
        <v>85</v>
      </c>
      <c r="AW102" s="11" t="s">
        <v>38</v>
      </c>
      <c r="AX102" s="11" t="s">
        <v>83</v>
      </c>
      <c r="AY102" s="247" t="s">
        <v>206</v>
      </c>
    </row>
    <row r="103" s="2" customFormat="1" ht="24" customHeight="1">
      <c r="A103" s="39"/>
      <c r="B103" s="40"/>
      <c r="C103" s="216" t="s">
        <v>249</v>
      </c>
      <c r="D103" s="216" t="s">
        <v>627</v>
      </c>
      <c r="E103" s="217" t="s">
        <v>1106</v>
      </c>
      <c r="F103" s="218" t="s">
        <v>1107</v>
      </c>
      <c r="G103" s="219" t="s">
        <v>1092</v>
      </c>
      <c r="H103" s="220">
        <v>1180</v>
      </c>
      <c r="I103" s="221"/>
      <c r="J103" s="222">
        <f>ROUND(I103*H103,2)</f>
        <v>0</v>
      </c>
      <c r="K103" s="218" t="s">
        <v>1060</v>
      </c>
      <c r="L103" s="45"/>
      <c r="M103" s="223" t="s">
        <v>32</v>
      </c>
      <c r="N103" s="224" t="s">
        <v>47</v>
      </c>
      <c r="O103" s="85"/>
      <c r="P103" s="208">
        <f>O103*H103</f>
        <v>0</v>
      </c>
      <c r="Q103" s="208">
        <v>0</v>
      </c>
      <c r="R103" s="208">
        <f>Q103*H103</f>
        <v>0</v>
      </c>
      <c r="S103" s="208">
        <v>0</v>
      </c>
      <c r="T103" s="20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0" t="s">
        <v>220</v>
      </c>
      <c r="AT103" s="210" t="s">
        <v>627</v>
      </c>
      <c r="AU103" s="210" t="s">
        <v>76</v>
      </c>
      <c r="AY103" s="17" t="s">
        <v>206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7" t="s">
        <v>83</v>
      </c>
      <c r="BK103" s="211">
        <f>ROUND(I103*H103,2)</f>
        <v>0</v>
      </c>
      <c r="BL103" s="17" t="s">
        <v>220</v>
      </c>
      <c r="BM103" s="210" t="s">
        <v>2139</v>
      </c>
    </row>
    <row r="104" s="2" customFormat="1">
      <c r="A104" s="39"/>
      <c r="B104" s="40"/>
      <c r="C104" s="41"/>
      <c r="D104" s="212" t="s">
        <v>931</v>
      </c>
      <c r="E104" s="41"/>
      <c r="F104" s="213" t="s">
        <v>1101</v>
      </c>
      <c r="G104" s="41"/>
      <c r="H104" s="41"/>
      <c r="I104" s="147"/>
      <c r="J104" s="41"/>
      <c r="K104" s="41"/>
      <c r="L104" s="45"/>
      <c r="M104" s="214"/>
      <c r="N104" s="215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7" t="s">
        <v>931</v>
      </c>
      <c r="AU104" s="17" t="s">
        <v>76</v>
      </c>
    </row>
    <row r="105" s="2" customFormat="1" ht="24" customHeight="1">
      <c r="A105" s="39"/>
      <c r="B105" s="40"/>
      <c r="C105" s="216" t="s">
        <v>253</v>
      </c>
      <c r="D105" s="216" t="s">
        <v>627</v>
      </c>
      <c r="E105" s="217" t="s">
        <v>1109</v>
      </c>
      <c r="F105" s="218" t="s">
        <v>1110</v>
      </c>
      <c r="G105" s="219" t="s">
        <v>1092</v>
      </c>
      <c r="H105" s="220">
        <v>1200</v>
      </c>
      <c r="I105" s="221"/>
      <c r="J105" s="222">
        <f>ROUND(I105*H105,2)</f>
        <v>0</v>
      </c>
      <c r="K105" s="218" t="s">
        <v>1060</v>
      </c>
      <c r="L105" s="45"/>
      <c r="M105" s="223" t="s">
        <v>32</v>
      </c>
      <c r="N105" s="224" t="s">
        <v>47</v>
      </c>
      <c r="O105" s="85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0" t="s">
        <v>220</v>
      </c>
      <c r="AT105" s="210" t="s">
        <v>627</v>
      </c>
      <c r="AU105" s="210" t="s">
        <v>76</v>
      </c>
      <c r="AY105" s="17" t="s">
        <v>206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7" t="s">
        <v>83</v>
      </c>
      <c r="BK105" s="211">
        <f>ROUND(I105*H105,2)</f>
        <v>0</v>
      </c>
      <c r="BL105" s="17" t="s">
        <v>220</v>
      </c>
      <c r="BM105" s="210" t="s">
        <v>2140</v>
      </c>
    </row>
    <row r="106" s="2" customFormat="1">
      <c r="A106" s="39"/>
      <c r="B106" s="40"/>
      <c r="C106" s="41"/>
      <c r="D106" s="212" t="s">
        <v>931</v>
      </c>
      <c r="E106" s="41"/>
      <c r="F106" s="213" t="s">
        <v>1112</v>
      </c>
      <c r="G106" s="41"/>
      <c r="H106" s="41"/>
      <c r="I106" s="147"/>
      <c r="J106" s="41"/>
      <c r="K106" s="41"/>
      <c r="L106" s="45"/>
      <c r="M106" s="214"/>
      <c r="N106" s="215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7" t="s">
        <v>931</v>
      </c>
      <c r="AU106" s="17" t="s">
        <v>76</v>
      </c>
    </row>
    <row r="107" s="2" customFormat="1" ht="24" customHeight="1">
      <c r="A107" s="39"/>
      <c r="B107" s="40"/>
      <c r="C107" s="216" t="s">
        <v>257</v>
      </c>
      <c r="D107" s="216" t="s">
        <v>627</v>
      </c>
      <c r="E107" s="217" t="s">
        <v>1121</v>
      </c>
      <c r="F107" s="218" t="s">
        <v>1122</v>
      </c>
      <c r="G107" s="219" t="s">
        <v>344</v>
      </c>
      <c r="H107" s="220">
        <v>5200</v>
      </c>
      <c r="I107" s="221"/>
      <c r="J107" s="222">
        <f>ROUND(I107*H107,2)</f>
        <v>0</v>
      </c>
      <c r="K107" s="218" t="s">
        <v>1060</v>
      </c>
      <c r="L107" s="45"/>
      <c r="M107" s="223" t="s">
        <v>32</v>
      </c>
      <c r="N107" s="224" t="s">
        <v>47</v>
      </c>
      <c r="O107" s="85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0" t="s">
        <v>220</v>
      </c>
      <c r="AT107" s="210" t="s">
        <v>627</v>
      </c>
      <c r="AU107" s="210" t="s">
        <v>76</v>
      </c>
      <c r="AY107" s="17" t="s">
        <v>206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7" t="s">
        <v>83</v>
      </c>
      <c r="BK107" s="211">
        <f>ROUND(I107*H107,2)</f>
        <v>0</v>
      </c>
      <c r="BL107" s="17" t="s">
        <v>220</v>
      </c>
      <c r="BM107" s="210" t="s">
        <v>2141</v>
      </c>
    </row>
    <row r="108" s="2" customFormat="1">
      <c r="A108" s="39"/>
      <c r="B108" s="40"/>
      <c r="C108" s="41"/>
      <c r="D108" s="212" t="s">
        <v>931</v>
      </c>
      <c r="E108" s="41"/>
      <c r="F108" s="213" t="s">
        <v>1124</v>
      </c>
      <c r="G108" s="41"/>
      <c r="H108" s="41"/>
      <c r="I108" s="147"/>
      <c r="J108" s="41"/>
      <c r="K108" s="41"/>
      <c r="L108" s="45"/>
      <c r="M108" s="214"/>
      <c r="N108" s="215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7" t="s">
        <v>931</v>
      </c>
      <c r="AU108" s="17" t="s">
        <v>76</v>
      </c>
    </row>
    <row r="109" s="2" customFormat="1" ht="16.5" customHeight="1">
      <c r="A109" s="39"/>
      <c r="B109" s="40"/>
      <c r="C109" s="216" t="s">
        <v>261</v>
      </c>
      <c r="D109" s="216" t="s">
        <v>627</v>
      </c>
      <c r="E109" s="217" t="s">
        <v>1078</v>
      </c>
      <c r="F109" s="218" t="s">
        <v>1079</v>
      </c>
      <c r="G109" s="219" t="s">
        <v>1080</v>
      </c>
      <c r="H109" s="220">
        <v>3.1800000000000002</v>
      </c>
      <c r="I109" s="221"/>
      <c r="J109" s="222">
        <f>ROUND(I109*H109,2)</f>
        <v>0</v>
      </c>
      <c r="K109" s="218" t="s">
        <v>1060</v>
      </c>
      <c r="L109" s="45"/>
      <c r="M109" s="223" t="s">
        <v>32</v>
      </c>
      <c r="N109" s="224" t="s">
        <v>47</v>
      </c>
      <c r="O109" s="85"/>
      <c r="P109" s="208">
        <f>O109*H109</f>
        <v>0</v>
      </c>
      <c r="Q109" s="208">
        <v>0.0088000000000000005</v>
      </c>
      <c r="R109" s="208">
        <f>Q109*H109</f>
        <v>0.027984000000000002</v>
      </c>
      <c r="S109" s="208">
        <v>0</v>
      </c>
      <c r="T109" s="20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0" t="s">
        <v>682</v>
      </c>
      <c r="AT109" s="210" t="s">
        <v>627</v>
      </c>
      <c r="AU109" s="210" t="s">
        <v>76</v>
      </c>
      <c r="AY109" s="17" t="s">
        <v>206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7" t="s">
        <v>83</v>
      </c>
      <c r="BK109" s="211">
        <f>ROUND(I109*H109,2)</f>
        <v>0</v>
      </c>
      <c r="BL109" s="17" t="s">
        <v>682</v>
      </c>
      <c r="BM109" s="210" t="s">
        <v>2142</v>
      </c>
    </row>
    <row r="110" s="2" customFormat="1">
      <c r="A110" s="39"/>
      <c r="B110" s="40"/>
      <c r="C110" s="41"/>
      <c r="D110" s="212" t="s">
        <v>931</v>
      </c>
      <c r="E110" s="41"/>
      <c r="F110" s="213" t="s">
        <v>1082</v>
      </c>
      <c r="G110" s="41"/>
      <c r="H110" s="41"/>
      <c r="I110" s="147"/>
      <c r="J110" s="41"/>
      <c r="K110" s="41"/>
      <c r="L110" s="45"/>
      <c r="M110" s="214"/>
      <c r="N110" s="215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7" t="s">
        <v>931</v>
      </c>
      <c r="AU110" s="17" t="s">
        <v>76</v>
      </c>
    </row>
    <row r="111" s="2" customFormat="1" ht="48" customHeight="1">
      <c r="A111" s="39"/>
      <c r="B111" s="40"/>
      <c r="C111" s="216" t="s">
        <v>8</v>
      </c>
      <c r="D111" s="216" t="s">
        <v>627</v>
      </c>
      <c r="E111" s="217" t="s">
        <v>1117</v>
      </c>
      <c r="F111" s="218" t="s">
        <v>1118</v>
      </c>
      <c r="G111" s="219" t="s">
        <v>204</v>
      </c>
      <c r="H111" s="220">
        <v>8</v>
      </c>
      <c r="I111" s="221"/>
      <c r="J111" s="222">
        <f>ROUND(I111*H111,2)</f>
        <v>0</v>
      </c>
      <c r="K111" s="218" t="s">
        <v>1060</v>
      </c>
      <c r="L111" s="45"/>
      <c r="M111" s="223" t="s">
        <v>32</v>
      </c>
      <c r="N111" s="224" t="s">
        <v>47</v>
      </c>
      <c r="O111" s="85"/>
      <c r="P111" s="208">
        <f>O111*H111</f>
        <v>0</v>
      </c>
      <c r="Q111" s="208">
        <v>0</v>
      </c>
      <c r="R111" s="208">
        <f>Q111*H111</f>
        <v>0</v>
      </c>
      <c r="S111" s="208">
        <v>0</v>
      </c>
      <c r="T111" s="20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0" t="s">
        <v>220</v>
      </c>
      <c r="AT111" s="210" t="s">
        <v>627</v>
      </c>
      <c r="AU111" s="210" t="s">
        <v>76</v>
      </c>
      <c r="AY111" s="17" t="s">
        <v>206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7" t="s">
        <v>83</v>
      </c>
      <c r="BK111" s="211">
        <f>ROUND(I111*H111,2)</f>
        <v>0</v>
      </c>
      <c r="BL111" s="17" t="s">
        <v>220</v>
      </c>
      <c r="BM111" s="210" t="s">
        <v>2143</v>
      </c>
    </row>
    <row r="112" s="2" customFormat="1">
      <c r="A112" s="39"/>
      <c r="B112" s="40"/>
      <c r="C112" s="41"/>
      <c r="D112" s="212" t="s">
        <v>931</v>
      </c>
      <c r="E112" s="41"/>
      <c r="F112" s="213" t="s">
        <v>1120</v>
      </c>
      <c r="G112" s="41"/>
      <c r="H112" s="41"/>
      <c r="I112" s="147"/>
      <c r="J112" s="41"/>
      <c r="K112" s="41"/>
      <c r="L112" s="45"/>
      <c r="M112" s="214"/>
      <c r="N112" s="215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7" t="s">
        <v>931</v>
      </c>
      <c r="AU112" s="17" t="s">
        <v>76</v>
      </c>
    </row>
    <row r="113" s="2" customFormat="1" ht="24" customHeight="1">
      <c r="A113" s="39"/>
      <c r="B113" s="40"/>
      <c r="C113" s="216" t="s">
        <v>268</v>
      </c>
      <c r="D113" s="216" t="s">
        <v>627</v>
      </c>
      <c r="E113" s="217" t="s">
        <v>1113</v>
      </c>
      <c r="F113" s="218" t="s">
        <v>1114</v>
      </c>
      <c r="G113" s="219" t="s">
        <v>239</v>
      </c>
      <c r="H113" s="220">
        <v>67</v>
      </c>
      <c r="I113" s="221"/>
      <c r="J113" s="222">
        <f>ROUND(I113*H113,2)</f>
        <v>0</v>
      </c>
      <c r="K113" s="218" t="s">
        <v>1060</v>
      </c>
      <c r="L113" s="45"/>
      <c r="M113" s="223" t="s">
        <v>32</v>
      </c>
      <c r="N113" s="224" t="s">
        <v>47</v>
      </c>
      <c r="O113" s="85"/>
      <c r="P113" s="208">
        <f>O113*H113</f>
        <v>0</v>
      </c>
      <c r="Q113" s="208">
        <v>0.0044000000000000003</v>
      </c>
      <c r="R113" s="208">
        <f>Q113*H113</f>
        <v>0.29480000000000001</v>
      </c>
      <c r="S113" s="208">
        <v>0</v>
      </c>
      <c r="T113" s="20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0" t="s">
        <v>220</v>
      </c>
      <c r="AT113" s="210" t="s">
        <v>627</v>
      </c>
      <c r="AU113" s="210" t="s">
        <v>76</v>
      </c>
      <c r="AY113" s="17" t="s">
        <v>206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7" t="s">
        <v>83</v>
      </c>
      <c r="BK113" s="211">
        <f>ROUND(I113*H113,2)</f>
        <v>0</v>
      </c>
      <c r="BL113" s="17" t="s">
        <v>220</v>
      </c>
      <c r="BM113" s="210" t="s">
        <v>2144</v>
      </c>
    </row>
    <row r="114" s="2" customFormat="1">
      <c r="A114" s="39"/>
      <c r="B114" s="40"/>
      <c r="C114" s="41"/>
      <c r="D114" s="212" t="s">
        <v>931</v>
      </c>
      <c r="E114" s="41"/>
      <c r="F114" s="213" t="s">
        <v>1116</v>
      </c>
      <c r="G114" s="41"/>
      <c r="H114" s="41"/>
      <c r="I114" s="147"/>
      <c r="J114" s="41"/>
      <c r="K114" s="41"/>
      <c r="L114" s="45"/>
      <c r="M114" s="214"/>
      <c r="N114" s="215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7" t="s">
        <v>931</v>
      </c>
      <c r="AU114" s="17" t="s">
        <v>76</v>
      </c>
    </row>
    <row r="115" s="13" customFormat="1" ht="25.92" customHeight="1">
      <c r="A115" s="13"/>
      <c r="B115" s="259"/>
      <c r="C115" s="260"/>
      <c r="D115" s="261" t="s">
        <v>75</v>
      </c>
      <c r="E115" s="262" t="s">
        <v>1129</v>
      </c>
      <c r="F115" s="262" t="s">
        <v>1130</v>
      </c>
      <c r="G115" s="260"/>
      <c r="H115" s="260"/>
      <c r="I115" s="263"/>
      <c r="J115" s="264">
        <f>BK115</f>
        <v>0</v>
      </c>
      <c r="K115" s="260"/>
      <c r="L115" s="265"/>
      <c r="M115" s="266"/>
      <c r="N115" s="267"/>
      <c r="O115" s="267"/>
      <c r="P115" s="268">
        <f>SUM(P116:P119)</f>
        <v>0</v>
      </c>
      <c r="Q115" s="267"/>
      <c r="R115" s="268">
        <f>SUM(R116:R119)</f>
        <v>0</v>
      </c>
      <c r="S115" s="267"/>
      <c r="T115" s="269">
        <f>SUM(T116:T119)</f>
        <v>0</v>
      </c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R115" s="270" t="s">
        <v>220</v>
      </c>
      <c r="AT115" s="271" t="s">
        <v>75</v>
      </c>
      <c r="AU115" s="271" t="s">
        <v>76</v>
      </c>
      <c r="AY115" s="270" t="s">
        <v>206</v>
      </c>
      <c r="BK115" s="272">
        <f>SUM(BK116:BK119)</f>
        <v>0</v>
      </c>
    </row>
    <row r="116" s="2" customFormat="1" ht="16.5" customHeight="1">
      <c r="A116" s="39"/>
      <c r="B116" s="40"/>
      <c r="C116" s="216" t="s">
        <v>272</v>
      </c>
      <c r="D116" s="216" t="s">
        <v>627</v>
      </c>
      <c r="E116" s="217" t="s">
        <v>1131</v>
      </c>
      <c r="F116" s="218" t="s">
        <v>1132</v>
      </c>
      <c r="G116" s="219" t="s">
        <v>1133</v>
      </c>
      <c r="H116" s="220">
        <v>15</v>
      </c>
      <c r="I116" s="221"/>
      <c r="J116" s="222">
        <f>ROUND(I116*H116,2)</f>
        <v>0</v>
      </c>
      <c r="K116" s="218" t="s">
        <v>1060</v>
      </c>
      <c r="L116" s="45"/>
      <c r="M116" s="223" t="s">
        <v>32</v>
      </c>
      <c r="N116" s="224" t="s">
        <v>47</v>
      </c>
      <c r="O116" s="85"/>
      <c r="P116" s="208">
        <f>O116*H116</f>
        <v>0</v>
      </c>
      <c r="Q116" s="208">
        <v>0</v>
      </c>
      <c r="R116" s="208">
        <f>Q116*H116</f>
        <v>0</v>
      </c>
      <c r="S116" s="208">
        <v>0</v>
      </c>
      <c r="T116" s="20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0" t="s">
        <v>682</v>
      </c>
      <c r="AT116" s="210" t="s">
        <v>627</v>
      </c>
      <c r="AU116" s="210" t="s">
        <v>83</v>
      </c>
      <c r="AY116" s="17" t="s">
        <v>206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7" t="s">
        <v>83</v>
      </c>
      <c r="BK116" s="211">
        <f>ROUND(I116*H116,2)</f>
        <v>0</v>
      </c>
      <c r="BL116" s="17" t="s">
        <v>682</v>
      </c>
      <c r="BM116" s="210" t="s">
        <v>2145</v>
      </c>
    </row>
    <row r="117" s="2" customFormat="1" ht="16.5" customHeight="1">
      <c r="A117" s="39"/>
      <c r="B117" s="40"/>
      <c r="C117" s="216" t="s">
        <v>276</v>
      </c>
      <c r="D117" s="216" t="s">
        <v>627</v>
      </c>
      <c r="E117" s="217" t="s">
        <v>1135</v>
      </c>
      <c r="F117" s="218" t="s">
        <v>1136</v>
      </c>
      <c r="G117" s="219" t="s">
        <v>1133</v>
      </c>
      <c r="H117" s="220">
        <v>16</v>
      </c>
      <c r="I117" s="221"/>
      <c r="J117" s="222">
        <f>ROUND(I117*H117,2)</f>
        <v>0</v>
      </c>
      <c r="K117" s="218" t="s">
        <v>1060</v>
      </c>
      <c r="L117" s="45"/>
      <c r="M117" s="223" t="s">
        <v>32</v>
      </c>
      <c r="N117" s="224" t="s">
        <v>47</v>
      </c>
      <c r="O117" s="85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0" t="s">
        <v>682</v>
      </c>
      <c r="AT117" s="210" t="s">
        <v>627</v>
      </c>
      <c r="AU117" s="210" t="s">
        <v>83</v>
      </c>
      <c r="AY117" s="17" t="s">
        <v>206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7" t="s">
        <v>83</v>
      </c>
      <c r="BK117" s="211">
        <f>ROUND(I117*H117,2)</f>
        <v>0</v>
      </c>
      <c r="BL117" s="17" t="s">
        <v>682</v>
      </c>
      <c r="BM117" s="210" t="s">
        <v>2146</v>
      </c>
    </row>
    <row r="118" s="2" customFormat="1" ht="16.5" customHeight="1">
      <c r="A118" s="39"/>
      <c r="B118" s="40"/>
      <c r="C118" s="216" t="s">
        <v>280</v>
      </c>
      <c r="D118" s="216" t="s">
        <v>627</v>
      </c>
      <c r="E118" s="217" t="s">
        <v>1141</v>
      </c>
      <c r="F118" s="218" t="s">
        <v>1142</v>
      </c>
      <c r="G118" s="219" t="s">
        <v>1133</v>
      </c>
      <c r="H118" s="220">
        <v>4</v>
      </c>
      <c r="I118" s="221"/>
      <c r="J118" s="222">
        <f>ROUND(I118*H118,2)</f>
        <v>0</v>
      </c>
      <c r="K118" s="218" t="s">
        <v>1060</v>
      </c>
      <c r="L118" s="45"/>
      <c r="M118" s="223" t="s">
        <v>32</v>
      </c>
      <c r="N118" s="224" t="s">
        <v>47</v>
      </c>
      <c r="O118" s="85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0" t="s">
        <v>682</v>
      </c>
      <c r="AT118" s="210" t="s">
        <v>627</v>
      </c>
      <c r="AU118" s="210" t="s">
        <v>83</v>
      </c>
      <c r="AY118" s="17" t="s">
        <v>206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7" t="s">
        <v>83</v>
      </c>
      <c r="BK118" s="211">
        <f>ROUND(I118*H118,2)</f>
        <v>0</v>
      </c>
      <c r="BL118" s="17" t="s">
        <v>682</v>
      </c>
      <c r="BM118" s="210" t="s">
        <v>2147</v>
      </c>
    </row>
    <row r="119" s="2" customFormat="1" ht="16.5" customHeight="1">
      <c r="A119" s="39"/>
      <c r="B119" s="40"/>
      <c r="C119" s="216" t="s">
        <v>284</v>
      </c>
      <c r="D119" s="216" t="s">
        <v>627</v>
      </c>
      <c r="E119" s="217" t="s">
        <v>1144</v>
      </c>
      <c r="F119" s="218" t="s">
        <v>1145</v>
      </c>
      <c r="G119" s="219" t="s">
        <v>1133</v>
      </c>
      <c r="H119" s="220">
        <v>4</v>
      </c>
      <c r="I119" s="221"/>
      <c r="J119" s="222">
        <f>ROUND(I119*H119,2)</f>
        <v>0</v>
      </c>
      <c r="K119" s="218" t="s">
        <v>1060</v>
      </c>
      <c r="L119" s="45"/>
      <c r="M119" s="225" t="s">
        <v>32</v>
      </c>
      <c r="N119" s="226" t="s">
        <v>47</v>
      </c>
      <c r="O119" s="227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0" t="s">
        <v>682</v>
      </c>
      <c r="AT119" s="210" t="s">
        <v>627</v>
      </c>
      <c r="AU119" s="210" t="s">
        <v>83</v>
      </c>
      <c r="AY119" s="17" t="s">
        <v>206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7" t="s">
        <v>83</v>
      </c>
      <c r="BK119" s="211">
        <f>ROUND(I119*H119,2)</f>
        <v>0</v>
      </c>
      <c r="BL119" s="17" t="s">
        <v>682</v>
      </c>
      <c r="BM119" s="210" t="s">
        <v>2148</v>
      </c>
    </row>
    <row r="120" s="2" customFormat="1" ht="6.96" customHeight="1">
      <c r="A120" s="39"/>
      <c r="B120" s="60"/>
      <c r="C120" s="61"/>
      <c r="D120" s="61"/>
      <c r="E120" s="61"/>
      <c r="F120" s="61"/>
      <c r="G120" s="61"/>
      <c r="H120" s="61"/>
      <c r="I120" s="176"/>
      <c r="J120" s="61"/>
      <c r="K120" s="61"/>
      <c r="L120" s="45"/>
      <c r="M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</sheetData>
  <sheetProtection sheet="1" autoFilter="0" formatColumns="0" formatRows="0" objects="1" scenarios="1" spinCount="100000" saltValue="mgO7Jk8YuT7EXS7JtprGzxmtYVaCOWRSzD7S/HQqHy0xbFYK2Z5C7Mt7s4CVb3MW6Hq12P11JJuHpuz+00rsXA==" hashValue="JwVKEYukguPpqUN891YUjIq/6JhVf9grJQkwMIHKtpdPJTnTIks57gubzxU13kIZ32b/+EEZX9mJyQInhFcKaA==" algorithmName="SHA-512" password="CC35"/>
  <autoFilter ref="C85:K11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85</v>
      </c>
    </row>
    <row r="4" s="1" customFormat="1" ht="24.96" customHeight="1">
      <c r="B4" s="20"/>
      <c r="D4" s="143" t="s">
        <v>179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Oprava PZS v úseku Hněvčeves – Butoves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180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2149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182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2150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23</v>
      </c>
      <c r="G14" s="39"/>
      <c r="H14" s="39"/>
      <c r="I14" s="150" t="s">
        <v>24</v>
      </c>
      <c r="J14" s="151" t="str">
        <f>'Rekapitulace stavby'!AN8</f>
        <v>7. 10. 2019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tr">
        <f>IF('Rekapitulace stavby'!AN10="","",'Rekapitulace stavby'!AN10)</f>
        <v/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50" t="s">
        <v>34</v>
      </c>
      <c r="J17" s="134" t="str">
        <f>IF('Rekapitulace stavby'!AN11="","",'Rekapitulace stavby'!AN11)</f>
        <v/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35</v>
      </c>
      <c r="E19" s="39"/>
      <c r="F19" s="39"/>
      <c r="G19" s="39"/>
      <c r="H19" s="39"/>
      <c r="I19" s="150" t="s">
        <v>31</v>
      </c>
      <c r="J19" s="33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stavby'!E14</f>
        <v>Vyplň údaj</v>
      </c>
      <c r="F20" s="134"/>
      <c r="G20" s="134"/>
      <c r="H20" s="134"/>
      <c r="I20" s="150" t="s">
        <v>34</v>
      </c>
      <c r="J20" s="33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37</v>
      </c>
      <c r="E22" s="39"/>
      <c r="F22" s="39"/>
      <c r="G22" s="39"/>
      <c r="H22" s="39"/>
      <c r="I22" s="150" t="s">
        <v>31</v>
      </c>
      <c r="J22" s="134" t="str">
        <f>IF('Rekapitulace stavby'!AN16="","",'Rekapitulace stavby'!AN16)</f>
        <v/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50" t="s">
        <v>34</v>
      </c>
      <c r="J23" s="134" t="str">
        <f>IF('Rekapitulace stavby'!AN17="","",'Rekapitulace stavby'!AN17)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39</v>
      </c>
      <c r="E25" s="39"/>
      <c r="F25" s="39"/>
      <c r="G25" s="39"/>
      <c r="H25" s="39"/>
      <c r="I25" s="150" t="s">
        <v>31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50" t="s">
        <v>34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40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6.5" customHeight="1">
      <c r="A29" s="152"/>
      <c r="B29" s="153"/>
      <c r="C29" s="152"/>
      <c r="D29" s="152"/>
      <c r="E29" s="154" t="s">
        <v>41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42</v>
      </c>
      <c r="E32" s="39"/>
      <c r="F32" s="39"/>
      <c r="G32" s="39"/>
      <c r="H32" s="39"/>
      <c r="I32" s="147"/>
      <c r="J32" s="160">
        <f>ROUND(J85,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44</v>
      </c>
      <c r="G34" s="39"/>
      <c r="H34" s="39"/>
      <c r="I34" s="162" t="s">
        <v>43</v>
      </c>
      <c r="J34" s="161" t="s">
        <v>45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46</v>
      </c>
      <c r="E35" s="145" t="s">
        <v>47</v>
      </c>
      <c r="F35" s="164">
        <f>ROUND((SUM(BE85:BE297)),  2)</f>
        <v>0</v>
      </c>
      <c r="G35" s="39"/>
      <c r="H35" s="39"/>
      <c r="I35" s="165">
        <v>0.20999999999999999</v>
      </c>
      <c r="J35" s="164">
        <f>ROUND(((SUM(BE85:BE297))*I35),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48</v>
      </c>
      <c r="F36" s="164">
        <f>ROUND((SUM(BF85:BF297)),  2)</f>
        <v>0</v>
      </c>
      <c r="G36" s="39"/>
      <c r="H36" s="39"/>
      <c r="I36" s="165">
        <v>0.14999999999999999</v>
      </c>
      <c r="J36" s="164">
        <f>ROUND(((SUM(BF85:BF297))*I36),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49</v>
      </c>
      <c r="F37" s="164">
        <f>ROUND((SUM(BG85:BG297)),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50</v>
      </c>
      <c r="F38" s="164">
        <f>ROUND((SUM(BH85:BH297)),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51</v>
      </c>
      <c r="F39" s="164">
        <f>ROUND((SUM(BI85:BI297)),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184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Oprava PZS v úseku Hněvčeves – Butoves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180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2149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182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06-1 - zabezpečovací zařízení PZS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PZS 18,810; 20,026; 0,741; 2,226; 4,018 a 7,814</v>
      </c>
      <c r="G56" s="41"/>
      <c r="H56" s="41"/>
      <c r="I56" s="150" t="s">
        <v>24</v>
      </c>
      <c r="J56" s="73" t="str">
        <f>IF(J14="","",J14)</f>
        <v>7. 10. 2019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37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35</v>
      </c>
      <c r="D59" s="41"/>
      <c r="E59" s="41"/>
      <c r="F59" s="27" t="str">
        <f>IF(E20="","",E20)</f>
        <v>Vyplň údaj</v>
      </c>
      <c r="G59" s="41"/>
      <c r="H59" s="41"/>
      <c r="I59" s="150" t="s">
        <v>39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185</v>
      </c>
      <c r="D61" s="182"/>
      <c r="E61" s="182"/>
      <c r="F61" s="182"/>
      <c r="G61" s="182"/>
      <c r="H61" s="182"/>
      <c r="I61" s="183"/>
      <c r="J61" s="184" t="s">
        <v>186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74</v>
      </c>
      <c r="D63" s="41"/>
      <c r="E63" s="41"/>
      <c r="F63" s="41"/>
      <c r="G63" s="41"/>
      <c r="H63" s="41"/>
      <c r="I63" s="147"/>
      <c r="J63" s="103">
        <f>J85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187</v>
      </c>
    </row>
    <row r="64" hidden="1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147"/>
      <c r="J64" s="41"/>
      <c r="K64" s="41"/>
      <c r="L64" s="14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176"/>
      <c r="J65" s="61"/>
      <c r="K65" s="61"/>
      <c r="L65" s="14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/>
    <row r="67" hidden="1"/>
    <row r="68" hidden="1"/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179"/>
      <c r="J69" s="63"/>
      <c r="K69" s="63"/>
      <c r="L69" s="14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3" t="s">
        <v>188</v>
      </c>
      <c r="D70" s="41"/>
      <c r="E70" s="41"/>
      <c r="F70" s="41"/>
      <c r="G70" s="41"/>
      <c r="H70" s="41"/>
      <c r="I70" s="147"/>
      <c r="J70" s="41"/>
      <c r="K70" s="41"/>
      <c r="L70" s="14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147"/>
      <c r="J71" s="41"/>
      <c r="K71" s="41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2" t="s">
        <v>16</v>
      </c>
      <c r="D72" s="41"/>
      <c r="E72" s="41"/>
      <c r="F72" s="41"/>
      <c r="G72" s="41"/>
      <c r="H72" s="41"/>
      <c r="I72" s="147"/>
      <c r="J72" s="41"/>
      <c r="K72" s="4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80" t="str">
        <f>E7</f>
        <v>Oprava PZS v úseku Hněvčeves – Butoves</v>
      </c>
      <c r="F73" s="32"/>
      <c r="G73" s="32"/>
      <c r="H73" s="32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1"/>
      <c r="C74" s="32" t="s">
        <v>180</v>
      </c>
      <c r="D74" s="22"/>
      <c r="E74" s="22"/>
      <c r="F74" s="22"/>
      <c r="G74" s="22"/>
      <c r="H74" s="22"/>
      <c r="I74" s="139"/>
      <c r="J74" s="22"/>
      <c r="K74" s="22"/>
      <c r="L74" s="20"/>
    </row>
    <row r="75" s="2" customFormat="1" ht="16.5" customHeight="1">
      <c r="A75" s="39"/>
      <c r="B75" s="40"/>
      <c r="C75" s="41"/>
      <c r="D75" s="41"/>
      <c r="E75" s="180" t="s">
        <v>2149</v>
      </c>
      <c r="F75" s="41"/>
      <c r="G75" s="41"/>
      <c r="H75" s="41"/>
      <c r="I75" s="147"/>
      <c r="J75" s="41"/>
      <c r="K75" s="41"/>
      <c r="L75" s="14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2" t="s">
        <v>182</v>
      </c>
      <c r="D76" s="41"/>
      <c r="E76" s="41"/>
      <c r="F76" s="41"/>
      <c r="G76" s="41"/>
      <c r="H76" s="41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06-1 - zabezpečovací zařízení PZS</v>
      </c>
      <c r="F77" s="41"/>
      <c r="G77" s="41"/>
      <c r="H77" s="41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2" t="s">
        <v>22</v>
      </c>
      <c r="D79" s="41"/>
      <c r="E79" s="41"/>
      <c r="F79" s="27" t="str">
        <f>F14</f>
        <v>PZS 18,810; 20,026; 0,741; 2,226; 4,018 a 7,814</v>
      </c>
      <c r="G79" s="41"/>
      <c r="H79" s="41"/>
      <c r="I79" s="150" t="s">
        <v>24</v>
      </c>
      <c r="J79" s="73" t="str">
        <f>IF(J14="","",J14)</f>
        <v>7. 10. 2019</v>
      </c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47"/>
      <c r="J80" s="41"/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2" t="s">
        <v>30</v>
      </c>
      <c r="D81" s="41"/>
      <c r="E81" s="41"/>
      <c r="F81" s="27" t="str">
        <f>E17</f>
        <v xml:space="preserve"> </v>
      </c>
      <c r="G81" s="41"/>
      <c r="H81" s="41"/>
      <c r="I81" s="150" t="s">
        <v>37</v>
      </c>
      <c r="J81" s="37" t="str">
        <f>E23</f>
        <v xml:space="preserve"> </v>
      </c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2" t="s">
        <v>35</v>
      </c>
      <c r="D82" s="41"/>
      <c r="E82" s="41"/>
      <c r="F82" s="27" t="str">
        <f>IF(E20="","",E20)</f>
        <v>Vyplň údaj</v>
      </c>
      <c r="G82" s="41"/>
      <c r="H82" s="41"/>
      <c r="I82" s="150" t="s">
        <v>39</v>
      </c>
      <c r="J82" s="37" t="str">
        <f>E26</f>
        <v xml:space="preserve"> </v>
      </c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47"/>
      <c r="J83" s="41"/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9" customFormat="1" ht="29.28" customHeight="1">
      <c r="A84" s="186"/>
      <c r="B84" s="187"/>
      <c r="C84" s="188" t="s">
        <v>189</v>
      </c>
      <c r="D84" s="189" t="s">
        <v>61</v>
      </c>
      <c r="E84" s="189" t="s">
        <v>57</v>
      </c>
      <c r="F84" s="189" t="s">
        <v>58</v>
      </c>
      <c r="G84" s="189" t="s">
        <v>190</v>
      </c>
      <c r="H84" s="189" t="s">
        <v>191</v>
      </c>
      <c r="I84" s="190" t="s">
        <v>192</v>
      </c>
      <c r="J84" s="189" t="s">
        <v>186</v>
      </c>
      <c r="K84" s="191" t="s">
        <v>193</v>
      </c>
      <c r="L84" s="192"/>
      <c r="M84" s="93" t="s">
        <v>32</v>
      </c>
      <c r="N84" s="94" t="s">
        <v>46</v>
      </c>
      <c r="O84" s="94" t="s">
        <v>194</v>
      </c>
      <c r="P84" s="94" t="s">
        <v>195</v>
      </c>
      <c r="Q84" s="94" t="s">
        <v>196</v>
      </c>
      <c r="R84" s="94" t="s">
        <v>197</v>
      </c>
      <c r="S84" s="94" t="s">
        <v>198</v>
      </c>
      <c r="T84" s="95" t="s">
        <v>199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200</v>
      </c>
      <c r="D85" s="41"/>
      <c r="E85" s="41"/>
      <c r="F85" s="41"/>
      <c r="G85" s="41"/>
      <c r="H85" s="41"/>
      <c r="I85" s="147"/>
      <c r="J85" s="193">
        <f>BK85</f>
        <v>0</v>
      </c>
      <c r="K85" s="41"/>
      <c r="L85" s="45"/>
      <c r="M85" s="96"/>
      <c r="N85" s="194"/>
      <c r="O85" s="97"/>
      <c r="P85" s="195">
        <f>SUM(P86:P297)</f>
        <v>0</v>
      </c>
      <c r="Q85" s="97"/>
      <c r="R85" s="195">
        <f>SUM(R86:R297)</f>
        <v>3</v>
      </c>
      <c r="S85" s="97"/>
      <c r="T85" s="196">
        <f>SUM(T86:T297)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7" t="s">
        <v>75</v>
      </c>
      <c r="AU85" s="17" t="s">
        <v>187</v>
      </c>
      <c r="BK85" s="197">
        <f>SUM(BK86:BK297)</f>
        <v>0</v>
      </c>
    </row>
    <row r="86" s="2" customFormat="1" ht="24" customHeight="1">
      <c r="A86" s="39"/>
      <c r="B86" s="40"/>
      <c r="C86" s="198" t="s">
        <v>83</v>
      </c>
      <c r="D86" s="198" t="s">
        <v>201</v>
      </c>
      <c r="E86" s="199" t="s">
        <v>1152</v>
      </c>
      <c r="F86" s="200" t="s">
        <v>1153</v>
      </c>
      <c r="G86" s="201" t="s">
        <v>239</v>
      </c>
      <c r="H86" s="202">
        <v>20</v>
      </c>
      <c r="I86" s="203"/>
      <c r="J86" s="204">
        <f>ROUND(I86*H86,2)</f>
        <v>0</v>
      </c>
      <c r="K86" s="200" t="s">
        <v>212</v>
      </c>
      <c r="L86" s="205"/>
      <c r="M86" s="206" t="s">
        <v>32</v>
      </c>
      <c r="N86" s="207" t="s">
        <v>47</v>
      </c>
      <c r="O86" s="85"/>
      <c r="P86" s="208">
        <f>O86*H86</f>
        <v>0</v>
      </c>
      <c r="Q86" s="208">
        <v>0</v>
      </c>
      <c r="R86" s="208">
        <f>Q86*H86</f>
        <v>0</v>
      </c>
      <c r="S86" s="208">
        <v>0</v>
      </c>
      <c r="T86" s="209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0" t="s">
        <v>213</v>
      </c>
      <c r="AT86" s="210" t="s">
        <v>201</v>
      </c>
      <c r="AU86" s="210" t="s">
        <v>76</v>
      </c>
      <c r="AY86" s="17" t="s">
        <v>206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17" t="s">
        <v>83</v>
      </c>
      <c r="BK86" s="211">
        <f>ROUND(I86*H86,2)</f>
        <v>0</v>
      </c>
      <c r="BL86" s="17" t="s">
        <v>214</v>
      </c>
      <c r="BM86" s="210" t="s">
        <v>2151</v>
      </c>
    </row>
    <row r="87" s="2" customFormat="1" ht="24" customHeight="1">
      <c r="A87" s="39"/>
      <c r="B87" s="40"/>
      <c r="C87" s="198" t="s">
        <v>85</v>
      </c>
      <c r="D87" s="198" t="s">
        <v>201</v>
      </c>
      <c r="E87" s="199" t="s">
        <v>273</v>
      </c>
      <c r="F87" s="200" t="s">
        <v>274</v>
      </c>
      <c r="G87" s="201" t="s">
        <v>239</v>
      </c>
      <c r="H87" s="202">
        <v>130</v>
      </c>
      <c r="I87" s="203"/>
      <c r="J87" s="204">
        <f>ROUND(I87*H87,2)</f>
        <v>0</v>
      </c>
      <c r="K87" s="200" t="s">
        <v>212</v>
      </c>
      <c r="L87" s="205"/>
      <c r="M87" s="206" t="s">
        <v>32</v>
      </c>
      <c r="N87" s="207" t="s">
        <v>47</v>
      </c>
      <c r="O87" s="85"/>
      <c r="P87" s="208">
        <f>O87*H87</f>
        <v>0</v>
      </c>
      <c r="Q87" s="208">
        <v>0</v>
      </c>
      <c r="R87" s="208">
        <f>Q87*H87</f>
        <v>0</v>
      </c>
      <c r="S87" s="208">
        <v>0</v>
      </c>
      <c r="T87" s="209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0" t="s">
        <v>213</v>
      </c>
      <c r="AT87" s="210" t="s">
        <v>201</v>
      </c>
      <c r="AU87" s="210" t="s">
        <v>76</v>
      </c>
      <c r="AY87" s="17" t="s">
        <v>206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17" t="s">
        <v>83</v>
      </c>
      <c r="BK87" s="211">
        <f>ROUND(I87*H87,2)</f>
        <v>0</v>
      </c>
      <c r="BL87" s="17" t="s">
        <v>214</v>
      </c>
      <c r="BM87" s="210" t="s">
        <v>2152</v>
      </c>
    </row>
    <row r="88" s="2" customFormat="1" ht="24" customHeight="1">
      <c r="A88" s="39"/>
      <c r="B88" s="40"/>
      <c r="C88" s="198" t="s">
        <v>216</v>
      </c>
      <c r="D88" s="198" t="s">
        <v>201</v>
      </c>
      <c r="E88" s="199" t="s">
        <v>277</v>
      </c>
      <c r="F88" s="200" t="s">
        <v>278</v>
      </c>
      <c r="G88" s="201" t="s">
        <v>239</v>
      </c>
      <c r="H88" s="202">
        <v>15</v>
      </c>
      <c r="I88" s="203"/>
      <c r="J88" s="204">
        <f>ROUND(I88*H88,2)</f>
        <v>0</v>
      </c>
      <c r="K88" s="200" t="s">
        <v>212</v>
      </c>
      <c r="L88" s="205"/>
      <c r="M88" s="206" t="s">
        <v>32</v>
      </c>
      <c r="N88" s="207" t="s">
        <v>47</v>
      </c>
      <c r="O88" s="85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0" t="s">
        <v>213</v>
      </c>
      <c r="AT88" s="210" t="s">
        <v>201</v>
      </c>
      <c r="AU88" s="210" t="s">
        <v>76</v>
      </c>
      <c r="AY88" s="17" t="s">
        <v>206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7" t="s">
        <v>83</v>
      </c>
      <c r="BK88" s="211">
        <f>ROUND(I88*H88,2)</f>
        <v>0</v>
      </c>
      <c r="BL88" s="17" t="s">
        <v>214</v>
      </c>
      <c r="BM88" s="210" t="s">
        <v>2153</v>
      </c>
    </row>
    <row r="89" s="2" customFormat="1" ht="24" customHeight="1">
      <c r="A89" s="39"/>
      <c r="B89" s="40"/>
      <c r="C89" s="198" t="s">
        <v>220</v>
      </c>
      <c r="D89" s="198" t="s">
        <v>201</v>
      </c>
      <c r="E89" s="199" t="s">
        <v>281</v>
      </c>
      <c r="F89" s="200" t="s">
        <v>282</v>
      </c>
      <c r="G89" s="201" t="s">
        <v>239</v>
      </c>
      <c r="H89" s="202">
        <v>1860</v>
      </c>
      <c r="I89" s="203"/>
      <c r="J89" s="204">
        <f>ROUND(I89*H89,2)</f>
        <v>0</v>
      </c>
      <c r="K89" s="200" t="s">
        <v>212</v>
      </c>
      <c r="L89" s="205"/>
      <c r="M89" s="206" t="s">
        <v>32</v>
      </c>
      <c r="N89" s="207" t="s">
        <v>47</v>
      </c>
      <c r="O89" s="85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9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0" t="s">
        <v>213</v>
      </c>
      <c r="AT89" s="210" t="s">
        <v>201</v>
      </c>
      <c r="AU89" s="210" t="s">
        <v>76</v>
      </c>
      <c r="AY89" s="17" t="s">
        <v>206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7" t="s">
        <v>83</v>
      </c>
      <c r="BK89" s="211">
        <f>ROUND(I89*H89,2)</f>
        <v>0</v>
      </c>
      <c r="BL89" s="17" t="s">
        <v>214</v>
      </c>
      <c r="BM89" s="210" t="s">
        <v>2154</v>
      </c>
    </row>
    <row r="90" s="2" customFormat="1" ht="24" customHeight="1">
      <c r="A90" s="39"/>
      <c r="B90" s="40"/>
      <c r="C90" s="198" t="s">
        <v>224</v>
      </c>
      <c r="D90" s="198" t="s">
        <v>201</v>
      </c>
      <c r="E90" s="199" t="s">
        <v>1929</v>
      </c>
      <c r="F90" s="200" t="s">
        <v>1930</v>
      </c>
      <c r="G90" s="201" t="s">
        <v>239</v>
      </c>
      <c r="H90" s="202">
        <v>35</v>
      </c>
      <c r="I90" s="203"/>
      <c r="J90" s="204">
        <f>ROUND(I90*H90,2)</f>
        <v>0</v>
      </c>
      <c r="K90" s="200" t="s">
        <v>212</v>
      </c>
      <c r="L90" s="205"/>
      <c r="M90" s="206" t="s">
        <v>32</v>
      </c>
      <c r="N90" s="207" t="s">
        <v>47</v>
      </c>
      <c r="O90" s="85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0" t="s">
        <v>213</v>
      </c>
      <c r="AT90" s="210" t="s">
        <v>201</v>
      </c>
      <c r="AU90" s="210" t="s">
        <v>76</v>
      </c>
      <c r="AY90" s="17" t="s">
        <v>206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7" t="s">
        <v>83</v>
      </c>
      <c r="BK90" s="211">
        <f>ROUND(I90*H90,2)</f>
        <v>0</v>
      </c>
      <c r="BL90" s="17" t="s">
        <v>214</v>
      </c>
      <c r="BM90" s="210" t="s">
        <v>2155</v>
      </c>
    </row>
    <row r="91" s="2" customFormat="1" ht="24" customHeight="1">
      <c r="A91" s="39"/>
      <c r="B91" s="40"/>
      <c r="C91" s="198" t="s">
        <v>228</v>
      </c>
      <c r="D91" s="198" t="s">
        <v>201</v>
      </c>
      <c r="E91" s="199" t="s">
        <v>288</v>
      </c>
      <c r="F91" s="200" t="s">
        <v>289</v>
      </c>
      <c r="G91" s="201" t="s">
        <v>239</v>
      </c>
      <c r="H91" s="202">
        <v>15</v>
      </c>
      <c r="I91" s="203"/>
      <c r="J91" s="204">
        <f>ROUND(I91*H91,2)</f>
        <v>0</v>
      </c>
      <c r="K91" s="200" t="s">
        <v>212</v>
      </c>
      <c r="L91" s="205"/>
      <c r="M91" s="206" t="s">
        <v>32</v>
      </c>
      <c r="N91" s="207" t="s">
        <v>47</v>
      </c>
      <c r="O91" s="85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0" t="s">
        <v>213</v>
      </c>
      <c r="AT91" s="210" t="s">
        <v>201</v>
      </c>
      <c r="AU91" s="210" t="s">
        <v>76</v>
      </c>
      <c r="AY91" s="17" t="s">
        <v>206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7" t="s">
        <v>83</v>
      </c>
      <c r="BK91" s="211">
        <f>ROUND(I91*H91,2)</f>
        <v>0</v>
      </c>
      <c r="BL91" s="17" t="s">
        <v>214</v>
      </c>
      <c r="BM91" s="210" t="s">
        <v>2156</v>
      </c>
    </row>
    <row r="92" s="2" customFormat="1" ht="24" customHeight="1">
      <c r="A92" s="39"/>
      <c r="B92" s="40"/>
      <c r="C92" s="198" t="s">
        <v>232</v>
      </c>
      <c r="D92" s="198" t="s">
        <v>201</v>
      </c>
      <c r="E92" s="199" t="s">
        <v>292</v>
      </c>
      <c r="F92" s="200" t="s">
        <v>293</v>
      </c>
      <c r="G92" s="201" t="s">
        <v>239</v>
      </c>
      <c r="H92" s="202">
        <v>15</v>
      </c>
      <c r="I92" s="203"/>
      <c r="J92" s="204">
        <f>ROUND(I92*H92,2)</f>
        <v>0</v>
      </c>
      <c r="K92" s="200" t="s">
        <v>212</v>
      </c>
      <c r="L92" s="205"/>
      <c r="M92" s="206" t="s">
        <v>32</v>
      </c>
      <c r="N92" s="207" t="s">
        <v>47</v>
      </c>
      <c r="O92" s="85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0" t="s">
        <v>213</v>
      </c>
      <c r="AT92" s="210" t="s">
        <v>201</v>
      </c>
      <c r="AU92" s="210" t="s">
        <v>76</v>
      </c>
      <c r="AY92" s="17" t="s">
        <v>206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7" t="s">
        <v>83</v>
      </c>
      <c r="BK92" s="211">
        <f>ROUND(I92*H92,2)</f>
        <v>0</v>
      </c>
      <c r="BL92" s="17" t="s">
        <v>214</v>
      </c>
      <c r="BM92" s="210" t="s">
        <v>2157</v>
      </c>
    </row>
    <row r="93" s="2" customFormat="1" ht="24" customHeight="1">
      <c r="A93" s="39"/>
      <c r="B93" s="40"/>
      <c r="C93" s="198" t="s">
        <v>236</v>
      </c>
      <c r="D93" s="198" t="s">
        <v>201</v>
      </c>
      <c r="E93" s="199" t="s">
        <v>296</v>
      </c>
      <c r="F93" s="200" t="s">
        <v>297</v>
      </c>
      <c r="G93" s="201" t="s">
        <v>239</v>
      </c>
      <c r="H93" s="202">
        <v>15</v>
      </c>
      <c r="I93" s="203"/>
      <c r="J93" s="204">
        <f>ROUND(I93*H93,2)</f>
        <v>0</v>
      </c>
      <c r="K93" s="200" t="s">
        <v>212</v>
      </c>
      <c r="L93" s="205"/>
      <c r="M93" s="206" t="s">
        <v>32</v>
      </c>
      <c r="N93" s="207" t="s">
        <v>47</v>
      </c>
      <c r="O93" s="85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0" t="s">
        <v>213</v>
      </c>
      <c r="AT93" s="210" t="s">
        <v>201</v>
      </c>
      <c r="AU93" s="210" t="s">
        <v>76</v>
      </c>
      <c r="AY93" s="17" t="s">
        <v>206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7" t="s">
        <v>83</v>
      </c>
      <c r="BK93" s="211">
        <f>ROUND(I93*H93,2)</f>
        <v>0</v>
      </c>
      <c r="BL93" s="17" t="s">
        <v>214</v>
      </c>
      <c r="BM93" s="210" t="s">
        <v>2158</v>
      </c>
    </row>
    <row r="94" s="2" customFormat="1" ht="24" customHeight="1">
      <c r="A94" s="39"/>
      <c r="B94" s="40"/>
      <c r="C94" s="198" t="s">
        <v>241</v>
      </c>
      <c r="D94" s="198" t="s">
        <v>201</v>
      </c>
      <c r="E94" s="199" t="s">
        <v>300</v>
      </c>
      <c r="F94" s="200" t="s">
        <v>301</v>
      </c>
      <c r="G94" s="201" t="s">
        <v>239</v>
      </c>
      <c r="H94" s="202">
        <v>15</v>
      </c>
      <c r="I94" s="203"/>
      <c r="J94" s="204">
        <f>ROUND(I94*H94,2)</f>
        <v>0</v>
      </c>
      <c r="K94" s="200" t="s">
        <v>212</v>
      </c>
      <c r="L94" s="205"/>
      <c r="M94" s="206" t="s">
        <v>32</v>
      </c>
      <c r="N94" s="207" t="s">
        <v>47</v>
      </c>
      <c r="O94" s="85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0" t="s">
        <v>213</v>
      </c>
      <c r="AT94" s="210" t="s">
        <v>201</v>
      </c>
      <c r="AU94" s="210" t="s">
        <v>76</v>
      </c>
      <c r="AY94" s="17" t="s">
        <v>206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7" t="s">
        <v>83</v>
      </c>
      <c r="BK94" s="211">
        <f>ROUND(I94*H94,2)</f>
        <v>0</v>
      </c>
      <c r="BL94" s="17" t="s">
        <v>214</v>
      </c>
      <c r="BM94" s="210" t="s">
        <v>2159</v>
      </c>
    </row>
    <row r="95" s="2" customFormat="1" ht="24" customHeight="1">
      <c r="A95" s="39"/>
      <c r="B95" s="40"/>
      <c r="C95" s="198" t="s">
        <v>245</v>
      </c>
      <c r="D95" s="198" t="s">
        <v>201</v>
      </c>
      <c r="E95" s="199" t="s">
        <v>304</v>
      </c>
      <c r="F95" s="200" t="s">
        <v>305</v>
      </c>
      <c r="G95" s="201" t="s">
        <v>204</v>
      </c>
      <c r="H95" s="202">
        <v>1</v>
      </c>
      <c r="I95" s="203"/>
      <c r="J95" s="204">
        <f>ROUND(I95*H95,2)</f>
        <v>0</v>
      </c>
      <c r="K95" s="200" t="s">
        <v>212</v>
      </c>
      <c r="L95" s="205"/>
      <c r="M95" s="206" t="s">
        <v>32</v>
      </c>
      <c r="N95" s="207" t="s">
        <v>47</v>
      </c>
      <c r="O95" s="85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0" t="s">
        <v>213</v>
      </c>
      <c r="AT95" s="210" t="s">
        <v>201</v>
      </c>
      <c r="AU95" s="210" t="s">
        <v>76</v>
      </c>
      <c r="AY95" s="17" t="s">
        <v>206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7" t="s">
        <v>83</v>
      </c>
      <c r="BK95" s="211">
        <f>ROUND(I95*H95,2)</f>
        <v>0</v>
      </c>
      <c r="BL95" s="17" t="s">
        <v>214</v>
      </c>
      <c r="BM95" s="210" t="s">
        <v>2160</v>
      </c>
    </row>
    <row r="96" s="2" customFormat="1" ht="24" customHeight="1">
      <c r="A96" s="39"/>
      <c r="B96" s="40"/>
      <c r="C96" s="198" t="s">
        <v>249</v>
      </c>
      <c r="D96" s="198" t="s">
        <v>201</v>
      </c>
      <c r="E96" s="199" t="s">
        <v>308</v>
      </c>
      <c r="F96" s="200" t="s">
        <v>309</v>
      </c>
      <c r="G96" s="201" t="s">
        <v>239</v>
      </c>
      <c r="H96" s="202">
        <v>1900</v>
      </c>
      <c r="I96" s="203"/>
      <c r="J96" s="204">
        <f>ROUND(I96*H96,2)</f>
        <v>0</v>
      </c>
      <c r="K96" s="200" t="s">
        <v>212</v>
      </c>
      <c r="L96" s="205"/>
      <c r="M96" s="206" t="s">
        <v>32</v>
      </c>
      <c r="N96" s="207" t="s">
        <v>47</v>
      </c>
      <c r="O96" s="85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0" t="s">
        <v>213</v>
      </c>
      <c r="AT96" s="210" t="s">
        <v>201</v>
      </c>
      <c r="AU96" s="210" t="s">
        <v>76</v>
      </c>
      <c r="AY96" s="17" t="s">
        <v>206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7" t="s">
        <v>83</v>
      </c>
      <c r="BK96" s="211">
        <f>ROUND(I96*H96,2)</f>
        <v>0</v>
      </c>
      <c r="BL96" s="17" t="s">
        <v>214</v>
      </c>
      <c r="BM96" s="210" t="s">
        <v>2161</v>
      </c>
    </row>
    <row r="97" s="2" customFormat="1" ht="24" customHeight="1">
      <c r="A97" s="39"/>
      <c r="B97" s="40"/>
      <c r="C97" s="198" t="s">
        <v>253</v>
      </c>
      <c r="D97" s="198" t="s">
        <v>201</v>
      </c>
      <c r="E97" s="199" t="s">
        <v>312</v>
      </c>
      <c r="F97" s="200" t="s">
        <v>313</v>
      </c>
      <c r="G97" s="201" t="s">
        <v>204</v>
      </c>
      <c r="H97" s="202">
        <v>20</v>
      </c>
      <c r="I97" s="203"/>
      <c r="J97" s="204">
        <f>ROUND(I97*H97,2)</f>
        <v>0</v>
      </c>
      <c r="K97" s="200" t="s">
        <v>212</v>
      </c>
      <c r="L97" s="205"/>
      <c r="M97" s="206" t="s">
        <v>32</v>
      </c>
      <c r="N97" s="207" t="s">
        <v>47</v>
      </c>
      <c r="O97" s="85"/>
      <c r="P97" s="208">
        <f>O97*H97</f>
        <v>0</v>
      </c>
      <c r="Q97" s="208">
        <v>0</v>
      </c>
      <c r="R97" s="208">
        <f>Q97*H97</f>
        <v>0</v>
      </c>
      <c r="S97" s="208">
        <v>0</v>
      </c>
      <c r="T97" s="20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0" t="s">
        <v>213</v>
      </c>
      <c r="AT97" s="210" t="s">
        <v>201</v>
      </c>
      <c r="AU97" s="210" t="s">
        <v>76</v>
      </c>
      <c r="AY97" s="17" t="s">
        <v>206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7" t="s">
        <v>83</v>
      </c>
      <c r="BK97" s="211">
        <f>ROUND(I97*H97,2)</f>
        <v>0</v>
      </c>
      <c r="BL97" s="17" t="s">
        <v>214</v>
      </c>
      <c r="BM97" s="210" t="s">
        <v>2162</v>
      </c>
    </row>
    <row r="98" s="2" customFormat="1" ht="36" customHeight="1">
      <c r="A98" s="39"/>
      <c r="B98" s="40"/>
      <c r="C98" s="198" t="s">
        <v>257</v>
      </c>
      <c r="D98" s="198" t="s">
        <v>201</v>
      </c>
      <c r="E98" s="199" t="s">
        <v>316</v>
      </c>
      <c r="F98" s="200" t="s">
        <v>317</v>
      </c>
      <c r="G98" s="201" t="s">
        <v>204</v>
      </c>
      <c r="H98" s="202">
        <v>1</v>
      </c>
      <c r="I98" s="203"/>
      <c r="J98" s="204">
        <f>ROUND(I98*H98,2)</f>
        <v>0</v>
      </c>
      <c r="K98" s="200" t="s">
        <v>212</v>
      </c>
      <c r="L98" s="205"/>
      <c r="M98" s="206" t="s">
        <v>32</v>
      </c>
      <c r="N98" s="207" t="s">
        <v>47</v>
      </c>
      <c r="O98" s="85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0" t="s">
        <v>205</v>
      </c>
      <c r="AT98" s="210" t="s">
        <v>201</v>
      </c>
      <c r="AU98" s="210" t="s">
        <v>76</v>
      </c>
      <c r="AY98" s="17" t="s">
        <v>206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7" t="s">
        <v>83</v>
      </c>
      <c r="BK98" s="211">
        <f>ROUND(I98*H98,2)</f>
        <v>0</v>
      </c>
      <c r="BL98" s="17" t="s">
        <v>205</v>
      </c>
      <c r="BM98" s="210" t="s">
        <v>2163</v>
      </c>
    </row>
    <row r="99" s="2" customFormat="1" ht="24" customHeight="1">
      <c r="A99" s="39"/>
      <c r="B99" s="40"/>
      <c r="C99" s="198" t="s">
        <v>261</v>
      </c>
      <c r="D99" s="198" t="s">
        <v>201</v>
      </c>
      <c r="E99" s="199" t="s">
        <v>320</v>
      </c>
      <c r="F99" s="200" t="s">
        <v>321</v>
      </c>
      <c r="G99" s="201" t="s">
        <v>322</v>
      </c>
      <c r="H99" s="202">
        <v>1</v>
      </c>
      <c r="I99" s="203"/>
      <c r="J99" s="204">
        <f>ROUND(I99*H99,2)</f>
        <v>0</v>
      </c>
      <c r="K99" s="200" t="s">
        <v>212</v>
      </c>
      <c r="L99" s="205"/>
      <c r="M99" s="206" t="s">
        <v>32</v>
      </c>
      <c r="N99" s="207" t="s">
        <v>47</v>
      </c>
      <c r="O99" s="85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0" t="s">
        <v>205</v>
      </c>
      <c r="AT99" s="210" t="s">
        <v>201</v>
      </c>
      <c r="AU99" s="210" t="s">
        <v>76</v>
      </c>
      <c r="AY99" s="17" t="s">
        <v>206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7" t="s">
        <v>83</v>
      </c>
      <c r="BK99" s="211">
        <f>ROUND(I99*H99,2)</f>
        <v>0</v>
      </c>
      <c r="BL99" s="17" t="s">
        <v>205</v>
      </c>
      <c r="BM99" s="210" t="s">
        <v>2164</v>
      </c>
    </row>
    <row r="100" s="2" customFormat="1" ht="24" customHeight="1">
      <c r="A100" s="39"/>
      <c r="B100" s="40"/>
      <c r="C100" s="198" t="s">
        <v>8</v>
      </c>
      <c r="D100" s="198" t="s">
        <v>201</v>
      </c>
      <c r="E100" s="199" t="s">
        <v>325</v>
      </c>
      <c r="F100" s="200" t="s">
        <v>326</v>
      </c>
      <c r="G100" s="201" t="s">
        <v>204</v>
      </c>
      <c r="H100" s="202">
        <v>2</v>
      </c>
      <c r="I100" s="203"/>
      <c r="J100" s="204">
        <f>ROUND(I100*H100,2)</f>
        <v>0</v>
      </c>
      <c r="K100" s="200" t="s">
        <v>212</v>
      </c>
      <c r="L100" s="205"/>
      <c r="M100" s="206" t="s">
        <v>32</v>
      </c>
      <c r="N100" s="207" t="s">
        <v>47</v>
      </c>
      <c r="O100" s="85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0" t="s">
        <v>213</v>
      </c>
      <c r="AT100" s="210" t="s">
        <v>201</v>
      </c>
      <c r="AU100" s="210" t="s">
        <v>76</v>
      </c>
      <c r="AY100" s="17" t="s">
        <v>206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7" t="s">
        <v>83</v>
      </c>
      <c r="BK100" s="211">
        <f>ROUND(I100*H100,2)</f>
        <v>0</v>
      </c>
      <c r="BL100" s="17" t="s">
        <v>214</v>
      </c>
      <c r="BM100" s="210" t="s">
        <v>2165</v>
      </c>
    </row>
    <row r="101" s="2" customFormat="1" ht="24" customHeight="1">
      <c r="A101" s="39"/>
      <c r="B101" s="40"/>
      <c r="C101" s="198" t="s">
        <v>268</v>
      </c>
      <c r="D101" s="198" t="s">
        <v>201</v>
      </c>
      <c r="E101" s="199" t="s">
        <v>329</v>
      </c>
      <c r="F101" s="200" t="s">
        <v>330</v>
      </c>
      <c r="G101" s="201" t="s">
        <v>331</v>
      </c>
      <c r="H101" s="202">
        <v>3</v>
      </c>
      <c r="I101" s="203"/>
      <c r="J101" s="204">
        <f>ROUND(I101*H101,2)</f>
        <v>0</v>
      </c>
      <c r="K101" s="200" t="s">
        <v>212</v>
      </c>
      <c r="L101" s="205"/>
      <c r="M101" s="206" t="s">
        <v>32</v>
      </c>
      <c r="N101" s="207" t="s">
        <v>47</v>
      </c>
      <c r="O101" s="85"/>
      <c r="P101" s="208">
        <f>O101*H101</f>
        <v>0</v>
      </c>
      <c r="Q101" s="208">
        <v>1</v>
      </c>
      <c r="R101" s="208">
        <f>Q101*H101</f>
        <v>3</v>
      </c>
      <c r="S101" s="208">
        <v>0</v>
      </c>
      <c r="T101" s="20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0" t="s">
        <v>213</v>
      </c>
      <c r="AT101" s="210" t="s">
        <v>201</v>
      </c>
      <c r="AU101" s="210" t="s">
        <v>76</v>
      </c>
      <c r="AY101" s="17" t="s">
        <v>206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7" t="s">
        <v>83</v>
      </c>
      <c r="BK101" s="211">
        <f>ROUND(I101*H101,2)</f>
        <v>0</v>
      </c>
      <c r="BL101" s="17" t="s">
        <v>214</v>
      </c>
      <c r="BM101" s="210" t="s">
        <v>2166</v>
      </c>
    </row>
    <row r="102" s="2" customFormat="1" ht="24" customHeight="1">
      <c r="A102" s="39"/>
      <c r="B102" s="40"/>
      <c r="C102" s="198" t="s">
        <v>272</v>
      </c>
      <c r="D102" s="198" t="s">
        <v>201</v>
      </c>
      <c r="E102" s="199" t="s">
        <v>334</v>
      </c>
      <c r="F102" s="200" t="s">
        <v>335</v>
      </c>
      <c r="G102" s="201" t="s">
        <v>204</v>
      </c>
      <c r="H102" s="202">
        <v>1</v>
      </c>
      <c r="I102" s="203"/>
      <c r="J102" s="204">
        <f>ROUND(I102*H102,2)</f>
        <v>0</v>
      </c>
      <c r="K102" s="200" t="s">
        <v>212</v>
      </c>
      <c r="L102" s="205"/>
      <c r="M102" s="206" t="s">
        <v>32</v>
      </c>
      <c r="N102" s="207" t="s">
        <v>47</v>
      </c>
      <c r="O102" s="85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0" t="s">
        <v>213</v>
      </c>
      <c r="AT102" s="210" t="s">
        <v>201</v>
      </c>
      <c r="AU102" s="210" t="s">
        <v>76</v>
      </c>
      <c r="AY102" s="17" t="s">
        <v>206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7" t="s">
        <v>83</v>
      </c>
      <c r="BK102" s="211">
        <f>ROUND(I102*H102,2)</f>
        <v>0</v>
      </c>
      <c r="BL102" s="17" t="s">
        <v>214</v>
      </c>
      <c r="BM102" s="210" t="s">
        <v>2167</v>
      </c>
    </row>
    <row r="103" s="2" customFormat="1" ht="24" customHeight="1">
      <c r="A103" s="39"/>
      <c r="B103" s="40"/>
      <c r="C103" s="198" t="s">
        <v>276</v>
      </c>
      <c r="D103" s="198" t="s">
        <v>201</v>
      </c>
      <c r="E103" s="199" t="s">
        <v>338</v>
      </c>
      <c r="F103" s="200" t="s">
        <v>339</v>
      </c>
      <c r="G103" s="201" t="s">
        <v>204</v>
      </c>
      <c r="H103" s="202">
        <v>1</v>
      </c>
      <c r="I103" s="203"/>
      <c r="J103" s="204">
        <f>ROUND(I103*H103,2)</f>
        <v>0</v>
      </c>
      <c r="K103" s="200" t="s">
        <v>212</v>
      </c>
      <c r="L103" s="205"/>
      <c r="M103" s="206" t="s">
        <v>32</v>
      </c>
      <c r="N103" s="207" t="s">
        <v>47</v>
      </c>
      <c r="O103" s="85"/>
      <c r="P103" s="208">
        <f>O103*H103</f>
        <v>0</v>
      </c>
      <c r="Q103" s="208">
        <v>0</v>
      </c>
      <c r="R103" s="208">
        <f>Q103*H103</f>
        <v>0</v>
      </c>
      <c r="S103" s="208">
        <v>0</v>
      </c>
      <c r="T103" s="20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0" t="s">
        <v>213</v>
      </c>
      <c r="AT103" s="210" t="s">
        <v>201</v>
      </c>
      <c r="AU103" s="210" t="s">
        <v>76</v>
      </c>
      <c r="AY103" s="17" t="s">
        <v>206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7" t="s">
        <v>83</v>
      </c>
      <c r="BK103" s="211">
        <f>ROUND(I103*H103,2)</f>
        <v>0</v>
      </c>
      <c r="BL103" s="17" t="s">
        <v>214</v>
      </c>
      <c r="BM103" s="210" t="s">
        <v>2168</v>
      </c>
    </row>
    <row r="104" s="2" customFormat="1" ht="24" customHeight="1">
      <c r="A104" s="39"/>
      <c r="B104" s="40"/>
      <c r="C104" s="198" t="s">
        <v>280</v>
      </c>
      <c r="D104" s="198" t="s">
        <v>201</v>
      </c>
      <c r="E104" s="199" t="s">
        <v>342</v>
      </c>
      <c r="F104" s="200" t="s">
        <v>343</v>
      </c>
      <c r="G104" s="201" t="s">
        <v>344</v>
      </c>
      <c r="H104" s="202">
        <v>100</v>
      </c>
      <c r="I104" s="203"/>
      <c r="J104" s="204">
        <f>ROUND(I104*H104,2)</f>
        <v>0</v>
      </c>
      <c r="K104" s="200" t="s">
        <v>212</v>
      </c>
      <c r="L104" s="205"/>
      <c r="M104" s="206" t="s">
        <v>32</v>
      </c>
      <c r="N104" s="207" t="s">
        <v>47</v>
      </c>
      <c r="O104" s="85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0" t="s">
        <v>213</v>
      </c>
      <c r="AT104" s="210" t="s">
        <v>201</v>
      </c>
      <c r="AU104" s="210" t="s">
        <v>76</v>
      </c>
      <c r="AY104" s="17" t="s">
        <v>206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7" t="s">
        <v>83</v>
      </c>
      <c r="BK104" s="211">
        <f>ROUND(I104*H104,2)</f>
        <v>0</v>
      </c>
      <c r="BL104" s="17" t="s">
        <v>214</v>
      </c>
      <c r="BM104" s="210" t="s">
        <v>2169</v>
      </c>
    </row>
    <row r="105" s="2" customFormat="1" ht="24" customHeight="1">
      <c r="A105" s="39"/>
      <c r="B105" s="40"/>
      <c r="C105" s="198" t="s">
        <v>284</v>
      </c>
      <c r="D105" s="198" t="s">
        <v>201</v>
      </c>
      <c r="E105" s="199" t="s">
        <v>347</v>
      </c>
      <c r="F105" s="200" t="s">
        <v>348</v>
      </c>
      <c r="G105" s="201" t="s">
        <v>204</v>
      </c>
      <c r="H105" s="202">
        <v>3</v>
      </c>
      <c r="I105" s="203"/>
      <c r="J105" s="204">
        <f>ROUND(I105*H105,2)</f>
        <v>0</v>
      </c>
      <c r="K105" s="200" t="s">
        <v>212</v>
      </c>
      <c r="L105" s="205"/>
      <c r="M105" s="206" t="s">
        <v>32</v>
      </c>
      <c r="N105" s="207" t="s">
        <v>47</v>
      </c>
      <c r="O105" s="85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0" t="s">
        <v>213</v>
      </c>
      <c r="AT105" s="210" t="s">
        <v>201</v>
      </c>
      <c r="AU105" s="210" t="s">
        <v>76</v>
      </c>
      <c r="AY105" s="17" t="s">
        <v>206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7" t="s">
        <v>83</v>
      </c>
      <c r="BK105" s="211">
        <f>ROUND(I105*H105,2)</f>
        <v>0</v>
      </c>
      <c r="BL105" s="17" t="s">
        <v>214</v>
      </c>
      <c r="BM105" s="210" t="s">
        <v>2170</v>
      </c>
    </row>
    <row r="106" s="2" customFormat="1" ht="24" customHeight="1">
      <c r="A106" s="39"/>
      <c r="B106" s="40"/>
      <c r="C106" s="198" t="s">
        <v>7</v>
      </c>
      <c r="D106" s="198" t="s">
        <v>201</v>
      </c>
      <c r="E106" s="199" t="s">
        <v>2171</v>
      </c>
      <c r="F106" s="200" t="s">
        <v>2172</v>
      </c>
      <c r="G106" s="201" t="s">
        <v>204</v>
      </c>
      <c r="H106" s="202">
        <v>1</v>
      </c>
      <c r="I106" s="203"/>
      <c r="J106" s="204">
        <f>ROUND(I106*H106,2)</f>
        <v>0</v>
      </c>
      <c r="K106" s="200" t="s">
        <v>212</v>
      </c>
      <c r="L106" s="205"/>
      <c r="M106" s="206" t="s">
        <v>32</v>
      </c>
      <c r="N106" s="207" t="s">
        <v>47</v>
      </c>
      <c r="O106" s="85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0" t="s">
        <v>205</v>
      </c>
      <c r="AT106" s="210" t="s">
        <v>201</v>
      </c>
      <c r="AU106" s="210" t="s">
        <v>76</v>
      </c>
      <c r="AY106" s="17" t="s">
        <v>206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7" t="s">
        <v>83</v>
      </c>
      <c r="BK106" s="211">
        <f>ROUND(I106*H106,2)</f>
        <v>0</v>
      </c>
      <c r="BL106" s="17" t="s">
        <v>205</v>
      </c>
      <c r="BM106" s="210" t="s">
        <v>2173</v>
      </c>
    </row>
    <row r="107" s="2" customFormat="1" ht="24" customHeight="1">
      <c r="A107" s="39"/>
      <c r="B107" s="40"/>
      <c r="C107" s="198" t="s">
        <v>291</v>
      </c>
      <c r="D107" s="198" t="s">
        <v>201</v>
      </c>
      <c r="E107" s="199" t="s">
        <v>355</v>
      </c>
      <c r="F107" s="200" t="s">
        <v>356</v>
      </c>
      <c r="G107" s="201" t="s">
        <v>204</v>
      </c>
      <c r="H107" s="202">
        <v>11</v>
      </c>
      <c r="I107" s="203"/>
      <c r="J107" s="204">
        <f>ROUND(I107*H107,2)</f>
        <v>0</v>
      </c>
      <c r="K107" s="200" t="s">
        <v>212</v>
      </c>
      <c r="L107" s="205"/>
      <c r="M107" s="206" t="s">
        <v>32</v>
      </c>
      <c r="N107" s="207" t="s">
        <v>47</v>
      </c>
      <c r="O107" s="85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0" t="s">
        <v>213</v>
      </c>
      <c r="AT107" s="210" t="s">
        <v>201</v>
      </c>
      <c r="AU107" s="210" t="s">
        <v>76</v>
      </c>
      <c r="AY107" s="17" t="s">
        <v>206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7" t="s">
        <v>83</v>
      </c>
      <c r="BK107" s="211">
        <f>ROUND(I107*H107,2)</f>
        <v>0</v>
      </c>
      <c r="BL107" s="17" t="s">
        <v>214</v>
      </c>
      <c r="BM107" s="210" t="s">
        <v>2174</v>
      </c>
    </row>
    <row r="108" s="2" customFormat="1">
      <c r="A108" s="39"/>
      <c r="B108" s="40"/>
      <c r="C108" s="41"/>
      <c r="D108" s="212" t="s">
        <v>208</v>
      </c>
      <c r="E108" s="41"/>
      <c r="F108" s="213" t="s">
        <v>358</v>
      </c>
      <c r="G108" s="41"/>
      <c r="H108" s="41"/>
      <c r="I108" s="147"/>
      <c r="J108" s="41"/>
      <c r="K108" s="41"/>
      <c r="L108" s="45"/>
      <c r="M108" s="214"/>
      <c r="N108" s="215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7" t="s">
        <v>208</v>
      </c>
      <c r="AU108" s="17" t="s">
        <v>76</v>
      </c>
    </row>
    <row r="109" s="2" customFormat="1" ht="24" customHeight="1">
      <c r="A109" s="39"/>
      <c r="B109" s="40"/>
      <c r="C109" s="198" t="s">
        <v>295</v>
      </c>
      <c r="D109" s="198" t="s">
        <v>201</v>
      </c>
      <c r="E109" s="199" t="s">
        <v>360</v>
      </c>
      <c r="F109" s="200" t="s">
        <v>361</v>
      </c>
      <c r="G109" s="201" t="s">
        <v>239</v>
      </c>
      <c r="H109" s="202">
        <v>4</v>
      </c>
      <c r="I109" s="203"/>
      <c r="J109" s="204">
        <f>ROUND(I109*H109,2)</f>
        <v>0</v>
      </c>
      <c r="K109" s="200" t="s">
        <v>212</v>
      </c>
      <c r="L109" s="205"/>
      <c r="M109" s="206" t="s">
        <v>32</v>
      </c>
      <c r="N109" s="207" t="s">
        <v>47</v>
      </c>
      <c r="O109" s="85"/>
      <c r="P109" s="208">
        <f>O109*H109</f>
        <v>0</v>
      </c>
      <c r="Q109" s="208">
        <v>0</v>
      </c>
      <c r="R109" s="208">
        <f>Q109*H109</f>
        <v>0</v>
      </c>
      <c r="S109" s="208">
        <v>0</v>
      </c>
      <c r="T109" s="20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0" t="s">
        <v>213</v>
      </c>
      <c r="AT109" s="210" t="s">
        <v>201</v>
      </c>
      <c r="AU109" s="210" t="s">
        <v>76</v>
      </c>
      <c r="AY109" s="17" t="s">
        <v>206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7" t="s">
        <v>83</v>
      </c>
      <c r="BK109" s="211">
        <f>ROUND(I109*H109,2)</f>
        <v>0</v>
      </c>
      <c r="BL109" s="17" t="s">
        <v>214</v>
      </c>
      <c r="BM109" s="210" t="s">
        <v>2175</v>
      </c>
    </row>
    <row r="110" s="2" customFormat="1" ht="24" customHeight="1">
      <c r="A110" s="39"/>
      <c r="B110" s="40"/>
      <c r="C110" s="198" t="s">
        <v>299</v>
      </c>
      <c r="D110" s="198" t="s">
        <v>201</v>
      </c>
      <c r="E110" s="199" t="s">
        <v>364</v>
      </c>
      <c r="F110" s="200" t="s">
        <v>365</v>
      </c>
      <c r="G110" s="201" t="s">
        <v>204</v>
      </c>
      <c r="H110" s="202">
        <v>4</v>
      </c>
      <c r="I110" s="203"/>
      <c r="J110" s="204">
        <f>ROUND(I110*H110,2)</f>
        <v>0</v>
      </c>
      <c r="K110" s="200" t="s">
        <v>212</v>
      </c>
      <c r="L110" s="205"/>
      <c r="M110" s="206" t="s">
        <v>32</v>
      </c>
      <c r="N110" s="207" t="s">
        <v>47</v>
      </c>
      <c r="O110" s="85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0" t="s">
        <v>213</v>
      </c>
      <c r="AT110" s="210" t="s">
        <v>201</v>
      </c>
      <c r="AU110" s="210" t="s">
        <v>76</v>
      </c>
      <c r="AY110" s="17" t="s">
        <v>206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7" t="s">
        <v>83</v>
      </c>
      <c r="BK110" s="211">
        <f>ROUND(I110*H110,2)</f>
        <v>0</v>
      </c>
      <c r="BL110" s="17" t="s">
        <v>214</v>
      </c>
      <c r="BM110" s="210" t="s">
        <v>2176</v>
      </c>
    </row>
    <row r="111" s="2" customFormat="1" ht="24" customHeight="1">
      <c r="A111" s="39"/>
      <c r="B111" s="40"/>
      <c r="C111" s="198" t="s">
        <v>303</v>
      </c>
      <c r="D111" s="198" t="s">
        <v>201</v>
      </c>
      <c r="E111" s="199" t="s">
        <v>368</v>
      </c>
      <c r="F111" s="200" t="s">
        <v>369</v>
      </c>
      <c r="G111" s="201" t="s">
        <v>204</v>
      </c>
      <c r="H111" s="202">
        <v>8</v>
      </c>
      <c r="I111" s="203"/>
      <c r="J111" s="204">
        <f>ROUND(I111*H111,2)</f>
        <v>0</v>
      </c>
      <c r="K111" s="200" t="s">
        <v>212</v>
      </c>
      <c r="L111" s="205"/>
      <c r="M111" s="206" t="s">
        <v>32</v>
      </c>
      <c r="N111" s="207" t="s">
        <v>47</v>
      </c>
      <c r="O111" s="85"/>
      <c r="P111" s="208">
        <f>O111*H111</f>
        <v>0</v>
      </c>
      <c r="Q111" s="208">
        <v>0</v>
      </c>
      <c r="R111" s="208">
        <f>Q111*H111</f>
        <v>0</v>
      </c>
      <c r="S111" s="208">
        <v>0</v>
      </c>
      <c r="T111" s="20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0" t="s">
        <v>213</v>
      </c>
      <c r="AT111" s="210" t="s">
        <v>201</v>
      </c>
      <c r="AU111" s="210" t="s">
        <v>76</v>
      </c>
      <c r="AY111" s="17" t="s">
        <v>206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7" t="s">
        <v>83</v>
      </c>
      <c r="BK111" s="211">
        <f>ROUND(I111*H111,2)</f>
        <v>0</v>
      </c>
      <c r="BL111" s="17" t="s">
        <v>214</v>
      </c>
      <c r="BM111" s="210" t="s">
        <v>2177</v>
      </c>
    </row>
    <row r="112" s="2" customFormat="1" ht="24" customHeight="1">
      <c r="A112" s="39"/>
      <c r="B112" s="40"/>
      <c r="C112" s="198" t="s">
        <v>307</v>
      </c>
      <c r="D112" s="198" t="s">
        <v>201</v>
      </c>
      <c r="E112" s="199" t="s">
        <v>372</v>
      </c>
      <c r="F112" s="200" t="s">
        <v>373</v>
      </c>
      <c r="G112" s="201" t="s">
        <v>204</v>
      </c>
      <c r="H112" s="202">
        <v>1</v>
      </c>
      <c r="I112" s="203"/>
      <c r="J112" s="204">
        <f>ROUND(I112*H112,2)</f>
        <v>0</v>
      </c>
      <c r="K112" s="200" t="s">
        <v>212</v>
      </c>
      <c r="L112" s="205"/>
      <c r="M112" s="206" t="s">
        <v>32</v>
      </c>
      <c r="N112" s="207" t="s">
        <v>47</v>
      </c>
      <c r="O112" s="85"/>
      <c r="P112" s="208">
        <f>O112*H112</f>
        <v>0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0" t="s">
        <v>213</v>
      </c>
      <c r="AT112" s="210" t="s">
        <v>201</v>
      </c>
      <c r="AU112" s="210" t="s">
        <v>76</v>
      </c>
      <c r="AY112" s="17" t="s">
        <v>206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7" t="s">
        <v>83</v>
      </c>
      <c r="BK112" s="211">
        <f>ROUND(I112*H112,2)</f>
        <v>0</v>
      </c>
      <c r="BL112" s="17" t="s">
        <v>214</v>
      </c>
      <c r="BM112" s="210" t="s">
        <v>2178</v>
      </c>
    </row>
    <row r="113" s="2" customFormat="1" ht="24" customHeight="1">
      <c r="A113" s="39"/>
      <c r="B113" s="40"/>
      <c r="C113" s="198" t="s">
        <v>311</v>
      </c>
      <c r="D113" s="198" t="s">
        <v>201</v>
      </c>
      <c r="E113" s="199" t="s">
        <v>376</v>
      </c>
      <c r="F113" s="200" t="s">
        <v>377</v>
      </c>
      <c r="G113" s="201" t="s">
        <v>204</v>
      </c>
      <c r="H113" s="202">
        <v>1</v>
      </c>
      <c r="I113" s="203"/>
      <c r="J113" s="204">
        <f>ROUND(I113*H113,2)</f>
        <v>0</v>
      </c>
      <c r="K113" s="200" t="s">
        <v>212</v>
      </c>
      <c r="L113" s="205"/>
      <c r="M113" s="206" t="s">
        <v>32</v>
      </c>
      <c r="N113" s="207" t="s">
        <v>47</v>
      </c>
      <c r="O113" s="85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0" t="s">
        <v>213</v>
      </c>
      <c r="AT113" s="210" t="s">
        <v>201</v>
      </c>
      <c r="AU113" s="210" t="s">
        <v>76</v>
      </c>
      <c r="AY113" s="17" t="s">
        <v>206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7" t="s">
        <v>83</v>
      </c>
      <c r="BK113" s="211">
        <f>ROUND(I113*H113,2)</f>
        <v>0</v>
      </c>
      <c r="BL113" s="17" t="s">
        <v>214</v>
      </c>
      <c r="BM113" s="210" t="s">
        <v>2179</v>
      </c>
    </row>
    <row r="114" s="2" customFormat="1" ht="24" customHeight="1">
      <c r="A114" s="39"/>
      <c r="B114" s="40"/>
      <c r="C114" s="198" t="s">
        <v>315</v>
      </c>
      <c r="D114" s="198" t="s">
        <v>201</v>
      </c>
      <c r="E114" s="199" t="s">
        <v>380</v>
      </c>
      <c r="F114" s="200" t="s">
        <v>381</v>
      </c>
      <c r="G114" s="201" t="s">
        <v>204</v>
      </c>
      <c r="H114" s="202">
        <v>1</v>
      </c>
      <c r="I114" s="203"/>
      <c r="J114" s="204">
        <f>ROUND(I114*H114,2)</f>
        <v>0</v>
      </c>
      <c r="K114" s="200" t="s">
        <v>212</v>
      </c>
      <c r="L114" s="205"/>
      <c r="M114" s="206" t="s">
        <v>32</v>
      </c>
      <c r="N114" s="207" t="s">
        <v>47</v>
      </c>
      <c r="O114" s="85"/>
      <c r="P114" s="208">
        <f>O114*H114</f>
        <v>0</v>
      </c>
      <c r="Q114" s="208">
        <v>0</v>
      </c>
      <c r="R114" s="208">
        <f>Q114*H114</f>
        <v>0</v>
      </c>
      <c r="S114" s="208">
        <v>0</v>
      </c>
      <c r="T114" s="20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0" t="s">
        <v>205</v>
      </c>
      <c r="AT114" s="210" t="s">
        <v>201</v>
      </c>
      <c r="AU114" s="210" t="s">
        <v>76</v>
      </c>
      <c r="AY114" s="17" t="s">
        <v>206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7" t="s">
        <v>83</v>
      </c>
      <c r="BK114" s="211">
        <f>ROUND(I114*H114,2)</f>
        <v>0</v>
      </c>
      <c r="BL114" s="17" t="s">
        <v>205</v>
      </c>
      <c r="BM114" s="210" t="s">
        <v>2180</v>
      </c>
    </row>
    <row r="115" s="2" customFormat="1" ht="24" customHeight="1">
      <c r="A115" s="39"/>
      <c r="B115" s="40"/>
      <c r="C115" s="198" t="s">
        <v>319</v>
      </c>
      <c r="D115" s="198" t="s">
        <v>201</v>
      </c>
      <c r="E115" s="199" t="s">
        <v>384</v>
      </c>
      <c r="F115" s="200" t="s">
        <v>385</v>
      </c>
      <c r="G115" s="201" t="s">
        <v>239</v>
      </c>
      <c r="H115" s="202">
        <v>60</v>
      </c>
      <c r="I115" s="203"/>
      <c r="J115" s="204">
        <f>ROUND(I115*H115,2)</f>
        <v>0</v>
      </c>
      <c r="K115" s="200" t="s">
        <v>212</v>
      </c>
      <c r="L115" s="205"/>
      <c r="M115" s="206" t="s">
        <v>32</v>
      </c>
      <c r="N115" s="207" t="s">
        <v>47</v>
      </c>
      <c r="O115" s="85"/>
      <c r="P115" s="208">
        <f>O115*H115</f>
        <v>0</v>
      </c>
      <c r="Q115" s="208">
        <v>0</v>
      </c>
      <c r="R115" s="208">
        <f>Q115*H115</f>
        <v>0</v>
      </c>
      <c r="S115" s="208">
        <v>0</v>
      </c>
      <c r="T115" s="20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0" t="s">
        <v>213</v>
      </c>
      <c r="AT115" s="210" t="s">
        <v>201</v>
      </c>
      <c r="AU115" s="210" t="s">
        <v>76</v>
      </c>
      <c r="AY115" s="17" t="s">
        <v>206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7" t="s">
        <v>83</v>
      </c>
      <c r="BK115" s="211">
        <f>ROUND(I115*H115,2)</f>
        <v>0</v>
      </c>
      <c r="BL115" s="17" t="s">
        <v>214</v>
      </c>
      <c r="BM115" s="210" t="s">
        <v>2181</v>
      </c>
    </row>
    <row r="116" s="2" customFormat="1" ht="24" customHeight="1">
      <c r="A116" s="39"/>
      <c r="B116" s="40"/>
      <c r="C116" s="198" t="s">
        <v>324</v>
      </c>
      <c r="D116" s="198" t="s">
        <v>201</v>
      </c>
      <c r="E116" s="199" t="s">
        <v>388</v>
      </c>
      <c r="F116" s="200" t="s">
        <v>389</v>
      </c>
      <c r="G116" s="201" t="s">
        <v>239</v>
      </c>
      <c r="H116" s="202">
        <v>30</v>
      </c>
      <c r="I116" s="203"/>
      <c r="J116" s="204">
        <f>ROUND(I116*H116,2)</f>
        <v>0</v>
      </c>
      <c r="K116" s="200" t="s">
        <v>212</v>
      </c>
      <c r="L116" s="205"/>
      <c r="M116" s="206" t="s">
        <v>32</v>
      </c>
      <c r="N116" s="207" t="s">
        <v>47</v>
      </c>
      <c r="O116" s="85"/>
      <c r="P116" s="208">
        <f>O116*H116</f>
        <v>0</v>
      </c>
      <c r="Q116" s="208">
        <v>0</v>
      </c>
      <c r="R116" s="208">
        <f>Q116*H116</f>
        <v>0</v>
      </c>
      <c r="S116" s="208">
        <v>0</v>
      </c>
      <c r="T116" s="20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0" t="s">
        <v>213</v>
      </c>
      <c r="AT116" s="210" t="s">
        <v>201</v>
      </c>
      <c r="AU116" s="210" t="s">
        <v>76</v>
      </c>
      <c r="AY116" s="17" t="s">
        <v>206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7" t="s">
        <v>83</v>
      </c>
      <c r="BK116" s="211">
        <f>ROUND(I116*H116,2)</f>
        <v>0</v>
      </c>
      <c r="BL116" s="17" t="s">
        <v>214</v>
      </c>
      <c r="BM116" s="210" t="s">
        <v>2182</v>
      </c>
    </row>
    <row r="117" s="2" customFormat="1" ht="24" customHeight="1">
      <c r="A117" s="39"/>
      <c r="B117" s="40"/>
      <c r="C117" s="198" t="s">
        <v>328</v>
      </c>
      <c r="D117" s="198" t="s">
        <v>201</v>
      </c>
      <c r="E117" s="199" t="s">
        <v>392</v>
      </c>
      <c r="F117" s="200" t="s">
        <v>393</v>
      </c>
      <c r="G117" s="201" t="s">
        <v>239</v>
      </c>
      <c r="H117" s="202">
        <v>18</v>
      </c>
      <c r="I117" s="203"/>
      <c r="J117" s="204">
        <f>ROUND(I117*H117,2)</f>
        <v>0</v>
      </c>
      <c r="K117" s="200" t="s">
        <v>212</v>
      </c>
      <c r="L117" s="205"/>
      <c r="M117" s="206" t="s">
        <v>32</v>
      </c>
      <c r="N117" s="207" t="s">
        <v>47</v>
      </c>
      <c r="O117" s="85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0" t="s">
        <v>213</v>
      </c>
      <c r="AT117" s="210" t="s">
        <v>201</v>
      </c>
      <c r="AU117" s="210" t="s">
        <v>76</v>
      </c>
      <c r="AY117" s="17" t="s">
        <v>206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7" t="s">
        <v>83</v>
      </c>
      <c r="BK117" s="211">
        <f>ROUND(I117*H117,2)</f>
        <v>0</v>
      </c>
      <c r="BL117" s="17" t="s">
        <v>214</v>
      </c>
      <c r="BM117" s="210" t="s">
        <v>2183</v>
      </c>
    </row>
    <row r="118" s="2" customFormat="1" ht="36" customHeight="1">
      <c r="A118" s="39"/>
      <c r="B118" s="40"/>
      <c r="C118" s="198" t="s">
        <v>333</v>
      </c>
      <c r="D118" s="198" t="s">
        <v>201</v>
      </c>
      <c r="E118" s="199" t="s">
        <v>396</v>
      </c>
      <c r="F118" s="200" t="s">
        <v>397</v>
      </c>
      <c r="G118" s="201" t="s">
        <v>204</v>
      </c>
      <c r="H118" s="202">
        <v>1</v>
      </c>
      <c r="I118" s="203"/>
      <c r="J118" s="204">
        <f>ROUND(I118*H118,2)</f>
        <v>0</v>
      </c>
      <c r="K118" s="200" t="s">
        <v>212</v>
      </c>
      <c r="L118" s="205"/>
      <c r="M118" s="206" t="s">
        <v>32</v>
      </c>
      <c r="N118" s="207" t="s">
        <v>47</v>
      </c>
      <c r="O118" s="85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0" t="s">
        <v>213</v>
      </c>
      <c r="AT118" s="210" t="s">
        <v>201</v>
      </c>
      <c r="AU118" s="210" t="s">
        <v>76</v>
      </c>
      <c r="AY118" s="17" t="s">
        <v>206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7" t="s">
        <v>83</v>
      </c>
      <c r="BK118" s="211">
        <f>ROUND(I118*H118,2)</f>
        <v>0</v>
      </c>
      <c r="BL118" s="17" t="s">
        <v>214</v>
      </c>
      <c r="BM118" s="210" t="s">
        <v>2184</v>
      </c>
    </row>
    <row r="119" s="2" customFormat="1" ht="24" customHeight="1">
      <c r="A119" s="39"/>
      <c r="B119" s="40"/>
      <c r="C119" s="198" t="s">
        <v>337</v>
      </c>
      <c r="D119" s="198" t="s">
        <v>201</v>
      </c>
      <c r="E119" s="199" t="s">
        <v>400</v>
      </c>
      <c r="F119" s="200" t="s">
        <v>401</v>
      </c>
      <c r="G119" s="201" t="s">
        <v>204</v>
      </c>
      <c r="H119" s="202">
        <v>1</v>
      </c>
      <c r="I119" s="203"/>
      <c r="J119" s="204">
        <f>ROUND(I119*H119,2)</f>
        <v>0</v>
      </c>
      <c r="K119" s="200" t="s">
        <v>212</v>
      </c>
      <c r="L119" s="205"/>
      <c r="M119" s="206" t="s">
        <v>32</v>
      </c>
      <c r="N119" s="207" t="s">
        <v>47</v>
      </c>
      <c r="O119" s="85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0" t="s">
        <v>213</v>
      </c>
      <c r="AT119" s="210" t="s">
        <v>201</v>
      </c>
      <c r="AU119" s="210" t="s">
        <v>76</v>
      </c>
      <c r="AY119" s="17" t="s">
        <v>206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7" t="s">
        <v>83</v>
      </c>
      <c r="BK119" s="211">
        <f>ROUND(I119*H119,2)</f>
        <v>0</v>
      </c>
      <c r="BL119" s="17" t="s">
        <v>214</v>
      </c>
      <c r="BM119" s="210" t="s">
        <v>2185</v>
      </c>
    </row>
    <row r="120" s="2" customFormat="1" ht="24" customHeight="1">
      <c r="A120" s="39"/>
      <c r="B120" s="40"/>
      <c r="C120" s="198" t="s">
        <v>341</v>
      </c>
      <c r="D120" s="198" t="s">
        <v>201</v>
      </c>
      <c r="E120" s="199" t="s">
        <v>404</v>
      </c>
      <c r="F120" s="200" t="s">
        <v>405</v>
      </c>
      <c r="G120" s="201" t="s">
        <v>204</v>
      </c>
      <c r="H120" s="202">
        <v>3</v>
      </c>
      <c r="I120" s="203"/>
      <c r="J120" s="204">
        <f>ROUND(I120*H120,2)</f>
        <v>0</v>
      </c>
      <c r="K120" s="200" t="s">
        <v>212</v>
      </c>
      <c r="L120" s="205"/>
      <c r="M120" s="206" t="s">
        <v>32</v>
      </c>
      <c r="N120" s="207" t="s">
        <v>47</v>
      </c>
      <c r="O120" s="85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0" t="s">
        <v>213</v>
      </c>
      <c r="AT120" s="210" t="s">
        <v>201</v>
      </c>
      <c r="AU120" s="210" t="s">
        <v>76</v>
      </c>
      <c r="AY120" s="17" t="s">
        <v>206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7" t="s">
        <v>83</v>
      </c>
      <c r="BK120" s="211">
        <f>ROUND(I120*H120,2)</f>
        <v>0</v>
      </c>
      <c r="BL120" s="17" t="s">
        <v>214</v>
      </c>
      <c r="BM120" s="210" t="s">
        <v>2186</v>
      </c>
    </row>
    <row r="121" s="2" customFormat="1" ht="24" customHeight="1">
      <c r="A121" s="39"/>
      <c r="B121" s="40"/>
      <c r="C121" s="198" t="s">
        <v>346</v>
      </c>
      <c r="D121" s="198" t="s">
        <v>201</v>
      </c>
      <c r="E121" s="199" t="s">
        <v>408</v>
      </c>
      <c r="F121" s="200" t="s">
        <v>409</v>
      </c>
      <c r="G121" s="201" t="s">
        <v>204</v>
      </c>
      <c r="H121" s="202">
        <v>1</v>
      </c>
      <c r="I121" s="203"/>
      <c r="J121" s="204">
        <f>ROUND(I121*H121,2)</f>
        <v>0</v>
      </c>
      <c r="K121" s="200" t="s">
        <v>212</v>
      </c>
      <c r="L121" s="205"/>
      <c r="M121" s="206" t="s">
        <v>32</v>
      </c>
      <c r="N121" s="207" t="s">
        <v>47</v>
      </c>
      <c r="O121" s="85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0" t="s">
        <v>213</v>
      </c>
      <c r="AT121" s="210" t="s">
        <v>201</v>
      </c>
      <c r="AU121" s="210" t="s">
        <v>76</v>
      </c>
      <c r="AY121" s="17" t="s">
        <v>206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7" t="s">
        <v>83</v>
      </c>
      <c r="BK121" s="211">
        <f>ROUND(I121*H121,2)</f>
        <v>0</v>
      </c>
      <c r="BL121" s="17" t="s">
        <v>214</v>
      </c>
      <c r="BM121" s="210" t="s">
        <v>2187</v>
      </c>
    </row>
    <row r="122" s="2" customFormat="1" ht="24" customHeight="1">
      <c r="A122" s="39"/>
      <c r="B122" s="40"/>
      <c r="C122" s="198" t="s">
        <v>350</v>
      </c>
      <c r="D122" s="198" t="s">
        <v>201</v>
      </c>
      <c r="E122" s="199" t="s">
        <v>412</v>
      </c>
      <c r="F122" s="200" t="s">
        <v>413</v>
      </c>
      <c r="G122" s="201" t="s">
        <v>204</v>
      </c>
      <c r="H122" s="202">
        <v>1</v>
      </c>
      <c r="I122" s="203"/>
      <c r="J122" s="204">
        <f>ROUND(I122*H122,2)</f>
        <v>0</v>
      </c>
      <c r="K122" s="200" t="s">
        <v>212</v>
      </c>
      <c r="L122" s="205"/>
      <c r="M122" s="206" t="s">
        <v>32</v>
      </c>
      <c r="N122" s="207" t="s">
        <v>47</v>
      </c>
      <c r="O122" s="85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0" t="s">
        <v>213</v>
      </c>
      <c r="AT122" s="210" t="s">
        <v>201</v>
      </c>
      <c r="AU122" s="210" t="s">
        <v>76</v>
      </c>
      <c r="AY122" s="17" t="s">
        <v>206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7" t="s">
        <v>83</v>
      </c>
      <c r="BK122" s="211">
        <f>ROUND(I122*H122,2)</f>
        <v>0</v>
      </c>
      <c r="BL122" s="17" t="s">
        <v>214</v>
      </c>
      <c r="BM122" s="210" t="s">
        <v>2188</v>
      </c>
    </row>
    <row r="123" s="2" customFormat="1" ht="24" customHeight="1">
      <c r="A123" s="39"/>
      <c r="B123" s="40"/>
      <c r="C123" s="198" t="s">
        <v>354</v>
      </c>
      <c r="D123" s="198" t="s">
        <v>201</v>
      </c>
      <c r="E123" s="199" t="s">
        <v>416</v>
      </c>
      <c r="F123" s="200" t="s">
        <v>417</v>
      </c>
      <c r="G123" s="201" t="s">
        <v>204</v>
      </c>
      <c r="H123" s="202">
        <v>2</v>
      </c>
      <c r="I123" s="203"/>
      <c r="J123" s="204">
        <f>ROUND(I123*H123,2)</f>
        <v>0</v>
      </c>
      <c r="K123" s="200" t="s">
        <v>212</v>
      </c>
      <c r="L123" s="205"/>
      <c r="M123" s="206" t="s">
        <v>32</v>
      </c>
      <c r="N123" s="207" t="s">
        <v>47</v>
      </c>
      <c r="O123" s="85"/>
      <c r="P123" s="208">
        <f>O123*H123</f>
        <v>0</v>
      </c>
      <c r="Q123" s="208">
        <v>0</v>
      </c>
      <c r="R123" s="208">
        <f>Q123*H123</f>
        <v>0</v>
      </c>
      <c r="S123" s="208">
        <v>0</v>
      </c>
      <c r="T123" s="20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0" t="s">
        <v>213</v>
      </c>
      <c r="AT123" s="210" t="s">
        <v>201</v>
      </c>
      <c r="AU123" s="210" t="s">
        <v>76</v>
      </c>
      <c r="AY123" s="17" t="s">
        <v>206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7" t="s">
        <v>83</v>
      </c>
      <c r="BK123" s="211">
        <f>ROUND(I123*H123,2)</f>
        <v>0</v>
      </c>
      <c r="BL123" s="17" t="s">
        <v>214</v>
      </c>
      <c r="BM123" s="210" t="s">
        <v>2189</v>
      </c>
    </row>
    <row r="124" s="2" customFormat="1" ht="24" customHeight="1">
      <c r="A124" s="39"/>
      <c r="B124" s="40"/>
      <c r="C124" s="198" t="s">
        <v>359</v>
      </c>
      <c r="D124" s="198" t="s">
        <v>201</v>
      </c>
      <c r="E124" s="199" t="s">
        <v>420</v>
      </c>
      <c r="F124" s="200" t="s">
        <v>421</v>
      </c>
      <c r="G124" s="201" t="s">
        <v>204</v>
      </c>
      <c r="H124" s="202">
        <v>1</v>
      </c>
      <c r="I124" s="203"/>
      <c r="J124" s="204">
        <f>ROUND(I124*H124,2)</f>
        <v>0</v>
      </c>
      <c r="K124" s="200" t="s">
        <v>212</v>
      </c>
      <c r="L124" s="205"/>
      <c r="M124" s="206" t="s">
        <v>32</v>
      </c>
      <c r="N124" s="207" t="s">
        <v>47</v>
      </c>
      <c r="O124" s="85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0" t="s">
        <v>213</v>
      </c>
      <c r="AT124" s="210" t="s">
        <v>201</v>
      </c>
      <c r="AU124" s="210" t="s">
        <v>76</v>
      </c>
      <c r="AY124" s="17" t="s">
        <v>206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7" t="s">
        <v>83</v>
      </c>
      <c r="BK124" s="211">
        <f>ROUND(I124*H124,2)</f>
        <v>0</v>
      </c>
      <c r="BL124" s="17" t="s">
        <v>214</v>
      </c>
      <c r="BM124" s="210" t="s">
        <v>2190</v>
      </c>
    </row>
    <row r="125" s="2" customFormat="1" ht="24" customHeight="1">
      <c r="A125" s="39"/>
      <c r="B125" s="40"/>
      <c r="C125" s="198" t="s">
        <v>363</v>
      </c>
      <c r="D125" s="198" t="s">
        <v>201</v>
      </c>
      <c r="E125" s="199" t="s">
        <v>424</v>
      </c>
      <c r="F125" s="200" t="s">
        <v>425</v>
      </c>
      <c r="G125" s="201" t="s">
        <v>204</v>
      </c>
      <c r="H125" s="202">
        <v>2</v>
      </c>
      <c r="I125" s="203"/>
      <c r="J125" s="204">
        <f>ROUND(I125*H125,2)</f>
        <v>0</v>
      </c>
      <c r="K125" s="200" t="s">
        <v>212</v>
      </c>
      <c r="L125" s="205"/>
      <c r="M125" s="206" t="s">
        <v>32</v>
      </c>
      <c r="N125" s="207" t="s">
        <v>47</v>
      </c>
      <c r="O125" s="85"/>
      <c r="P125" s="208">
        <f>O125*H125</f>
        <v>0</v>
      </c>
      <c r="Q125" s="208">
        <v>0</v>
      </c>
      <c r="R125" s="208">
        <f>Q125*H125</f>
        <v>0</v>
      </c>
      <c r="S125" s="208">
        <v>0</v>
      </c>
      <c r="T125" s="20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0" t="s">
        <v>213</v>
      </c>
      <c r="AT125" s="210" t="s">
        <v>201</v>
      </c>
      <c r="AU125" s="210" t="s">
        <v>76</v>
      </c>
      <c r="AY125" s="17" t="s">
        <v>206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7" t="s">
        <v>83</v>
      </c>
      <c r="BK125" s="211">
        <f>ROUND(I125*H125,2)</f>
        <v>0</v>
      </c>
      <c r="BL125" s="17" t="s">
        <v>214</v>
      </c>
      <c r="BM125" s="210" t="s">
        <v>2191</v>
      </c>
    </row>
    <row r="126" s="2" customFormat="1" ht="24" customHeight="1">
      <c r="A126" s="39"/>
      <c r="B126" s="40"/>
      <c r="C126" s="198" t="s">
        <v>367</v>
      </c>
      <c r="D126" s="198" t="s">
        <v>201</v>
      </c>
      <c r="E126" s="199" t="s">
        <v>428</v>
      </c>
      <c r="F126" s="200" t="s">
        <v>429</v>
      </c>
      <c r="G126" s="201" t="s">
        <v>239</v>
      </c>
      <c r="H126" s="202">
        <v>112</v>
      </c>
      <c r="I126" s="203"/>
      <c r="J126" s="204">
        <f>ROUND(I126*H126,2)</f>
        <v>0</v>
      </c>
      <c r="K126" s="200" t="s">
        <v>212</v>
      </c>
      <c r="L126" s="205"/>
      <c r="M126" s="206" t="s">
        <v>32</v>
      </c>
      <c r="N126" s="207" t="s">
        <v>47</v>
      </c>
      <c r="O126" s="85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0" t="s">
        <v>213</v>
      </c>
      <c r="AT126" s="210" t="s">
        <v>201</v>
      </c>
      <c r="AU126" s="210" t="s">
        <v>76</v>
      </c>
      <c r="AY126" s="17" t="s">
        <v>206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7" t="s">
        <v>83</v>
      </c>
      <c r="BK126" s="211">
        <f>ROUND(I126*H126,2)</f>
        <v>0</v>
      </c>
      <c r="BL126" s="17" t="s">
        <v>214</v>
      </c>
      <c r="BM126" s="210" t="s">
        <v>2192</v>
      </c>
    </row>
    <row r="127" s="2" customFormat="1" ht="24" customHeight="1">
      <c r="A127" s="39"/>
      <c r="B127" s="40"/>
      <c r="C127" s="198" t="s">
        <v>371</v>
      </c>
      <c r="D127" s="198" t="s">
        <v>201</v>
      </c>
      <c r="E127" s="199" t="s">
        <v>432</v>
      </c>
      <c r="F127" s="200" t="s">
        <v>433</v>
      </c>
      <c r="G127" s="201" t="s">
        <v>239</v>
      </c>
      <c r="H127" s="202">
        <v>39</v>
      </c>
      <c r="I127" s="203"/>
      <c r="J127" s="204">
        <f>ROUND(I127*H127,2)</f>
        <v>0</v>
      </c>
      <c r="K127" s="200" t="s">
        <v>212</v>
      </c>
      <c r="L127" s="205"/>
      <c r="M127" s="206" t="s">
        <v>32</v>
      </c>
      <c r="N127" s="207" t="s">
        <v>47</v>
      </c>
      <c r="O127" s="85"/>
      <c r="P127" s="208">
        <f>O127*H127</f>
        <v>0</v>
      </c>
      <c r="Q127" s="208">
        <v>0</v>
      </c>
      <c r="R127" s="208">
        <f>Q127*H127</f>
        <v>0</v>
      </c>
      <c r="S127" s="208">
        <v>0</v>
      </c>
      <c r="T127" s="20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0" t="s">
        <v>213</v>
      </c>
      <c r="AT127" s="210" t="s">
        <v>201</v>
      </c>
      <c r="AU127" s="210" t="s">
        <v>76</v>
      </c>
      <c r="AY127" s="17" t="s">
        <v>206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7" t="s">
        <v>83</v>
      </c>
      <c r="BK127" s="211">
        <f>ROUND(I127*H127,2)</f>
        <v>0</v>
      </c>
      <c r="BL127" s="17" t="s">
        <v>214</v>
      </c>
      <c r="BM127" s="210" t="s">
        <v>2193</v>
      </c>
    </row>
    <row r="128" s="2" customFormat="1" ht="24" customHeight="1">
      <c r="A128" s="39"/>
      <c r="B128" s="40"/>
      <c r="C128" s="198" t="s">
        <v>375</v>
      </c>
      <c r="D128" s="198" t="s">
        <v>201</v>
      </c>
      <c r="E128" s="199" t="s">
        <v>436</v>
      </c>
      <c r="F128" s="200" t="s">
        <v>437</v>
      </c>
      <c r="G128" s="201" t="s">
        <v>204</v>
      </c>
      <c r="H128" s="202">
        <v>4</v>
      </c>
      <c r="I128" s="203"/>
      <c r="J128" s="204">
        <f>ROUND(I128*H128,2)</f>
        <v>0</v>
      </c>
      <c r="K128" s="200" t="s">
        <v>212</v>
      </c>
      <c r="L128" s="205"/>
      <c r="M128" s="206" t="s">
        <v>32</v>
      </c>
      <c r="N128" s="207" t="s">
        <v>47</v>
      </c>
      <c r="O128" s="85"/>
      <c r="P128" s="208">
        <f>O128*H128</f>
        <v>0</v>
      </c>
      <c r="Q128" s="208">
        <v>0</v>
      </c>
      <c r="R128" s="208">
        <f>Q128*H128</f>
        <v>0</v>
      </c>
      <c r="S128" s="208">
        <v>0</v>
      </c>
      <c r="T128" s="20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0" t="s">
        <v>213</v>
      </c>
      <c r="AT128" s="210" t="s">
        <v>201</v>
      </c>
      <c r="AU128" s="210" t="s">
        <v>76</v>
      </c>
      <c r="AY128" s="17" t="s">
        <v>206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7" t="s">
        <v>83</v>
      </c>
      <c r="BK128" s="211">
        <f>ROUND(I128*H128,2)</f>
        <v>0</v>
      </c>
      <c r="BL128" s="17" t="s">
        <v>214</v>
      </c>
      <c r="BM128" s="210" t="s">
        <v>2194</v>
      </c>
    </row>
    <row r="129" s="2" customFormat="1" ht="24" customHeight="1">
      <c r="A129" s="39"/>
      <c r="B129" s="40"/>
      <c r="C129" s="198" t="s">
        <v>379</v>
      </c>
      <c r="D129" s="198" t="s">
        <v>201</v>
      </c>
      <c r="E129" s="199" t="s">
        <v>440</v>
      </c>
      <c r="F129" s="200" t="s">
        <v>441</v>
      </c>
      <c r="G129" s="201" t="s">
        <v>204</v>
      </c>
      <c r="H129" s="202">
        <v>2</v>
      </c>
      <c r="I129" s="203"/>
      <c r="J129" s="204">
        <f>ROUND(I129*H129,2)</f>
        <v>0</v>
      </c>
      <c r="K129" s="200" t="s">
        <v>212</v>
      </c>
      <c r="L129" s="205"/>
      <c r="M129" s="206" t="s">
        <v>32</v>
      </c>
      <c r="N129" s="207" t="s">
        <v>47</v>
      </c>
      <c r="O129" s="85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0" t="s">
        <v>213</v>
      </c>
      <c r="AT129" s="210" t="s">
        <v>201</v>
      </c>
      <c r="AU129" s="210" t="s">
        <v>76</v>
      </c>
      <c r="AY129" s="17" t="s">
        <v>206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7" t="s">
        <v>83</v>
      </c>
      <c r="BK129" s="211">
        <f>ROUND(I129*H129,2)</f>
        <v>0</v>
      </c>
      <c r="BL129" s="17" t="s">
        <v>214</v>
      </c>
      <c r="BM129" s="210" t="s">
        <v>2195</v>
      </c>
    </row>
    <row r="130" s="2" customFormat="1" ht="24" customHeight="1">
      <c r="A130" s="39"/>
      <c r="B130" s="40"/>
      <c r="C130" s="198" t="s">
        <v>383</v>
      </c>
      <c r="D130" s="198" t="s">
        <v>201</v>
      </c>
      <c r="E130" s="199" t="s">
        <v>444</v>
      </c>
      <c r="F130" s="200" t="s">
        <v>445</v>
      </c>
      <c r="G130" s="201" t="s">
        <v>204</v>
      </c>
      <c r="H130" s="202">
        <v>2</v>
      </c>
      <c r="I130" s="203"/>
      <c r="J130" s="204">
        <f>ROUND(I130*H130,2)</f>
        <v>0</v>
      </c>
      <c r="K130" s="200" t="s">
        <v>212</v>
      </c>
      <c r="L130" s="205"/>
      <c r="M130" s="206" t="s">
        <v>32</v>
      </c>
      <c r="N130" s="207" t="s">
        <v>47</v>
      </c>
      <c r="O130" s="85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0" t="s">
        <v>213</v>
      </c>
      <c r="AT130" s="210" t="s">
        <v>201</v>
      </c>
      <c r="AU130" s="210" t="s">
        <v>76</v>
      </c>
      <c r="AY130" s="17" t="s">
        <v>206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7" t="s">
        <v>83</v>
      </c>
      <c r="BK130" s="211">
        <f>ROUND(I130*H130,2)</f>
        <v>0</v>
      </c>
      <c r="BL130" s="17" t="s">
        <v>214</v>
      </c>
      <c r="BM130" s="210" t="s">
        <v>2196</v>
      </c>
    </row>
    <row r="131" s="2" customFormat="1" ht="24" customHeight="1">
      <c r="A131" s="39"/>
      <c r="B131" s="40"/>
      <c r="C131" s="198" t="s">
        <v>387</v>
      </c>
      <c r="D131" s="198" t="s">
        <v>201</v>
      </c>
      <c r="E131" s="199" t="s">
        <v>448</v>
      </c>
      <c r="F131" s="200" t="s">
        <v>449</v>
      </c>
      <c r="G131" s="201" t="s">
        <v>204</v>
      </c>
      <c r="H131" s="202">
        <v>2</v>
      </c>
      <c r="I131" s="203"/>
      <c r="J131" s="204">
        <f>ROUND(I131*H131,2)</f>
        <v>0</v>
      </c>
      <c r="K131" s="200" t="s">
        <v>212</v>
      </c>
      <c r="L131" s="205"/>
      <c r="M131" s="206" t="s">
        <v>32</v>
      </c>
      <c r="N131" s="207" t="s">
        <v>47</v>
      </c>
      <c r="O131" s="85"/>
      <c r="P131" s="208">
        <f>O131*H131</f>
        <v>0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0" t="s">
        <v>213</v>
      </c>
      <c r="AT131" s="210" t="s">
        <v>201</v>
      </c>
      <c r="AU131" s="210" t="s">
        <v>76</v>
      </c>
      <c r="AY131" s="17" t="s">
        <v>206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7" t="s">
        <v>83</v>
      </c>
      <c r="BK131" s="211">
        <f>ROUND(I131*H131,2)</f>
        <v>0</v>
      </c>
      <c r="BL131" s="17" t="s">
        <v>214</v>
      </c>
      <c r="BM131" s="210" t="s">
        <v>2197</v>
      </c>
    </row>
    <row r="132" s="2" customFormat="1" ht="24" customHeight="1">
      <c r="A132" s="39"/>
      <c r="B132" s="40"/>
      <c r="C132" s="198" t="s">
        <v>391</v>
      </c>
      <c r="D132" s="198" t="s">
        <v>201</v>
      </c>
      <c r="E132" s="199" t="s">
        <v>452</v>
      </c>
      <c r="F132" s="200" t="s">
        <v>453</v>
      </c>
      <c r="G132" s="201" t="s">
        <v>204</v>
      </c>
      <c r="H132" s="202">
        <v>5</v>
      </c>
      <c r="I132" s="203"/>
      <c r="J132" s="204">
        <f>ROUND(I132*H132,2)</f>
        <v>0</v>
      </c>
      <c r="K132" s="200" t="s">
        <v>212</v>
      </c>
      <c r="L132" s="205"/>
      <c r="M132" s="206" t="s">
        <v>32</v>
      </c>
      <c r="N132" s="207" t="s">
        <v>47</v>
      </c>
      <c r="O132" s="85"/>
      <c r="P132" s="208">
        <f>O132*H132</f>
        <v>0</v>
      </c>
      <c r="Q132" s="208">
        <v>0</v>
      </c>
      <c r="R132" s="208">
        <f>Q132*H132</f>
        <v>0</v>
      </c>
      <c r="S132" s="208">
        <v>0</v>
      </c>
      <c r="T132" s="20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0" t="s">
        <v>213</v>
      </c>
      <c r="AT132" s="210" t="s">
        <v>201</v>
      </c>
      <c r="AU132" s="210" t="s">
        <v>76</v>
      </c>
      <c r="AY132" s="17" t="s">
        <v>206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7" t="s">
        <v>83</v>
      </c>
      <c r="BK132" s="211">
        <f>ROUND(I132*H132,2)</f>
        <v>0</v>
      </c>
      <c r="BL132" s="17" t="s">
        <v>214</v>
      </c>
      <c r="BM132" s="210" t="s">
        <v>2198</v>
      </c>
    </row>
    <row r="133" s="2" customFormat="1" ht="24" customHeight="1">
      <c r="A133" s="39"/>
      <c r="B133" s="40"/>
      <c r="C133" s="198" t="s">
        <v>395</v>
      </c>
      <c r="D133" s="198" t="s">
        <v>201</v>
      </c>
      <c r="E133" s="199" t="s">
        <v>456</v>
      </c>
      <c r="F133" s="200" t="s">
        <v>457</v>
      </c>
      <c r="G133" s="201" t="s">
        <v>204</v>
      </c>
      <c r="H133" s="202">
        <v>4</v>
      </c>
      <c r="I133" s="203"/>
      <c r="J133" s="204">
        <f>ROUND(I133*H133,2)</f>
        <v>0</v>
      </c>
      <c r="K133" s="200" t="s">
        <v>212</v>
      </c>
      <c r="L133" s="205"/>
      <c r="M133" s="206" t="s">
        <v>32</v>
      </c>
      <c r="N133" s="207" t="s">
        <v>47</v>
      </c>
      <c r="O133" s="85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0" t="s">
        <v>213</v>
      </c>
      <c r="AT133" s="210" t="s">
        <v>201</v>
      </c>
      <c r="AU133" s="210" t="s">
        <v>76</v>
      </c>
      <c r="AY133" s="17" t="s">
        <v>206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7" t="s">
        <v>83</v>
      </c>
      <c r="BK133" s="211">
        <f>ROUND(I133*H133,2)</f>
        <v>0</v>
      </c>
      <c r="BL133" s="17" t="s">
        <v>214</v>
      </c>
      <c r="BM133" s="210" t="s">
        <v>2199</v>
      </c>
    </row>
    <row r="134" s="2" customFormat="1" ht="16.5" customHeight="1">
      <c r="A134" s="39"/>
      <c r="B134" s="40"/>
      <c r="C134" s="198" t="s">
        <v>399</v>
      </c>
      <c r="D134" s="198" t="s">
        <v>201</v>
      </c>
      <c r="E134" s="199" t="s">
        <v>463</v>
      </c>
      <c r="F134" s="200" t="s">
        <v>464</v>
      </c>
      <c r="G134" s="201" t="s">
        <v>465</v>
      </c>
      <c r="H134" s="202">
        <v>15</v>
      </c>
      <c r="I134" s="203"/>
      <c r="J134" s="204">
        <f>ROUND(I134*H134,2)</f>
        <v>0</v>
      </c>
      <c r="K134" s="200" t="s">
        <v>32</v>
      </c>
      <c r="L134" s="205"/>
      <c r="M134" s="206" t="s">
        <v>32</v>
      </c>
      <c r="N134" s="207" t="s">
        <v>47</v>
      </c>
      <c r="O134" s="85"/>
      <c r="P134" s="208">
        <f>O134*H134</f>
        <v>0</v>
      </c>
      <c r="Q134" s="208">
        <v>0</v>
      </c>
      <c r="R134" s="208">
        <f>Q134*H134</f>
        <v>0</v>
      </c>
      <c r="S134" s="208">
        <v>0</v>
      </c>
      <c r="T134" s="20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0" t="s">
        <v>213</v>
      </c>
      <c r="AT134" s="210" t="s">
        <v>201</v>
      </c>
      <c r="AU134" s="210" t="s">
        <v>76</v>
      </c>
      <c r="AY134" s="17" t="s">
        <v>206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17" t="s">
        <v>83</v>
      </c>
      <c r="BK134" s="211">
        <f>ROUND(I134*H134,2)</f>
        <v>0</v>
      </c>
      <c r="BL134" s="17" t="s">
        <v>214</v>
      </c>
      <c r="BM134" s="210" t="s">
        <v>2200</v>
      </c>
    </row>
    <row r="135" s="2" customFormat="1" ht="16.5" customHeight="1">
      <c r="A135" s="39"/>
      <c r="B135" s="40"/>
      <c r="C135" s="198" t="s">
        <v>403</v>
      </c>
      <c r="D135" s="198" t="s">
        <v>201</v>
      </c>
      <c r="E135" s="199" t="s">
        <v>468</v>
      </c>
      <c r="F135" s="200" t="s">
        <v>469</v>
      </c>
      <c r="G135" s="201" t="s">
        <v>465</v>
      </c>
      <c r="H135" s="202">
        <v>15</v>
      </c>
      <c r="I135" s="203"/>
      <c r="J135" s="204">
        <f>ROUND(I135*H135,2)</f>
        <v>0</v>
      </c>
      <c r="K135" s="200" t="s">
        <v>32</v>
      </c>
      <c r="L135" s="205"/>
      <c r="M135" s="206" t="s">
        <v>32</v>
      </c>
      <c r="N135" s="207" t="s">
        <v>47</v>
      </c>
      <c r="O135" s="85"/>
      <c r="P135" s="208">
        <f>O135*H135</f>
        <v>0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0" t="s">
        <v>213</v>
      </c>
      <c r="AT135" s="210" t="s">
        <v>201</v>
      </c>
      <c r="AU135" s="210" t="s">
        <v>76</v>
      </c>
      <c r="AY135" s="17" t="s">
        <v>206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7" t="s">
        <v>83</v>
      </c>
      <c r="BK135" s="211">
        <f>ROUND(I135*H135,2)</f>
        <v>0</v>
      </c>
      <c r="BL135" s="17" t="s">
        <v>214</v>
      </c>
      <c r="BM135" s="210" t="s">
        <v>2201</v>
      </c>
    </row>
    <row r="136" s="2" customFormat="1" ht="24" customHeight="1">
      <c r="A136" s="39"/>
      <c r="B136" s="40"/>
      <c r="C136" s="198" t="s">
        <v>407</v>
      </c>
      <c r="D136" s="198" t="s">
        <v>201</v>
      </c>
      <c r="E136" s="199" t="s">
        <v>472</v>
      </c>
      <c r="F136" s="200" t="s">
        <v>473</v>
      </c>
      <c r="G136" s="201" t="s">
        <v>204</v>
      </c>
      <c r="H136" s="202">
        <v>4</v>
      </c>
      <c r="I136" s="203"/>
      <c r="J136" s="204">
        <f>ROUND(I136*H136,2)</f>
        <v>0</v>
      </c>
      <c r="K136" s="200" t="s">
        <v>212</v>
      </c>
      <c r="L136" s="205"/>
      <c r="M136" s="206" t="s">
        <v>32</v>
      </c>
      <c r="N136" s="207" t="s">
        <v>47</v>
      </c>
      <c r="O136" s="85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0" t="s">
        <v>213</v>
      </c>
      <c r="AT136" s="210" t="s">
        <v>201</v>
      </c>
      <c r="AU136" s="210" t="s">
        <v>76</v>
      </c>
      <c r="AY136" s="17" t="s">
        <v>206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7" t="s">
        <v>83</v>
      </c>
      <c r="BK136" s="211">
        <f>ROUND(I136*H136,2)</f>
        <v>0</v>
      </c>
      <c r="BL136" s="17" t="s">
        <v>214</v>
      </c>
      <c r="BM136" s="210" t="s">
        <v>2202</v>
      </c>
    </row>
    <row r="137" s="2" customFormat="1" ht="24" customHeight="1">
      <c r="A137" s="39"/>
      <c r="B137" s="40"/>
      <c r="C137" s="198" t="s">
        <v>411</v>
      </c>
      <c r="D137" s="198" t="s">
        <v>201</v>
      </c>
      <c r="E137" s="199" t="s">
        <v>476</v>
      </c>
      <c r="F137" s="200" t="s">
        <v>477</v>
      </c>
      <c r="G137" s="201" t="s">
        <v>478</v>
      </c>
      <c r="H137" s="202">
        <v>10</v>
      </c>
      <c r="I137" s="203"/>
      <c r="J137" s="204">
        <f>ROUND(I137*H137,2)</f>
        <v>0</v>
      </c>
      <c r="K137" s="200" t="s">
        <v>212</v>
      </c>
      <c r="L137" s="205"/>
      <c r="M137" s="206" t="s">
        <v>32</v>
      </c>
      <c r="N137" s="207" t="s">
        <v>47</v>
      </c>
      <c r="O137" s="85"/>
      <c r="P137" s="208">
        <f>O137*H137</f>
        <v>0</v>
      </c>
      <c r="Q137" s="208">
        <v>0</v>
      </c>
      <c r="R137" s="208">
        <f>Q137*H137</f>
        <v>0</v>
      </c>
      <c r="S137" s="208">
        <v>0</v>
      </c>
      <c r="T137" s="20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0" t="s">
        <v>213</v>
      </c>
      <c r="AT137" s="210" t="s">
        <v>201</v>
      </c>
      <c r="AU137" s="210" t="s">
        <v>76</v>
      </c>
      <c r="AY137" s="17" t="s">
        <v>206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7" t="s">
        <v>83</v>
      </c>
      <c r="BK137" s="211">
        <f>ROUND(I137*H137,2)</f>
        <v>0</v>
      </c>
      <c r="BL137" s="17" t="s">
        <v>214</v>
      </c>
      <c r="BM137" s="210" t="s">
        <v>2203</v>
      </c>
    </row>
    <row r="138" s="2" customFormat="1" ht="24" customHeight="1">
      <c r="A138" s="39"/>
      <c r="B138" s="40"/>
      <c r="C138" s="198" t="s">
        <v>415</v>
      </c>
      <c r="D138" s="198" t="s">
        <v>201</v>
      </c>
      <c r="E138" s="199" t="s">
        <v>481</v>
      </c>
      <c r="F138" s="200" t="s">
        <v>482</v>
      </c>
      <c r="G138" s="201" t="s">
        <v>204</v>
      </c>
      <c r="H138" s="202">
        <v>2</v>
      </c>
      <c r="I138" s="203"/>
      <c r="J138" s="204">
        <f>ROUND(I138*H138,2)</f>
        <v>0</v>
      </c>
      <c r="K138" s="200" t="s">
        <v>212</v>
      </c>
      <c r="L138" s="205"/>
      <c r="M138" s="206" t="s">
        <v>32</v>
      </c>
      <c r="N138" s="207" t="s">
        <v>47</v>
      </c>
      <c r="O138" s="85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0" t="s">
        <v>213</v>
      </c>
      <c r="AT138" s="210" t="s">
        <v>201</v>
      </c>
      <c r="AU138" s="210" t="s">
        <v>76</v>
      </c>
      <c r="AY138" s="17" t="s">
        <v>206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7" t="s">
        <v>83</v>
      </c>
      <c r="BK138" s="211">
        <f>ROUND(I138*H138,2)</f>
        <v>0</v>
      </c>
      <c r="BL138" s="17" t="s">
        <v>214</v>
      </c>
      <c r="BM138" s="210" t="s">
        <v>2204</v>
      </c>
    </row>
    <row r="139" s="2" customFormat="1" ht="24" customHeight="1">
      <c r="A139" s="39"/>
      <c r="B139" s="40"/>
      <c r="C139" s="198" t="s">
        <v>419</v>
      </c>
      <c r="D139" s="198" t="s">
        <v>201</v>
      </c>
      <c r="E139" s="199" t="s">
        <v>489</v>
      </c>
      <c r="F139" s="200" t="s">
        <v>490</v>
      </c>
      <c r="G139" s="201" t="s">
        <v>204</v>
      </c>
      <c r="H139" s="202">
        <v>2</v>
      </c>
      <c r="I139" s="203"/>
      <c r="J139" s="204">
        <f>ROUND(I139*H139,2)</f>
        <v>0</v>
      </c>
      <c r="K139" s="200" t="s">
        <v>212</v>
      </c>
      <c r="L139" s="205"/>
      <c r="M139" s="206" t="s">
        <v>32</v>
      </c>
      <c r="N139" s="207" t="s">
        <v>47</v>
      </c>
      <c r="O139" s="85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0" t="s">
        <v>213</v>
      </c>
      <c r="AT139" s="210" t="s">
        <v>201</v>
      </c>
      <c r="AU139" s="210" t="s">
        <v>76</v>
      </c>
      <c r="AY139" s="17" t="s">
        <v>206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7" t="s">
        <v>83</v>
      </c>
      <c r="BK139" s="211">
        <f>ROUND(I139*H139,2)</f>
        <v>0</v>
      </c>
      <c r="BL139" s="17" t="s">
        <v>214</v>
      </c>
      <c r="BM139" s="210" t="s">
        <v>2205</v>
      </c>
    </row>
    <row r="140" s="2" customFormat="1" ht="24" customHeight="1">
      <c r="A140" s="39"/>
      <c r="B140" s="40"/>
      <c r="C140" s="198" t="s">
        <v>423</v>
      </c>
      <c r="D140" s="198" t="s">
        <v>201</v>
      </c>
      <c r="E140" s="199" t="s">
        <v>493</v>
      </c>
      <c r="F140" s="200" t="s">
        <v>494</v>
      </c>
      <c r="G140" s="201" t="s">
        <v>204</v>
      </c>
      <c r="H140" s="202">
        <v>2</v>
      </c>
      <c r="I140" s="203"/>
      <c r="J140" s="204">
        <f>ROUND(I140*H140,2)</f>
        <v>0</v>
      </c>
      <c r="K140" s="200" t="s">
        <v>212</v>
      </c>
      <c r="L140" s="205"/>
      <c r="M140" s="206" t="s">
        <v>32</v>
      </c>
      <c r="N140" s="207" t="s">
        <v>47</v>
      </c>
      <c r="O140" s="85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0" t="s">
        <v>213</v>
      </c>
      <c r="AT140" s="210" t="s">
        <v>201</v>
      </c>
      <c r="AU140" s="210" t="s">
        <v>76</v>
      </c>
      <c r="AY140" s="17" t="s">
        <v>206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17" t="s">
        <v>83</v>
      </c>
      <c r="BK140" s="211">
        <f>ROUND(I140*H140,2)</f>
        <v>0</v>
      </c>
      <c r="BL140" s="17" t="s">
        <v>214</v>
      </c>
      <c r="BM140" s="210" t="s">
        <v>2206</v>
      </c>
    </row>
    <row r="141" s="2" customFormat="1" ht="24" customHeight="1">
      <c r="A141" s="39"/>
      <c r="B141" s="40"/>
      <c r="C141" s="198" t="s">
        <v>427</v>
      </c>
      <c r="D141" s="198" t="s">
        <v>201</v>
      </c>
      <c r="E141" s="199" t="s">
        <v>497</v>
      </c>
      <c r="F141" s="200" t="s">
        <v>498</v>
      </c>
      <c r="G141" s="201" t="s">
        <v>204</v>
      </c>
      <c r="H141" s="202">
        <v>2</v>
      </c>
      <c r="I141" s="203"/>
      <c r="J141" s="204">
        <f>ROUND(I141*H141,2)</f>
        <v>0</v>
      </c>
      <c r="K141" s="200" t="s">
        <v>212</v>
      </c>
      <c r="L141" s="205"/>
      <c r="M141" s="206" t="s">
        <v>32</v>
      </c>
      <c r="N141" s="207" t="s">
        <v>47</v>
      </c>
      <c r="O141" s="85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0" t="s">
        <v>213</v>
      </c>
      <c r="AT141" s="210" t="s">
        <v>201</v>
      </c>
      <c r="AU141" s="210" t="s">
        <v>76</v>
      </c>
      <c r="AY141" s="17" t="s">
        <v>206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7" t="s">
        <v>83</v>
      </c>
      <c r="BK141" s="211">
        <f>ROUND(I141*H141,2)</f>
        <v>0</v>
      </c>
      <c r="BL141" s="17" t="s">
        <v>214</v>
      </c>
      <c r="BM141" s="210" t="s">
        <v>2207</v>
      </c>
    </row>
    <row r="142" s="2" customFormat="1" ht="24" customHeight="1">
      <c r="A142" s="39"/>
      <c r="B142" s="40"/>
      <c r="C142" s="198" t="s">
        <v>431</v>
      </c>
      <c r="D142" s="198" t="s">
        <v>201</v>
      </c>
      <c r="E142" s="199" t="s">
        <v>501</v>
      </c>
      <c r="F142" s="200" t="s">
        <v>502</v>
      </c>
      <c r="G142" s="201" t="s">
        <v>204</v>
      </c>
      <c r="H142" s="202">
        <v>1</v>
      </c>
      <c r="I142" s="203"/>
      <c r="J142" s="204">
        <f>ROUND(I142*H142,2)</f>
        <v>0</v>
      </c>
      <c r="K142" s="200" t="s">
        <v>212</v>
      </c>
      <c r="L142" s="205"/>
      <c r="M142" s="206" t="s">
        <v>32</v>
      </c>
      <c r="N142" s="207" t="s">
        <v>47</v>
      </c>
      <c r="O142" s="85"/>
      <c r="P142" s="208">
        <f>O142*H142</f>
        <v>0</v>
      </c>
      <c r="Q142" s="208">
        <v>0</v>
      </c>
      <c r="R142" s="208">
        <f>Q142*H142</f>
        <v>0</v>
      </c>
      <c r="S142" s="208">
        <v>0</v>
      </c>
      <c r="T142" s="20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0" t="s">
        <v>205</v>
      </c>
      <c r="AT142" s="210" t="s">
        <v>201</v>
      </c>
      <c r="AU142" s="210" t="s">
        <v>76</v>
      </c>
      <c r="AY142" s="17" t="s">
        <v>206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7" t="s">
        <v>83</v>
      </c>
      <c r="BK142" s="211">
        <f>ROUND(I142*H142,2)</f>
        <v>0</v>
      </c>
      <c r="BL142" s="17" t="s">
        <v>205</v>
      </c>
      <c r="BM142" s="210" t="s">
        <v>2208</v>
      </c>
    </row>
    <row r="143" s="2" customFormat="1" ht="24" customHeight="1">
      <c r="A143" s="39"/>
      <c r="B143" s="40"/>
      <c r="C143" s="198" t="s">
        <v>435</v>
      </c>
      <c r="D143" s="198" t="s">
        <v>201</v>
      </c>
      <c r="E143" s="199" t="s">
        <v>505</v>
      </c>
      <c r="F143" s="200" t="s">
        <v>506</v>
      </c>
      <c r="G143" s="201" t="s">
        <v>204</v>
      </c>
      <c r="H143" s="202">
        <v>1</v>
      </c>
      <c r="I143" s="203"/>
      <c r="J143" s="204">
        <f>ROUND(I143*H143,2)</f>
        <v>0</v>
      </c>
      <c r="K143" s="200" t="s">
        <v>212</v>
      </c>
      <c r="L143" s="205"/>
      <c r="M143" s="206" t="s">
        <v>32</v>
      </c>
      <c r="N143" s="207" t="s">
        <v>47</v>
      </c>
      <c r="O143" s="85"/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0" t="s">
        <v>205</v>
      </c>
      <c r="AT143" s="210" t="s">
        <v>201</v>
      </c>
      <c r="AU143" s="210" t="s">
        <v>76</v>
      </c>
      <c r="AY143" s="17" t="s">
        <v>206</v>
      </c>
      <c r="BE143" s="211">
        <f>IF(N143="základní",J143,0)</f>
        <v>0</v>
      </c>
      <c r="BF143" s="211">
        <f>IF(N143="snížená",J143,0)</f>
        <v>0</v>
      </c>
      <c r="BG143" s="211">
        <f>IF(N143="zákl. přenesená",J143,0)</f>
        <v>0</v>
      </c>
      <c r="BH143" s="211">
        <f>IF(N143="sníž. přenesená",J143,0)</f>
        <v>0</v>
      </c>
      <c r="BI143" s="211">
        <f>IF(N143="nulová",J143,0)</f>
        <v>0</v>
      </c>
      <c r="BJ143" s="17" t="s">
        <v>83</v>
      </c>
      <c r="BK143" s="211">
        <f>ROUND(I143*H143,2)</f>
        <v>0</v>
      </c>
      <c r="BL143" s="17" t="s">
        <v>205</v>
      </c>
      <c r="BM143" s="210" t="s">
        <v>2209</v>
      </c>
    </row>
    <row r="144" s="2" customFormat="1" ht="24" customHeight="1">
      <c r="A144" s="39"/>
      <c r="B144" s="40"/>
      <c r="C144" s="198" t="s">
        <v>439</v>
      </c>
      <c r="D144" s="198" t="s">
        <v>201</v>
      </c>
      <c r="E144" s="199" t="s">
        <v>509</v>
      </c>
      <c r="F144" s="200" t="s">
        <v>510</v>
      </c>
      <c r="G144" s="201" t="s">
        <v>204</v>
      </c>
      <c r="H144" s="202">
        <v>1</v>
      </c>
      <c r="I144" s="203"/>
      <c r="J144" s="204">
        <f>ROUND(I144*H144,2)</f>
        <v>0</v>
      </c>
      <c r="K144" s="200" t="s">
        <v>212</v>
      </c>
      <c r="L144" s="205"/>
      <c r="M144" s="206" t="s">
        <v>32</v>
      </c>
      <c r="N144" s="207" t="s">
        <v>47</v>
      </c>
      <c r="O144" s="85"/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0" t="s">
        <v>213</v>
      </c>
      <c r="AT144" s="210" t="s">
        <v>201</v>
      </c>
      <c r="AU144" s="210" t="s">
        <v>76</v>
      </c>
      <c r="AY144" s="17" t="s">
        <v>206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17" t="s">
        <v>83</v>
      </c>
      <c r="BK144" s="211">
        <f>ROUND(I144*H144,2)</f>
        <v>0</v>
      </c>
      <c r="BL144" s="17" t="s">
        <v>214</v>
      </c>
      <c r="BM144" s="210" t="s">
        <v>2210</v>
      </c>
    </row>
    <row r="145" s="2" customFormat="1" ht="16.5" customHeight="1">
      <c r="A145" s="39"/>
      <c r="B145" s="40"/>
      <c r="C145" s="198" t="s">
        <v>443</v>
      </c>
      <c r="D145" s="198" t="s">
        <v>201</v>
      </c>
      <c r="E145" s="199" t="s">
        <v>513</v>
      </c>
      <c r="F145" s="200" t="s">
        <v>514</v>
      </c>
      <c r="G145" s="201" t="s">
        <v>204</v>
      </c>
      <c r="H145" s="202">
        <v>2</v>
      </c>
      <c r="I145" s="203"/>
      <c r="J145" s="204">
        <f>ROUND(I145*H145,2)</f>
        <v>0</v>
      </c>
      <c r="K145" s="200" t="s">
        <v>32</v>
      </c>
      <c r="L145" s="205"/>
      <c r="M145" s="206" t="s">
        <v>32</v>
      </c>
      <c r="N145" s="207" t="s">
        <v>47</v>
      </c>
      <c r="O145" s="85"/>
      <c r="P145" s="208">
        <f>O145*H145</f>
        <v>0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0" t="s">
        <v>213</v>
      </c>
      <c r="AT145" s="210" t="s">
        <v>201</v>
      </c>
      <c r="AU145" s="210" t="s">
        <v>76</v>
      </c>
      <c r="AY145" s="17" t="s">
        <v>206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17" t="s">
        <v>83</v>
      </c>
      <c r="BK145" s="211">
        <f>ROUND(I145*H145,2)</f>
        <v>0</v>
      </c>
      <c r="BL145" s="17" t="s">
        <v>214</v>
      </c>
      <c r="BM145" s="210" t="s">
        <v>2211</v>
      </c>
    </row>
    <row r="146" s="2" customFormat="1" ht="24" customHeight="1">
      <c r="A146" s="39"/>
      <c r="B146" s="40"/>
      <c r="C146" s="198" t="s">
        <v>447</v>
      </c>
      <c r="D146" s="198" t="s">
        <v>201</v>
      </c>
      <c r="E146" s="199" t="s">
        <v>517</v>
      </c>
      <c r="F146" s="200" t="s">
        <v>518</v>
      </c>
      <c r="G146" s="201" t="s">
        <v>204</v>
      </c>
      <c r="H146" s="202">
        <v>1</v>
      </c>
      <c r="I146" s="203"/>
      <c r="J146" s="204">
        <f>ROUND(I146*H146,2)</f>
        <v>0</v>
      </c>
      <c r="K146" s="200" t="s">
        <v>212</v>
      </c>
      <c r="L146" s="205"/>
      <c r="M146" s="206" t="s">
        <v>32</v>
      </c>
      <c r="N146" s="207" t="s">
        <v>47</v>
      </c>
      <c r="O146" s="85"/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10" t="s">
        <v>213</v>
      </c>
      <c r="AT146" s="210" t="s">
        <v>201</v>
      </c>
      <c r="AU146" s="210" t="s">
        <v>76</v>
      </c>
      <c r="AY146" s="17" t="s">
        <v>206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17" t="s">
        <v>83</v>
      </c>
      <c r="BK146" s="211">
        <f>ROUND(I146*H146,2)</f>
        <v>0</v>
      </c>
      <c r="BL146" s="17" t="s">
        <v>214</v>
      </c>
      <c r="BM146" s="210" t="s">
        <v>2212</v>
      </c>
    </row>
    <row r="147" s="2" customFormat="1" ht="24" customHeight="1">
      <c r="A147" s="39"/>
      <c r="B147" s="40"/>
      <c r="C147" s="198" t="s">
        <v>451</v>
      </c>
      <c r="D147" s="198" t="s">
        <v>201</v>
      </c>
      <c r="E147" s="199" t="s">
        <v>521</v>
      </c>
      <c r="F147" s="200" t="s">
        <v>522</v>
      </c>
      <c r="G147" s="201" t="s">
        <v>239</v>
      </c>
      <c r="H147" s="202">
        <v>40</v>
      </c>
      <c r="I147" s="203"/>
      <c r="J147" s="204">
        <f>ROUND(I147*H147,2)</f>
        <v>0</v>
      </c>
      <c r="K147" s="200" t="s">
        <v>212</v>
      </c>
      <c r="L147" s="205"/>
      <c r="M147" s="206" t="s">
        <v>32</v>
      </c>
      <c r="N147" s="207" t="s">
        <v>47</v>
      </c>
      <c r="O147" s="85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0" t="s">
        <v>213</v>
      </c>
      <c r="AT147" s="210" t="s">
        <v>201</v>
      </c>
      <c r="AU147" s="210" t="s">
        <v>76</v>
      </c>
      <c r="AY147" s="17" t="s">
        <v>206</v>
      </c>
      <c r="BE147" s="211">
        <f>IF(N147="základní",J147,0)</f>
        <v>0</v>
      </c>
      <c r="BF147" s="211">
        <f>IF(N147="snížená",J147,0)</f>
        <v>0</v>
      </c>
      <c r="BG147" s="211">
        <f>IF(N147="zákl. přenesená",J147,0)</f>
        <v>0</v>
      </c>
      <c r="BH147" s="211">
        <f>IF(N147="sníž. přenesená",J147,0)</f>
        <v>0</v>
      </c>
      <c r="BI147" s="211">
        <f>IF(N147="nulová",J147,0)</f>
        <v>0</v>
      </c>
      <c r="BJ147" s="17" t="s">
        <v>83</v>
      </c>
      <c r="BK147" s="211">
        <f>ROUND(I147*H147,2)</f>
        <v>0</v>
      </c>
      <c r="BL147" s="17" t="s">
        <v>214</v>
      </c>
      <c r="BM147" s="210" t="s">
        <v>2213</v>
      </c>
    </row>
    <row r="148" s="2" customFormat="1" ht="24" customHeight="1">
      <c r="A148" s="39"/>
      <c r="B148" s="40"/>
      <c r="C148" s="198" t="s">
        <v>455</v>
      </c>
      <c r="D148" s="198" t="s">
        <v>201</v>
      </c>
      <c r="E148" s="199" t="s">
        <v>525</v>
      </c>
      <c r="F148" s="200" t="s">
        <v>526</v>
      </c>
      <c r="G148" s="201" t="s">
        <v>239</v>
      </c>
      <c r="H148" s="202">
        <v>20</v>
      </c>
      <c r="I148" s="203"/>
      <c r="J148" s="204">
        <f>ROUND(I148*H148,2)</f>
        <v>0</v>
      </c>
      <c r="K148" s="200" t="s">
        <v>212</v>
      </c>
      <c r="L148" s="205"/>
      <c r="M148" s="206" t="s">
        <v>32</v>
      </c>
      <c r="N148" s="207" t="s">
        <v>47</v>
      </c>
      <c r="O148" s="85"/>
      <c r="P148" s="208">
        <f>O148*H148</f>
        <v>0</v>
      </c>
      <c r="Q148" s="208">
        <v>0</v>
      </c>
      <c r="R148" s="208">
        <f>Q148*H148</f>
        <v>0</v>
      </c>
      <c r="S148" s="208">
        <v>0</v>
      </c>
      <c r="T148" s="20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0" t="s">
        <v>213</v>
      </c>
      <c r="AT148" s="210" t="s">
        <v>201</v>
      </c>
      <c r="AU148" s="210" t="s">
        <v>76</v>
      </c>
      <c r="AY148" s="17" t="s">
        <v>206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17" t="s">
        <v>83</v>
      </c>
      <c r="BK148" s="211">
        <f>ROUND(I148*H148,2)</f>
        <v>0</v>
      </c>
      <c r="BL148" s="17" t="s">
        <v>214</v>
      </c>
      <c r="BM148" s="210" t="s">
        <v>2214</v>
      </c>
    </row>
    <row r="149" s="2" customFormat="1" ht="24" customHeight="1">
      <c r="A149" s="39"/>
      <c r="B149" s="40"/>
      <c r="C149" s="198" t="s">
        <v>459</v>
      </c>
      <c r="D149" s="198" t="s">
        <v>201</v>
      </c>
      <c r="E149" s="199" t="s">
        <v>529</v>
      </c>
      <c r="F149" s="200" t="s">
        <v>530</v>
      </c>
      <c r="G149" s="201" t="s">
        <v>531</v>
      </c>
      <c r="H149" s="202">
        <v>1</v>
      </c>
      <c r="I149" s="203"/>
      <c r="J149" s="204">
        <f>ROUND(I149*H149,2)</f>
        <v>0</v>
      </c>
      <c r="K149" s="200" t="s">
        <v>212</v>
      </c>
      <c r="L149" s="205"/>
      <c r="M149" s="206" t="s">
        <v>32</v>
      </c>
      <c r="N149" s="207" t="s">
        <v>47</v>
      </c>
      <c r="O149" s="85"/>
      <c r="P149" s="208">
        <f>O149*H149</f>
        <v>0</v>
      </c>
      <c r="Q149" s="208">
        <v>0</v>
      </c>
      <c r="R149" s="208">
        <f>Q149*H149</f>
        <v>0</v>
      </c>
      <c r="S149" s="208">
        <v>0</v>
      </c>
      <c r="T149" s="20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0" t="s">
        <v>213</v>
      </c>
      <c r="AT149" s="210" t="s">
        <v>201</v>
      </c>
      <c r="AU149" s="210" t="s">
        <v>76</v>
      </c>
      <c r="AY149" s="17" t="s">
        <v>206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17" t="s">
        <v>83</v>
      </c>
      <c r="BK149" s="211">
        <f>ROUND(I149*H149,2)</f>
        <v>0</v>
      </c>
      <c r="BL149" s="17" t="s">
        <v>214</v>
      </c>
      <c r="BM149" s="210" t="s">
        <v>2215</v>
      </c>
    </row>
    <row r="150" s="2" customFormat="1" ht="24" customHeight="1">
      <c r="A150" s="39"/>
      <c r="B150" s="40"/>
      <c r="C150" s="198" t="s">
        <v>214</v>
      </c>
      <c r="D150" s="198" t="s">
        <v>201</v>
      </c>
      <c r="E150" s="199" t="s">
        <v>534</v>
      </c>
      <c r="F150" s="200" t="s">
        <v>535</v>
      </c>
      <c r="G150" s="201" t="s">
        <v>204</v>
      </c>
      <c r="H150" s="202">
        <v>2</v>
      </c>
      <c r="I150" s="203"/>
      <c r="J150" s="204">
        <f>ROUND(I150*H150,2)</f>
        <v>0</v>
      </c>
      <c r="K150" s="200" t="s">
        <v>212</v>
      </c>
      <c r="L150" s="205"/>
      <c r="M150" s="206" t="s">
        <v>32</v>
      </c>
      <c r="N150" s="207" t="s">
        <v>47</v>
      </c>
      <c r="O150" s="85"/>
      <c r="P150" s="208">
        <f>O150*H150</f>
        <v>0</v>
      </c>
      <c r="Q150" s="208">
        <v>0</v>
      </c>
      <c r="R150" s="208">
        <f>Q150*H150</f>
        <v>0</v>
      </c>
      <c r="S150" s="208">
        <v>0</v>
      </c>
      <c r="T150" s="20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0" t="s">
        <v>205</v>
      </c>
      <c r="AT150" s="210" t="s">
        <v>201</v>
      </c>
      <c r="AU150" s="210" t="s">
        <v>76</v>
      </c>
      <c r="AY150" s="17" t="s">
        <v>206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17" t="s">
        <v>83</v>
      </c>
      <c r="BK150" s="211">
        <f>ROUND(I150*H150,2)</f>
        <v>0</v>
      </c>
      <c r="BL150" s="17" t="s">
        <v>205</v>
      </c>
      <c r="BM150" s="210" t="s">
        <v>2216</v>
      </c>
    </row>
    <row r="151" s="2" customFormat="1" ht="16.5" customHeight="1">
      <c r="A151" s="39"/>
      <c r="B151" s="40"/>
      <c r="C151" s="198" t="s">
        <v>467</v>
      </c>
      <c r="D151" s="198" t="s">
        <v>201</v>
      </c>
      <c r="E151" s="199" t="s">
        <v>538</v>
      </c>
      <c r="F151" s="200" t="s">
        <v>539</v>
      </c>
      <c r="G151" s="201" t="s">
        <v>204</v>
      </c>
      <c r="H151" s="202">
        <v>2</v>
      </c>
      <c r="I151" s="203"/>
      <c r="J151" s="204">
        <f>ROUND(I151*H151,2)</f>
        <v>0</v>
      </c>
      <c r="K151" s="200" t="s">
        <v>32</v>
      </c>
      <c r="L151" s="205"/>
      <c r="M151" s="206" t="s">
        <v>32</v>
      </c>
      <c r="N151" s="207" t="s">
        <v>47</v>
      </c>
      <c r="O151" s="85"/>
      <c r="P151" s="208">
        <f>O151*H151</f>
        <v>0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10" t="s">
        <v>205</v>
      </c>
      <c r="AT151" s="210" t="s">
        <v>201</v>
      </c>
      <c r="AU151" s="210" t="s">
        <v>76</v>
      </c>
      <c r="AY151" s="17" t="s">
        <v>206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17" t="s">
        <v>83</v>
      </c>
      <c r="BK151" s="211">
        <f>ROUND(I151*H151,2)</f>
        <v>0</v>
      </c>
      <c r="BL151" s="17" t="s">
        <v>205</v>
      </c>
      <c r="BM151" s="210" t="s">
        <v>2217</v>
      </c>
    </row>
    <row r="152" s="2" customFormat="1" ht="24" customHeight="1">
      <c r="A152" s="39"/>
      <c r="B152" s="40"/>
      <c r="C152" s="198" t="s">
        <v>471</v>
      </c>
      <c r="D152" s="198" t="s">
        <v>201</v>
      </c>
      <c r="E152" s="199" t="s">
        <v>1559</v>
      </c>
      <c r="F152" s="200" t="s">
        <v>1560</v>
      </c>
      <c r="G152" s="201" t="s">
        <v>204</v>
      </c>
      <c r="H152" s="202">
        <v>3</v>
      </c>
      <c r="I152" s="203"/>
      <c r="J152" s="204">
        <f>ROUND(I152*H152,2)</f>
        <v>0</v>
      </c>
      <c r="K152" s="200" t="s">
        <v>212</v>
      </c>
      <c r="L152" s="205"/>
      <c r="M152" s="206" t="s">
        <v>32</v>
      </c>
      <c r="N152" s="207" t="s">
        <v>47</v>
      </c>
      <c r="O152" s="85"/>
      <c r="P152" s="208">
        <f>O152*H152</f>
        <v>0</v>
      </c>
      <c r="Q152" s="208">
        <v>0</v>
      </c>
      <c r="R152" s="208">
        <f>Q152*H152</f>
        <v>0</v>
      </c>
      <c r="S152" s="208">
        <v>0</v>
      </c>
      <c r="T152" s="20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0" t="s">
        <v>205</v>
      </c>
      <c r="AT152" s="210" t="s">
        <v>201</v>
      </c>
      <c r="AU152" s="210" t="s">
        <v>76</v>
      </c>
      <c r="AY152" s="17" t="s">
        <v>206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7" t="s">
        <v>83</v>
      </c>
      <c r="BK152" s="211">
        <f>ROUND(I152*H152,2)</f>
        <v>0</v>
      </c>
      <c r="BL152" s="17" t="s">
        <v>205</v>
      </c>
      <c r="BM152" s="210" t="s">
        <v>2218</v>
      </c>
    </row>
    <row r="153" s="2" customFormat="1" ht="24" customHeight="1">
      <c r="A153" s="39"/>
      <c r="B153" s="40"/>
      <c r="C153" s="198" t="s">
        <v>475</v>
      </c>
      <c r="D153" s="198" t="s">
        <v>201</v>
      </c>
      <c r="E153" s="199" t="s">
        <v>1562</v>
      </c>
      <c r="F153" s="200" t="s">
        <v>1563</v>
      </c>
      <c r="G153" s="201" t="s">
        <v>204</v>
      </c>
      <c r="H153" s="202">
        <v>3</v>
      </c>
      <c r="I153" s="203"/>
      <c r="J153" s="204">
        <f>ROUND(I153*H153,2)</f>
        <v>0</v>
      </c>
      <c r="K153" s="200" t="s">
        <v>212</v>
      </c>
      <c r="L153" s="205"/>
      <c r="M153" s="206" t="s">
        <v>32</v>
      </c>
      <c r="N153" s="207" t="s">
        <v>47</v>
      </c>
      <c r="O153" s="85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0" t="s">
        <v>213</v>
      </c>
      <c r="AT153" s="210" t="s">
        <v>201</v>
      </c>
      <c r="AU153" s="210" t="s">
        <v>76</v>
      </c>
      <c r="AY153" s="17" t="s">
        <v>206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17" t="s">
        <v>83</v>
      </c>
      <c r="BK153" s="211">
        <f>ROUND(I153*H153,2)</f>
        <v>0</v>
      </c>
      <c r="BL153" s="17" t="s">
        <v>214</v>
      </c>
      <c r="BM153" s="210" t="s">
        <v>2219</v>
      </c>
    </row>
    <row r="154" s="2" customFormat="1" ht="24" customHeight="1">
      <c r="A154" s="39"/>
      <c r="B154" s="40"/>
      <c r="C154" s="198" t="s">
        <v>480</v>
      </c>
      <c r="D154" s="198" t="s">
        <v>201</v>
      </c>
      <c r="E154" s="199" t="s">
        <v>1565</v>
      </c>
      <c r="F154" s="200" t="s">
        <v>1566</v>
      </c>
      <c r="G154" s="201" t="s">
        <v>204</v>
      </c>
      <c r="H154" s="202">
        <v>3</v>
      </c>
      <c r="I154" s="203"/>
      <c r="J154" s="204">
        <f>ROUND(I154*H154,2)</f>
        <v>0</v>
      </c>
      <c r="K154" s="200" t="s">
        <v>212</v>
      </c>
      <c r="L154" s="205"/>
      <c r="M154" s="206" t="s">
        <v>32</v>
      </c>
      <c r="N154" s="207" t="s">
        <v>47</v>
      </c>
      <c r="O154" s="85"/>
      <c r="P154" s="208">
        <f>O154*H154</f>
        <v>0</v>
      </c>
      <c r="Q154" s="208">
        <v>0</v>
      </c>
      <c r="R154" s="208">
        <f>Q154*H154</f>
        <v>0</v>
      </c>
      <c r="S154" s="208">
        <v>0</v>
      </c>
      <c r="T154" s="20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0" t="s">
        <v>205</v>
      </c>
      <c r="AT154" s="210" t="s">
        <v>201</v>
      </c>
      <c r="AU154" s="210" t="s">
        <v>76</v>
      </c>
      <c r="AY154" s="17" t="s">
        <v>206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17" t="s">
        <v>83</v>
      </c>
      <c r="BK154" s="211">
        <f>ROUND(I154*H154,2)</f>
        <v>0</v>
      </c>
      <c r="BL154" s="17" t="s">
        <v>205</v>
      </c>
      <c r="BM154" s="210" t="s">
        <v>2220</v>
      </c>
    </row>
    <row r="155" s="2" customFormat="1" ht="24" customHeight="1">
      <c r="A155" s="39"/>
      <c r="B155" s="40"/>
      <c r="C155" s="198" t="s">
        <v>484</v>
      </c>
      <c r="D155" s="198" t="s">
        <v>201</v>
      </c>
      <c r="E155" s="199" t="s">
        <v>1568</v>
      </c>
      <c r="F155" s="200" t="s">
        <v>1569</v>
      </c>
      <c r="G155" s="201" t="s">
        <v>204</v>
      </c>
      <c r="H155" s="202">
        <v>3</v>
      </c>
      <c r="I155" s="203"/>
      <c r="J155" s="204">
        <f>ROUND(I155*H155,2)</f>
        <v>0</v>
      </c>
      <c r="K155" s="200" t="s">
        <v>212</v>
      </c>
      <c r="L155" s="205"/>
      <c r="M155" s="206" t="s">
        <v>32</v>
      </c>
      <c r="N155" s="207" t="s">
        <v>47</v>
      </c>
      <c r="O155" s="85"/>
      <c r="P155" s="208">
        <f>O155*H155</f>
        <v>0</v>
      </c>
      <c r="Q155" s="208">
        <v>0</v>
      </c>
      <c r="R155" s="208">
        <f>Q155*H155</f>
        <v>0</v>
      </c>
      <c r="S155" s="208">
        <v>0</v>
      </c>
      <c r="T155" s="20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0" t="s">
        <v>213</v>
      </c>
      <c r="AT155" s="210" t="s">
        <v>201</v>
      </c>
      <c r="AU155" s="210" t="s">
        <v>76</v>
      </c>
      <c r="AY155" s="17" t="s">
        <v>206</v>
      </c>
      <c r="BE155" s="211">
        <f>IF(N155="základní",J155,0)</f>
        <v>0</v>
      </c>
      <c r="BF155" s="211">
        <f>IF(N155="snížená",J155,0)</f>
        <v>0</v>
      </c>
      <c r="BG155" s="211">
        <f>IF(N155="zákl. přenesená",J155,0)</f>
        <v>0</v>
      </c>
      <c r="BH155" s="211">
        <f>IF(N155="sníž. přenesená",J155,0)</f>
        <v>0</v>
      </c>
      <c r="BI155" s="211">
        <f>IF(N155="nulová",J155,0)</f>
        <v>0</v>
      </c>
      <c r="BJ155" s="17" t="s">
        <v>83</v>
      </c>
      <c r="BK155" s="211">
        <f>ROUND(I155*H155,2)</f>
        <v>0</v>
      </c>
      <c r="BL155" s="17" t="s">
        <v>214</v>
      </c>
      <c r="BM155" s="210" t="s">
        <v>2221</v>
      </c>
    </row>
    <row r="156" s="2" customFormat="1" ht="24" customHeight="1">
      <c r="A156" s="39"/>
      <c r="B156" s="40"/>
      <c r="C156" s="198" t="s">
        <v>488</v>
      </c>
      <c r="D156" s="198" t="s">
        <v>201</v>
      </c>
      <c r="E156" s="199" t="s">
        <v>1571</v>
      </c>
      <c r="F156" s="200" t="s">
        <v>1572</v>
      </c>
      <c r="G156" s="201" t="s">
        <v>204</v>
      </c>
      <c r="H156" s="202">
        <v>3</v>
      </c>
      <c r="I156" s="203"/>
      <c r="J156" s="204">
        <f>ROUND(I156*H156,2)</f>
        <v>0</v>
      </c>
      <c r="K156" s="200" t="s">
        <v>212</v>
      </c>
      <c r="L156" s="205"/>
      <c r="M156" s="206" t="s">
        <v>32</v>
      </c>
      <c r="N156" s="207" t="s">
        <v>47</v>
      </c>
      <c r="O156" s="85"/>
      <c r="P156" s="208">
        <f>O156*H156</f>
        <v>0</v>
      </c>
      <c r="Q156" s="208">
        <v>0</v>
      </c>
      <c r="R156" s="208">
        <f>Q156*H156</f>
        <v>0</v>
      </c>
      <c r="S156" s="208">
        <v>0</v>
      </c>
      <c r="T156" s="20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0" t="s">
        <v>213</v>
      </c>
      <c r="AT156" s="210" t="s">
        <v>201</v>
      </c>
      <c r="AU156" s="210" t="s">
        <v>76</v>
      </c>
      <c r="AY156" s="17" t="s">
        <v>206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17" t="s">
        <v>83</v>
      </c>
      <c r="BK156" s="211">
        <f>ROUND(I156*H156,2)</f>
        <v>0</v>
      </c>
      <c r="BL156" s="17" t="s">
        <v>214</v>
      </c>
      <c r="BM156" s="210" t="s">
        <v>2222</v>
      </c>
    </row>
    <row r="157" s="2" customFormat="1" ht="24" customHeight="1">
      <c r="A157" s="39"/>
      <c r="B157" s="40"/>
      <c r="C157" s="198" t="s">
        <v>492</v>
      </c>
      <c r="D157" s="198" t="s">
        <v>201</v>
      </c>
      <c r="E157" s="199" t="s">
        <v>2223</v>
      </c>
      <c r="F157" s="200" t="s">
        <v>2224</v>
      </c>
      <c r="G157" s="201" t="s">
        <v>204</v>
      </c>
      <c r="H157" s="202">
        <v>1</v>
      </c>
      <c r="I157" s="203"/>
      <c r="J157" s="204">
        <f>ROUND(I157*H157,2)</f>
        <v>0</v>
      </c>
      <c r="K157" s="200" t="s">
        <v>212</v>
      </c>
      <c r="L157" s="205"/>
      <c r="M157" s="206" t="s">
        <v>32</v>
      </c>
      <c r="N157" s="207" t="s">
        <v>47</v>
      </c>
      <c r="O157" s="85"/>
      <c r="P157" s="208">
        <f>O157*H157</f>
        <v>0</v>
      </c>
      <c r="Q157" s="208">
        <v>0</v>
      </c>
      <c r="R157" s="208">
        <f>Q157*H157</f>
        <v>0</v>
      </c>
      <c r="S157" s="208">
        <v>0</v>
      </c>
      <c r="T157" s="20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0" t="s">
        <v>213</v>
      </c>
      <c r="AT157" s="210" t="s">
        <v>201</v>
      </c>
      <c r="AU157" s="210" t="s">
        <v>76</v>
      </c>
      <c r="AY157" s="17" t="s">
        <v>206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7" t="s">
        <v>83</v>
      </c>
      <c r="BK157" s="211">
        <f>ROUND(I157*H157,2)</f>
        <v>0</v>
      </c>
      <c r="BL157" s="17" t="s">
        <v>214</v>
      </c>
      <c r="BM157" s="210" t="s">
        <v>2225</v>
      </c>
    </row>
    <row r="158" s="2" customFormat="1" ht="24" customHeight="1">
      <c r="A158" s="39"/>
      <c r="B158" s="40"/>
      <c r="C158" s="198" t="s">
        <v>496</v>
      </c>
      <c r="D158" s="198" t="s">
        <v>201</v>
      </c>
      <c r="E158" s="199" t="s">
        <v>2226</v>
      </c>
      <c r="F158" s="200" t="s">
        <v>2227</v>
      </c>
      <c r="G158" s="201" t="s">
        <v>204</v>
      </c>
      <c r="H158" s="202">
        <v>1</v>
      </c>
      <c r="I158" s="203"/>
      <c r="J158" s="204">
        <f>ROUND(I158*H158,2)</f>
        <v>0</v>
      </c>
      <c r="K158" s="200" t="s">
        <v>212</v>
      </c>
      <c r="L158" s="205"/>
      <c r="M158" s="206" t="s">
        <v>32</v>
      </c>
      <c r="N158" s="207" t="s">
        <v>47</v>
      </c>
      <c r="O158" s="85"/>
      <c r="P158" s="208">
        <f>O158*H158</f>
        <v>0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0" t="s">
        <v>205</v>
      </c>
      <c r="AT158" s="210" t="s">
        <v>201</v>
      </c>
      <c r="AU158" s="210" t="s">
        <v>76</v>
      </c>
      <c r="AY158" s="17" t="s">
        <v>206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17" t="s">
        <v>83</v>
      </c>
      <c r="BK158" s="211">
        <f>ROUND(I158*H158,2)</f>
        <v>0</v>
      </c>
      <c r="BL158" s="17" t="s">
        <v>205</v>
      </c>
      <c r="BM158" s="210" t="s">
        <v>2228</v>
      </c>
    </row>
    <row r="159" s="2" customFormat="1" ht="24" customHeight="1">
      <c r="A159" s="39"/>
      <c r="B159" s="40"/>
      <c r="C159" s="198" t="s">
        <v>500</v>
      </c>
      <c r="D159" s="198" t="s">
        <v>201</v>
      </c>
      <c r="E159" s="199" t="s">
        <v>546</v>
      </c>
      <c r="F159" s="200" t="s">
        <v>547</v>
      </c>
      <c r="G159" s="201" t="s">
        <v>204</v>
      </c>
      <c r="H159" s="202">
        <v>1</v>
      </c>
      <c r="I159" s="203"/>
      <c r="J159" s="204">
        <f>ROUND(I159*H159,2)</f>
        <v>0</v>
      </c>
      <c r="K159" s="200" t="s">
        <v>212</v>
      </c>
      <c r="L159" s="205"/>
      <c r="M159" s="206" t="s">
        <v>32</v>
      </c>
      <c r="N159" s="207" t="s">
        <v>47</v>
      </c>
      <c r="O159" s="85"/>
      <c r="P159" s="208">
        <f>O159*H159</f>
        <v>0</v>
      </c>
      <c r="Q159" s="208">
        <v>0</v>
      </c>
      <c r="R159" s="208">
        <f>Q159*H159</f>
        <v>0</v>
      </c>
      <c r="S159" s="208">
        <v>0</v>
      </c>
      <c r="T159" s="20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0" t="s">
        <v>205</v>
      </c>
      <c r="AT159" s="210" t="s">
        <v>201</v>
      </c>
      <c r="AU159" s="210" t="s">
        <v>76</v>
      </c>
      <c r="AY159" s="17" t="s">
        <v>206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17" t="s">
        <v>83</v>
      </c>
      <c r="BK159" s="211">
        <f>ROUND(I159*H159,2)</f>
        <v>0</v>
      </c>
      <c r="BL159" s="17" t="s">
        <v>205</v>
      </c>
      <c r="BM159" s="210" t="s">
        <v>2229</v>
      </c>
    </row>
    <row r="160" s="2" customFormat="1" ht="24" customHeight="1">
      <c r="A160" s="39"/>
      <c r="B160" s="40"/>
      <c r="C160" s="198" t="s">
        <v>504</v>
      </c>
      <c r="D160" s="198" t="s">
        <v>201</v>
      </c>
      <c r="E160" s="199" t="s">
        <v>550</v>
      </c>
      <c r="F160" s="200" t="s">
        <v>551</v>
      </c>
      <c r="G160" s="201" t="s">
        <v>204</v>
      </c>
      <c r="H160" s="202">
        <v>1</v>
      </c>
      <c r="I160" s="203"/>
      <c r="J160" s="204">
        <f>ROUND(I160*H160,2)</f>
        <v>0</v>
      </c>
      <c r="K160" s="200" t="s">
        <v>212</v>
      </c>
      <c r="L160" s="205"/>
      <c r="M160" s="206" t="s">
        <v>32</v>
      </c>
      <c r="N160" s="207" t="s">
        <v>47</v>
      </c>
      <c r="O160" s="85"/>
      <c r="P160" s="208">
        <f>O160*H160</f>
        <v>0</v>
      </c>
      <c r="Q160" s="208">
        <v>0</v>
      </c>
      <c r="R160" s="208">
        <f>Q160*H160</f>
        <v>0</v>
      </c>
      <c r="S160" s="208">
        <v>0</v>
      </c>
      <c r="T160" s="20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10" t="s">
        <v>205</v>
      </c>
      <c r="AT160" s="210" t="s">
        <v>201</v>
      </c>
      <c r="AU160" s="210" t="s">
        <v>76</v>
      </c>
      <c r="AY160" s="17" t="s">
        <v>206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17" t="s">
        <v>83</v>
      </c>
      <c r="BK160" s="211">
        <f>ROUND(I160*H160,2)</f>
        <v>0</v>
      </c>
      <c r="BL160" s="17" t="s">
        <v>205</v>
      </c>
      <c r="BM160" s="210" t="s">
        <v>2230</v>
      </c>
    </row>
    <row r="161" s="2" customFormat="1" ht="24" customHeight="1">
      <c r="A161" s="39"/>
      <c r="B161" s="40"/>
      <c r="C161" s="198" t="s">
        <v>508</v>
      </c>
      <c r="D161" s="198" t="s">
        <v>201</v>
      </c>
      <c r="E161" s="199" t="s">
        <v>554</v>
      </c>
      <c r="F161" s="200" t="s">
        <v>555</v>
      </c>
      <c r="G161" s="201" t="s">
        <v>204</v>
      </c>
      <c r="H161" s="202">
        <v>1</v>
      </c>
      <c r="I161" s="203"/>
      <c r="J161" s="204">
        <f>ROUND(I161*H161,2)</f>
        <v>0</v>
      </c>
      <c r="K161" s="200" t="s">
        <v>212</v>
      </c>
      <c r="L161" s="205"/>
      <c r="M161" s="206" t="s">
        <v>32</v>
      </c>
      <c r="N161" s="207" t="s">
        <v>47</v>
      </c>
      <c r="O161" s="85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0" t="s">
        <v>205</v>
      </c>
      <c r="AT161" s="210" t="s">
        <v>201</v>
      </c>
      <c r="AU161" s="210" t="s">
        <v>76</v>
      </c>
      <c r="AY161" s="17" t="s">
        <v>206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17" t="s">
        <v>83</v>
      </c>
      <c r="BK161" s="211">
        <f>ROUND(I161*H161,2)</f>
        <v>0</v>
      </c>
      <c r="BL161" s="17" t="s">
        <v>205</v>
      </c>
      <c r="BM161" s="210" t="s">
        <v>2231</v>
      </c>
    </row>
    <row r="162" s="2" customFormat="1" ht="24" customHeight="1">
      <c r="A162" s="39"/>
      <c r="B162" s="40"/>
      <c r="C162" s="198" t="s">
        <v>512</v>
      </c>
      <c r="D162" s="198" t="s">
        <v>201</v>
      </c>
      <c r="E162" s="199" t="s">
        <v>558</v>
      </c>
      <c r="F162" s="200" t="s">
        <v>559</v>
      </c>
      <c r="G162" s="201" t="s">
        <v>204</v>
      </c>
      <c r="H162" s="202">
        <v>2</v>
      </c>
      <c r="I162" s="203"/>
      <c r="J162" s="204">
        <f>ROUND(I162*H162,2)</f>
        <v>0</v>
      </c>
      <c r="K162" s="200" t="s">
        <v>212</v>
      </c>
      <c r="L162" s="205"/>
      <c r="M162" s="206" t="s">
        <v>32</v>
      </c>
      <c r="N162" s="207" t="s">
        <v>47</v>
      </c>
      <c r="O162" s="85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0" t="s">
        <v>205</v>
      </c>
      <c r="AT162" s="210" t="s">
        <v>201</v>
      </c>
      <c r="AU162" s="210" t="s">
        <v>76</v>
      </c>
      <c r="AY162" s="17" t="s">
        <v>206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7" t="s">
        <v>83</v>
      </c>
      <c r="BK162" s="211">
        <f>ROUND(I162*H162,2)</f>
        <v>0</v>
      </c>
      <c r="BL162" s="17" t="s">
        <v>205</v>
      </c>
      <c r="BM162" s="210" t="s">
        <v>2232</v>
      </c>
    </row>
    <row r="163" s="2" customFormat="1" ht="24" customHeight="1">
      <c r="A163" s="39"/>
      <c r="B163" s="40"/>
      <c r="C163" s="198" t="s">
        <v>516</v>
      </c>
      <c r="D163" s="198" t="s">
        <v>201</v>
      </c>
      <c r="E163" s="199" t="s">
        <v>566</v>
      </c>
      <c r="F163" s="200" t="s">
        <v>567</v>
      </c>
      <c r="G163" s="201" t="s">
        <v>204</v>
      </c>
      <c r="H163" s="202">
        <v>1</v>
      </c>
      <c r="I163" s="203"/>
      <c r="J163" s="204">
        <f>ROUND(I163*H163,2)</f>
        <v>0</v>
      </c>
      <c r="K163" s="200" t="s">
        <v>212</v>
      </c>
      <c r="L163" s="205"/>
      <c r="M163" s="206" t="s">
        <v>32</v>
      </c>
      <c r="N163" s="207" t="s">
        <v>47</v>
      </c>
      <c r="O163" s="85"/>
      <c r="P163" s="208">
        <f>O163*H163</f>
        <v>0</v>
      </c>
      <c r="Q163" s="208">
        <v>0</v>
      </c>
      <c r="R163" s="208">
        <f>Q163*H163</f>
        <v>0</v>
      </c>
      <c r="S163" s="208">
        <v>0</v>
      </c>
      <c r="T163" s="20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0" t="s">
        <v>213</v>
      </c>
      <c r="AT163" s="210" t="s">
        <v>201</v>
      </c>
      <c r="AU163" s="210" t="s">
        <v>76</v>
      </c>
      <c r="AY163" s="17" t="s">
        <v>206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17" t="s">
        <v>83</v>
      </c>
      <c r="BK163" s="211">
        <f>ROUND(I163*H163,2)</f>
        <v>0</v>
      </c>
      <c r="BL163" s="17" t="s">
        <v>214</v>
      </c>
      <c r="BM163" s="210" t="s">
        <v>2233</v>
      </c>
    </row>
    <row r="164" s="2" customFormat="1" ht="24" customHeight="1">
      <c r="A164" s="39"/>
      <c r="B164" s="40"/>
      <c r="C164" s="198" t="s">
        <v>520</v>
      </c>
      <c r="D164" s="198" t="s">
        <v>201</v>
      </c>
      <c r="E164" s="199" t="s">
        <v>570</v>
      </c>
      <c r="F164" s="200" t="s">
        <v>571</v>
      </c>
      <c r="G164" s="201" t="s">
        <v>204</v>
      </c>
      <c r="H164" s="202">
        <v>1</v>
      </c>
      <c r="I164" s="203"/>
      <c r="J164" s="204">
        <f>ROUND(I164*H164,2)</f>
        <v>0</v>
      </c>
      <c r="K164" s="200" t="s">
        <v>212</v>
      </c>
      <c r="L164" s="205"/>
      <c r="M164" s="206" t="s">
        <v>32</v>
      </c>
      <c r="N164" s="207" t="s">
        <v>47</v>
      </c>
      <c r="O164" s="85"/>
      <c r="P164" s="208">
        <f>O164*H164</f>
        <v>0</v>
      </c>
      <c r="Q164" s="208">
        <v>0</v>
      </c>
      <c r="R164" s="208">
        <f>Q164*H164</f>
        <v>0</v>
      </c>
      <c r="S164" s="208">
        <v>0</v>
      </c>
      <c r="T164" s="20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10" t="s">
        <v>213</v>
      </c>
      <c r="AT164" s="210" t="s">
        <v>201</v>
      </c>
      <c r="AU164" s="210" t="s">
        <v>76</v>
      </c>
      <c r="AY164" s="17" t="s">
        <v>206</v>
      </c>
      <c r="BE164" s="211">
        <f>IF(N164="základní",J164,0)</f>
        <v>0</v>
      </c>
      <c r="BF164" s="211">
        <f>IF(N164="snížená",J164,0)</f>
        <v>0</v>
      </c>
      <c r="BG164" s="211">
        <f>IF(N164="zákl. přenesená",J164,0)</f>
        <v>0</v>
      </c>
      <c r="BH164" s="211">
        <f>IF(N164="sníž. přenesená",J164,0)</f>
        <v>0</v>
      </c>
      <c r="BI164" s="211">
        <f>IF(N164="nulová",J164,0)</f>
        <v>0</v>
      </c>
      <c r="BJ164" s="17" t="s">
        <v>83</v>
      </c>
      <c r="BK164" s="211">
        <f>ROUND(I164*H164,2)</f>
        <v>0</v>
      </c>
      <c r="BL164" s="17" t="s">
        <v>214</v>
      </c>
      <c r="BM164" s="210" t="s">
        <v>2234</v>
      </c>
    </row>
    <row r="165" s="2" customFormat="1" ht="24" customHeight="1">
      <c r="A165" s="39"/>
      <c r="B165" s="40"/>
      <c r="C165" s="198" t="s">
        <v>524</v>
      </c>
      <c r="D165" s="198" t="s">
        <v>201</v>
      </c>
      <c r="E165" s="199" t="s">
        <v>574</v>
      </c>
      <c r="F165" s="200" t="s">
        <v>575</v>
      </c>
      <c r="G165" s="201" t="s">
        <v>204</v>
      </c>
      <c r="H165" s="202">
        <v>2</v>
      </c>
      <c r="I165" s="203"/>
      <c r="J165" s="204">
        <f>ROUND(I165*H165,2)</f>
        <v>0</v>
      </c>
      <c r="K165" s="200" t="s">
        <v>212</v>
      </c>
      <c r="L165" s="205"/>
      <c r="M165" s="206" t="s">
        <v>32</v>
      </c>
      <c r="N165" s="207" t="s">
        <v>47</v>
      </c>
      <c r="O165" s="85"/>
      <c r="P165" s="208">
        <f>O165*H165</f>
        <v>0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0" t="s">
        <v>205</v>
      </c>
      <c r="AT165" s="210" t="s">
        <v>201</v>
      </c>
      <c r="AU165" s="210" t="s">
        <v>76</v>
      </c>
      <c r="AY165" s="17" t="s">
        <v>206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17" t="s">
        <v>83</v>
      </c>
      <c r="BK165" s="211">
        <f>ROUND(I165*H165,2)</f>
        <v>0</v>
      </c>
      <c r="BL165" s="17" t="s">
        <v>205</v>
      </c>
      <c r="BM165" s="210" t="s">
        <v>2235</v>
      </c>
    </row>
    <row r="166" s="2" customFormat="1" ht="24" customHeight="1">
      <c r="A166" s="39"/>
      <c r="B166" s="40"/>
      <c r="C166" s="198" t="s">
        <v>528</v>
      </c>
      <c r="D166" s="198" t="s">
        <v>201</v>
      </c>
      <c r="E166" s="199" t="s">
        <v>578</v>
      </c>
      <c r="F166" s="200" t="s">
        <v>579</v>
      </c>
      <c r="G166" s="201" t="s">
        <v>204</v>
      </c>
      <c r="H166" s="202">
        <v>2</v>
      </c>
      <c r="I166" s="203"/>
      <c r="J166" s="204">
        <f>ROUND(I166*H166,2)</f>
        <v>0</v>
      </c>
      <c r="K166" s="200" t="s">
        <v>212</v>
      </c>
      <c r="L166" s="205"/>
      <c r="M166" s="206" t="s">
        <v>32</v>
      </c>
      <c r="N166" s="207" t="s">
        <v>47</v>
      </c>
      <c r="O166" s="85"/>
      <c r="P166" s="208">
        <f>O166*H166</f>
        <v>0</v>
      </c>
      <c r="Q166" s="208">
        <v>0</v>
      </c>
      <c r="R166" s="208">
        <f>Q166*H166</f>
        <v>0</v>
      </c>
      <c r="S166" s="208">
        <v>0</v>
      </c>
      <c r="T166" s="20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0" t="s">
        <v>213</v>
      </c>
      <c r="AT166" s="210" t="s">
        <v>201</v>
      </c>
      <c r="AU166" s="210" t="s">
        <v>76</v>
      </c>
      <c r="AY166" s="17" t="s">
        <v>206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17" t="s">
        <v>83</v>
      </c>
      <c r="BK166" s="211">
        <f>ROUND(I166*H166,2)</f>
        <v>0</v>
      </c>
      <c r="BL166" s="17" t="s">
        <v>214</v>
      </c>
      <c r="BM166" s="210" t="s">
        <v>2236</v>
      </c>
    </row>
    <row r="167" s="2" customFormat="1" ht="24" customHeight="1">
      <c r="A167" s="39"/>
      <c r="B167" s="40"/>
      <c r="C167" s="198" t="s">
        <v>533</v>
      </c>
      <c r="D167" s="198" t="s">
        <v>201</v>
      </c>
      <c r="E167" s="199" t="s">
        <v>582</v>
      </c>
      <c r="F167" s="200" t="s">
        <v>583</v>
      </c>
      <c r="G167" s="201" t="s">
        <v>204</v>
      </c>
      <c r="H167" s="202">
        <v>2</v>
      </c>
      <c r="I167" s="203"/>
      <c r="J167" s="204">
        <f>ROUND(I167*H167,2)</f>
        <v>0</v>
      </c>
      <c r="K167" s="200" t="s">
        <v>212</v>
      </c>
      <c r="L167" s="205"/>
      <c r="M167" s="206" t="s">
        <v>32</v>
      </c>
      <c r="N167" s="207" t="s">
        <v>47</v>
      </c>
      <c r="O167" s="85"/>
      <c r="P167" s="208">
        <f>O167*H167</f>
        <v>0</v>
      </c>
      <c r="Q167" s="208">
        <v>0</v>
      </c>
      <c r="R167" s="208">
        <f>Q167*H167</f>
        <v>0</v>
      </c>
      <c r="S167" s="208">
        <v>0</v>
      </c>
      <c r="T167" s="20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0" t="s">
        <v>213</v>
      </c>
      <c r="AT167" s="210" t="s">
        <v>201</v>
      </c>
      <c r="AU167" s="210" t="s">
        <v>76</v>
      </c>
      <c r="AY167" s="17" t="s">
        <v>206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17" t="s">
        <v>83</v>
      </c>
      <c r="BK167" s="211">
        <f>ROUND(I167*H167,2)</f>
        <v>0</v>
      </c>
      <c r="BL167" s="17" t="s">
        <v>214</v>
      </c>
      <c r="BM167" s="210" t="s">
        <v>2237</v>
      </c>
    </row>
    <row r="168" s="2" customFormat="1" ht="24" customHeight="1">
      <c r="A168" s="39"/>
      <c r="B168" s="40"/>
      <c r="C168" s="198" t="s">
        <v>537</v>
      </c>
      <c r="D168" s="198" t="s">
        <v>201</v>
      </c>
      <c r="E168" s="199" t="s">
        <v>586</v>
      </c>
      <c r="F168" s="200" t="s">
        <v>587</v>
      </c>
      <c r="G168" s="201" t="s">
        <v>204</v>
      </c>
      <c r="H168" s="202">
        <v>2</v>
      </c>
      <c r="I168" s="203"/>
      <c r="J168" s="204">
        <f>ROUND(I168*H168,2)</f>
        <v>0</v>
      </c>
      <c r="K168" s="200" t="s">
        <v>212</v>
      </c>
      <c r="L168" s="205"/>
      <c r="M168" s="206" t="s">
        <v>32</v>
      </c>
      <c r="N168" s="207" t="s">
        <v>47</v>
      </c>
      <c r="O168" s="85"/>
      <c r="P168" s="208">
        <f>O168*H168</f>
        <v>0</v>
      </c>
      <c r="Q168" s="208">
        <v>0</v>
      </c>
      <c r="R168" s="208">
        <f>Q168*H168</f>
        <v>0</v>
      </c>
      <c r="S168" s="208">
        <v>0</v>
      </c>
      <c r="T168" s="20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0" t="s">
        <v>205</v>
      </c>
      <c r="AT168" s="210" t="s">
        <v>201</v>
      </c>
      <c r="AU168" s="210" t="s">
        <v>76</v>
      </c>
      <c r="AY168" s="17" t="s">
        <v>206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7" t="s">
        <v>83</v>
      </c>
      <c r="BK168" s="211">
        <f>ROUND(I168*H168,2)</f>
        <v>0</v>
      </c>
      <c r="BL168" s="17" t="s">
        <v>205</v>
      </c>
      <c r="BM168" s="210" t="s">
        <v>2238</v>
      </c>
    </row>
    <row r="169" s="2" customFormat="1" ht="24" customHeight="1">
      <c r="A169" s="39"/>
      <c r="B169" s="40"/>
      <c r="C169" s="198" t="s">
        <v>541</v>
      </c>
      <c r="D169" s="198" t="s">
        <v>201</v>
      </c>
      <c r="E169" s="199" t="s">
        <v>590</v>
      </c>
      <c r="F169" s="200" t="s">
        <v>591</v>
      </c>
      <c r="G169" s="201" t="s">
        <v>592</v>
      </c>
      <c r="H169" s="202">
        <v>2</v>
      </c>
      <c r="I169" s="203"/>
      <c r="J169" s="204">
        <f>ROUND(I169*H169,2)</f>
        <v>0</v>
      </c>
      <c r="K169" s="200" t="s">
        <v>212</v>
      </c>
      <c r="L169" s="205"/>
      <c r="M169" s="206" t="s">
        <v>32</v>
      </c>
      <c r="N169" s="207" t="s">
        <v>47</v>
      </c>
      <c r="O169" s="85"/>
      <c r="P169" s="208">
        <f>O169*H169</f>
        <v>0</v>
      </c>
      <c r="Q169" s="208">
        <v>0</v>
      </c>
      <c r="R169" s="208">
        <f>Q169*H169</f>
        <v>0</v>
      </c>
      <c r="S169" s="208">
        <v>0</v>
      </c>
      <c r="T169" s="20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0" t="s">
        <v>213</v>
      </c>
      <c r="AT169" s="210" t="s">
        <v>201</v>
      </c>
      <c r="AU169" s="210" t="s">
        <v>76</v>
      </c>
      <c r="AY169" s="17" t="s">
        <v>206</v>
      </c>
      <c r="BE169" s="211">
        <f>IF(N169="základní",J169,0)</f>
        <v>0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17" t="s">
        <v>83</v>
      </c>
      <c r="BK169" s="211">
        <f>ROUND(I169*H169,2)</f>
        <v>0</v>
      </c>
      <c r="BL169" s="17" t="s">
        <v>214</v>
      </c>
      <c r="BM169" s="210" t="s">
        <v>2239</v>
      </c>
    </row>
    <row r="170" s="2" customFormat="1" ht="24" customHeight="1">
      <c r="A170" s="39"/>
      <c r="B170" s="40"/>
      <c r="C170" s="198" t="s">
        <v>545</v>
      </c>
      <c r="D170" s="198" t="s">
        <v>201</v>
      </c>
      <c r="E170" s="199" t="s">
        <v>595</v>
      </c>
      <c r="F170" s="200" t="s">
        <v>596</v>
      </c>
      <c r="G170" s="201" t="s">
        <v>204</v>
      </c>
      <c r="H170" s="202">
        <v>4</v>
      </c>
      <c r="I170" s="203"/>
      <c r="J170" s="204">
        <f>ROUND(I170*H170,2)</f>
        <v>0</v>
      </c>
      <c r="K170" s="200" t="s">
        <v>212</v>
      </c>
      <c r="L170" s="205"/>
      <c r="M170" s="206" t="s">
        <v>32</v>
      </c>
      <c r="N170" s="207" t="s">
        <v>47</v>
      </c>
      <c r="O170" s="85"/>
      <c r="P170" s="208">
        <f>O170*H170</f>
        <v>0</v>
      </c>
      <c r="Q170" s="208">
        <v>0</v>
      </c>
      <c r="R170" s="208">
        <f>Q170*H170</f>
        <v>0</v>
      </c>
      <c r="S170" s="208">
        <v>0</v>
      </c>
      <c r="T170" s="20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0" t="s">
        <v>213</v>
      </c>
      <c r="AT170" s="210" t="s">
        <v>201</v>
      </c>
      <c r="AU170" s="210" t="s">
        <v>76</v>
      </c>
      <c r="AY170" s="17" t="s">
        <v>206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17" t="s">
        <v>83</v>
      </c>
      <c r="BK170" s="211">
        <f>ROUND(I170*H170,2)</f>
        <v>0</v>
      </c>
      <c r="BL170" s="17" t="s">
        <v>214</v>
      </c>
      <c r="BM170" s="210" t="s">
        <v>2240</v>
      </c>
    </row>
    <row r="171" s="2" customFormat="1" ht="24" customHeight="1">
      <c r="A171" s="39"/>
      <c r="B171" s="40"/>
      <c r="C171" s="198" t="s">
        <v>549</v>
      </c>
      <c r="D171" s="198" t="s">
        <v>201</v>
      </c>
      <c r="E171" s="199" t="s">
        <v>599</v>
      </c>
      <c r="F171" s="200" t="s">
        <v>600</v>
      </c>
      <c r="G171" s="201" t="s">
        <v>204</v>
      </c>
      <c r="H171" s="202">
        <v>4</v>
      </c>
      <c r="I171" s="203"/>
      <c r="J171" s="204">
        <f>ROUND(I171*H171,2)</f>
        <v>0</v>
      </c>
      <c r="K171" s="200" t="s">
        <v>212</v>
      </c>
      <c r="L171" s="205"/>
      <c r="M171" s="206" t="s">
        <v>32</v>
      </c>
      <c r="N171" s="207" t="s">
        <v>47</v>
      </c>
      <c r="O171" s="85"/>
      <c r="P171" s="208">
        <f>O171*H171</f>
        <v>0</v>
      </c>
      <c r="Q171" s="208">
        <v>0</v>
      </c>
      <c r="R171" s="208">
        <f>Q171*H171</f>
        <v>0</v>
      </c>
      <c r="S171" s="208">
        <v>0</v>
      </c>
      <c r="T171" s="20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0" t="s">
        <v>213</v>
      </c>
      <c r="AT171" s="210" t="s">
        <v>201</v>
      </c>
      <c r="AU171" s="210" t="s">
        <v>76</v>
      </c>
      <c r="AY171" s="17" t="s">
        <v>206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17" t="s">
        <v>83</v>
      </c>
      <c r="BK171" s="211">
        <f>ROUND(I171*H171,2)</f>
        <v>0</v>
      </c>
      <c r="BL171" s="17" t="s">
        <v>214</v>
      </c>
      <c r="BM171" s="210" t="s">
        <v>2241</v>
      </c>
    </row>
    <row r="172" s="2" customFormat="1" ht="24" customHeight="1">
      <c r="A172" s="39"/>
      <c r="B172" s="40"/>
      <c r="C172" s="198" t="s">
        <v>553</v>
      </c>
      <c r="D172" s="198" t="s">
        <v>201</v>
      </c>
      <c r="E172" s="199" t="s">
        <v>603</v>
      </c>
      <c r="F172" s="200" t="s">
        <v>604</v>
      </c>
      <c r="G172" s="201" t="s">
        <v>204</v>
      </c>
      <c r="H172" s="202">
        <v>2</v>
      </c>
      <c r="I172" s="203"/>
      <c r="J172" s="204">
        <f>ROUND(I172*H172,2)</f>
        <v>0</v>
      </c>
      <c r="K172" s="200" t="s">
        <v>212</v>
      </c>
      <c r="L172" s="205"/>
      <c r="M172" s="206" t="s">
        <v>32</v>
      </c>
      <c r="N172" s="207" t="s">
        <v>47</v>
      </c>
      <c r="O172" s="85"/>
      <c r="P172" s="208">
        <f>O172*H172</f>
        <v>0</v>
      </c>
      <c r="Q172" s="208">
        <v>0</v>
      </c>
      <c r="R172" s="208">
        <f>Q172*H172</f>
        <v>0</v>
      </c>
      <c r="S172" s="208">
        <v>0</v>
      </c>
      <c r="T172" s="20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0" t="s">
        <v>213</v>
      </c>
      <c r="AT172" s="210" t="s">
        <v>201</v>
      </c>
      <c r="AU172" s="210" t="s">
        <v>76</v>
      </c>
      <c r="AY172" s="17" t="s">
        <v>206</v>
      </c>
      <c r="BE172" s="211">
        <f>IF(N172="základní",J172,0)</f>
        <v>0</v>
      </c>
      <c r="BF172" s="211">
        <f>IF(N172="snížená",J172,0)</f>
        <v>0</v>
      </c>
      <c r="BG172" s="211">
        <f>IF(N172="zákl. přenesená",J172,0)</f>
        <v>0</v>
      </c>
      <c r="BH172" s="211">
        <f>IF(N172="sníž. přenesená",J172,0)</f>
        <v>0</v>
      </c>
      <c r="BI172" s="211">
        <f>IF(N172="nulová",J172,0)</f>
        <v>0</v>
      </c>
      <c r="BJ172" s="17" t="s">
        <v>83</v>
      </c>
      <c r="BK172" s="211">
        <f>ROUND(I172*H172,2)</f>
        <v>0</v>
      </c>
      <c r="BL172" s="17" t="s">
        <v>214</v>
      </c>
      <c r="BM172" s="210" t="s">
        <v>2242</v>
      </c>
    </row>
    <row r="173" s="2" customFormat="1" ht="24" customHeight="1">
      <c r="A173" s="39"/>
      <c r="B173" s="40"/>
      <c r="C173" s="198" t="s">
        <v>557</v>
      </c>
      <c r="D173" s="198" t="s">
        <v>201</v>
      </c>
      <c r="E173" s="199" t="s">
        <v>607</v>
      </c>
      <c r="F173" s="200" t="s">
        <v>608</v>
      </c>
      <c r="G173" s="201" t="s">
        <v>204</v>
      </c>
      <c r="H173" s="202">
        <v>1</v>
      </c>
      <c r="I173" s="203"/>
      <c r="J173" s="204">
        <f>ROUND(I173*H173,2)</f>
        <v>0</v>
      </c>
      <c r="K173" s="200" t="s">
        <v>212</v>
      </c>
      <c r="L173" s="205"/>
      <c r="M173" s="206" t="s">
        <v>32</v>
      </c>
      <c r="N173" s="207" t="s">
        <v>47</v>
      </c>
      <c r="O173" s="85"/>
      <c r="P173" s="208">
        <f>O173*H173</f>
        <v>0</v>
      </c>
      <c r="Q173" s="208">
        <v>0</v>
      </c>
      <c r="R173" s="208">
        <f>Q173*H173</f>
        <v>0</v>
      </c>
      <c r="S173" s="208">
        <v>0</v>
      </c>
      <c r="T173" s="20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0" t="s">
        <v>213</v>
      </c>
      <c r="AT173" s="210" t="s">
        <v>201</v>
      </c>
      <c r="AU173" s="210" t="s">
        <v>76</v>
      </c>
      <c r="AY173" s="17" t="s">
        <v>206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17" t="s">
        <v>83</v>
      </c>
      <c r="BK173" s="211">
        <f>ROUND(I173*H173,2)</f>
        <v>0</v>
      </c>
      <c r="BL173" s="17" t="s">
        <v>214</v>
      </c>
      <c r="BM173" s="210" t="s">
        <v>2243</v>
      </c>
    </row>
    <row r="174" s="2" customFormat="1" ht="24" customHeight="1">
      <c r="A174" s="39"/>
      <c r="B174" s="40"/>
      <c r="C174" s="198" t="s">
        <v>561</v>
      </c>
      <c r="D174" s="198" t="s">
        <v>201</v>
      </c>
      <c r="E174" s="199" t="s">
        <v>611</v>
      </c>
      <c r="F174" s="200" t="s">
        <v>612</v>
      </c>
      <c r="G174" s="201" t="s">
        <v>204</v>
      </c>
      <c r="H174" s="202">
        <v>2</v>
      </c>
      <c r="I174" s="203"/>
      <c r="J174" s="204">
        <f>ROUND(I174*H174,2)</f>
        <v>0</v>
      </c>
      <c r="K174" s="200" t="s">
        <v>212</v>
      </c>
      <c r="L174" s="205"/>
      <c r="M174" s="206" t="s">
        <v>32</v>
      </c>
      <c r="N174" s="207" t="s">
        <v>47</v>
      </c>
      <c r="O174" s="85"/>
      <c r="P174" s="208">
        <f>O174*H174</f>
        <v>0</v>
      </c>
      <c r="Q174" s="208">
        <v>0</v>
      </c>
      <c r="R174" s="208">
        <f>Q174*H174</f>
        <v>0</v>
      </c>
      <c r="S174" s="208">
        <v>0</v>
      </c>
      <c r="T174" s="20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0" t="s">
        <v>213</v>
      </c>
      <c r="AT174" s="210" t="s">
        <v>201</v>
      </c>
      <c r="AU174" s="210" t="s">
        <v>76</v>
      </c>
      <c r="AY174" s="17" t="s">
        <v>206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17" t="s">
        <v>83</v>
      </c>
      <c r="BK174" s="211">
        <f>ROUND(I174*H174,2)</f>
        <v>0</v>
      </c>
      <c r="BL174" s="17" t="s">
        <v>214</v>
      </c>
      <c r="BM174" s="210" t="s">
        <v>2244</v>
      </c>
    </row>
    <row r="175" s="2" customFormat="1" ht="24" customHeight="1">
      <c r="A175" s="39"/>
      <c r="B175" s="40"/>
      <c r="C175" s="198" t="s">
        <v>565</v>
      </c>
      <c r="D175" s="198" t="s">
        <v>201</v>
      </c>
      <c r="E175" s="199" t="s">
        <v>615</v>
      </c>
      <c r="F175" s="200" t="s">
        <v>616</v>
      </c>
      <c r="G175" s="201" t="s">
        <v>204</v>
      </c>
      <c r="H175" s="202">
        <v>11</v>
      </c>
      <c r="I175" s="203"/>
      <c r="J175" s="204">
        <f>ROUND(I175*H175,2)</f>
        <v>0</v>
      </c>
      <c r="K175" s="200" t="s">
        <v>212</v>
      </c>
      <c r="L175" s="205"/>
      <c r="M175" s="206" t="s">
        <v>32</v>
      </c>
      <c r="N175" s="207" t="s">
        <v>47</v>
      </c>
      <c r="O175" s="85"/>
      <c r="P175" s="208">
        <f>O175*H175</f>
        <v>0</v>
      </c>
      <c r="Q175" s="208">
        <v>0</v>
      </c>
      <c r="R175" s="208">
        <f>Q175*H175</f>
        <v>0</v>
      </c>
      <c r="S175" s="208">
        <v>0</v>
      </c>
      <c r="T175" s="20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10" t="s">
        <v>213</v>
      </c>
      <c r="AT175" s="210" t="s">
        <v>201</v>
      </c>
      <c r="AU175" s="210" t="s">
        <v>76</v>
      </c>
      <c r="AY175" s="17" t="s">
        <v>206</v>
      </c>
      <c r="BE175" s="211">
        <f>IF(N175="základní",J175,0)</f>
        <v>0</v>
      </c>
      <c r="BF175" s="211">
        <f>IF(N175="snížená",J175,0)</f>
        <v>0</v>
      </c>
      <c r="BG175" s="211">
        <f>IF(N175="zákl. přenesená",J175,0)</f>
        <v>0</v>
      </c>
      <c r="BH175" s="211">
        <f>IF(N175="sníž. přenesená",J175,0)</f>
        <v>0</v>
      </c>
      <c r="BI175" s="211">
        <f>IF(N175="nulová",J175,0)</f>
        <v>0</v>
      </c>
      <c r="BJ175" s="17" t="s">
        <v>83</v>
      </c>
      <c r="BK175" s="211">
        <f>ROUND(I175*H175,2)</f>
        <v>0</v>
      </c>
      <c r="BL175" s="17" t="s">
        <v>214</v>
      </c>
      <c r="BM175" s="210" t="s">
        <v>2245</v>
      </c>
    </row>
    <row r="176" s="2" customFormat="1" ht="24" customHeight="1">
      <c r="A176" s="39"/>
      <c r="B176" s="40"/>
      <c r="C176" s="198" t="s">
        <v>569</v>
      </c>
      <c r="D176" s="198" t="s">
        <v>201</v>
      </c>
      <c r="E176" s="199" t="s">
        <v>619</v>
      </c>
      <c r="F176" s="200" t="s">
        <v>620</v>
      </c>
      <c r="G176" s="201" t="s">
        <v>204</v>
      </c>
      <c r="H176" s="202">
        <v>1</v>
      </c>
      <c r="I176" s="203"/>
      <c r="J176" s="204">
        <f>ROUND(I176*H176,2)</f>
        <v>0</v>
      </c>
      <c r="K176" s="200" t="s">
        <v>212</v>
      </c>
      <c r="L176" s="205"/>
      <c r="M176" s="206" t="s">
        <v>32</v>
      </c>
      <c r="N176" s="207" t="s">
        <v>47</v>
      </c>
      <c r="O176" s="85"/>
      <c r="P176" s="208">
        <f>O176*H176</f>
        <v>0</v>
      </c>
      <c r="Q176" s="208">
        <v>0</v>
      </c>
      <c r="R176" s="208">
        <f>Q176*H176</f>
        <v>0</v>
      </c>
      <c r="S176" s="208">
        <v>0</v>
      </c>
      <c r="T176" s="20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0" t="s">
        <v>213</v>
      </c>
      <c r="AT176" s="210" t="s">
        <v>201</v>
      </c>
      <c r="AU176" s="210" t="s">
        <v>76</v>
      </c>
      <c r="AY176" s="17" t="s">
        <v>206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17" t="s">
        <v>83</v>
      </c>
      <c r="BK176" s="211">
        <f>ROUND(I176*H176,2)</f>
        <v>0</v>
      </c>
      <c r="BL176" s="17" t="s">
        <v>214</v>
      </c>
      <c r="BM176" s="210" t="s">
        <v>2246</v>
      </c>
    </row>
    <row r="177" s="2" customFormat="1" ht="24" customHeight="1">
      <c r="A177" s="39"/>
      <c r="B177" s="40"/>
      <c r="C177" s="198" t="s">
        <v>573</v>
      </c>
      <c r="D177" s="198" t="s">
        <v>201</v>
      </c>
      <c r="E177" s="199" t="s">
        <v>623</v>
      </c>
      <c r="F177" s="200" t="s">
        <v>624</v>
      </c>
      <c r="G177" s="201" t="s">
        <v>531</v>
      </c>
      <c r="H177" s="202">
        <v>1</v>
      </c>
      <c r="I177" s="203"/>
      <c r="J177" s="204">
        <f>ROUND(I177*H177,2)</f>
        <v>0</v>
      </c>
      <c r="K177" s="200" t="s">
        <v>212</v>
      </c>
      <c r="L177" s="205"/>
      <c r="M177" s="206" t="s">
        <v>32</v>
      </c>
      <c r="N177" s="207" t="s">
        <v>47</v>
      </c>
      <c r="O177" s="85"/>
      <c r="P177" s="208">
        <f>O177*H177</f>
        <v>0</v>
      </c>
      <c r="Q177" s="208">
        <v>0</v>
      </c>
      <c r="R177" s="208">
        <f>Q177*H177</f>
        <v>0</v>
      </c>
      <c r="S177" s="208">
        <v>0</v>
      </c>
      <c r="T177" s="20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0" t="s">
        <v>213</v>
      </c>
      <c r="AT177" s="210" t="s">
        <v>201</v>
      </c>
      <c r="AU177" s="210" t="s">
        <v>76</v>
      </c>
      <c r="AY177" s="17" t="s">
        <v>206</v>
      </c>
      <c r="BE177" s="211">
        <f>IF(N177="základní",J177,0)</f>
        <v>0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17" t="s">
        <v>83</v>
      </c>
      <c r="BK177" s="211">
        <f>ROUND(I177*H177,2)</f>
        <v>0</v>
      </c>
      <c r="BL177" s="17" t="s">
        <v>214</v>
      </c>
      <c r="BM177" s="210" t="s">
        <v>2247</v>
      </c>
    </row>
    <row r="178" s="2" customFormat="1" ht="24" customHeight="1">
      <c r="A178" s="39"/>
      <c r="B178" s="40"/>
      <c r="C178" s="198" t="s">
        <v>577</v>
      </c>
      <c r="D178" s="198" t="s">
        <v>201</v>
      </c>
      <c r="E178" s="199" t="s">
        <v>233</v>
      </c>
      <c r="F178" s="200" t="s">
        <v>234</v>
      </c>
      <c r="G178" s="201" t="s">
        <v>204</v>
      </c>
      <c r="H178" s="202">
        <v>1</v>
      </c>
      <c r="I178" s="203"/>
      <c r="J178" s="204">
        <f>ROUND(I178*H178,2)</f>
        <v>0</v>
      </c>
      <c r="K178" s="200" t="s">
        <v>212</v>
      </c>
      <c r="L178" s="205"/>
      <c r="M178" s="206" t="s">
        <v>32</v>
      </c>
      <c r="N178" s="207" t="s">
        <v>47</v>
      </c>
      <c r="O178" s="85"/>
      <c r="P178" s="208">
        <f>O178*H178</f>
        <v>0</v>
      </c>
      <c r="Q178" s="208">
        <v>0</v>
      </c>
      <c r="R178" s="208">
        <f>Q178*H178</f>
        <v>0</v>
      </c>
      <c r="S178" s="208">
        <v>0</v>
      </c>
      <c r="T178" s="20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0" t="s">
        <v>213</v>
      </c>
      <c r="AT178" s="210" t="s">
        <v>201</v>
      </c>
      <c r="AU178" s="210" t="s">
        <v>76</v>
      </c>
      <c r="AY178" s="17" t="s">
        <v>206</v>
      </c>
      <c r="BE178" s="211">
        <f>IF(N178="základní",J178,0)</f>
        <v>0</v>
      </c>
      <c r="BF178" s="211">
        <f>IF(N178="snížená",J178,0)</f>
        <v>0</v>
      </c>
      <c r="BG178" s="211">
        <f>IF(N178="zákl. přenesená",J178,0)</f>
        <v>0</v>
      </c>
      <c r="BH178" s="211">
        <f>IF(N178="sníž. přenesená",J178,0)</f>
        <v>0</v>
      </c>
      <c r="BI178" s="211">
        <f>IF(N178="nulová",J178,0)</f>
        <v>0</v>
      </c>
      <c r="BJ178" s="17" t="s">
        <v>83</v>
      </c>
      <c r="BK178" s="211">
        <f>ROUND(I178*H178,2)</f>
        <v>0</v>
      </c>
      <c r="BL178" s="17" t="s">
        <v>214</v>
      </c>
      <c r="BM178" s="210" t="s">
        <v>2248</v>
      </c>
    </row>
    <row r="179" s="2" customFormat="1" ht="24" customHeight="1">
      <c r="A179" s="39"/>
      <c r="B179" s="40"/>
      <c r="C179" s="198" t="s">
        <v>581</v>
      </c>
      <c r="D179" s="198" t="s">
        <v>201</v>
      </c>
      <c r="E179" s="199" t="s">
        <v>1480</v>
      </c>
      <c r="F179" s="200" t="s">
        <v>1481</v>
      </c>
      <c r="G179" s="201" t="s">
        <v>204</v>
      </c>
      <c r="H179" s="202">
        <v>3</v>
      </c>
      <c r="I179" s="203"/>
      <c r="J179" s="204">
        <f>ROUND(I179*H179,2)</f>
        <v>0</v>
      </c>
      <c r="K179" s="200" t="s">
        <v>212</v>
      </c>
      <c r="L179" s="205"/>
      <c r="M179" s="206" t="s">
        <v>32</v>
      </c>
      <c r="N179" s="207" t="s">
        <v>47</v>
      </c>
      <c r="O179" s="85"/>
      <c r="P179" s="208">
        <f>O179*H179</f>
        <v>0</v>
      </c>
      <c r="Q179" s="208">
        <v>0</v>
      </c>
      <c r="R179" s="208">
        <f>Q179*H179</f>
        <v>0</v>
      </c>
      <c r="S179" s="208">
        <v>0</v>
      </c>
      <c r="T179" s="20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10" t="s">
        <v>213</v>
      </c>
      <c r="AT179" s="210" t="s">
        <v>201</v>
      </c>
      <c r="AU179" s="210" t="s">
        <v>76</v>
      </c>
      <c r="AY179" s="17" t="s">
        <v>206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17" t="s">
        <v>83</v>
      </c>
      <c r="BK179" s="211">
        <f>ROUND(I179*H179,2)</f>
        <v>0</v>
      </c>
      <c r="BL179" s="17" t="s">
        <v>214</v>
      </c>
      <c r="BM179" s="210" t="s">
        <v>2249</v>
      </c>
    </row>
    <row r="180" s="2" customFormat="1" ht="24" customHeight="1">
      <c r="A180" s="39"/>
      <c r="B180" s="40"/>
      <c r="C180" s="198" t="s">
        <v>585</v>
      </c>
      <c r="D180" s="198" t="s">
        <v>201</v>
      </c>
      <c r="E180" s="199" t="s">
        <v>1477</v>
      </c>
      <c r="F180" s="200" t="s">
        <v>1478</v>
      </c>
      <c r="G180" s="201" t="s">
        <v>204</v>
      </c>
      <c r="H180" s="202">
        <v>3</v>
      </c>
      <c r="I180" s="203"/>
      <c r="J180" s="204">
        <f>ROUND(I180*H180,2)</f>
        <v>0</v>
      </c>
      <c r="K180" s="200" t="s">
        <v>212</v>
      </c>
      <c r="L180" s="205"/>
      <c r="M180" s="206" t="s">
        <v>32</v>
      </c>
      <c r="N180" s="207" t="s">
        <v>47</v>
      </c>
      <c r="O180" s="85"/>
      <c r="P180" s="208">
        <f>O180*H180</f>
        <v>0</v>
      </c>
      <c r="Q180" s="208">
        <v>0</v>
      </c>
      <c r="R180" s="208">
        <f>Q180*H180</f>
        <v>0</v>
      </c>
      <c r="S180" s="208">
        <v>0</v>
      </c>
      <c r="T180" s="20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0" t="s">
        <v>213</v>
      </c>
      <c r="AT180" s="210" t="s">
        <v>201</v>
      </c>
      <c r="AU180" s="210" t="s">
        <v>76</v>
      </c>
      <c r="AY180" s="17" t="s">
        <v>206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7" t="s">
        <v>83</v>
      </c>
      <c r="BK180" s="211">
        <f>ROUND(I180*H180,2)</f>
        <v>0</v>
      </c>
      <c r="BL180" s="17" t="s">
        <v>214</v>
      </c>
      <c r="BM180" s="210" t="s">
        <v>2250</v>
      </c>
    </row>
    <row r="181" s="2" customFormat="1" ht="24" customHeight="1">
      <c r="A181" s="39"/>
      <c r="B181" s="40"/>
      <c r="C181" s="198" t="s">
        <v>589</v>
      </c>
      <c r="D181" s="198" t="s">
        <v>201</v>
      </c>
      <c r="E181" s="199" t="s">
        <v>225</v>
      </c>
      <c r="F181" s="200" t="s">
        <v>226</v>
      </c>
      <c r="G181" s="201" t="s">
        <v>204</v>
      </c>
      <c r="H181" s="202">
        <v>1</v>
      </c>
      <c r="I181" s="203"/>
      <c r="J181" s="204">
        <f>ROUND(I181*H181,2)</f>
        <v>0</v>
      </c>
      <c r="K181" s="200" t="s">
        <v>212</v>
      </c>
      <c r="L181" s="205"/>
      <c r="M181" s="206" t="s">
        <v>32</v>
      </c>
      <c r="N181" s="207" t="s">
        <v>47</v>
      </c>
      <c r="O181" s="85"/>
      <c r="P181" s="208">
        <f>O181*H181</f>
        <v>0</v>
      </c>
      <c r="Q181" s="208">
        <v>0</v>
      </c>
      <c r="R181" s="208">
        <f>Q181*H181</f>
        <v>0</v>
      </c>
      <c r="S181" s="208">
        <v>0</v>
      </c>
      <c r="T181" s="20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10" t="s">
        <v>213</v>
      </c>
      <c r="AT181" s="210" t="s">
        <v>201</v>
      </c>
      <c r="AU181" s="210" t="s">
        <v>76</v>
      </c>
      <c r="AY181" s="17" t="s">
        <v>206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17" t="s">
        <v>83</v>
      </c>
      <c r="BK181" s="211">
        <f>ROUND(I181*H181,2)</f>
        <v>0</v>
      </c>
      <c r="BL181" s="17" t="s">
        <v>214</v>
      </c>
      <c r="BM181" s="210" t="s">
        <v>2251</v>
      </c>
    </row>
    <row r="182" s="2" customFormat="1" ht="24" customHeight="1">
      <c r="A182" s="39"/>
      <c r="B182" s="40"/>
      <c r="C182" s="198" t="s">
        <v>594</v>
      </c>
      <c r="D182" s="198" t="s">
        <v>201</v>
      </c>
      <c r="E182" s="199" t="s">
        <v>1386</v>
      </c>
      <c r="F182" s="200" t="s">
        <v>1387</v>
      </c>
      <c r="G182" s="201" t="s">
        <v>204</v>
      </c>
      <c r="H182" s="202">
        <v>10</v>
      </c>
      <c r="I182" s="203"/>
      <c r="J182" s="204">
        <f>ROUND(I182*H182,2)</f>
        <v>0</v>
      </c>
      <c r="K182" s="200" t="s">
        <v>212</v>
      </c>
      <c r="L182" s="205"/>
      <c r="M182" s="206" t="s">
        <v>32</v>
      </c>
      <c r="N182" s="207" t="s">
        <v>47</v>
      </c>
      <c r="O182" s="85"/>
      <c r="P182" s="208">
        <f>O182*H182</f>
        <v>0</v>
      </c>
      <c r="Q182" s="208">
        <v>0</v>
      </c>
      <c r="R182" s="208">
        <f>Q182*H182</f>
        <v>0</v>
      </c>
      <c r="S182" s="208">
        <v>0</v>
      </c>
      <c r="T182" s="20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0" t="s">
        <v>213</v>
      </c>
      <c r="AT182" s="210" t="s">
        <v>201</v>
      </c>
      <c r="AU182" s="210" t="s">
        <v>76</v>
      </c>
      <c r="AY182" s="17" t="s">
        <v>206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17" t="s">
        <v>83</v>
      </c>
      <c r="BK182" s="211">
        <f>ROUND(I182*H182,2)</f>
        <v>0</v>
      </c>
      <c r="BL182" s="17" t="s">
        <v>214</v>
      </c>
      <c r="BM182" s="210" t="s">
        <v>2252</v>
      </c>
    </row>
    <row r="183" s="2" customFormat="1" ht="24" customHeight="1">
      <c r="A183" s="39"/>
      <c r="B183" s="40"/>
      <c r="C183" s="198" t="s">
        <v>598</v>
      </c>
      <c r="D183" s="198" t="s">
        <v>201</v>
      </c>
      <c r="E183" s="199" t="s">
        <v>2253</v>
      </c>
      <c r="F183" s="200" t="s">
        <v>2254</v>
      </c>
      <c r="G183" s="201" t="s">
        <v>239</v>
      </c>
      <c r="H183" s="202">
        <v>15</v>
      </c>
      <c r="I183" s="203"/>
      <c r="J183" s="204">
        <f>ROUND(I183*H183,2)</f>
        <v>0</v>
      </c>
      <c r="K183" s="200" t="s">
        <v>212</v>
      </c>
      <c r="L183" s="205"/>
      <c r="M183" s="206" t="s">
        <v>32</v>
      </c>
      <c r="N183" s="207" t="s">
        <v>47</v>
      </c>
      <c r="O183" s="85"/>
      <c r="P183" s="208">
        <f>O183*H183</f>
        <v>0</v>
      </c>
      <c r="Q183" s="208">
        <v>0</v>
      </c>
      <c r="R183" s="208">
        <f>Q183*H183</f>
        <v>0</v>
      </c>
      <c r="S183" s="208">
        <v>0</v>
      </c>
      <c r="T183" s="20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0" t="s">
        <v>213</v>
      </c>
      <c r="AT183" s="210" t="s">
        <v>201</v>
      </c>
      <c r="AU183" s="210" t="s">
        <v>76</v>
      </c>
      <c r="AY183" s="17" t="s">
        <v>206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7" t="s">
        <v>83</v>
      </c>
      <c r="BK183" s="211">
        <f>ROUND(I183*H183,2)</f>
        <v>0</v>
      </c>
      <c r="BL183" s="17" t="s">
        <v>214</v>
      </c>
      <c r="BM183" s="210" t="s">
        <v>2255</v>
      </c>
    </row>
    <row r="184" s="2" customFormat="1" ht="24" customHeight="1">
      <c r="A184" s="39"/>
      <c r="B184" s="40"/>
      <c r="C184" s="198" t="s">
        <v>602</v>
      </c>
      <c r="D184" s="198" t="s">
        <v>201</v>
      </c>
      <c r="E184" s="199" t="s">
        <v>1474</v>
      </c>
      <c r="F184" s="200" t="s">
        <v>1475</v>
      </c>
      <c r="G184" s="201" t="s">
        <v>204</v>
      </c>
      <c r="H184" s="202">
        <v>6</v>
      </c>
      <c r="I184" s="203"/>
      <c r="J184" s="204">
        <f>ROUND(I184*H184,2)</f>
        <v>0</v>
      </c>
      <c r="K184" s="200" t="s">
        <v>212</v>
      </c>
      <c r="L184" s="205"/>
      <c r="M184" s="206" t="s">
        <v>32</v>
      </c>
      <c r="N184" s="207" t="s">
        <v>47</v>
      </c>
      <c r="O184" s="85"/>
      <c r="P184" s="208">
        <f>O184*H184</f>
        <v>0</v>
      </c>
      <c r="Q184" s="208">
        <v>0</v>
      </c>
      <c r="R184" s="208">
        <f>Q184*H184</f>
        <v>0</v>
      </c>
      <c r="S184" s="208">
        <v>0</v>
      </c>
      <c r="T184" s="20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0" t="s">
        <v>213</v>
      </c>
      <c r="AT184" s="210" t="s">
        <v>201</v>
      </c>
      <c r="AU184" s="210" t="s">
        <v>76</v>
      </c>
      <c r="AY184" s="17" t="s">
        <v>206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17" t="s">
        <v>83</v>
      </c>
      <c r="BK184" s="211">
        <f>ROUND(I184*H184,2)</f>
        <v>0</v>
      </c>
      <c r="BL184" s="17" t="s">
        <v>214</v>
      </c>
      <c r="BM184" s="210" t="s">
        <v>2256</v>
      </c>
    </row>
    <row r="185" s="2" customFormat="1" ht="24" customHeight="1">
      <c r="A185" s="39"/>
      <c r="B185" s="40"/>
      <c r="C185" s="198" t="s">
        <v>606</v>
      </c>
      <c r="D185" s="198" t="s">
        <v>201</v>
      </c>
      <c r="E185" s="199" t="s">
        <v>1366</v>
      </c>
      <c r="F185" s="200" t="s">
        <v>1367</v>
      </c>
      <c r="G185" s="201" t="s">
        <v>204</v>
      </c>
      <c r="H185" s="202">
        <v>3</v>
      </c>
      <c r="I185" s="203"/>
      <c r="J185" s="204">
        <f>ROUND(I185*H185,2)</f>
        <v>0</v>
      </c>
      <c r="K185" s="200" t="s">
        <v>212</v>
      </c>
      <c r="L185" s="205"/>
      <c r="M185" s="206" t="s">
        <v>32</v>
      </c>
      <c r="N185" s="207" t="s">
        <v>47</v>
      </c>
      <c r="O185" s="85"/>
      <c r="P185" s="208">
        <f>O185*H185</f>
        <v>0</v>
      </c>
      <c r="Q185" s="208">
        <v>0</v>
      </c>
      <c r="R185" s="208">
        <f>Q185*H185</f>
        <v>0</v>
      </c>
      <c r="S185" s="208">
        <v>0</v>
      </c>
      <c r="T185" s="20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10" t="s">
        <v>205</v>
      </c>
      <c r="AT185" s="210" t="s">
        <v>201</v>
      </c>
      <c r="AU185" s="210" t="s">
        <v>76</v>
      </c>
      <c r="AY185" s="17" t="s">
        <v>206</v>
      </c>
      <c r="BE185" s="211">
        <f>IF(N185="základní",J185,0)</f>
        <v>0</v>
      </c>
      <c r="BF185" s="211">
        <f>IF(N185="snížená",J185,0)</f>
        <v>0</v>
      </c>
      <c r="BG185" s="211">
        <f>IF(N185="zákl. přenesená",J185,0)</f>
        <v>0</v>
      </c>
      <c r="BH185" s="211">
        <f>IF(N185="sníž. přenesená",J185,0)</f>
        <v>0</v>
      </c>
      <c r="BI185" s="211">
        <f>IF(N185="nulová",J185,0)</f>
        <v>0</v>
      </c>
      <c r="BJ185" s="17" t="s">
        <v>83</v>
      </c>
      <c r="BK185" s="211">
        <f>ROUND(I185*H185,2)</f>
        <v>0</v>
      </c>
      <c r="BL185" s="17" t="s">
        <v>205</v>
      </c>
      <c r="BM185" s="210" t="s">
        <v>2257</v>
      </c>
    </row>
    <row r="186" s="2" customFormat="1" ht="24" customHeight="1">
      <c r="A186" s="39"/>
      <c r="B186" s="40"/>
      <c r="C186" s="198" t="s">
        <v>610</v>
      </c>
      <c r="D186" s="198" t="s">
        <v>201</v>
      </c>
      <c r="E186" s="199" t="s">
        <v>1369</v>
      </c>
      <c r="F186" s="200" t="s">
        <v>1370</v>
      </c>
      <c r="G186" s="201" t="s">
        <v>204</v>
      </c>
      <c r="H186" s="202">
        <v>3</v>
      </c>
      <c r="I186" s="203"/>
      <c r="J186" s="204">
        <f>ROUND(I186*H186,2)</f>
        <v>0</v>
      </c>
      <c r="K186" s="200" t="s">
        <v>212</v>
      </c>
      <c r="L186" s="205"/>
      <c r="M186" s="206" t="s">
        <v>32</v>
      </c>
      <c r="N186" s="207" t="s">
        <v>47</v>
      </c>
      <c r="O186" s="85"/>
      <c r="P186" s="208">
        <f>O186*H186</f>
        <v>0</v>
      </c>
      <c r="Q186" s="208">
        <v>0</v>
      </c>
      <c r="R186" s="208">
        <f>Q186*H186</f>
        <v>0</v>
      </c>
      <c r="S186" s="208">
        <v>0</v>
      </c>
      <c r="T186" s="20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10" t="s">
        <v>213</v>
      </c>
      <c r="AT186" s="210" t="s">
        <v>201</v>
      </c>
      <c r="AU186" s="210" t="s">
        <v>76</v>
      </c>
      <c r="AY186" s="17" t="s">
        <v>206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17" t="s">
        <v>83</v>
      </c>
      <c r="BK186" s="211">
        <f>ROUND(I186*H186,2)</f>
        <v>0</v>
      </c>
      <c r="BL186" s="17" t="s">
        <v>214</v>
      </c>
      <c r="BM186" s="210" t="s">
        <v>2258</v>
      </c>
    </row>
    <row r="187" s="2" customFormat="1" ht="24" customHeight="1">
      <c r="A187" s="39"/>
      <c r="B187" s="40"/>
      <c r="C187" s="198" t="s">
        <v>614</v>
      </c>
      <c r="D187" s="198" t="s">
        <v>201</v>
      </c>
      <c r="E187" s="199" t="s">
        <v>1372</v>
      </c>
      <c r="F187" s="200" t="s">
        <v>1373</v>
      </c>
      <c r="G187" s="201" t="s">
        <v>204</v>
      </c>
      <c r="H187" s="202">
        <v>6</v>
      </c>
      <c r="I187" s="203"/>
      <c r="J187" s="204">
        <f>ROUND(I187*H187,2)</f>
        <v>0</v>
      </c>
      <c r="K187" s="200" t="s">
        <v>212</v>
      </c>
      <c r="L187" s="205"/>
      <c r="M187" s="206" t="s">
        <v>32</v>
      </c>
      <c r="N187" s="207" t="s">
        <v>47</v>
      </c>
      <c r="O187" s="85"/>
      <c r="P187" s="208">
        <f>O187*H187</f>
        <v>0</v>
      </c>
      <c r="Q187" s="208">
        <v>0</v>
      </c>
      <c r="R187" s="208">
        <f>Q187*H187</f>
        <v>0</v>
      </c>
      <c r="S187" s="208">
        <v>0</v>
      </c>
      <c r="T187" s="20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0" t="s">
        <v>213</v>
      </c>
      <c r="AT187" s="210" t="s">
        <v>201</v>
      </c>
      <c r="AU187" s="210" t="s">
        <v>76</v>
      </c>
      <c r="AY187" s="17" t="s">
        <v>206</v>
      </c>
      <c r="BE187" s="211">
        <f>IF(N187="základní",J187,0)</f>
        <v>0</v>
      </c>
      <c r="BF187" s="211">
        <f>IF(N187="snížená",J187,0)</f>
        <v>0</v>
      </c>
      <c r="BG187" s="211">
        <f>IF(N187="zákl. přenesená",J187,0)</f>
        <v>0</v>
      </c>
      <c r="BH187" s="211">
        <f>IF(N187="sníž. přenesená",J187,0)</f>
        <v>0</v>
      </c>
      <c r="BI187" s="211">
        <f>IF(N187="nulová",J187,0)</f>
        <v>0</v>
      </c>
      <c r="BJ187" s="17" t="s">
        <v>83</v>
      </c>
      <c r="BK187" s="211">
        <f>ROUND(I187*H187,2)</f>
        <v>0</v>
      </c>
      <c r="BL187" s="17" t="s">
        <v>214</v>
      </c>
      <c r="BM187" s="210" t="s">
        <v>2259</v>
      </c>
    </row>
    <row r="188" s="2" customFormat="1" ht="24" customHeight="1">
      <c r="A188" s="39"/>
      <c r="B188" s="40"/>
      <c r="C188" s="198" t="s">
        <v>618</v>
      </c>
      <c r="D188" s="198" t="s">
        <v>201</v>
      </c>
      <c r="E188" s="199" t="s">
        <v>1375</v>
      </c>
      <c r="F188" s="200" t="s">
        <v>1376</v>
      </c>
      <c r="G188" s="201" t="s">
        <v>204</v>
      </c>
      <c r="H188" s="202">
        <v>6</v>
      </c>
      <c r="I188" s="203"/>
      <c r="J188" s="204">
        <f>ROUND(I188*H188,2)</f>
        <v>0</v>
      </c>
      <c r="K188" s="200" t="s">
        <v>212</v>
      </c>
      <c r="L188" s="205"/>
      <c r="M188" s="206" t="s">
        <v>32</v>
      </c>
      <c r="N188" s="207" t="s">
        <v>47</v>
      </c>
      <c r="O188" s="85"/>
      <c r="P188" s="208">
        <f>O188*H188</f>
        <v>0</v>
      </c>
      <c r="Q188" s="208">
        <v>0</v>
      </c>
      <c r="R188" s="208">
        <f>Q188*H188</f>
        <v>0</v>
      </c>
      <c r="S188" s="208">
        <v>0</v>
      </c>
      <c r="T188" s="20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0" t="s">
        <v>213</v>
      </c>
      <c r="AT188" s="210" t="s">
        <v>201</v>
      </c>
      <c r="AU188" s="210" t="s">
        <v>76</v>
      </c>
      <c r="AY188" s="17" t="s">
        <v>206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17" t="s">
        <v>83</v>
      </c>
      <c r="BK188" s="211">
        <f>ROUND(I188*H188,2)</f>
        <v>0</v>
      </c>
      <c r="BL188" s="17" t="s">
        <v>214</v>
      </c>
      <c r="BM188" s="210" t="s">
        <v>2260</v>
      </c>
    </row>
    <row r="189" s="2" customFormat="1" ht="24" customHeight="1">
      <c r="A189" s="39"/>
      <c r="B189" s="40"/>
      <c r="C189" s="216" t="s">
        <v>622</v>
      </c>
      <c r="D189" s="216" t="s">
        <v>627</v>
      </c>
      <c r="E189" s="217" t="s">
        <v>628</v>
      </c>
      <c r="F189" s="218" t="s">
        <v>629</v>
      </c>
      <c r="G189" s="219" t="s">
        <v>239</v>
      </c>
      <c r="H189" s="220">
        <v>21</v>
      </c>
      <c r="I189" s="221"/>
      <c r="J189" s="222">
        <f>ROUND(I189*H189,2)</f>
        <v>0</v>
      </c>
      <c r="K189" s="218" t="s">
        <v>212</v>
      </c>
      <c r="L189" s="45"/>
      <c r="M189" s="223" t="s">
        <v>32</v>
      </c>
      <c r="N189" s="224" t="s">
        <v>47</v>
      </c>
      <c r="O189" s="85"/>
      <c r="P189" s="208">
        <f>O189*H189</f>
        <v>0</v>
      </c>
      <c r="Q189" s="208">
        <v>0</v>
      </c>
      <c r="R189" s="208">
        <f>Q189*H189</f>
        <v>0</v>
      </c>
      <c r="S189" s="208">
        <v>0</v>
      </c>
      <c r="T189" s="20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0" t="s">
        <v>220</v>
      </c>
      <c r="AT189" s="210" t="s">
        <v>627</v>
      </c>
      <c r="AU189" s="210" t="s">
        <v>76</v>
      </c>
      <c r="AY189" s="17" t="s">
        <v>206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17" t="s">
        <v>83</v>
      </c>
      <c r="BK189" s="211">
        <f>ROUND(I189*H189,2)</f>
        <v>0</v>
      </c>
      <c r="BL189" s="17" t="s">
        <v>220</v>
      </c>
      <c r="BM189" s="210" t="s">
        <v>2261</v>
      </c>
    </row>
    <row r="190" s="2" customFormat="1" ht="24" customHeight="1">
      <c r="A190" s="39"/>
      <c r="B190" s="40"/>
      <c r="C190" s="216" t="s">
        <v>626</v>
      </c>
      <c r="D190" s="216" t="s">
        <v>627</v>
      </c>
      <c r="E190" s="217" t="s">
        <v>632</v>
      </c>
      <c r="F190" s="218" t="s">
        <v>633</v>
      </c>
      <c r="G190" s="219" t="s">
        <v>204</v>
      </c>
      <c r="H190" s="220">
        <v>4</v>
      </c>
      <c r="I190" s="221"/>
      <c r="J190" s="222">
        <f>ROUND(I190*H190,2)</f>
        <v>0</v>
      </c>
      <c r="K190" s="218" t="s">
        <v>212</v>
      </c>
      <c r="L190" s="45"/>
      <c r="M190" s="223" t="s">
        <v>32</v>
      </c>
      <c r="N190" s="224" t="s">
        <v>47</v>
      </c>
      <c r="O190" s="85"/>
      <c r="P190" s="208">
        <f>O190*H190</f>
        <v>0</v>
      </c>
      <c r="Q190" s="208">
        <v>0</v>
      </c>
      <c r="R190" s="208">
        <f>Q190*H190</f>
        <v>0</v>
      </c>
      <c r="S190" s="208">
        <v>0</v>
      </c>
      <c r="T190" s="20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10" t="s">
        <v>220</v>
      </c>
      <c r="AT190" s="210" t="s">
        <v>627</v>
      </c>
      <c r="AU190" s="210" t="s">
        <v>76</v>
      </c>
      <c r="AY190" s="17" t="s">
        <v>206</v>
      </c>
      <c r="BE190" s="211">
        <f>IF(N190="základní",J190,0)</f>
        <v>0</v>
      </c>
      <c r="BF190" s="211">
        <f>IF(N190="snížená",J190,0)</f>
        <v>0</v>
      </c>
      <c r="BG190" s="211">
        <f>IF(N190="zákl. přenesená",J190,0)</f>
        <v>0</v>
      </c>
      <c r="BH190" s="211">
        <f>IF(N190="sníž. přenesená",J190,0)</f>
        <v>0</v>
      </c>
      <c r="BI190" s="211">
        <f>IF(N190="nulová",J190,0)</f>
        <v>0</v>
      </c>
      <c r="BJ190" s="17" t="s">
        <v>83</v>
      </c>
      <c r="BK190" s="211">
        <f>ROUND(I190*H190,2)</f>
        <v>0</v>
      </c>
      <c r="BL190" s="17" t="s">
        <v>220</v>
      </c>
      <c r="BM190" s="210" t="s">
        <v>2262</v>
      </c>
    </row>
    <row r="191" s="2" customFormat="1" ht="24" customHeight="1">
      <c r="A191" s="39"/>
      <c r="B191" s="40"/>
      <c r="C191" s="216" t="s">
        <v>631</v>
      </c>
      <c r="D191" s="216" t="s">
        <v>627</v>
      </c>
      <c r="E191" s="217" t="s">
        <v>636</v>
      </c>
      <c r="F191" s="218" t="s">
        <v>637</v>
      </c>
      <c r="G191" s="219" t="s">
        <v>204</v>
      </c>
      <c r="H191" s="220">
        <v>1</v>
      </c>
      <c r="I191" s="221"/>
      <c r="J191" s="222">
        <f>ROUND(I191*H191,2)</f>
        <v>0</v>
      </c>
      <c r="K191" s="218" t="s">
        <v>212</v>
      </c>
      <c r="L191" s="45"/>
      <c r="M191" s="223" t="s">
        <v>32</v>
      </c>
      <c r="N191" s="224" t="s">
        <v>47</v>
      </c>
      <c r="O191" s="85"/>
      <c r="P191" s="208">
        <f>O191*H191</f>
        <v>0</v>
      </c>
      <c r="Q191" s="208">
        <v>0</v>
      </c>
      <c r="R191" s="208">
        <f>Q191*H191</f>
        <v>0</v>
      </c>
      <c r="S191" s="208">
        <v>0</v>
      </c>
      <c r="T191" s="20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0" t="s">
        <v>220</v>
      </c>
      <c r="AT191" s="210" t="s">
        <v>627</v>
      </c>
      <c r="AU191" s="210" t="s">
        <v>76</v>
      </c>
      <c r="AY191" s="17" t="s">
        <v>206</v>
      </c>
      <c r="BE191" s="211">
        <f>IF(N191="základní",J191,0)</f>
        <v>0</v>
      </c>
      <c r="BF191" s="211">
        <f>IF(N191="snížená",J191,0)</f>
        <v>0</v>
      </c>
      <c r="BG191" s="211">
        <f>IF(N191="zákl. přenesená",J191,0)</f>
        <v>0</v>
      </c>
      <c r="BH191" s="211">
        <f>IF(N191="sníž. přenesená",J191,0)</f>
        <v>0</v>
      </c>
      <c r="BI191" s="211">
        <f>IF(N191="nulová",J191,0)</f>
        <v>0</v>
      </c>
      <c r="BJ191" s="17" t="s">
        <v>83</v>
      </c>
      <c r="BK191" s="211">
        <f>ROUND(I191*H191,2)</f>
        <v>0</v>
      </c>
      <c r="BL191" s="17" t="s">
        <v>220</v>
      </c>
      <c r="BM191" s="210" t="s">
        <v>2263</v>
      </c>
    </row>
    <row r="192" s="2" customFormat="1" ht="24" customHeight="1">
      <c r="A192" s="39"/>
      <c r="B192" s="40"/>
      <c r="C192" s="216" t="s">
        <v>635</v>
      </c>
      <c r="D192" s="216" t="s">
        <v>627</v>
      </c>
      <c r="E192" s="217" t="s">
        <v>640</v>
      </c>
      <c r="F192" s="218" t="s">
        <v>641</v>
      </c>
      <c r="G192" s="219" t="s">
        <v>204</v>
      </c>
      <c r="H192" s="220">
        <v>2</v>
      </c>
      <c r="I192" s="221"/>
      <c r="J192" s="222">
        <f>ROUND(I192*H192,2)</f>
        <v>0</v>
      </c>
      <c r="K192" s="218" t="s">
        <v>212</v>
      </c>
      <c r="L192" s="45"/>
      <c r="M192" s="223" t="s">
        <v>32</v>
      </c>
      <c r="N192" s="224" t="s">
        <v>47</v>
      </c>
      <c r="O192" s="85"/>
      <c r="P192" s="208">
        <f>O192*H192</f>
        <v>0</v>
      </c>
      <c r="Q192" s="208">
        <v>0</v>
      </c>
      <c r="R192" s="208">
        <f>Q192*H192</f>
        <v>0</v>
      </c>
      <c r="S192" s="208">
        <v>0</v>
      </c>
      <c r="T192" s="20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0" t="s">
        <v>220</v>
      </c>
      <c r="AT192" s="210" t="s">
        <v>627</v>
      </c>
      <c r="AU192" s="210" t="s">
        <v>76</v>
      </c>
      <c r="AY192" s="17" t="s">
        <v>206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7" t="s">
        <v>83</v>
      </c>
      <c r="BK192" s="211">
        <f>ROUND(I192*H192,2)</f>
        <v>0</v>
      </c>
      <c r="BL192" s="17" t="s">
        <v>220</v>
      </c>
      <c r="BM192" s="210" t="s">
        <v>2264</v>
      </c>
    </row>
    <row r="193" s="2" customFormat="1" ht="24" customHeight="1">
      <c r="A193" s="39"/>
      <c r="B193" s="40"/>
      <c r="C193" s="216" t="s">
        <v>639</v>
      </c>
      <c r="D193" s="216" t="s">
        <v>627</v>
      </c>
      <c r="E193" s="217" t="s">
        <v>644</v>
      </c>
      <c r="F193" s="218" t="s">
        <v>645</v>
      </c>
      <c r="G193" s="219" t="s">
        <v>204</v>
      </c>
      <c r="H193" s="220">
        <v>1</v>
      </c>
      <c r="I193" s="221"/>
      <c r="J193" s="222">
        <f>ROUND(I193*H193,2)</f>
        <v>0</v>
      </c>
      <c r="K193" s="218" t="s">
        <v>212</v>
      </c>
      <c r="L193" s="45"/>
      <c r="M193" s="223" t="s">
        <v>32</v>
      </c>
      <c r="N193" s="224" t="s">
        <v>47</v>
      </c>
      <c r="O193" s="85"/>
      <c r="P193" s="208">
        <f>O193*H193</f>
        <v>0</v>
      </c>
      <c r="Q193" s="208">
        <v>0</v>
      </c>
      <c r="R193" s="208">
        <f>Q193*H193</f>
        <v>0</v>
      </c>
      <c r="S193" s="208">
        <v>0</v>
      </c>
      <c r="T193" s="20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0" t="s">
        <v>220</v>
      </c>
      <c r="AT193" s="210" t="s">
        <v>627</v>
      </c>
      <c r="AU193" s="210" t="s">
        <v>76</v>
      </c>
      <c r="AY193" s="17" t="s">
        <v>206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17" t="s">
        <v>83</v>
      </c>
      <c r="BK193" s="211">
        <f>ROUND(I193*H193,2)</f>
        <v>0</v>
      </c>
      <c r="BL193" s="17" t="s">
        <v>220</v>
      </c>
      <c r="BM193" s="210" t="s">
        <v>2265</v>
      </c>
    </row>
    <row r="194" s="2" customFormat="1" ht="24" customHeight="1">
      <c r="A194" s="39"/>
      <c r="B194" s="40"/>
      <c r="C194" s="216" t="s">
        <v>643</v>
      </c>
      <c r="D194" s="216" t="s">
        <v>627</v>
      </c>
      <c r="E194" s="217" t="s">
        <v>648</v>
      </c>
      <c r="F194" s="218" t="s">
        <v>649</v>
      </c>
      <c r="G194" s="219" t="s">
        <v>204</v>
      </c>
      <c r="H194" s="220">
        <v>1</v>
      </c>
      <c r="I194" s="221"/>
      <c r="J194" s="222">
        <f>ROUND(I194*H194,2)</f>
        <v>0</v>
      </c>
      <c r="K194" s="218" t="s">
        <v>212</v>
      </c>
      <c r="L194" s="45"/>
      <c r="M194" s="223" t="s">
        <v>32</v>
      </c>
      <c r="N194" s="224" t="s">
        <v>47</v>
      </c>
      <c r="O194" s="85"/>
      <c r="P194" s="208">
        <f>O194*H194</f>
        <v>0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0" t="s">
        <v>220</v>
      </c>
      <c r="AT194" s="210" t="s">
        <v>627</v>
      </c>
      <c r="AU194" s="210" t="s">
        <v>76</v>
      </c>
      <c r="AY194" s="17" t="s">
        <v>206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17" t="s">
        <v>83</v>
      </c>
      <c r="BK194" s="211">
        <f>ROUND(I194*H194,2)</f>
        <v>0</v>
      </c>
      <c r="BL194" s="17" t="s">
        <v>220</v>
      </c>
      <c r="BM194" s="210" t="s">
        <v>2266</v>
      </c>
    </row>
    <row r="195" s="2" customFormat="1" ht="24" customHeight="1">
      <c r="A195" s="39"/>
      <c r="B195" s="40"/>
      <c r="C195" s="216" t="s">
        <v>647</v>
      </c>
      <c r="D195" s="216" t="s">
        <v>627</v>
      </c>
      <c r="E195" s="217" t="s">
        <v>652</v>
      </c>
      <c r="F195" s="218" t="s">
        <v>653</v>
      </c>
      <c r="G195" s="219" t="s">
        <v>204</v>
      </c>
      <c r="H195" s="220">
        <v>2</v>
      </c>
      <c r="I195" s="221"/>
      <c r="J195" s="222">
        <f>ROUND(I195*H195,2)</f>
        <v>0</v>
      </c>
      <c r="K195" s="218" t="s">
        <v>212</v>
      </c>
      <c r="L195" s="45"/>
      <c r="M195" s="223" t="s">
        <v>32</v>
      </c>
      <c r="N195" s="224" t="s">
        <v>47</v>
      </c>
      <c r="O195" s="85"/>
      <c r="P195" s="208">
        <f>O195*H195</f>
        <v>0</v>
      </c>
      <c r="Q195" s="208">
        <v>0</v>
      </c>
      <c r="R195" s="208">
        <f>Q195*H195</f>
        <v>0</v>
      </c>
      <c r="S195" s="208">
        <v>0</v>
      </c>
      <c r="T195" s="20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0" t="s">
        <v>220</v>
      </c>
      <c r="AT195" s="210" t="s">
        <v>627</v>
      </c>
      <c r="AU195" s="210" t="s">
        <v>76</v>
      </c>
      <c r="AY195" s="17" t="s">
        <v>206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17" t="s">
        <v>83</v>
      </c>
      <c r="BK195" s="211">
        <f>ROUND(I195*H195,2)</f>
        <v>0</v>
      </c>
      <c r="BL195" s="17" t="s">
        <v>220</v>
      </c>
      <c r="BM195" s="210" t="s">
        <v>2267</v>
      </c>
    </row>
    <row r="196" s="2" customFormat="1" ht="24" customHeight="1">
      <c r="A196" s="39"/>
      <c r="B196" s="40"/>
      <c r="C196" s="216" t="s">
        <v>651</v>
      </c>
      <c r="D196" s="216" t="s">
        <v>627</v>
      </c>
      <c r="E196" s="217" t="s">
        <v>693</v>
      </c>
      <c r="F196" s="218" t="s">
        <v>694</v>
      </c>
      <c r="G196" s="219" t="s">
        <v>239</v>
      </c>
      <c r="H196" s="220">
        <v>20</v>
      </c>
      <c r="I196" s="221"/>
      <c r="J196" s="222">
        <f>ROUND(I196*H196,2)</f>
        <v>0</v>
      </c>
      <c r="K196" s="218" t="s">
        <v>212</v>
      </c>
      <c r="L196" s="45"/>
      <c r="M196" s="223" t="s">
        <v>32</v>
      </c>
      <c r="N196" s="224" t="s">
        <v>47</v>
      </c>
      <c r="O196" s="85"/>
      <c r="P196" s="208">
        <f>O196*H196</f>
        <v>0</v>
      </c>
      <c r="Q196" s="208">
        <v>0</v>
      </c>
      <c r="R196" s="208">
        <f>Q196*H196</f>
        <v>0</v>
      </c>
      <c r="S196" s="208">
        <v>0</v>
      </c>
      <c r="T196" s="20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0" t="s">
        <v>220</v>
      </c>
      <c r="AT196" s="210" t="s">
        <v>627</v>
      </c>
      <c r="AU196" s="210" t="s">
        <v>76</v>
      </c>
      <c r="AY196" s="17" t="s">
        <v>206</v>
      </c>
      <c r="BE196" s="211">
        <f>IF(N196="základní",J196,0)</f>
        <v>0</v>
      </c>
      <c r="BF196" s="211">
        <f>IF(N196="snížená",J196,0)</f>
        <v>0</v>
      </c>
      <c r="BG196" s="211">
        <f>IF(N196="zákl. přenesená",J196,0)</f>
        <v>0</v>
      </c>
      <c r="BH196" s="211">
        <f>IF(N196="sníž. přenesená",J196,0)</f>
        <v>0</v>
      </c>
      <c r="BI196" s="211">
        <f>IF(N196="nulová",J196,0)</f>
        <v>0</v>
      </c>
      <c r="BJ196" s="17" t="s">
        <v>83</v>
      </c>
      <c r="BK196" s="211">
        <f>ROUND(I196*H196,2)</f>
        <v>0</v>
      </c>
      <c r="BL196" s="17" t="s">
        <v>220</v>
      </c>
      <c r="BM196" s="210" t="s">
        <v>2268</v>
      </c>
    </row>
    <row r="197" s="2" customFormat="1" ht="24" customHeight="1">
      <c r="A197" s="39"/>
      <c r="B197" s="40"/>
      <c r="C197" s="216" t="s">
        <v>655</v>
      </c>
      <c r="D197" s="216" t="s">
        <v>627</v>
      </c>
      <c r="E197" s="217" t="s">
        <v>740</v>
      </c>
      <c r="F197" s="218" t="s">
        <v>741</v>
      </c>
      <c r="G197" s="219" t="s">
        <v>204</v>
      </c>
      <c r="H197" s="220">
        <v>2</v>
      </c>
      <c r="I197" s="221"/>
      <c r="J197" s="222">
        <f>ROUND(I197*H197,2)</f>
        <v>0</v>
      </c>
      <c r="K197" s="218" t="s">
        <v>212</v>
      </c>
      <c r="L197" s="45"/>
      <c r="M197" s="223" t="s">
        <v>32</v>
      </c>
      <c r="N197" s="224" t="s">
        <v>47</v>
      </c>
      <c r="O197" s="85"/>
      <c r="P197" s="208">
        <f>O197*H197</f>
        <v>0</v>
      </c>
      <c r="Q197" s="208">
        <v>0</v>
      </c>
      <c r="R197" s="208">
        <f>Q197*H197</f>
        <v>0</v>
      </c>
      <c r="S197" s="208">
        <v>0</v>
      </c>
      <c r="T197" s="20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0" t="s">
        <v>220</v>
      </c>
      <c r="AT197" s="210" t="s">
        <v>627</v>
      </c>
      <c r="AU197" s="210" t="s">
        <v>76</v>
      </c>
      <c r="AY197" s="17" t="s">
        <v>206</v>
      </c>
      <c r="BE197" s="211">
        <f>IF(N197="základní",J197,0)</f>
        <v>0</v>
      </c>
      <c r="BF197" s="211">
        <f>IF(N197="snížená",J197,0)</f>
        <v>0</v>
      </c>
      <c r="BG197" s="211">
        <f>IF(N197="zákl. přenesená",J197,0)</f>
        <v>0</v>
      </c>
      <c r="BH197" s="211">
        <f>IF(N197="sníž. přenesená",J197,0)</f>
        <v>0</v>
      </c>
      <c r="BI197" s="211">
        <f>IF(N197="nulová",J197,0)</f>
        <v>0</v>
      </c>
      <c r="BJ197" s="17" t="s">
        <v>83</v>
      </c>
      <c r="BK197" s="211">
        <f>ROUND(I197*H197,2)</f>
        <v>0</v>
      </c>
      <c r="BL197" s="17" t="s">
        <v>220</v>
      </c>
      <c r="BM197" s="210" t="s">
        <v>2269</v>
      </c>
    </row>
    <row r="198" s="2" customFormat="1" ht="24" customHeight="1">
      <c r="A198" s="39"/>
      <c r="B198" s="40"/>
      <c r="C198" s="216" t="s">
        <v>659</v>
      </c>
      <c r="D198" s="216" t="s">
        <v>627</v>
      </c>
      <c r="E198" s="217" t="s">
        <v>744</v>
      </c>
      <c r="F198" s="218" t="s">
        <v>745</v>
      </c>
      <c r="G198" s="219" t="s">
        <v>204</v>
      </c>
      <c r="H198" s="220">
        <v>11</v>
      </c>
      <c r="I198" s="221"/>
      <c r="J198" s="222">
        <f>ROUND(I198*H198,2)</f>
        <v>0</v>
      </c>
      <c r="K198" s="218" t="s">
        <v>212</v>
      </c>
      <c r="L198" s="45"/>
      <c r="M198" s="223" t="s">
        <v>32</v>
      </c>
      <c r="N198" s="224" t="s">
        <v>47</v>
      </c>
      <c r="O198" s="85"/>
      <c r="P198" s="208">
        <f>O198*H198</f>
        <v>0</v>
      </c>
      <c r="Q198" s="208">
        <v>0</v>
      </c>
      <c r="R198" s="208">
        <f>Q198*H198</f>
        <v>0</v>
      </c>
      <c r="S198" s="208">
        <v>0</v>
      </c>
      <c r="T198" s="20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0" t="s">
        <v>220</v>
      </c>
      <c r="AT198" s="210" t="s">
        <v>627</v>
      </c>
      <c r="AU198" s="210" t="s">
        <v>76</v>
      </c>
      <c r="AY198" s="17" t="s">
        <v>206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17" t="s">
        <v>83</v>
      </c>
      <c r="BK198" s="211">
        <f>ROUND(I198*H198,2)</f>
        <v>0</v>
      </c>
      <c r="BL198" s="17" t="s">
        <v>220</v>
      </c>
      <c r="BM198" s="210" t="s">
        <v>2270</v>
      </c>
    </row>
    <row r="199" s="2" customFormat="1" ht="24" customHeight="1">
      <c r="A199" s="39"/>
      <c r="B199" s="40"/>
      <c r="C199" s="216" t="s">
        <v>663</v>
      </c>
      <c r="D199" s="216" t="s">
        <v>627</v>
      </c>
      <c r="E199" s="217" t="s">
        <v>656</v>
      </c>
      <c r="F199" s="218" t="s">
        <v>657</v>
      </c>
      <c r="G199" s="219" t="s">
        <v>239</v>
      </c>
      <c r="H199" s="220">
        <v>130</v>
      </c>
      <c r="I199" s="221"/>
      <c r="J199" s="222">
        <f>ROUND(I199*H199,2)</f>
        <v>0</v>
      </c>
      <c r="K199" s="218" t="s">
        <v>212</v>
      </c>
      <c r="L199" s="45"/>
      <c r="M199" s="223" t="s">
        <v>32</v>
      </c>
      <c r="N199" s="224" t="s">
        <v>47</v>
      </c>
      <c r="O199" s="85"/>
      <c r="P199" s="208">
        <f>O199*H199</f>
        <v>0</v>
      </c>
      <c r="Q199" s="208">
        <v>0</v>
      </c>
      <c r="R199" s="208">
        <f>Q199*H199</f>
        <v>0</v>
      </c>
      <c r="S199" s="208">
        <v>0</v>
      </c>
      <c r="T199" s="20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0" t="s">
        <v>268</v>
      </c>
      <c r="AT199" s="210" t="s">
        <v>627</v>
      </c>
      <c r="AU199" s="210" t="s">
        <v>76</v>
      </c>
      <c r="AY199" s="17" t="s">
        <v>206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17" t="s">
        <v>83</v>
      </c>
      <c r="BK199" s="211">
        <f>ROUND(I199*H199,2)</f>
        <v>0</v>
      </c>
      <c r="BL199" s="17" t="s">
        <v>268</v>
      </c>
      <c r="BM199" s="210" t="s">
        <v>2271</v>
      </c>
    </row>
    <row r="200" s="2" customFormat="1" ht="24" customHeight="1">
      <c r="A200" s="39"/>
      <c r="B200" s="40"/>
      <c r="C200" s="216" t="s">
        <v>667</v>
      </c>
      <c r="D200" s="216" t="s">
        <v>627</v>
      </c>
      <c r="E200" s="217" t="s">
        <v>660</v>
      </c>
      <c r="F200" s="218" t="s">
        <v>661</v>
      </c>
      <c r="G200" s="219" t="s">
        <v>239</v>
      </c>
      <c r="H200" s="220">
        <v>18</v>
      </c>
      <c r="I200" s="221"/>
      <c r="J200" s="222">
        <f>ROUND(I200*H200,2)</f>
        <v>0</v>
      </c>
      <c r="K200" s="218" t="s">
        <v>212</v>
      </c>
      <c r="L200" s="45"/>
      <c r="M200" s="223" t="s">
        <v>32</v>
      </c>
      <c r="N200" s="224" t="s">
        <v>47</v>
      </c>
      <c r="O200" s="85"/>
      <c r="P200" s="208">
        <f>O200*H200</f>
        <v>0</v>
      </c>
      <c r="Q200" s="208">
        <v>0</v>
      </c>
      <c r="R200" s="208">
        <f>Q200*H200</f>
        <v>0</v>
      </c>
      <c r="S200" s="208">
        <v>0</v>
      </c>
      <c r="T200" s="20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0" t="s">
        <v>268</v>
      </c>
      <c r="AT200" s="210" t="s">
        <v>627</v>
      </c>
      <c r="AU200" s="210" t="s">
        <v>76</v>
      </c>
      <c r="AY200" s="17" t="s">
        <v>206</v>
      </c>
      <c r="BE200" s="211">
        <f>IF(N200="základní",J200,0)</f>
        <v>0</v>
      </c>
      <c r="BF200" s="211">
        <f>IF(N200="snížená",J200,0)</f>
        <v>0</v>
      </c>
      <c r="BG200" s="211">
        <f>IF(N200="zákl. přenesená",J200,0)</f>
        <v>0</v>
      </c>
      <c r="BH200" s="211">
        <f>IF(N200="sníž. přenesená",J200,0)</f>
        <v>0</v>
      </c>
      <c r="BI200" s="211">
        <f>IF(N200="nulová",J200,0)</f>
        <v>0</v>
      </c>
      <c r="BJ200" s="17" t="s">
        <v>83</v>
      </c>
      <c r="BK200" s="211">
        <f>ROUND(I200*H200,2)</f>
        <v>0</v>
      </c>
      <c r="BL200" s="17" t="s">
        <v>268</v>
      </c>
      <c r="BM200" s="210" t="s">
        <v>2272</v>
      </c>
    </row>
    <row r="201" s="2" customFormat="1" ht="24" customHeight="1">
      <c r="A201" s="39"/>
      <c r="B201" s="40"/>
      <c r="C201" s="216" t="s">
        <v>671</v>
      </c>
      <c r="D201" s="216" t="s">
        <v>627</v>
      </c>
      <c r="E201" s="217" t="s">
        <v>973</v>
      </c>
      <c r="F201" s="218" t="s">
        <v>974</v>
      </c>
      <c r="G201" s="219" t="s">
        <v>204</v>
      </c>
      <c r="H201" s="220">
        <v>65</v>
      </c>
      <c r="I201" s="221"/>
      <c r="J201" s="222">
        <f>ROUND(I201*H201,2)</f>
        <v>0</v>
      </c>
      <c r="K201" s="218" t="s">
        <v>212</v>
      </c>
      <c r="L201" s="45"/>
      <c r="M201" s="223" t="s">
        <v>32</v>
      </c>
      <c r="N201" s="224" t="s">
        <v>47</v>
      </c>
      <c r="O201" s="85"/>
      <c r="P201" s="208">
        <f>O201*H201</f>
        <v>0</v>
      </c>
      <c r="Q201" s="208">
        <v>0</v>
      </c>
      <c r="R201" s="208">
        <f>Q201*H201</f>
        <v>0</v>
      </c>
      <c r="S201" s="208">
        <v>0</v>
      </c>
      <c r="T201" s="20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0" t="s">
        <v>83</v>
      </c>
      <c r="AT201" s="210" t="s">
        <v>627</v>
      </c>
      <c r="AU201" s="210" t="s">
        <v>76</v>
      </c>
      <c r="AY201" s="17" t="s">
        <v>206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17" t="s">
        <v>83</v>
      </c>
      <c r="BK201" s="211">
        <f>ROUND(I201*H201,2)</f>
        <v>0</v>
      </c>
      <c r="BL201" s="17" t="s">
        <v>83</v>
      </c>
      <c r="BM201" s="210" t="s">
        <v>2273</v>
      </c>
    </row>
    <row r="202" s="2" customFormat="1" ht="24" customHeight="1">
      <c r="A202" s="39"/>
      <c r="B202" s="40"/>
      <c r="C202" s="216" t="s">
        <v>675</v>
      </c>
      <c r="D202" s="216" t="s">
        <v>627</v>
      </c>
      <c r="E202" s="217" t="s">
        <v>769</v>
      </c>
      <c r="F202" s="218" t="s">
        <v>770</v>
      </c>
      <c r="G202" s="219" t="s">
        <v>204</v>
      </c>
      <c r="H202" s="220">
        <v>32</v>
      </c>
      <c r="I202" s="221"/>
      <c r="J202" s="222">
        <f>ROUND(I202*H202,2)</f>
        <v>0</v>
      </c>
      <c r="K202" s="218" t="s">
        <v>212</v>
      </c>
      <c r="L202" s="45"/>
      <c r="M202" s="223" t="s">
        <v>32</v>
      </c>
      <c r="N202" s="224" t="s">
        <v>47</v>
      </c>
      <c r="O202" s="85"/>
      <c r="P202" s="208">
        <f>O202*H202</f>
        <v>0</v>
      </c>
      <c r="Q202" s="208">
        <v>0</v>
      </c>
      <c r="R202" s="208">
        <f>Q202*H202</f>
        <v>0</v>
      </c>
      <c r="S202" s="208">
        <v>0</v>
      </c>
      <c r="T202" s="20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0" t="s">
        <v>682</v>
      </c>
      <c r="AT202" s="210" t="s">
        <v>627</v>
      </c>
      <c r="AU202" s="210" t="s">
        <v>76</v>
      </c>
      <c r="AY202" s="17" t="s">
        <v>206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17" t="s">
        <v>83</v>
      </c>
      <c r="BK202" s="211">
        <f>ROUND(I202*H202,2)</f>
        <v>0</v>
      </c>
      <c r="BL202" s="17" t="s">
        <v>682</v>
      </c>
      <c r="BM202" s="210" t="s">
        <v>2274</v>
      </c>
    </row>
    <row r="203" s="2" customFormat="1" ht="36" customHeight="1">
      <c r="A203" s="39"/>
      <c r="B203" s="40"/>
      <c r="C203" s="216" t="s">
        <v>679</v>
      </c>
      <c r="D203" s="216" t="s">
        <v>627</v>
      </c>
      <c r="E203" s="217" t="s">
        <v>664</v>
      </c>
      <c r="F203" s="218" t="s">
        <v>665</v>
      </c>
      <c r="G203" s="219" t="s">
        <v>204</v>
      </c>
      <c r="H203" s="220">
        <v>1</v>
      </c>
      <c r="I203" s="221"/>
      <c r="J203" s="222">
        <f>ROUND(I203*H203,2)</f>
        <v>0</v>
      </c>
      <c r="K203" s="218" t="s">
        <v>212</v>
      </c>
      <c r="L203" s="45"/>
      <c r="M203" s="223" t="s">
        <v>32</v>
      </c>
      <c r="N203" s="224" t="s">
        <v>47</v>
      </c>
      <c r="O203" s="85"/>
      <c r="P203" s="208">
        <f>O203*H203</f>
        <v>0</v>
      </c>
      <c r="Q203" s="208">
        <v>0</v>
      </c>
      <c r="R203" s="208">
        <f>Q203*H203</f>
        <v>0</v>
      </c>
      <c r="S203" s="208">
        <v>0</v>
      </c>
      <c r="T203" s="20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0" t="s">
        <v>220</v>
      </c>
      <c r="AT203" s="210" t="s">
        <v>627</v>
      </c>
      <c r="AU203" s="210" t="s">
        <v>76</v>
      </c>
      <c r="AY203" s="17" t="s">
        <v>206</v>
      </c>
      <c r="BE203" s="211">
        <f>IF(N203="základní",J203,0)</f>
        <v>0</v>
      </c>
      <c r="BF203" s="211">
        <f>IF(N203="snížená",J203,0)</f>
        <v>0</v>
      </c>
      <c r="BG203" s="211">
        <f>IF(N203="zákl. přenesená",J203,0)</f>
        <v>0</v>
      </c>
      <c r="BH203" s="211">
        <f>IF(N203="sníž. přenesená",J203,0)</f>
        <v>0</v>
      </c>
      <c r="BI203" s="211">
        <f>IF(N203="nulová",J203,0)</f>
        <v>0</v>
      </c>
      <c r="BJ203" s="17" t="s">
        <v>83</v>
      </c>
      <c r="BK203" s="211">
        <f>ROUND(I203*H203,2)</f>
        <v>0</v>
      </c>
      <c r="BL203" s="17" t="s">
        <v>220</v>
      </c>
      <c r="BM203" s="210" t="s">
        <v>2275</v>
      </c>
    </row>
    <row r="204" s="2" customFormat="1" ht="24" customHeight="1">
      <c r="A204" s="39"/>
      <c r="B204" s="40"/>
      <c r="C204" s="216" t="s">
        <v>684</v>
      </c>
      <c r="D204" s="216" t="s">
        <v>627</v>
      </c>
      <c r="E204" s="217" t="s">
        <v>668</v>
      </c>
      <c r="F204" s="218" t="s">
        <v>669</v>
      </c>
      <c r="G204" s="219" t="s">
        <v>204</v>
      </c>
      <c r="H204" s="220">
        <v>1</v>
      </c>
      <c r="I204" s="221"/>
      <c r="J204" s="222">
        <f>ROUND(I204*H204,2)</f>
        <v>0</v>
      </c>
      <c r="K204" s="218" t="s">
        <v>212</v>
      </c>
      <c r="L204" s="45"/>
      <c r="M204" s="223" t="s">
        <v>32</v>
      </c>
      <c r="N204" s="224" t="s">
        <v>47</v>
      </c>
      <c r="O204" s="85"/>
      <c r="P204" s="208">
        <f>O204*H204</f>
        <v>0</v>
      </c>
      <c r="Q204" s="208">
        <v>0</v>
      </c>
      <c r="R204" s="208">
        <f>Q204*H204</f>
        <v>0</v>
      </c>
      <c r="S204" s="208">
        <v>0</v>
      </c>
      <c r="T204" s="20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0" t="s">
        <v>220</v>
      </c>
      <c r="AT204" s="210" t="s">
        <v>627</v>
      </c>
      <c r="AU204" s="210" t="s">
        <v>76</v>
      </c>
      <c r="AY204" s="17" t="s">
        <v>206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17" t="s">
        <v>83</v>
      </c>
      <c r="BK204" s="211">
        <f>ROUND(I204*H204,2)</f>
        <v>0</v>
      </c>
      <c r="BL204" s="17" t="s">
        <v>220</v>
      </c>
      <c r="BM204" s="210" t="s">
        <v>2276</v>
      </c>
    </row>
    <row r="205" s="2" customFormat="1" ht="24" customHeight="1">
      <c r="A205" s="39"/>
      <c r="B205" s="40"/>
      <c r="C205" s="216" t="s">
        <v>688</v>
      </c>
      <c r="D205" s="216" t="s">
        <v>627</v>
      </c>
      <c r="E205" s="217" t="s">
        <v>672</v>
      </c>
      <c r="F205" s="218" t="s">
        <v>673</v>
      </c>
      <c r="G205" s="219" t="s">
        <v>204</v>
      </c>
      <c r="H205" s="220">
        <v>1</v>
      </c>
      <c r="I205" s="221"/>
      <c r="J205" s="222">
        <f>ROUND(I205*H205,2)</f>
        <v>0</v>
      </c>
      <c r="K205" s="218" t="s">
        <v>212</v>
      </c>
      <c r="L205" s="45"/>
      <c r="M205" s="223" t="s">
        <v>32</v>
      </c>
      <c r="N205" s="224" t="s">
        <v>47</v>
      </c>
      <c r="O205" s="85"/>
      <c r="P205" s="208">
        <f>O205*H205</f>
        <v>0</v>
      </c>
      <c r="Q205" s="208">
        <v>0</v>
      </c>
      <c r="R205" s="208">
        <f>Q205*H205</f>
        <v>0</v>
      </c>
      <c r="S205" s="208">
        <v>0</v>
      </c>
      <c r="T205" s="20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0" t="s">
        <v>220</v>
      </c>
      <c r="AT205" s="210" t="s">
        <v>627</v>
      </c>
      <c r="AU205" s="210" t="s">
        <v>76</v>
      </c>
      <c r="AY205" s="17" t="s">
        <v>206</v>
      </c>
      <c r="BE205" s="211">
        <f>IF(N205="základní",J205,0)</f>
        <v>0</v>
      </c>
      <c r="BF205" s="211">
        <f>IF(N205="snížená",J205,0)</f>
        <v>0</v>
      </c>
      <c r="BG205" s="211">
        <f>IF(N205="zákl. přenesená",J205,0)</f>
        <v>0</v>
      </c>
      <c r="BH205" s="211">
        <f>IF(N205="sníž. přenesená",J205,0)</f>
        <v>0</v>
      </c>
      <c r="BI205" s="211">
        <f>IF(N205="nulová",J205,0)</f>
        <v>0</v>
      </c>
      <c r="BJ205" s="17" t="s">
        <v>83</v>
      </c>
      <c r="BK205" s="211">
        <f>ROUND(I205*H205,2)</f>
        <v>0</v>
      </c>
      <c r="BL205" s="17" t="s">
        <v>220</v>
      </c>
      <c r="BM205" s="210" t="s">
        <v>2277</v>
      </c>
    </row>
    <row r="206" s="2" customFormat="1" ht="24" customHeight="1">
      <c r="A206" s="39"/>
      <c r="B206" s="40"/>
      <c r="C206" s="216" t="s">
        <v>692</v>
      </c>
      <c r="D206" s="216" t="s">
        <v>627</v>
      </c>
      <c r="E206" s="217" t="s">
        <v>676</v>
      </c>
      <c r="F206" s="218" t="s">
        <v>677</v>
      </c>
      <c r="G206" s="219" t="s">
        <v>204</v>
      </c>
      <c r="H206" s="220">
        <v>1</v>
      </c>
      <c r="I206" s="221"/>
      <c r="J206" s="222">
        <f>ROUND(I206*H206,2)</f>
        <v>0</v>
      </c>
      <c r="K206" s="218" t="s">
        <v>212</v>
      </c>
      <c r="L206" s="45"/>
      <c r="M206" s="223" t="s">
        <v>32</v>
      </c>
      <c r="N206" s="224" t="s">
        <v>47</v>
      </c>
      <c r="O206" s="85"/>
      <c r="P206" s="208">
        <f>O206*H206</f>
        <v>0</v>
      </c>
      <c r="Q206" s="208">
        <v>0</v>
      </c>
      <c r="R206" s="208">
        <f>Q206*H206</f>
        <v>0</v>
      </c>
      <c r="S206" s="208">
        <v>0</v>
      </c>
      <c r="T206" s="20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0" t="s">
        <v>220</v>
      </c>
      <c r="AT206" s="210" t="s">
        <v>627</v>
      </c>
      <c r="AU206" s="210" t="s">
        <v>76</v>
      </c>
      <c r="AY206" s="17" t="s">
        <v>206</v>
      </c>
      <c r="BE206" s="211">
        <f>IF(N206="základní",J206,0)</f>
        <v>0</v>
      </c>
      <c r="BF206" s="211">
        <f>IF(N206="snížená",J206,0)</f>
        <v>0</v>
      </c>
      <c r="BG206" s="211">
        <f>IF(N206="zákl. přenesená",J206,0)</f>
        <v>0</v>
      </c>
      <c r="BH206" s="211">
        <f>IF(N206="sníž. přenesená",J206,0)</f>
        <v>0</v>
      </c>
      <c r="BI206" s="211">
        <f>IF(N206="nulová",J206,0)</f>
        <v>0</v>
      </c>
      <c r="BJ206" s="17" t="s">
        <v>83</v>
      </c>
      <c r="BK206" s="211">
        <f>ROUND(I206*H206,2)</f>
        <v>0</v>
      </c>
      <c r="BL206" s="17" t="s">
        <v>220</v>
      </c>
      <c r="BM206" s="210" t="s">
        <v>2278</v>
      </c>
    </row>
    <row r="207" s="2" customFormat="1" ht="24" customHeight="1">
      <c r="A207" s="39"/>
      <c r="B207" s="40"/>
      <c r="C207" s="216" t="s">
        <v>696</v>
      </c>
      <c r="D207" s="216" t="s">
        <v>627</v>
      </c>
      <c r="E207" s="217" t="s">
        <v>697</v>
      </c>
      <c r="F207" s="218" t="s">
        <v>698</v>
      </c>
      <c r="G207" s="219" t="s">
        <v>204</v>
      </c>
      <c r="H207" s="220">
        <v>1</v>
      </c>
      <c r="I207" s="221"/>
      <c r="J207" s="222">
        <f>ROUND(I207*H207,2)</f>
        <v>0</v>
      </c>
      <c r="K207" s="218" t="s">
        <v>212</v>
      </c>
      <c r="L207" s="45"/>
      <c r="M207" s="223" t="s">
        <v>32</v>
      </c>
      <c r="N207" s="224" t="s">
        <v>47</v>
      </c>
      <c r="O207" s="85"/>
      <c r="P207" s="208">
        <f>O207*H207</f>
        <v>0</v>
      </c>
      <c r="Q207" s="208">
        <v>0</v>
      </c>
      <c r="R207" s="208">
        <f>Q207*H207</f>
        <v>0</v>
      </c>
      <c r="S207" s="208">
        <v>0</v>
      </c>
      <c r="T207" s="20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0" t="s">
        <v>220</v>
      </c>
      <c r="AT207" s="210" t="s">
        <v>627</v>
      </c>
      <c r="AU207" s="210" t="s">
        <v>76</v>
      </c>
      <c r="AY207" s="17" t="s">
        <v>206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17" t="s">
        <v>83</v>
      </c>
      <c r="BK207" s="211">
        <f>ROUND(I207*H207,2)</f>
        <v>0</v>
      </c>
      <c r="BL207" s="17" t="s">
        <v>220</v>
      </c>
      <c r="BM207" s="210" t="s">
        <v>2279</v>
      </c>
    </row>
    <row r="208" s="2" customFormat="1" ht="24" customHeight="1">
      <c r="A208" s="39"/>
      <c r="B208" s="40"/>
      <c r="C208" s="216" t="s">
        <v>700</v>
      </c>
      <c r="D208" s="216" t="s">
        <v>627</v>
      </c>
      <c r="E208" s="217" t="s">
        <v>680</v>
      </c>
      <c r="F208" s="218" t="s">
        <v>681</v>
      </c>
      <c r="G208" s="219" t="s">
        <v>204</v>
      </c>
      <c r="H208" s="220">
        <v>9</v>
      </c>
      <c r="I208" s="221"/>
      <c r="J208" s="222">
        <f>ROUND(I208*H208,2)</f>
        <v>0</v>
      </c>
      <c r="K208" s="218" t="s">
        <v>212</v>
      </c>
      <c r="L208" s="45"/>
      <c r="M208" s="223" t="s">
        <v>32</v>
      </c>
      <c r="N208" s="224" t="s">
        <v>47</v>
      </c>
      <c r="O208" s="85"/>
      <c r="P208" s="208">
        <f>O208*H208</f>
        <v>0</v>
      </c>
      <c r="Q208" s="208">
        <v>0</v>
      </c>
      <c r="R208" s="208">
        <f>Q208*H208</f>
        <v>0</v>
      </c>
      <c r="S208" s="208">
        <v>0</v>
      </c>
      <c r="T208" s="20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0" t="s">
        <v>682</v>
      </c>
      <c r="AT208" s="210" t="s">
        <v>627</v>
      </c>
      <c r="AU208" s="210" t="s">
        <v>76</v>
      </c>
      <c r="AY208" s="17" t="s">
        <v>206</v>
      </c>
      <c r="BE208" s="211">
        <f>IF(N208="základní",J208,0)</f>
        <v>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17" t="s">
        <v>83</v>
      </c>
      <c r="BK208" s="211">
        <f>ROUND(I208*H208,2)</f>
        <v>0</v>
      </c>
      <c r="BL208" s="17" t="s">
        <v>682</v>
      </c>
      <c r="BM208" s="210" t="s">
        <v>2280</v>
      </c>
    </row>
    <row r="209" s="2" customFormat="1" ht="24" customHeight="1">
      <c r="A209" s="39"/>
      <c r="B209" s="40"/>
      <c r="C209" s="216" t="s">
        <v>704</v>
      </c>
      <c r="D209" s="216" t="s">
        <v>627</v>
      </c>
      <c r="E209" s="217" t="s">
        <v>774</v>
      </c>
      <c r="F209" s="218" t="s">
        <v>775</v>
      </c>
      <c r="G209" s="219" t="s">
        <v>204</v>
      </c>
      <c r="H209" s="220">
        <v>1</v>
      </c>
      <c r="I209" s="221"/>
      <c r="J209" s="222">
        <f>ROUND(I209*H209,2)</f>
        <v>0</v>
      </c>
      <c r="K209" s="218" t="s">
        <v>212</v>
      </c>
      <c r="L209" s="45"/>
      <c r="M209" s="223" t="s">
        <v>32</v>
      </c>
      <c r="N209" s="224" t="s">
        <v>47</v>
      </c>
      <c r="O209" s="85"/>
      <c r="P209" s="208">
        <f>O209*H209</f>
        <v>0</v>
      </c>
      <c r="Q209" s="208">
        <v>0</v>
      </c>
      <c r="R209" s="208">
        <f>Q209*H209</f>
        <v>0</v>
      </c>
      <c r="S209" s="208">
        <v>0</v>
      </c>
      <c r="T209" s="20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10" t="s">
        <v>682</v>
      </c>
      <c r="AT209" s="210" t="s">
        <v>627</v>
      </c>
      <c r="AU209" s="210" t="s">
        <v>76</v>
      </c>
      <c r="AY209" s="17" t="s">
        <v>206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17" t="s">
        <v>83</v>
      </c>
      <c r="BK209" s="211">
        <f>ROUND(I209*H209,2)</f>
        <v>0</v>
      </c>
      <c r="BL209" s="17" t="s">
        <v>682</v>
      </c>
      <c r="BM209" s="210" t="s">
        <v>2281</v>
      </c>
    </row>
    <row r="210" s="2" customFormat="1" ht="24" customHeight="1">
      <c r="A210" s="39"/>
      <c r="B210" s="40"/>
      <c r="C210" s="216" t="s">
        <v>708</v>
      </c>
      <c r="D210" s="216" t="s">
        <v>627</v>
      </c>
      <c r="E210" s="217" t="s">
        <v>977</v>
      </c>
      <c r="F210" s="218" t="s">
        <v>978</v>
      </c>
      <c r="G210" s="219" t="s">
        <v>204</v>
      </c>
      <c r="H210" s="220">
        <v>1</v>
      </c>
      <c r="I210" s="221"/>
      <c r="J210" s="222">
        <f>ROUND(I210*H210,2)</f>
        <v>0</v>
      </c>
      <c r="K210" s="218" t="s">
        <v>212</v>
      </c>
      <c r="L210" s="45"/>
      <c r="M210" s="223" t="s">
        <v>32</v>
      </c>
      <c r="N210" s="224" t="s">
        <v>47</v>
      </c>
      <c r="O210" s="85"/>
      <c r="P210" s="208">
        <f>O210*H210</f>
        <v>0</v>
      </c>
      <c r="Q210" s="208">
        <v>0</v>
      </c>
      <c r="R210" s="208">
        <f>Q210*H210</f>
        <v>0</v>
      </c>
      <c r="S210" s="208">
        <v>0</v>
      </c>
      <c r="T210" s="20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0" t="s">
        <v>682</v>
      </c>
      <c r="AT210" s="210" t="s">
        <v>627</v>
      </c>
      <c r="AU210" s="210" t="s">
        <v>76</v>
      </c>
      <c r="AY210" s="17" t="s">
        <v>206</v>
      </c>
      <c r="BE210" s="211">
        <f>IF(N210="základní",J210,0)</f>
        <v>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17" t="s">
        <v>83</v>
      </c>
      <c r="BK210" s="211">
        <f>ROUND(I210*H210,2)</f>
        <v>0</v>
      </c>
      <c r="BL210" s="17" t="s">
        <v>682</v>
      </c>
      <c r="BM210" s="210" t="s">
        <v>2282</v>
      </c>
    </row>
    <row r="211" s="2" customFormat="1" ht="24" customHeight="1">
      <c r="A211" s="39"/>
      <c r="B211" s="40"/>
      <c r="C211" s="216" t="s">
        <v>712</v>
      </c>
      <c r="D211" s="216" t="s">
        <v>627</v>
      </c>
      <c r="E211" s="217" t="s">
        <v>981</v>
      </c>
      <c r="F211" s="218" t="s">
        <v>982</v>
      </c>
      <c r="G211" s="219" t="s">
        <v>204</v>
      </c>
      <c r="H211" s="220">
        <v>12</v>
      </c>
      <c r="I211" s="221"/>
      <c r="J211" s="222">
        <f>ROUND(I211*H211,2)</f>
        <v>0</v>
      </c>
      <c r="K211" s="218" t="s">
        <v>212</v>
      </c>
      <c r="L211" s="45"/>
      <c r="M211" s="223" t="s">
        <v>32</v>
      </c>
      <c r="N211" s="224" t="s">
        <v>47</v>
      </c>
      <c r="O211" s="85"/>
      <c r="P211" s="208">
        <f>O211*H211</f>
        <v>0</v>
      </c>
      <c r="Q211" s="208">
        <v>0</v>
      </c>
      <c r="R211" s="208">
        <f>Q211*H211</f>
        <v>0</v>
      </c>
      <c r="S211" s="208">
        <v>0</v>
      </c>
      <c r="T211" s="20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10" t="s">
        <v>682</v>
      </c>
      <c r="AT211" s="210" t="s">
        <v>627</v>
      </c>
      <c r="AU211" s="210" t="s">
        <v>76</v>
      </c>
      <c r="AY211" s="17" t="s">
        <v>206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17" t="s">
        <v>83</v>
      </c>
      <c r="BK211" s="211">
        <f>ROUND(I211*H211,2)</f>
        <v>0</v>
      </c>
      <c r="BL211" s="17" t="s">
        <v>682</v>
      </c>
      <c r="BM211" s="210" t="s">
        <v>2283</v>
      </c>
    </row>
    <row r="212" s="2" customFormat="1" ht="24" customHeight="1">
      <c r="A212" s="39"/>
      <c r="B212" s="40"/>
      <c r="C212" s="216" t="s">
        <v>716</v>
      </c>
      <c r="D212" s="216" t="s">
        <v>627</v>
      </c>
      <c r="E212" s="217" t="s">
        <v>685</v>
      </c>
      <c r="F212" s="218" t="s">
        <v>686</v>
      </c>
      <c r="G212" s="219" t="s">
        <v>204</v>
      </c>
      <c r="H212" s="220">
        <v>1</v>
      </c>
      <c r="I212" s="221"/>
      <c r="J212" s="222">
        <f>ROUND(I212*H212,2)</f>
        <v>0</v>
      </c>
      <c r="K212" s="218" t="s">
        <v>212</v>
      </c>
      <c r="L212" s="45"/>
      <c r="M212" s="223" t="s">
        <v>32</v>
      </c>
      <c r="N212" s="224" t="s">
        <v>47</v>
      </c>
      <c r="O212" s="85"/>
      <c r="P212" s="208">
        <f>O212*H212</f>
        <v>0</v>
      </c>
      <c r="Q212" s="208">
        <v>0</v>
      </c>
      <c r="R212" s="208">
        <f>Q212*H212</f>
        <v>0</v>
      </c>
      <c r="S212" s="208">
        <v>0</v>
      </c>
      <c r="T212" s="20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0" t="s">
        <v>83</v>
      </c>
      <c r="AT212" s="210" t="s">
        <v>627</v>
      </c>
      <c r="AU212" s="210" t="s">
        <v>76</v>
      </c>
      <c r="AY212" s="17" t="s">
        <v>206</v>
      </c>
      <c r="BE212" s="211">
        <f>IF(N212="základní",J212,0)</f>
        <v>0</v>
      </c>
      <c r="BF212" s="211">
        <f>IF(N212="snížená",J212,0)</f>
        <v>0</v>
      </c>
      <c r="BG212" s="211">
        <f>IF(N212="zákl. přenesená",J212,0)</f>
        <v>0</v>
      </c>
      <c r="BH212" s="211">
        <f>IF(N212="sníž. přenesená",J212,0)</f>
        <v>0</v>
      </c>
      <c r="BI212" s="211">
        <f>IF(N212="nulová",J212,0)</f>
        <v>0</v>
      </c>
      <c r="BJ212" s="17" t="s">
        <v>83</v>
      </c>
      <c r="BK212" s="211">
        <f>ROUND(I212*H212,2)</f>
        <v>0</v>
      </c>
      <c r="BL212" s="17" t="s">
        <v>83</v>
      </c>
      <c r="BM212" s="210" t="s">
        <v>2284</v>
      </c>
    </row>
    <row r="213" s="2" customFormat="1" ht="24" customHeight="1">
      <c r="A213" s="39"/>
      <c r="B213" s="40"/>
      <c r="C213" s="216" t="s">
        <v>720</v>
      </c>
      <c r="D213" s="216" t="s">
        <v>627</v>
      </c>
      <c r="E213" s="217" t="s">
        <v>778</v>
      </c>
      <c r="F213" s="218" t="s">
        <v>779</v>
      </c>
      <c r="G213" s="219" t="s">
        <v>204</v>
      </c>
      <c r="H213" s="220">
        <v>1</v>
      </c>
      <c r="I213" s="221"/>
      <c r="J213" s="222">
        <f>ROUND(I213*H213,2)</f>
        <v>0</v>
      </c>
      <c r="K213" s="218" t="s">
        <v>212</v>
      </c>
      <c r="L213" s="45"/>
      <c r="M213" s="223" t="s">
        <v>32</v>
      </c>
      <c r="N213" s="224" t="s">
        <v>47</v>
      </c>
      <c r="O213" s="85"/>
      <c r="P213" s="208">
        <f>O213*H213</f>
        <v>0</v>
      </c>
      <c r="Q213" s="208">
        <v>0</v>
      </c>
      <c r="R213" s="208">
        <f>Q213*H213</f>
        <v>0</v>
      </c>
      <c r="S213" s="208">
        <v>0</v>
      </c>
      <c r="T213" s="20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0" t="s">
        <v>220</v>
      </c>
      <c r="AT213" s="210" t="s">
        <v>627</v>
      </c>
      <c r="AU213" s="210" t="s">
        <v>76</v>
      </c>
      <c r="AY213" s="17" t="s">
        <v>206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17" t="s">
        <v>83</v>
      </c>
      <c r="BK213" s="211">
        <f>ROUND(I213*H213,2)</f>
        <v>0</v>
      </c>
      <c r="BL213" s="17" t="s">
        <v>220</v>
      </c>
      <c r="BM213" s="210" t="s">
        <v>2285</v>
      </c>
    </row>
    <row r="214" s="2" customFormat="1" ht="36" customHeight="1">
      <c r="A214" s="39"/>
      <c r="B214" s="40"/>
      <c r="C214" s="216" t="s">
        <v>205</v>
      </c>
      <c r="D214" s="216" t="s">
        <v>627</v>
      </c>
      <c r="E214" s="217" t="s">
        <v>748</v>
      </c>
      <c r="F214" s="218" t="s">
        <v>749</v>
      </c>
      <c r="G214" s="219" t="s">
        <v>204</v>
      </c>
      <c r="H214" s="220">
        <v>2</v>
      </c>
      <c r="I214" s="221"/>
      <c r="J214" s="222">
        <f>ROUND(I214*H214,2)</f>
        <v>0</v>
      </c>
      <c r="K214" s="218" t="s">
        <v>212</v>
      </c>
      <c r="L214" s="45"/>
      <c r="M214" s="223" t="s">
        <v>32</v>
      </c>
      <c r="N214" s="224" t="s">
        <v>47</v>
      </c>
      <c r="O214" s="85"/>
      <c r="P214" s="208">
        <f>O214*H214</f>
        <v>0</v>
      </c>
      <c r="Q214" s="208">
        <v>0</v>
      </c>
      <c r="R214" s="208">
        <f>Q214*H214</f>
        <v>0</v>
      </c>
      <c r="S214" s="208">
        <v>0</v>
      </c>
      <c r="T214" s="20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0" t="s">
        <v>220</v>
      </c>
      <c r="AT214" s="210" t="s">
        <v>627</v>
      </c>
      <c r="AU214" s="210" t="s">
        <v>76</v>
      </c>
      <c r="AY214" s="17" t="s">
        <v>206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17" t="s">
        <v>83</v>
      </c>
      <c r="BK214" s="211">
        <f>ROUND(I214*H214,2)</f>
        <v>0</v>
      </c>
      <c r="BL214" s="17" t="s">
        <v>220</v>
      </c>
      <c r="BM214" s="210" t="s">
        <v>2286</v>
      </c>
    </row>
    <row r="215" s="2" customFormat="1" ht="24" customHeight="1">
      <c r="A215" s="39"/>
      <c r="B215" s="40"/>
      <c r="C215" s="216" t="s">
        <v>727</v>
      </c>
      <c r="D215" s="216" t="s">
        <v>627</v>
      </c>
      <c r="E215" s="217" t="s">
        <v>752</v>
      </c>
      <c r="F215" s="218" t="s">
        <v>753</v>
      </c>
      <c r="G215" s="219" t="s">
        <v>204</v>
      </c>
      <c r="H215" s="220">
        <v>2</v>
      </c>
      <c r="I215" s="221"/>
      <c r="J215" s="222">
        <f>ROUND(I215*H215,2)</f>
        <v>0</v>
      </c>
      <c r="K215" s="218" t="s">
        <v>212</v>
      </c>
      <c r="L215" s="45"/>
      <c r="M215" s="223" t="s">
        <v>32</v>
      </c>
      <c r="N215" s="224" t="s">
        <v>47</v>
      </c>
      <c r="O215" s="85"/>
      <c r="P215" s="208">
        <f>O215*H215</f>
        <v>0</v>
      </c>
      <c r="Q215" s="208">
        <v>0</v>
      </c>
      <c r="R215" s="208">
        <f>Q215*H215</f>
        <v>0</v>
      </c>
      <c r="S215" s="208">
        <v>0</v>
      </c>
      <c r="T215" s="20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0" t="s">
        <v>220</v>
      </c>
      <c r="AT215" s="210" t="s">
        <v>627</v>
      </c>
      <c r="AU215" s="210" t="s">
        <v>76</v>
      </c>
      <c r="AY215" s="17" t="s">
        <v>206</v>
      </c>
      <c r="BE215" s="211">
        <f>IF(N215="základní",J215,0)</f>
        <v>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17" t="s">
        <v>83</v>
      </c>
      <c r="BK215" s="211">
        <f>ROUND(I215*H215,2)</f>
        <v>0</v>
      </c>
      <c r="BL215" s="17" t="s">
        <v>220</v>
      </c>
      <c r="BM215" s="210" t="s">
        <v>2287</v>
      </c>
    </row>
    <row r="216" s="2" customFormat="1" ht="24" customHeight="1">
      <c r="A216" s="39"/>
      <c r="B216" s="40"/>
      <c r="C216" s="216" t="s">
        <v>731</v>
      </c>
      <c r="D216" s="216" t="s">
        <v>627</v>
      </c>
      <c r="E216" s="217" t="s">
        <v>969</v>
      </c>
      <c r="F216" s="218" t="s">
        <v>970</v>
      </c>
      <c r="G216" s="219" t="s">
        <v>204</v>
      </c>
      <c r="H216" s="220">
        <v>3</v>
      </c>
      <c r="I216" s="221"/>
      <c r="J216" s="222">
        <f>ROUND(I216*H216,2)</f>
        <v>0</v>
      </c>
      <c r="K216" s="218" t="s">
        <v>212</v>
      </c>
      <c r="L216" s="45"/>
      <c r="M216" s="223" t="s">
        <v>32</v>
      </c>
      <c r="N216" s="224" t="s">
        <v>47</v>
      </c>
      <c r="O216" s="85"/>
      <c r="P216" s="208">
        <f>O216*H216</f>
        <v>0</v>
      </c>
      <c r="Q216" s="208">
        <v>0</v>
      </c>
      <c r="R216" s="208">
        <f>Q216*H216</f>
        <v>0</v>
      </c>
      <c r="S216" s="208">
        <v>0</v>
      </c>
      <c r="T216" s="20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0" t="s">
        <v>220</v>
      </c>
      <c r="AT216" s="210" t="s">
        <v>627</v>
      </c>
      <c r="AU216" s="210" t="s">
        <v>76</v>
      </c>
      <c r="AY216" s="17" t="s">
        <v>206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17" t="s">
        <v>83</v>
      </c>
      <c r="BK216" s="211">
        <f>ROUND(I216*H216,2)</f>
        <v>0</v>
      </c>
      <c r="BL216" s="17" t="s">
        <v>220</v>
      </c>
      <c r="BM216" s="210" t="s">
        <v>2288</v>
      </c>
    </row>
    <row r="217" s="2" customFormat="1" ht="36" customHeight="1">
      <c r="A217" s="39"/>
      <c r="B217" s="40"/>
      <c r="C217" s="216" t="s">
        <v>735</v>
      </c>
      <c r="D217" s="216" t="s">
        <v>627</v>
      </c>
      <c r="E217" s="217" t="s">
        <v>782</v>
      </c>
      <c r="F217" s="218" t="s">
        <v>783</v>
      </c>
      <c r="G217" s="219" t="s">
        <v>204</v>
      </c>
      <c r="H217" s="220">
        <v>1</v>
      </c>
      <c r="I217" s="221"/>
      <c r="J217" s="222">
        <f>ROUND(I217*H217,2)</f>
        <v>0</v>
      </c>
      <c r="K217" s="218" t="s">
        <v>212</v>
      </c>
      <c r="L217" s="45"/>
      <c r="M217" s="223" t="s">
        <v>32</v>
      </c>
      <c r="N217" s="224" t="s">
        <v>47</v>
      </c>
      <c r="O217" s="85"/>
      <c r="P217" s="208">
        <f>O217*H217</f>
        <v>0</v>
      </c>
      <c r="Q217" s="208">
        <v>0</v>
      </c>
      <c r="R217" s="208">
        <f>Q217*H217</f>
        <v>0</v>
      </c>
      <c r="S217" s="208">
        <v>0</v>
      </c>
      <c r="T217" s="20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0" t="s">
        <v>220</v>
      </c>
      <c r="AT217" s="210" t="s">
        <v>627</v>
      </c>
      <c r="AU217" s="210" t="s">
        <v>76</v>
      </c>
      <c r="AY217" s="17" t="s">
        <v>206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17" t="s">
        <v>83</v>
      </c>
      <c r="BK217" s="211">
        <f>ROUND(I217*H217,2)</f>
        <v>0</v>
      </c>
      <c r="BL217" s="17" t="s">
        <v>220</v>
      </c>
      <c r="BM217" s="210" t="s">
        <v>2289</v>
      </c>
    </row>
    <row r="218" s="2" customFormat="1" ht="48" customHeight="1">
      <c r="A218" s="39"/>
      <c r="B218" s="40"/>
      <c r="C218" s="216" t="s">
        <v>739</v>
      </c>
      <c r="D218" s="216" t="s">
        <v>627</v>
      </c>
      <c r="E218" s="217" t="s">
        <v>786</v>
      </c>
      <c r="F218" s="218" t="s">
        <v>787</v>
      </c>
      <c r="G218" s="219" t="s">
        <v>239</v>
      </c>
      <c r="H218" s="220">
        <v>1875</v>
      </c>
      <c r="I218" s="221"/>
      <c r="J218" s="222">
        <f>ROUND(I218*H218,2)</f>
        <v>0</v>
      </c>
      <c r="K218" s="218" t="s">
        <v>212</v>
      </c>
      <c r="L218" s="45"/>
      <c r="M218" s="223" t="s">
        <v>32</v>
      </c>
      <c r="N218" s="224" t="s">
        <v>47</v>
      </c>
      <c r="O218" s="85"/>
      <c r="P218" s="208">
        <f>O218*H218</f>
        <v>0</v>
      </c>
      <c r="Q218" s="208">
        <v>0</v>
      </c>
      <c r="R218" s="208">
        <f>Q218*H218</f>
        <v>0</v>
      </c>
      <c r="S218" s="208">
        <v>0</v>
      </c>
      <c r="T218" s="20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10" t="s">
        <v>220</v>
      </c>
      <c r="AT218" s="210" t="s">
        <v>627</v>
      </c>
      <c r="AU218" s="210" t="s">
        <v>76</v>
      </c>
      <c r="AY218" s="17" t="s">
        <v>206</v>
      </c>
      <c r="BE218" s="211">
        <f>IF(N218="základní",J218,0)</f>
        <v>0</v>
      </c>
      <c r="BF218" s="211">
        <f>IF(N218="snížená",J218,0)</f>
        <v>0</v>
      </c>
      <c r="BG218" s="211">
        <f>IF(N218="zákl. přenesená",J218,0)</f>
        <v>0</v>
      </c>
      <c r="BH218" s="211">
        <f>IF(N218="sníž. přenesená",J218,0)</f>
        <v>0</v>
      </c>
      <c r="BI218" s="211">
        <f>IF(N218="nulová",J218,0)</f>
        <v>0</v>
      </c>
      <c r="BJ218" s="17" t="s">
        <v>83</v>
      </c>
      <c r="BK218" s="211">
        <f>ROUND(I218*H218,2)</f>
        <v>0</v>
      </c>
      <c r="BL218" s="17" t="s">
        <v>220</v>
      </c>
      <c r="BM218" s="210" t="s">
        <v>2290</v>
      </c>
    </row>
    <row r="219" s="2" customFormat="1" ht="48" customHeight="1">
      <c r="A219" s="39"/>
      <c r="B219" s="40"/>
      <c r="C219" s="216" t="s">
        <v>743</v>
      </c>
      <c r="D219" s="216" t="s">
        <v>627</v>
      </c>
      <c r="E219" s="217" t="s">
        <v>790</v>
      </c>
      <c r="F219" s="218" t="s">
        <v>791</v>
      </c>
      <c r="G219" s="219" t="s">
        <v>239</v>
      </c>
      <c r="H219" s="220">
        <v>130</v>
      </c>
      <c r="I219" s="221"/>
      <c r="J219" s="222">
        <f>ROUND(I219*H219,2)</f>
        <v>0</v>
      </c>
      <c r="K219" s="218" t="s">
        <v>212</v>
      </c>
      <c r="L219" s="45"/>
      <c r="M219" s="223" t="s">
        <v>32</v>
      </c>
      <c r="N219" s="224" t="s">
        <v>47</v>
      </c>
      <c r="O219" s="85"/>
      <c r="P219" s="208">
        <f>O219*H219</f>
        <v>0</v>
      </c>
      <c r="Q219" s="208">
        <v>0</v>
      </c>
      <c r="R219" s="208">
        <f>Q219*H219</f>
        <v>0</v>
      </c>
      <c r="S219" s="208">
        <v>0</v>
      </c>
      <c r="T219" s="20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0" t="s">
        <v>220</v>
      </c>
      <c r="AT219" s="210" t="s">
        <v>627</v>
      </c>
      <c r="AU219" s="210" t="s">
        <v>76</v>
      </c>
      <c r="AY219" s="17" t="s">
        <v>206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17" t="s">
        <v>83</v>
      </c>
      <c r="BK219" s="211">
        <f>ROUND(I219*H219,2)</f>
        <v>0</v>
      </c>
      <c r="BL219" s="17" t="s">
        <v>220</v>
      </c>
      <c r="BM219" s="210" t="s">
        <v>2291</v>
      </c>
    </row>
    <row r="220" s="2" customFormat="1" ht="48" customHeight="1">
      <c r="A220" s="39"/>
      <c r="B220" s="40"/>
      <c r="C220" s="216" t="s">
        <v>747</v>
      </c>
      <c r="D220" s="216" t="s">
        <v>627</v>
      </c>
      <c r="E220" s="217" t="s">
        <v>794</v>
      </c>
      <c r="F220" s="218" t="s">
        <v>795</v>
      </c>
      <c r="G220" s="219" t="s">
        <v>239</v>
      </c>
      <c r="H220" s="220">
        <v>20</v>
      </c>
      <c r="I220" s="221"/>
      <c r="J220" s="222">
        <f>ROUND(I220*H220,2)</f>
        <v>0</v>
      </c>
      <c r="K220" s="218" t="s">
        <v>212</v>
      </c>
      <c r="L220" s="45"/>
      <c r="M220" s="223" t="s">
        <v>32</v>
      </c>
      <c r="N220" s="224" t="s">
        <v>47</v>
      </c>
      <c r="O220" s="85"/>
      <c r="P220" s="208">
        <f>O220*H220</f>
        <v>0</v>
      </c>
      <c r="Q220" s="208">
        <v>0</v>
      </c>
      <c r="R220" s="208">
        <f>Q220*H220</f>
        <v>0</v>
      </c>
      <c r="S220" s="208">
        <v>0</v>
      </c>
      <c r="T220" s="209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0" t="s">
        <v>220</v>
      </c>
      <c r="AT220" s="210" t="s">
        <v>627</v>
      </c>
      <c r="AU220" s="210" t="s">
        <v>76</v>
      </c>
      <c r="AY220" s="17" t="s">
        <v>206</v>
      </c>
      <c r="BE220" s="211">
        <f>IF(N220="základní",J220,0)</f>
        <v>0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17" t="s">
        <v>83</v>
      </c>
      <c r="BK220" s="211">
        <f>ROUND(I220*H220,2)</f>
        <v>0</v>
      </c>
      <c r="BL220" s="17" t="s">
        <v>220</v>
      </c>
      <c r="BM220" s="210" t="s">
        <v>2292</v>
      </c>
    </row>
    <row r="221" s="2" customFormat="1" ht="36" customHeight="1">
      <c r="A221" s="39"/>
      <c r="B221" s="40"/>
      <c r="C221" s="216" t="s">
        <v>751</v>
      </c>
      <c r="D221" s="216" t="s">
        <v>627</v>
      </c>
      <c r="E221" s="217" t="s">
        <v>798</v>
      </c>
      <c r="F221" s="218" t="s">
        <v>799</v>
      </c>
      <c r="G221" s="219" t="s">
        <v>204</v>
      </c>
      <c r="H221" s="220">
        <v>5</v>
      </c>
      <c r="I221" s="221"/>
      <c r="J221" s="222">
        <f>ROUND(I221*H221,2)</f>
        <v>0</v>
      </c>
      <c r="K221" s="218" t="s">
        <v>212</v>
      </c>
      <c r="L221" s="45"/>
      <c r="M221" s="223" t="s">
        <v>32</v>
      </c>
      <c r="N221" s="224" t="s">
        <v>47</v>
      </c>
      <c r="O221" s="85"/>
      <c r="P221" s="208">
        <f>O221*H221</f>
        <v>0</v>
      </c>
      <c r="Q221" s="208">
        <v>0</v>
      </c>
      <c r="R221" s="208">
        <f>Q221*H221</f>
        <v>0</v>
      </c>
      <c r="S221" s="208">
        <v>0</v>
      </c>
      <c r="T221" s="20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10" t="s">
        <v>220</v>
      </c>
      <c r="AT221" s="210" t="s">
        <v>627</v>
      </c>
      <c r="AU221" s="210" t="s">
        <v>76</v>
      </c>
      <c r="AY221" s="17" t="s">
        <v>206</v>
      </c>
      <c r="BE221" s="211">
        <f>IF(N221="základní",J221,0)</f>
        <v>0</v>
      </c>
      <c r="BF221" s="211">
        <f>IF(N221="snížená",J221,0)</f>
        <v>0</v>
      </c>
      <c r="BG221" s="211">
        <f>IF(N221="zákl. přenesená",J221,0)</f>
        <v>0</v>
      </c>
      <c r="BH221" s="211">
        <f>IF(N221="sníž. přenesená",J221,0)</f>
        <v>0</v>
      </c>
      <c r="BI221" s="211">
        <f>IF(N221="nulová",J221,0)</f>
        <v>0</v>
      </c>
      <c r="BJ221" s="17" t="s">
        <v>83</v>
      </c>
      <c r="BK221" s="211">
        <f>ROUND(I221*H221,2)</f>
        <v>0</v>
      </c>
      <c r="BL221" s="17" t="s">
        <v>220</v>
      </c>
      <c r="BM221" s="210" t="s">
        <v>2293</v>
      </c>
    </row>
    <row r="222" s="2" customFormat="1" ht="36" customHeight="1">
      <c r="A222" s="39"/>
      <c r="B222" s="40"/>
      <c r="C222" s="216" t="s">
        <v>755</v>
      </c>
      <c r="D222" s="216" t="s">
        <v>627</v>
      </c>
      <c r="E222" s="217" t="s">
        <v>802</v>
      </c>
      <c r="F222" s="218" t="s">
        <v>803</v>
      </c>
      <c r="G222" s="219" t="s">
        <v>204</v>
      </c>
      <c r="H222" s="220">
        <v>4</v>
      </c>
      <c r="I222" s="221"/>
      <c r="J222" s="222">
        <f>ROUND(I222*H222,2)</f>
        <v>0</v>
      </c>
      <c r="K222" s="218" t="s">
        <v>212</v>
      </c>
      <c r="L222" s="45"/>
      <c r="M222" s="223" t="s">
        <v>32</v>
      </c>
      <c r="N222" s="224" t="s">
        <v>47</v>
      </c>
      <c r="O222" s="85"/>
      <c r="P222" s="208">
        <f>O222*H222</f>
        <v>0</v>
      </c>
      <c r="Q222" s="208">
        <v>0</v>
      </c>
      <c r="R222" s="208">
        <f>Q222*H222</f>
        <v>0</v>
      </c>
      <c r="S222" s="208">
        <v>0</v>
      </c>
      <c r="T222" s="20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0" t="s">
        <v>220</v>
      </c>
      <c r="AT222" s="210" t="s">
        <v>627</v>
      </c>
      <c r="AU222" s="210" t="s">
        <v>76</v>
      </c>
      <c r="AY222" s="17" t="s">
        <v>206</v>
      </c>
      <c r="BE222" s="211">
        <f>IF(N222="základní",J222,0)</f>
        <v>0</v>
      </c>
      <c r="BF222" s="211">
        <f>IF(N222="snížená",J222,0)</f>
        <v>0</v>
      </c>
      <c r="BG222" s="211">
        <f>IF(N222="zákl. přenesená",J222,0)</f>
        <v>0</v>
      </c>
      <c r="BH222" s="211">
        <f>IF(N222="sníž. přenesená",J222,0)</f>
        <v>0</v>
      </c>
      <c r="BI222" s="211">
        <f>IF(N222="nulová",J222,0)</f>
        <v>0</v>
      </c>
      <c r="BJ222" s="17" t="s">
        <v>83</v>
      </c>
      <c r="BK222" s="211">
        <f>ROUND(I222*H222,2)</f>
        <v>0</v>
      </c>
      <c r="BL222" s="17" t="s">
        <v>220</v>
      </c>
      <c r="BM222" s="210" t="s">
        <v>2294</v>
      </c>
    </row>
    <row r="223" s="2" customFormat="1" ht="24" customHeight="1">
      <c r="A223" s="39"/>
      <c r="B223" s="40"/>
      <c r="C223" s="216" t="s">
        <v>760</v>
      </c>
      <c r="D223" s="216" t="s">
        <v>627</v>
      </c>
      <c r="E223" s="217" t="s">
        <v>756</v>
      </c>
      <c r="F223" s="218" t="s">
        <v>757</v>
      </c>
      <c r="G223" s="219" t="s">
        <v>758</v>
      </c>
      <c r="H223" s="220">
        <v>8</v>
      </c>
      <c r="I223" s="221"/>
      <c r="J223" s="222">
        <f>ROUND(I223*H223,2)</f>
        <v>0</v>
      </c>
      <c r="K223" s="218" t="s">
        <v>212</v>
      </c>
      <c r="L223" s="45"/>
      <c r="M223" s="223" t="s">
        <v>32</v>
      </c>
      <c r="N223" s="224" t="s">
        <v>47</v>
      </c>
      <c r="O223" s="85"/>
      <c r="P223" s="208">
        <f>O223*H223</f>
        <v>0</v>
      </c>
      <c r="Q223" s="208">
        <v>0</v>
      </c>
      <c r="R223" s="208">
        <f>Q223*H223</f>
        <v>0</v>
      </c>
      <c r="S223" s="208">
        <v>0</v>
      </c>
      <c r="T223" s="20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0" t="s">
        <v>220</v>
      </c>
      <c r="AT223" s="210" t="s">
        <v>627</v>
      </c>
      <c r="AU223" s="210" t="s">
        <v>76</v>
      </c>
      <c r="AY223" s="17" t="s">
        <v>206</v>
      </c>
      <c r="BE223" s="211">
        <f>IF(N223="základní",J223,0)</f>
        <v>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17" t="s">
        <v>83</v>
      </c>
      <c r="BK223" s="211">
        <f>ROUND(I223*H223,2)</f>
        <v>0</v>
      </c>
      <c r="BL223" s="17" t="s">
        <v>220</v>
      </c>
      <c r="BM223" s="210" t="s">
        <v>2295</v>
      </c>
    </row>
    <row r="224" s="2" customFormat="1" ht="24" customHeight="1">
      <c r="A224" s="39"/>
      <c r="B224" s="40"/>
      <c r="C224" s="216" t="s">
        <v>764</v>
      </c>
      <c r="D224" s="216" t="s">
        <v>627</v>
      </c>
      <c r="E224" s="217" t="s">
        <v>761</v>
      </c>
      <c r="F224" s="218" t="s">
        <v>762</v>
      </c>
      <c r="G224" s="219" t="s">
        <v>758</v>
      </c>
      <c r="H224" s="220">
        <v>4</v>
      </c>
      <c r="I224" s="221"/>
      <c r="J224" s="222">
        <f>ROUND(I224*H224,2)</f>
        <v>0</v>
      </c>
      <c r="K224" s="218" t="s">
        <v>212</v>
      </c>
      <c r="L224" s="45"/>
      <c r="M224" s="223" t="s">
        <v>32</v>
      </c>
      <c r="N224" s="224" t="s">
        <v>47</v>
      </c>
      <c r="O224" s="85"/>
      <c r="P224" s="208">
        <f>O224*H224</f>
        <v>0</v>
      </c>
      <c r="Q224" s="208">
        <v>0</v>
      </c>
      <c r="R224" s="208">
        <f>Q224*H224</f>
        <v>0</v>
      </c>
      <c r="S224" s="208">
        <v>0</v>
      </c>
      <c r="T224" s="20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0" t="s">
        <v>220</v>
      </c>
      <c r="AT224" s="210" t="s">
        <v>627</v>
      </c>
      <c r="AU224" s="210" t="s">
        <v>76</v>
      </c>
      <c r="AY224" s="17" t="s">
        <v>206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17" t="s">
        <v>83</v>
      </c>
      <c r="BK224" s="211">
        <f>ROUND(I224*H224,2)</f>
        <v>0</v>
      </c>
      <c r="BL224" s="17" t="s">
        <v>220</v>
      </c>
      <c r="BM224" s="210" t="s">
        <v>2296</v>
      </c>
    </row>
    <row r="225" s="2" customFormat="1" ht="36" customHeight="1">
      <c r="A225" s="39"/>
      <c r="B225" s="40"/>
      <c r="C225" s="216" t="s">
        <v>768</v>
      </c>
      <c r="D225" s="216" t="s">
        <v>627</v>
      </c>
      <c r="E225" s="217" t="s">
        <v>810</v>
      </c>
      <c r="F225" s="218" t="s">
        <v>811</v>
      </c>
      <c r="G225" s="219" t="s">
        <v>204</v>
      </c>
      <c r="H225" s="220">
        <v>3</v>
      </c>
      <c r="I225" s="221"/>
      <c r="J225" s="222">
        <f>ROUND(I225*H225,2)</f>
        <v>0</v>
      </c>
      <c r="K225" s="218" t="s">
        <v>212</v>
      </c>
      <c r="L225" s="45"/>
      <c r="M225" s="223" t="s">
        <v>32</v>
      </c>
      <c r="N225" s="224" t="s">
        <v>47</v>
      </c>
      <c r="O225" s="85"/>
      <c r="P225" s="208">
        <f>O225*H225</f>
        <v>0</v>
      </c>
      <c r="Q225" s="208">
        <v>0</v>
      </c>
      <c r="R225" s="208">
        <f>Q225*H225</f>
        <v>0</v>
      </c>
      <c r="S225" s="208">
        <v>0</v>
      </c>
      <c r="T225" s="20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0" t="s">
        <v>682</v>
      </c>
      <c r="AT225" s="210" t="s">
        <v>627</v>
      </c>
      <c r="AU225" s="210" t="s">
        <v>76</v>
      </c>
      <c r="AY225" s="17" t="s">
        <v>206</v>
      </c>
      <c r="BE225" s="211">
        <f>IF(N225="základní",J225,0)</f>
        <v>0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17" t="s">
        <v>83</v>
      </c>
      <c r="BK225" s="211">
        <f>ROUND(I225*H225,2)</f>
        <v>0</v>
      </c>
      <c r="BL225" s="17" t="s">
        <v>682</v>
      </c>
      <c r="BM225" s="210" t="s">
        <v>2297</v>
      </c>
    </row>
    <row r="226" s="2" customFormat="1" ht="48" customHeight="1">
      <c r="A226" s="39"/>
      <c r="B226" s="40"/>
      <c r="C226" s="216" t="s">
        <v>773</v>
      </c>
      <c r="D226" s="216" t="s">
        <v>627</v>
      </c>
      <c r="E226" s="217" t="s">
        <v>814</v>
      </c>
      <c r="F226" s="218" t="s">
        <v>815</v>
      </c>
      <c r="G226" s="219" t="s">
        <v>204</v>
      </c>
      <c r="H226" s="220">
        <v>4</v>
      </c>
      <c r="I226" s="221"/>
      <c r="J226" s="222">
        <f>ROUND(I226*H226,2)</f>
        <v>0</v>
      </c>
      <c r="K226" s="218" t="s">
        <v>212</v>
      </c>
      <c r="L226" s="45"/>
      <c r="M226" s="223" t="s">
        <v>32</v>
      </c>
      <c r="N226" s="224" t="s">
        <v>47</v>
      </c>
      <c r="O226" s="85"/>
      <c r="P226" s="208">
        <f>O226*H226</f>
        <v>0</v>
      </c>
      <c r="Q226" s="208">
        <v>0</v>
      </c>
      <c r="R226" s="208">
        <f>Q226*H226</f>
        <v>0</v>
      </c>
      <c r="S226" s="208">
        <v>0</v>
      </c>
      <c r="T226" s="20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10" t="s">
        <v>682</v>
      </c>
      <c r="AT226" s="210" t="s">
        <v>627</v>
      </c>
      <c r="AU226" s="210" t="s">
        <v>76</v>
      </c>
      <c r="AY226" s="17" t="s">
        <v>206</v>
      </c>
      <c r="BE226" s="211">
        <f>IF(N226="základní",J226,0)</f>
        <v>0</v>
      </c>
      <c r="BF226" s="211">
        <f>IF(N226="snížená",J226,0)</f>
        <v>0</v>
      </c>
      <c r="BG226" s="211">
        <f>IF(N226="zákl. přenesená",J226,0)</f>
        <v>0</v>
      </c>
      <c r="BH226" s="211">
        <f>IF(N226="sníž. přenesená",J226,0)</f>
        <v>0</v>
      </c>
      <c r="BI226" s="211">
        <f>IF(N226="nulová",J226,0)</f>
        <v>0</v>
      </c>
      <c r="BJ226" s="17" t="s">
        <v>83</v>
      </c>
      <c r="BK226" s="211">
        <f>ROUND(I226*H226,2)</f>
        <v>0</v>
      </c>
      <c r="BL226" s="17" t="s">
        <v>682</v>
      </c>
      <c r="BM226" s="210" t="s">
        <v>2298</v>
      </c>
    </row>
    <row r="227" s="2" customFormat="1" ht="48" customHeight="1">
      <c r="A227" s="39"/>
      <c r="B227" s="40"/>
      <c r="C227" s="216" t="s">
        <v>777</v>
      </c>
      <c r="D227" s="216" t="s">
        <v>627</v>
      </c>
      <c r="E227" s="217" t="s">
        <v>818</v>
      </c>
      <c r="F227" s="218" t="s">
        <v>819</v>
      </c>
      <c r="G227" s="219" t="s">
        <v>204</v>
      </c>
      <c r="H227" s="220">
        <v>2</v>
      </c>
      <c r="I227" s="221"/>
      <c r="J227" s="222">
        <f>ROUND(I227*H227,2)</f>
        <v>0</v>
      </c>
      <c r="K227" s="218" t="s">
        <v>212</v>
      </c>
      <c r="L227" s="45"/>
      <c r="M227" s="223" t="s">
        <v>32</v>
      </c>
      <c r="N227" s="224" t="s">
        <v>47</v>
      </c>
      <c r="O227" s="85"/>
      <c r="P227" s="208">
        <f>O227*H227</f>
        <v>0</v>
      </c>
      <c r="Q227" s="208">
        <v>0</v>
      </c>
      <c r="R227" s="208">
        <f>Q227*H227</f>
        <v>0</v>
      </c>
      <c r="S227" s="208">
        <v>0</v>
      </c>
      <c r="T227" s="20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0" t="s">
        <v>682</v>
      </c>
      <c r="AT227" s="210" t="s">
        <v>627</v>
      </c>
      <c r="AU227" s="210" t="s">
        <v>76</v>
      </c>
      <c r="AY227" s="17" t="s">
        <v>206</v>
      </c>
      <c r="BE227" s="211">
        <f>IF(N227="základní",J227,0)</f>
        <v>0</v>
      </c>
      <c r="BF227" s="211">
        <f>IF(N227="snížená",J227,0)</f>
        <v>0</v>
      </c>
      <c r="BG227" s="211">
        <f>IF(N227="zákl. přenesená",J227,0)</f>
        <v>0</v>
      </c>
      <c r="BH227" s="211">
        <f>IF(N227="sníž. přenesená",J227,0)</f>
        <v>0</v>
      </c>
      <c r="BI227" s="211">
        <f>IF(N227="nulová",J227,0)</f>
        <v>0</v>
      </c>
      <c r="BJ227" s="17" t="s">
        <v>83</v>
      </c>
      <c r="BK227" s="211">
        <f>ROUND(I227*H227,2)</f>
        <v>0</v>
      </c>
      <c r="BL227" s="17" t="s">
        <v>682</v>
      </c>
      <c r="BM227" s="210" t="s">
        <v>2299</v>
      </c>
    </row>
    <row r="228" s="2" customFormat="1" ht="48" customHeight="1">
      <c r="A228" s="39"/>
      <c r="B228" s="40"/>
      <c r="C228" s="216" t="s">
        <v>781</v>
      </c>
      <c r="D228" s="216" t="s">
        <v>627</v>
      </c>
      <c r="E228" s="217" t="s">
        <v>822</v>
      </c>
      <c r="F228" s="218" t="s">
        <v>823</v>
      </c>
      <c r="G228" s="219" t="s">
        <v>204</v>
      </c>
      <c r="H228" s="220">
        <v>6</v>
      </c>
      <c r="I228" s="221"/>
      <c r="J228" s="222">
        <f>ROUND(I228*H228,2)</f>
        <v>0</v>
      </c>
      <c r="K228" s="218" t="s">
        <v>212</v>
      </c>
      <c r="L228" s="45"/>
      <c r="M228" s="223" t="s">
        <v>32</v>
      </c>
      <c r="N228" s="224" t="s">
        <v>47</v>
      </c>
      <c r="O228" s="85"/>
      <c r="P228" s="208">
        <f>O228*H228</f>
        <v>0</v>
      </c>
      <c r="Q228" s="208">
        <v>0</v>
      </c>
      <c r="R228" s="208">
        <f>Q228*H228</f>
        <v>0</v>
      </c>
      <c r="S228" s="208">
        <v>0</v>
      </c>
      <c r="T228" s="20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0" t="s">
        <v>83</v>
      </c>
      <c r="AT228" s="210" t="s">
        <v>627</v>
      </c>
      <c r="AU228" s="210" t="s">
        <v>76</v>
      </c>
      <c r="AY228" s="17" t="s">
        <v>206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17" t="s">
        <v>83</v>
      </c>
      <c r="BK228" s="211">
        <f>ROUND(I228*H228,2)</f>
        <v>0</v>
      </c>
      <c r="BL228" s="17" t="s">
        <v>83</v>
      </c>
      <c r="BM228" s="210" t="s">
        <v>2300</v>
      </c>
    </row>
    <row r="229" s="2" customFormat="1" ht="48" customHeight="1">
      <c r="A229" s="39"/>
      <c r="B229" s="40"/>
      <c r="C229" s="216" t="s">
        <v>785</v>
      </c>
      <c r="D229" s="216" t="s">
        <v>627</v>
      </c>
      <c r="E229" s="217" t="s">
        <v>1295</v>
      </c>
      <c r="F229" s="218" t="s">
        <v>1296</v>
      </c>
      <c r="G229" s="219" t="s">
        <v>204</v>
      </c>
      <c r="H229" s="220">
        <v>2</v>
      </c>
      <c r="I229" s="221"/>
      <c r="J229" s="222">
        <f>ROUND(I229*H229,2)</f>
        <v>0</v>
      </c>
      <c r="K229" s="218" t="s">
        <v>212</v>
      </c>
      <c r="L229" s="45"/>
      <c r="M229" s="223" t="s">
        <v>32</v>
      </c>
      <c r="N229" s="224" t="s">
        <v>47</v>
      </c>
      <c r="O229" s="85"/>
      <c r="P229" s="208">
        <f>O229*H229</f>
        <v>0</v>
      </c>
      <c r="Q229" s="208">
        <v>0</v>
      </c>
      <c r="R229" s="208">
        <f>Q229*H229</f>
        <v>0</v>
      </c>
      <c r="S229" s="208">
        <v>0</v>
      </c>
      <c r="T229" s="20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0" t="s">
        <v>682</v>
      </c>
      <c r="AT229" s="210" t="s">
        <v>627</v>
      </c>
      <c r="AU229" s="210" t="s">
        <v>76</v>
      </c>
      <c r="AY229" s="17" t="s">
        <v>206</v>
      </c>
      <c r="BE229" s="211">
        <f>IF(N229="základní",J229,0)</f>
        <v>0</v>
      </c>
      <c r="BF229" s="211">
        <f>IF(N229="snížená",J229,0)</f>
        <v>0</v>
      </c>
      <c r="BG229" s="211">
        <f>IF(N229="zákl. přenesená",J229,0)</f>
        <v>0</v>
      </c>
      <c r="BH229" s="211">
        <f>IF(N229="sníž. přenesená",J229,0)</f>
        <v>0</v>
      </c>
      <c r="BI229" s="211">
        <f>IF(N229="nulová",J229,0)</f>
        <v>0</v>
      </c>
      <c r="BJ229" s="17" t="s">
        <v>83</v>
      </c>
      <c r="BK229" s="211">
        <f>ROUND(I229*H229,2)</f>
        <v>0</v>
      </c>
      <c r="BL229" s="17" t="s">
        <v>682</v>
      </c>
      <c r="BM229" s="210" t="s">
        <v>2301</v>
      </c>
    </row>
    <row r="230" s="2" customFormat="1" ht="24" customHeight="1">
      <c r="A230" s="39"/>
      <c r="B230" s="40"/>
      <c r="C230" s="216" t="s">
        <v>789</v>
      </c>
      <c r="D230" s="216" t="s">
        <v>627</v>
      </c>
      <c r="E230" s="217" t="s">
        <v>834</v>
      </c>
      <c r="F230" s="218" t="s">
        <v>835</v>
      </c>
      <c r="G230" s="219" t="s">
        <v>204</v>
      </c>
      <c r="H230" s="220">
        <v>2</v>
      </c>
      <c r="I230" s="221"/>
      <c r="J230" s="222">
        <f>ROUND(I230*H230,2)</f>
        <v>0</v>
      </c>
      <c r="K230" s="218" t="s">
        <v>212</v>
      </c>
      <c r="L230" s="45"/>
      <c r="M230" s="223" t="s">
        <v>32</v>
      </c>
      <c r="N230" s="224" t="s">
        <v>47</v>
      </c>
      <c r="O230" s="85"/>
      <c r="P230" s="208">
        <f>O230*H230</f>
        <v>0</v>
      </c>
      <c r="Q230" s="208">
        <v>0</v>
      </c>
      <c r="R230" s="208">
        <f>Q230*H230</f>
        <v>0</v>
      </c>
      <c r="S230" s="208">
        <v>0</v>
      </c>
      <c r="T230" s="20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0" t="s">
        <v>83</v>
      </c>
      <c r="AT230" s="210" t="s">
        <v>627</v>
      </c>
      <c r="AU230" s="210" t="s">
        <v>76</v>
      </c>
      <c r="AY230" s="17" t="s">
        <v>206</v>
      </c>
      <c r="BE230" s="211">
        <f>IF(N230="základní",J230,0)</f>
        <v>0</v>
      </c>
      <c r="BF230" s="211">
        <f>IF(N230="snížená",J230,0)</f>
        <v>0</v>
      </c>
      <c r="BG230" s="211">
        <f>IF(N230="zákl. přenesená",J230,0)</f>
        <v>0</v>
      </c>
      <c r="BH230" s="211">
        <f>IF(N230="sníž. přenesená",J230,0)</f>
        <v>0</v>
      </c>
      <c r="BI230" s="211">
        <f>IF(N230="nulová",J230,0)</f>
        <v>0</v>
      </c>
      <c r="BJ230" s="17" t="s">
        <v>83</v>
      </c>
      <c r="BK230" s="211">
        <f>ROUND(I230*H230,2)</f>
        <v>0</v>
      </c>
      <c r="BL230" s="17" t="s">
        <v>83</v>
      </c>
      <c r="BM230" s="210" t="s">
        <v>2302</v>
      </c>
    </row>
    <row r="231" s="2" customFormat="1" ht="24" customHeight="1">
      <c r="A231" s="39"/>
      <c r="B231" s="40"/>
      <c r="C231" s="216" t="s">
        <v>793</v>
      </c>
      <c r="D231" s="216" t="s">
        <v>627</v>
      </c>
      <c r="E231" s="217" t="s">
        <v>765</v>
      </c>
      <c r="F231" s="218" t="s">
        <v>766</v>
      </c>
      <c r="G231" s="219" t="s">
        <v>204</v>
      </c>
      <c r="H231" s="220">
        <v>2</v>
      </c>
      <c r="I231" s="221"/>
      <c r="J231" s="222">
        <f>ROUND(I231*H231,2)</f>
        <v>0</v>
      </c>
      <c r="K231" s="218" t="s">
        <v>212</v>
      </c>
      <c r="L231" s="45"/>
      <c r="M231" s="223" t="s">
        <v>32</v>
      </c>
      <c r="N231" s="224" t="s">
        <v>47</v>
      </c>
      <c r="O231" s="85"/>
      <c r="P231" s="208">
        <f>O231*H231</f>
        <v>0</v>
      </c>
      <c r="Q231" s="208">
        <v>0</v>
      </c>
      <c r="R231" s="208">
        <f>Q231*H231</f>
        <v>0</v>
      </c>
      <c r="S231" s="208">
        <v>0</v>
      </c>
      <c r="T231" s="20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0" t="s">
        <v>682</v>
      </c>
      <c r="AT231" s="210" t="s">
        <v>627</v>
      </c>
      <c r="AU231" s="210" t="s">
        <v>76</v>
      </c>
      <c r="AY231" s="17" t="s">
        <v>206</v>
      </c>
      <c r="BE231" s="211">
        <f>IF(N231="základní",J231,0)</f>
        <v>0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17" t="s">
        <v>83</v>
      </c>
      <c r="BK231" s="211">
        <f>ROUND(I231*H231,2)</f>
        <v>0</v>
      </c>
      <c r="BL231" s="17" t="s">
        <v>682</v>
      </c>
      <c r="BM231" s="210" t="s">
        <v>2303</v>
      </c>
    </row>
    <row r="232" s="2" customFormat="1" ht="36" customHeight="1">
      <c r="A232" s="39"/>
      <c r="B232" s="40"/>
      <c r="C232" s="216" t="s">
        <v>797</v>
      </c>
      <c r="D232" s="216" t="s">
        <v>627</v>
      </c>
      <c r="E232" s="217" t="s">
        <v>838</v>
      </c>
      <c r="F232" s="218" t="s">
        <v>839</v>
      </c>
      <c r="G232" s="219" t="s">
        <v>204</v>
      </c>
      <c r="H232" s="220">
        <v>1</v>
      </c>
      <c r="I232" s="221"/>
      <c r="J232" s="222">
        <f>ROUND(I232*H232,2)</f>
        <v>0</v>
      </c>
      <c r="K232" s="218" t="s">
        <v>212</v>
      </c>
      <c r="L232" s="45"/>
      <c r="M232" s="223" t="s">
        <v>32</v>
      </c>
      <c r="N232" s="224" t="s">
        <v>47</v>
      </c>
      <c r="O232" s="85"/>
      <c r="P232" s="208">
        <f>O232*H232</f>
        <v>0</v>
      </c>
      <c r="Q232" s="208">
        <v>0</v>
      </c>
      <c r="R232" s="208">
        <f>Q232*H232</f>
        <v>0</v>
      </c>
      <c r="S232" s="208">
        <v>0</v>
      </c>
      <c r="T232" s="209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0" t="s">
        <v>840</v>
      </c>
      <c r="AT232" s="210" t="s">
        <v>627</v>
      </c>
      <c r="AU232" s="210" t="s">
        <v>76</v>
      </c>
      <c r="AY232" s="17" t="s">
        <v>206</v>
      </c>
      <c r="BE232" s="211">
        <f>IF(N232="základní",J232,0)</f>
        <v>0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17" t="s">
        <v>83</v>
      </c>
      <c r="BK232" s="211">
        <f>ROUND(I232*H232,2)</f>
        <v>0</v>
      </c>
      <c r="BL232" s="17" t="s">
        <v>840</v>
      </c>
      <c r="BM232" s="210" t="s">
        <v>2304</v>
      </c>
    </row>
    <row r="233" s="2" customFormat="1" ht="24" customHeight="1">
      <c r="A233" s="39"/>
      <c r="B233" s="40"/>
      <c r="C233" s="216" t="s">
        <v>801</v>
      </c>
      <c r="D233" s="216" t="s">
        <v>627</v>
      </c>
      <c r="E233" s="217" t="s">
        <v>843</v>
      </c>
      <c r="F233" s="218" t="s">
        <v>844</v>
      </c>
      <c r="G233" s="219" t="s">
        <v>204</v>
      </c>
      <c r="H233" s="220">
        <v>1</v>
      </c>
      <c r="I233" s="221"/>
      <c r="J233" s="222">
        <f>ROUND(I233*H233,2)</f>
        <v>0</v>
      </c>
      <c r="K233" s="218" t="s">
        <v>212</v>
      </c>
      <c r="L233" s="45"/>
      <c r="M233" s="223" t="s">
        <v>32</v>
      </c>
      <c r="N233" s="224" t="s">
        <v>47</v>
      </c>
      <c r="O233" s="85"/>
      <c r="P233" s="208">
        <f>O233*H233</f>
        <v>0</v>
      </c>
      <c r="Q233" s="208">
        <v>0</v>
      </c>
      <c r="R233" s="208">
        <f>Q233*H233</f>
        <v>0</v>
      </c>
      <c r="S233" s="208">
        <v>0</v>
      </c>
      <c r="T233" s="20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0" t="s">
        <v>840</v>
      </c>
      <c r="AT233" s="210" t="s">
        <v>627</v>
      </c>
      <c r="AU233" s="210" t="s">
        <v>76</v>
      </c>
      <c r="AY233" s="17" t="s">
        <v>206</v>
      </c>
      <c r="BE233" s="211">
        <f>IF(N233="základní",J233,0)</f>
        <v>0</v>
      </c>
      <c r="BF233" s="211">
        <f>IF(N233="snížená",J233,0)</f>
        <v>0</v>
      </c>
      <c r="BG233" s="211">
        <f>IF(N233="zákl. přenesená",J233,0)</f>
        <v>0</v>
      </c>
      <c r="BH233" s="211">
        <f>IF(N233="sníž. přenesená",J233,0)</f>
        <v>0</v>
      </c>
      <c r="BI233" s="211">
        <f>IF(N233="nulová",J233,0)</f>
        <v>0</v>
      </c>
      <c r="BJ233" s="17" t="s">
        <v>83</v>
      </c>
      <c r="BK233" s="211">
        <f>ROUND(I233*H233,2)</f>
        <v>0</v>
      </c>
      <c r="BL233" s="17" t="s">
        <v>840</v>
      </c>
      <c r="BM233" s="210" t="s">
        <v>2305</v>
      </c>
    </row>
    <row r="234" s="2" customFormat="1" ht="24" customHeight="1">
      <c r="A234" s="39"/>
      <c r="B234" s="40"/>
      <c r="C234" s="216" t="s">
        <v>805</v>
      </c>
      <c r="D234" s="216" t="s">
        <v>627</v>
      </c>
      <c r="E234" s="217" t="s">
        <v>847</v>
      </c>
      <c r="F234" s="218" t="s">
        <v>848</v>
      </c>
      <c r="G234" s="219" t="s">
        <v>204</v>
      </c>
      <c r="H234" s="220">
        <v>1</v>
      </c>
      <c r="I234" s="221"/>
      <c r="J234" s="222">
        <f>ROUND(I234*H234,2)</f>
        <v>0</v>
      </c>
      <c r="K234" s="218" t="s">
        <v>212</v>
      </c>
      <c r="L234" s="45"/>
      <c r="M234" s="223" t="s">
        <v>32</v>
      </c>
      <c r="N234" s="224" t="s">
        <v>47</v>
      </c>
      <c r="O234" s="85"/>
      <c r="P234" s="208">
        <f>O234*H234</f>
        <v>0</v>
      </c>
      <c r="Q234" s="208">
        <v>0</v>
      </c>
      <c r="R234" s="208">
        <f>Q234*H234</f>
        <v>0</v>
      </c>
      <c r="S234" s="208">
        <v>0</v>
      </c>
      <c r="T234" s="20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0" t="s">
        <v>840</v>
      </c>
      <c r="AT234" s="210" t="s">
        <v>627</v>
      </c>
      <c r="AU234" s="210" t="s">
        <v>76</v>
      </c>
      <c r="AY234" s="17" t="s">
        <v>206</v>
      </c>
      <c r="BE234" s="211">
        <f>IF(N234="základní",J234,0)</f>
        <v>0</v>
      </c>
      <c r="BF234" s="211">
        <f>IF(N234="snížená",J234,0)</f>
        <v>0</v>
      </c>
      <c r="BG234" s="211">
        <f>IF(N234="zákl. přenesená",J234,0)</f>
        <v>0</v>
      </c>
      <c r="BH234" s="211">
        <f>IF(N234="sníž. přenesená",J234,0)</f>
        <v>0</v>
      </c>
      <c r="BI234" s="211">
        <f>IF(N234="nulová",J234,0)</f>
        <v>0</v>
      </c>
      <c r="BJ234" s="17" t="s">
        <v>83</v>
      </c>
      <c r="BK234" s="211">
        <f>ROUND(I234*H234,2)</f>
        <v>0</v>
      </c>
      <c r="BL234" s="17" t="s">
        <v>840</v>
      </c>
      <c r="BM234" s="210" t="s">
        <v>2306</v>
      </c>
    </row>
    <row r="235" s="2" customFormat="1" ht="48" customHeight="1">
      <c r="A235" s="39"/>
      <c r="B235" s="40"/>
      <c r="C235" s="216" t="s">
        <v>809</v>
      </c>
      <c r="D235" s="216" t="s">
        <v>627</v>
      </c>
      <c r="E235" s="217" t="s">
        <v>851</v>
      </c>
      <c r="F235" s="218" t="s">
        <v>852</v>
      </c>
      <c r="G235" s="219" t="s">
        <v>204</v>
      </c>
      <c r="H235" s="220">
        <v>2</v>
      </c>
      <c r="I235" s="221"/>
      <c r="J235" s="222">
        <f>ROUND(I235*H235,2)</f>
        <v>0</v>
      </c>
      <c r="K235" s="218" t="s">
        <v>212</v>
      </c>
      <c r="L235" s="45"/>
      <c r="M235" s="223" t="s">
        <v>32</v>
      </c>
      <c r="N235" s="224" t="s">
        <v>47</v>
      </c>
      <c r="O235" s="85"/>
      <c r="P235" s="208">
        <f>O235*H235</f>
        <v>0</v>
      </c>
      <c r="Q235" s="208">
        <v>0</v>
      </c>
      <c r="R235" s="208">
        <f>Q235*H235</f>
        <v>0</v>
      </c>
      <c r="S235" s="208">
        <v>0</v>
      </c>
      <c r="T235" s="20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10" t="s">
        <v>220</v>
      </c>
      <c r="AT235" s="210" t="s">
        <v>627</v>
      </c>
      <c r="AU235" s="210" t="s">
        <v>76</v>
      </c>
      <c r="AY235" s="17" t="s">
        <v>206</v>
      </c>
      <c r="BE235" s="211">
        <f>IF(N235="základní",J235,0)</f>
        <v>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17" t="s">
        <v>83</v>
      </c>
      <c r="BK235" s="211">
        <f>ROUND(I235*H235,2)</f>
        <v>0</v>
      </c>
      <c r="BL235" s="17" t="s">
        <v>220</v>
      </c>
      <c r="BM235" s="210" t="s">
        <v>2307</v>
      </c>
    </row>
    <row r="236" s="2" customFormat="1" ht="24" customHeight="1">
      <c r="A236" s="39"/>
      <c r="B236" s="40"/>
      <c r="C236" s="216" t="s">
        <v>813</v>
      </c>
      <c r="D236" s="216" t="s">
        <v>627</v>
      </c>
      <c r="E236" s="217" t="s">
        <v>859</v>
      </c>
      <c r="F236" s="218" t="s">
        <v>860</v>
      </c>
      <c r="G236" s="219" t="s">
        <v>204</v>
      </c>
      <c r="H236" s="220">
        <v>20</v>
      </c>
      <c r="I236" s="221"/>
      <c r="J236" s="222">
        <f>ROUND(I236*H236,2)</f>
        <v>0</v>
      </c>
      <c r="K236" s="218" t="s">
        <v>212</v>
      </c>
      <c r="L236" s="45"/>
      <c r="M236" s="223" t="s">
        <v>32</v>
      </c>
      <c r="N236" s="224" t="s">
        <v>47</v>
      </c>
      <c r="O236" s="85"/>
      <c r="P236" s="208">
        <f>O236*H236</f>
        <v>0</v>
      </c>
      <c r="Q236" s="208">
        <v>0</v>
      </c>
      <c r="R236" s="208">
        <f>Q236*H236</f>
        <v>0</v>
      </c>
      <c r="S236" s="208">
        <v>0</v>
      </c>
      <c r="T236" s="20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0" t="s">
        <v>220</v>
      </c>
      <c r="AT236" s="210" t="s">
        <v>627</v>
      </c>
      <c r="AU236" s="210" t="s">
        <v>76</v>
      </c>
      <c r="AY236" s="17" t="s">
        <v>206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17" t="s">
        <v>83</v>
      </c>
      <c r="BK236" s="211">
        <f>ROUND(I236*H236,2)</f>
        <v>0</v>
      </c>
      <c r="BL236" s="17" t="s">
        <v>220</v>
      </c>
      <c r="BM236" s="210" t="s">
        <v>2308</v>
      </c>
    </row>
    <row r="237" s="2" customFormat="1" ht="24" customHeight="1">
      <c r="A237" s="39"/>
      <c r="B237" s="40"/>
      <c r="C237" s="216" t="s">
        <v>817</v>
      </c>
      <c r="D237" s="216" t="s">
        <v>627</v>
      </c>
      <c r="E237" s="217" t="s">
        <v>863</v>
      </c>
      <c r="F237" s="218" t="s">
        <v>864</v>
      </c>
      <c r="G237" s="219" t="s">
        <v>204</v>
      </c>
      <c r="H237" s="220">
        <v>1</v>
      </c>
      <c r="I237" s="221"/>
      <c r="J237" s="222">
        <f>ROUND(I237*H237,2)</f>
        <v>0</v>
      </c>
      <c r="K237" s="218" t="s">
        <v>212</v>
      </c>
      <c r="L237" s="45"/>
      <c r="M237" s="223" t="s">
        <v>32</v>
      </c>
      <c r="N237" s="224" t="s">
        <v>47</v>
      </c>
      <c r="O237" s="85"/>
      <c r="P237" s="208">
        <f>O237*H237</f>
        <v>0</v>
      </c>
      <c r="Q237" s="208">
        <v>0</v>
      </c>
      <c r="R237" s="208">
        <f>Q237*H237</f>
        <v>0</v>
      </c>
      <c r="S237" s="208">
        <v>0</v>
      </c>
      <c r="T237" s="20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0" t="s">
        <v>220</v>
      </c>
      <c r="AT237" s="210" t="s">
        <v>627</v>
      </c>
      <c r="AU237" s="210" t="s">
        <v>76</v>
      </c>
      <c r="AY237" s="17" t="s">
        <v>206</v>
      </c>
      <c r="BE237" s="211">
        <f>IF(N237="základní",J237,0)</f>
        <v>0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17" t="s">
        <v>83</v>
      </c>
      <c r="BK237" s="211">
        <f>ROUND(I237*H237,2)</f>
        <v>0</v>
      </c>
      <c r="BL237" s="17" t="s">
        <v>220</v>
      </c>
      <c r="BM237" s="210" t="s">
        <v>2309</v>
      </c>
    </row>
    <row r="238" s="2" customFormat="1" ht="48" customHeight="1">
      <c r="A238" s="39"/>
      <c r="B238" s="40"/>
      <c r="C238" s="216" t="s">
        <v>821</v>
      </c>
      <c r="D238" s="216" t="s">
        <v>627</v>
      </c>
      <c r="E238" s="217" t="s">
        <v>705</v>
      </c>
      <c r="F238" s="218" t="s">
        <v>706</v>
      </c>
      <c r="G238" s="219" t="s">
        <v>204</v>
      </c>
      <c r="H238" s="220">
        <v>1</v>
      </c>
      <c r="I238" s="221"/>
      <c r="J238" s="222">
        <f>ROUND(I238*H238,2)</f>
        <v>0</v>
      </c>
      <c r="K238" s="218" t="s">
        <v>212</v>
      </c>
      <c r="L238" s="45"/>
      <c r="M238" s="223" t="s">
        <v>32</v>
      </c>
      <c r="N238" s="224" t="s">
        <v>47</v>
      </c>
      <c r="O238" s="85"/>
      <c r="P238" s="208">
        <f>O238*H238</f>
        <v>0</v>
      </c>
      <c r="Q238" s="208">
        <v>0</v>
      </c>
      <c r="R238" s="208">
        <f>Q238*H238</f>
        <v>0</v>
      </c>
      <c r="S238" s="208">
        <v>0</v>
      </c>
      <c r="T238" s="20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0" t="s">
        <v>220</v>
      </c>
      <c r="AT238" s="210" t="s">
        <v>627</v>
      </c>
      <c r="AU238" s="210" t="s">
        <v>76</v>
      </c>
      <c r="AY238" s="17" t="s">
        <v>206</v>
      </c>
      <c r="BE238" s="211">
        <f>IF(N238="základní",J238,0)</f>
        <v>0</v>
      </c>
      <c r="BF238" s="211">
        <f>IF(N238="snížená",J238,0)</f>
        <v>0</v>
      </c>
      <c r="BG238" s="211">
        <f>IF(N238="zákl. přenesená",J238,0)</f>
        <v>0</v>
      </c>
      <c r="BH238" s="211">
        <f>IF(N238="sníž. přenesená",J238,0)</f>
        <v>0</v>
      </c>
      <c r="BI238" s="211">
        <f>IF(N238="nulová",J238,0)</f>
        <v>0</v>
      </c>
      <c r="BJ238" s="17" t="s">
        <v>83</v>
      </c>
      <c r="BK238" s="211">
        <f>ROUND(I238*H238,2)</f>
        <v>0</v>
      </c>
      <c r="BL238" s="17" t="s">
        <v>220</v>
      </c>
      <c r="BM238" s="210" t="s">
        <v>2310</v>
      </c>
    </row>
    <row r="239" s="2" customFormat="1" ht="24" customHeight="1">
      <c r="A239" s="39"/>
      <c r="B239" s="40"/>
      <c r="C239" s="216" t="s">
        <v>825</v>
      </c>
      <c r="D239" s="216" t="s">
        <v>627</v>
      </c>
      <c r="E239" s="217" t="s">
        <v>867</v>
      </c>
      <c r="F239" s="218" t="s">
        <v>868</v>
      </c>
      <c r="G239" s="219" t="s">
        <v>204</v>
      </c>
      <c r="H239" s="220">
        <v>1</v>
      </c>
      <c r="I239" s="221"/>
      <c r="J239" s="222">
        <f>ROUND(I239*H239,2)</f>
        <v>0</v>
      </c>
      <c r="K239" s="218" t="s">
        <v>212</v>
      </c>
      <c r="L239" s="45"/>
      <c r="M239" s="223" t="s">
        <v>32</v>
      </c>
      <c r="N239" s="224" t="s">
        <v>47</v>
      </c>
      <c r="O239" s="85"/>
      <c r="P239" s="208">
        <f>O239*H239</f>
        <v>0</v>
      </c>
      <c r="Q239" s="208">
        <v>0</v>
      </c>
      <c r="R239" s="208">
        <f>Q239*H239</f>
        <v>0</v>
      </c>
      <c r="S239" s="208">
        <v>0</v>
      </c>
      <c r="T239" s="20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0" t="s">
        <v>220</v>
      </c>
      <c r="AT239" s="210" t="s">
        <v>627</v>
      </c>
      <c r="AU239" s="210" t="s">
        <v>76</v>
      </c>
      <c r="AY239" s="17" t="s">
        <v>206</v>
      </c>
      <c r="BE239" s="211">
        <f>IF(N239="základní",J239,0)</f>
        <v>0</v>
      </c>
      <c r="BF239" s="211">
        <f>IF(N239="snížená",J239,0)</f>
        <v>0</v>
      </c>
      <c r="BG239" s="211">
        <f>IF(N239="zákl. přenesená",J239,0)</f>
        <v>0</v>
      </c>
      <c r="BH239" s="211">
        <f>IF(N239="sníž. přenesená",J239,0)</f>
        <v>0</v>
      </c>
      <c r="BI239" s="211">
        <f>IF(N239="nulová",J239,0)</f>
        <v>0</v>
      </c>
      <c r="BJ239" s="17" t="s">
        <v>83</v>
      </c>
      <c r="BK239" s="211">
        <f>ROUND(I239*H239,2)</f>
        <v>0</v>
      </c>
      <c r="BL239" s="17" t="s">
        <v>220</v>
      </c>
      <c r="BM239" s="210" t="s">
        <v>2311</v>
      </c>
    </row>
    <row r="240" s="2" customFormat="1" ht="24" customHeight="1">
      <c r="A240" s="39"/>
      <c r="B240" s="40"/>
      <c r="C240" s="216" t="s">
        <v>829</v>
      </c>
      <c r="D240" s="216" t="s">
        <v>627</v>
      </c>
      <c r="E240" s="217" t="s">
        <v>709</v>
      </c>
      <c r="F240" s="218" t="s">
        <v>710</v>
      </c>
      <c r="G240" s="219" t="s">
        <v>204</v>
      </c>
      <c r="H240" s="220">
        <v>1</v>
      </c>
      <c r="I240" s="221"/>
      <c r="J240" s="222">
        <f>ROUND(I240*H240,2)</f>
        <v>0</v>
      </c>
      <c r="K240" s="218" t="s">
        <v>212</v>
      </c>
      <c r="L240" s="45"/>
      <c r="M240" s="223" t="s">
        <v>32</v>
      </c>
      <c r="N240" s="224" t="s">
        <v>47</v>
      </c>
      <c r="O240" s="85"/>
      <c r="P240" s="208">
        <f>O240*H240</f>
        <v>0</v>
      </c>
      <c r="Q240" s="208">
        <v>0</v>
      </c>
      <c r="R240" s="208">
        <f>Q240*H240</f>
        <v>0</v>
      </c>
      <c r="S240" s="208">
        <v>0</v>
      </c>
      <c r="T240" s="209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0" t="s">
        <v>220</v>
      </c>
      <c r="AT240" s="210" t="s">
        <v>627</v>
      </c>
      <c r="AU240" s="210" t="s">
        <v>76</v>
      </c>
      <c r="AY240" s="17" t="s">
        <v>206</v>
      </c>
      <c r="BE240" s="211">
        <f>IF(N240="základní",J240,0)</f>
        <v>0</v>
      </c>
      <c r="BF240" s="211">
        <f>IF(N240="snížená",J240,0)</f>
        <v>0</v>
      </c>
      <c r="BG240" s="211">
        <f>IF(N240="zákl. přenesená",J240,0)</f>
        <v>0</v>
      </c>
      <c r="BH240" s="211">
        <f>IF(N240="sníž. přenesená",J240,0)</f>
        <v>0</v>
      </c>
      <c r="BI240" s="211">
        <f>IF(N240="nulová",J240,0)</f>
        <v>0</v>
      </c>
      <c r="BJ240" s="17" t="s">
        <v>83</v>
      </c>
      <c r="BK240" s="211">
        <f>ROUND(I240*H240,2)</f>
        <v>0</v>
      </c>
      <c r="BL240" s="17" t="s">
        <v>220</v>
      </c>
      <c r="BM240" s="210" t="s">
        <v>2312</v>
      </c>
    </row>
    <row r="241" s="2" customFormat="1" ht="24" customHeight="1">
      <c r="A241" s="39"/>
      <c r="B241" s="40"/>
      <c r="C241" s="216" t="s">
        <v>833</v>
      </c>
      <c r="D241" s="216" t="s">
        <v>627</v>
      </c>
      <c r="E241" s="217" t="s">
        <v>713</v>
      </c>
      <c r="F241" s="218" t="s">
        <v>714</v>
      </c>
      <c r="G241" s="219" t="s">
        <v>204</v>
      </c>
      <c r="H241" s="220">
        <v>1</v>
      </c>
      <c r="I241" s="221"/>
      <c r="J241" s="222">
        <f>ROUND(I241*H241,2)</f>
        <v>0</v>
      </c>
      <c r="K241" s="218" t="s">
        <v>212</v>
      </c>
      <c r="L241" s="45"/>
      <c r="M241" s="223" t="s">
        <v>32</v>
      </c>
      <c r="N241" s="224" t="s">
        <v>47</v>
      </c>
      <c r="O241" s="85"/>
      <c r="P241" s="208">
        <f>O241*H241</f>
        <v>0</v>
      </c>
      <c r="Q241" s="208">
        <v>0</v>
      </c>
      <c r="R241" s="208">
        <f>Q241*H241</f>
        <v>0</v>
      </c>
      <c r="S241" s="208">
        <v>0</v>
      </c>
      <c r="T241" s="20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0" t="s">
        <v>83</v>
      </c>
      <c r="AT241" s="210" t="s">
        <v>627</v>
      </c>
      <c r="AU241" s="210" t="s">
        <v>76</v>
      </c>
      <c r="AY241" s="17" t="s">
        <v>206</v>
      </c>
      <c r="BE241" s="211">
        <f>IF(N241="základní",J241,0)</f>
        <v>0</v>
      </c>
      <c r="BF241" s="211">
        <f>IF(N241="snížená",J241,0)</f>
        <v>0</v>
      </c>
      <c r="BG241" s="211">
        <f>IF(N241="zákl. přenesená",J241,0)</f>
        <v>0</v>
      </c>
      <c r="BH241" s="211">
        <f>IF(N241="sníž. přenesená",J241,0)</f>
        <v>0</v>
      </c>
      <c r="BI241" s="211">
        <f>IF(N241="nulová",J241,0)</f>
        <v>0</v>
      </c>
      <c r="BJ241" s="17" t="s">
        <v>83</v>
      </c>
      <c r="BK241" s="211">
        <f>ROUND(I241*H241,2)</f>
        <v>0</v>
      </c>
      <c r="BL241" s="17" t="s">
        <v>83</v>
      </c>
      <c r="BM241" s="210" t="s">
        <v>2313</v>
      </c>
    </row>
    <row r="242" s="2" customFormat="1" ht="24" customHeight="1">
      <c r="A242" s="39"/>
      <c r="B242" s="40"/>
      <c r="C242" s="216" t="s">
        <v>837</v>
      </c>
      <c r="D242" s="216" t="s">
        <v>627</v>
      </c>
      <c r="E242" s="217" t="s">
        <v>717</v>
      </c>
      <c r="F242" s="218" t="s">
        <v>718</v>
      </c>
      <c r="G242" s="219" t="s">
        <v>204</v>
      </c>
      <c r="H242" s="220">
        <v>1</v>
      </c>
      <c r="I242" s="221"/>
      <c r="J242" s="222">
        <f>ROUND(I242*H242,2)</f>
        <v>0</v>
      </c>
      <c r="K242" s="218" t="s">
        <v>212</v>
      </c>
      <c r="L242" s="45"/>
      <c r="M242" s="223" t="s">
        <v>32</v>
      </c>
      <c r="N242" s="224" t="s">
        <v>47</v>
      </c>
      <c r="O242" s="85"/>
      <c r="P242" s="208">
        <f>O242*H242</f>
        <v>0</v>
      </c>
      <c r="Q242" s="208">
        <v>0</v>
      </c>
      <c r="R242" s="208">
        <f>Q242*H242</f>
        <v>0</v>
      </c>
      <c r="S242" s="208">
        <v>0</v>
      </c>
      <c r="T242" s="20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0" t="s">
        <v>220</v>
      </c>
      <c r="AT242" s="210" t="s">
        <v>627</v>
      </c>
      <c r="AU242" s="210" t="s">
        <v>76</v>
      </c>
      <c r="AY242" s="17" t="s">
        <v>206</v>
      </c>
      <c r="BE242" s="211">
        <f>IF(N242="základní",J242,0)</f>
        <v>0</v>
      </c>
      <c r="BF242" s="211">
        <f>IF(N242="snížená",J242,0)</f>
        <v>0</v>
      </c>
      <c r="BG242" s="211">
        <f>IF(N242="zákl. přenesená",J242,0)</f>
        <v>0</v>
      </c>
      <c r="BH242" s="211">
        <f>IF(N242="sníž. přenesená",J242,0)</f>
        <v>0</v>
      </c>
      <c r="BI242" s="211">
        <f>IF(N242="nulová",J242,0)</f>
        <v>0</v>
      </c>
      <c r="BJ242" s="17" t="s">
        <v>83</v>
      </c>
      <c r="BK242" s="211">
        <f>ROUND(I242*H242,2)</f>
        <v>0</v>
      </c>
      <c r="BL242" s="17" t="s">
        <v>220</v>
      </c>
      <c r="BM242" s="210" t="s">
        <v>2314</v>
      </c>
    </row>
    <row r="243" s="2" customFormat="1" ht="24" customHeight="1">
      <c r="A243" s="39"/>
      <c r="B243" s="40"/>
      <c r="C243" s="216" t="s">
        <v>842</v>
      </c>
      <c r="D243" s="216" t="s">
        <v>627</v>
      </c>
      <c r="E243" s="217" t="s">
        <v>871</v>
      </c>
      <c r="F243" s="218" t="s">
        <v>872</v>
      </c>
      <c r="G243" s="219" t="s">
        <v>239</v>
      </c>
      <c r="H243" s="220">
        <v>1900</v>
      </c>
      <c r="I243" s="221"/>
      <c r="J243" s="222">
        <f>ROUND(I243*H243,2)</f>
        <v>0</v>
      </c>
      <c r="K243" s="218" t="s">
        <v>212</v>
      </c>
      <c r="L243" s="45"/>
      <c r="M243" s="223" t="s">
        <v>32</v>
      </c>
      <c r="N243" s="224" t="s">
        <v>47</v>
      </c>
      <c r="O243" s="85"/>
      <c r="P243" s="208">
        <f>O243*H243</f>
        <v>0</v>
      </c>
      <c r="Q243" s="208">
        <v>0</v>
      </c>
      <c r="R243" s="208">
        <f>Q243*H243</f>
        <v>0</v>
      </c>
      <c r="S243" s="208">
        <v>0</v>
      </c>
      <c r="T243" s="20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0" t="s">
        <v>83</v>
      </c>
      <c r="AT243" s="210" t="s">
        <v>627</v>
      </c>
      <c r="AU243" s="210" t="s">
        <v>76</v>
      </c>
      <c r="AY243" s="17" t="s">
        <v>206</v>
      </c>
      <c r="BE243" s="211">
        <f>IF(N243="základní",J243,0)</f>
        <v>0</v>
      </c>
      <c r="BF243" s="211">
        <f>IF(N243="snížená",J243,0)</f>
        <v>0</v>
      </c>
      <c r="BG243" s="211">
        <f>IF(N243="zákl. přenesená",J243,0)</f>
        <v>0</v>
      </c>
      <c r="BH243" s="211">
        <f>IF(N243="sníž. přenesená",J243,0)</f>
        <v>0</v>
      </c>
      <c r="BI243" s="211">
        <f>IF(N243="nulová",J243,0)</f>
        <v>0</v>
      </c>
      <c r="BJ243" s="17" t="s">
        <v>83</v>
      </c>
      <c r="BK243" s="211">
        <f>ROUND(I243*H243,2)</f>
        <v>0</v>
      </c>
      <c r="BL243" s="17" t="s">
        <v>83</v>
      </c>
      <c r="BM243" s="210" t="s">
        <v>2315</v>
      </c>
    </row>
    <row r="244" s="2" customFormat="1" ht="24" customHeight="1">
      <c r="A244" s="39"/>
      <c r="B244" s="40"/>
      <c r="C244" s="216" t="s">
        <v>846</v>
      </c>
      <c r="D244" s="216" t="s">
        <v>627</v>
      </c>
      <c r="E244" s="217" t="s">
        <v>875</v>
      </c>
      <c r="F244" s="218" t="s">
        <v>876</v>
      </c>
      <c r="G244" s="219" t="s">
        <v>204</v>
      </c>
      <c r="H244" s="220">
        <v>15</v>
      </c>
      <c r="I244" s="221"/>
      <c r="J244" s="222">
        <f>ROUND(I244*H244,2)</f>
        <v>0</v>
      </c>
      <c r="K244" s="218" t="s">
        <v>212</v>
      </c>
      <c r="L244" s="45"/>
      <c r="M244" s="223" t="s">
        <v>32</v>
      </c>
      <c r="N244" s="224" t="s">
        <v>47</v>
      </c>
      <c r="O244" s="85"/>
      <c r="P244" s="208">
        <f>O244*H244</f>
        <v>0</v>
      </c>
      <c r="Q244" s="208">
        <v>0</v>
      </c>
      <c r="R244" s="208">
        <f>Q244*H244</f>
        <v>0</v>
      </c>
      <c r="S244" s="208">
        <v>0</v>
      </c>
      <c r="T244" s="20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0" t="s">
        <v>268</v>
      </c>
      <c r="AT244" s="210" t="s">
        <v>627</v>
      </c>
      <c r="AU244" s="210" t="s">
        <v>76</v>
      </c>
      <c r="AY244" s="17" t="s">
        <v>206</v>
      </c>
      <c r="BE244" s="211">
        <f>IF(N244="základní",J244,0)</f>
        <v>0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17" t="s">
        <v>83</v>
      </c>
      <c r="BK244" s="211">
        <f>ROUND(I244*H244,2)</f>
        <v>0</v>
      </c>
      <c r="BL244" s="17" t="s">
        <v>268</v>
      </c>
      <c r="BM244" s="210" t="s">
        <v>2316</v>
      </c>
    </row>
    <row r="245" s="2" customFormat="1" ht="24" customHeight="1">
      <c r="A245" s="39"/>
      <c r="B245" s="40"/>
      <c r="C245" s="216" t="s">
        <v>850</v>
      </c>
      <c r="D245" s="216" t="s">
        <v>627</v>
      </c>
      <c r="E245" s="217" t="s">
        <v>879</v>
      </c>
      <c r="F245" s="218" t="s">
        <v>880</v>
      </c>
      <c r="G245" s="219" t="s">
        <v>204</v>
      </c>
      <c r="H245" s="220">
        <v>2</v>
      </c>
      <c r="I245" s="221"/>
      <c r="J245" s="222">
        <f>ROUND(I245*H245,2)</f>
        <v>0</v>
      </c>
      <c r="K245" s="218" t="s">
        <v>212</v>
      </c>
      <c r="L245" s="45"/>
      <c r="M245" s="223" t="s">
        <v>32</v>
      </c>
      <c r="N245" s="224" t="s">
        <v>47</v>
      </c>
      <c r="O245" s="85"/>
      <c r="P245" s="208">
        <f>O245*H245</f>
        <v>0</v>
      </c>
      <c r="Q245" s="208">
        <v>0</v>
      </c>
      <c r="R245" s="208">
        <f>Q245*H245</f>
        <v>0</v>
      </c>
      <c r="S245" s="208">
        <v>0</v>
      </c>
      <c r="T245" s="20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0" t="s">
        <v>220</v>
      </c>
      <c r="AT245" s="210" t="s">
        <v>627</v>
      </c>
      <c r="AU245" s="210" t="s">
        <v>76</v>
      </c>
      <c r="AY245" s="17" t="s">
        <v>206</v>
      </c>
      <c r="BE245" s="211">
        <f>IF(N245="základní",J245,0)</f>
        <v>0</v>
      </c>
      <c r="BF245" s="211">
        <f>IF(N245="snížená",J245,0)</f>
        <v>0</v>
      </c>
      <c r="BG245" s="211">
        <f>IF(N245="zákl. přenesená",J245,0)</f>
        <v>0</v>
      </c>
      <c r="BH245" s="211">
        <f>IF(N245="sníž. přenesená",J245,0)</f>
        <v>0</v>
      </c>
      <c r="BI245" s="211">
        <f>IF(N245="nulová",J245,0)</f>
        <v>0</v>
      </c>
      <c r="BJ245" s="17" t="s">
        <v>83</v>
      </c>
      <c r="BK245" s="211">
        <f>ROUND(I245*H245,2)</f>
        <v>0</v>
      </c>
      <c r="BL245" s="17" t="s">
        <v>220</v>
      </c>
      <c r="BM245" s="210" t="s">
        <v>2317</v>
      </c>
    </row>
    <row r="246" s="2" customFormat="1" ht="24" customHeight="1">
      <c r="A246" s="39"/>
      <c r="B246" s="40"/>
      <c r="C246" s="216" t="s">
        <v>854</v>
      </c>
      <c r="D246" s="216" t="s">
        <v>627</v>
      </c>
      <c r="E246" s="217" t="s">
        <v>883</v>
      </c>
      <c r="F246" s="218" t="s">
        <v>884</v>
      </c>
      <c r="G246" s="219" t="s">
        <v>204</v>
      </c>
      <c r="H246" s="220">
        <v>2</v>
      </c>
      <c r="I246" s="221"/>
      <c r="J246" s="222">
        <f>ROUND(I246*H246,2)</f>
        <v>0</v>
      </c>
      <c r="K246" s="218" t="s">
        <v>212</v>
      </c>
      <c r="L246" s="45"/>
      <c r="M246" s="223" t="s">
        <v>32</v>
      </c>
      <c r="N246" s="224" t="s">
        <v>47</v>
      </c>
      <c r="O246" s="85"/>
      <c r="P246" s="208">
        <f>O246*H246</f>
        <v>0</v>
      </c>
      <c r="Q246" s="208">
        <v>0</v>
      </c>
      <c r="R246" s="208">
        <f>Q246*H246</f>
        <v>0</v>
      </c>
      <c r="S246" s="208">
        <v>0</v>
      </c>
      <c r="T246" s="209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10" t="s">
        <v>220</v>
      </c>
      <c r="AT246" s="210" t="s">
        <v>627</v>
      </c>
      <c r="AU246" s="210" t="s">
        <v>76</v>
      </c>
      <c r="AY246" s="17" t="s">
        <v>206</v>
      </c>
      <c r="BE246" s="211">
        <f>IF(N246="základní",J246,0)</f>
        <v>0</v>
      </c>
      <c r="BF246" s="211">
        <f>IF(N246="snížená",J246,0)</f>
        <v>0</v>
      </c>
      <c r="BG246" s="211">
        <f>IF(N246="zákl. přenesená",J246,0)</f>
        <v>0</v>
      </c>
      <c r="BH246" s="211">
        <f>IF(N246="sníž. přenesená",J246,0)</f>
        <v>0</v>
      </c>
      <c r="BI246" s="211">
        <f>IF(N246="nulová",J246,0)</f>
        <v>0</v>
      </c>
      <c r="BJ246" s="17" t="s">
        <v>83</v>
      </c>
      <c r="BK246" s="211">
        <f>ROUND(I246*H246,2)</f>
        <v>0</v>
      </c>
      <c r="BL246" s="17" t="s">
        <v>220</v>
      </c>
      <c r="BM246" s="210" t="s">
        <v>2318</v>
      </c>
    </row>
    <row r="247" s="2" customFormat="1" ht="24" customHeight="1">
      <c r="A247" s="39"/>
      <c r="B247" s="40"/>
      <c r="C247" s="216" t="s">
        <v>858</v>
      </c>
      <c r="D247" s="216" t="s">
        <v>627</v>
      </c>
      <c r="E247" s="217" t="s">
        <v>960</v>
      </c>
      <c r="F247" s="218" t="s">
        <v>961</v>
      </c>
      <c r="G247" s="219" t="s">
        <v>204</v>
      </c>
      <c r="H247" s="220">
        <v>2</v>
      </c>
      <c r="I247" s="221"/>
      <c r="J247" s="222">
        <f>ROUND(I247*H247,2)</f>
        <v>0</v>
      </c>
      <c r="K247" s="218" t="s">
        <v>212</v>
      </c>
      <c r="L247" s="45"/>
      <c r="M247" s="223" t="s">
        <v>32</v>
      </c>
      <c r="N247" s="224" t="s">
        <v>47</v>
      </c>
      <c r="O247" s="85"/>
      <c r="P247" s="208">
        <f>O247*H247</f>
        <v>0</v>
      </c>
      <c r="Q247" s="208">
        <v>0</v>
      </c>
      <c r="R247" s="208">
        <f>Q247*H247</f>
        <v>0</v>
      </c>
      <c r="S247" s="208">
        <v>0</v>
      </c>
      <c r="T247" s="20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0" t="s">
        <v>220</v>
      </c>
      <c r="AT247" s="210" t="s">
        <v>627</v>
      </c>
      <c r="AU247" s="210" t="s">
        <v>76</v>
      </c>
      <c r="AY247" s="17" t="s">
        <v>206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17" t="s">
        <v>83</v>
      </c>
      <c r="BK247" s="211">
        <f>ROUND(I247*H247,2)</f>
        <v>0</v>
      </c>
      <c r="BL247" s="17" t="s">
        <v>220</v>
      </c>
      <c r="BM247" s="210" t="s">
        <v>2319</v>
      </c>
    </row>
    <row r="248" s="2" customFormat="1" ht="24" customHeight="1">
      <c r="A248" s="39"/>
      <c r="B248" s="40"/>
      <c r="C248" s="216" t="s">
        <v>862</v>
      </c>
      <c r="D248" s="216" t="s">
        <v>627</v>
      </c>
      <c r="E248" s="217" t="s">
        <v>2320</v>
      </c>
      <c r="F248" s="218" t="s">
        <v>2321</v>
      </c>
      <c r="G248" s="219" t="s">
        <v>204</v>
      </c>
      <c r="H248" s="220">
        <v>1</v>
      </c>
      <c r="I248" s="221"/>
      <c r="J248" s="222">
        <f>ROUND(I248*H248,2)</f>
        <v>0</v>
      </c>
      <c r="K248" s="218" t="s">
        <v>212</v>
      </c>
      <c r="L248" s="45"/>
      <c r="M248" s="223" t="s">
        <v>32</v>
      </c>
      <c r="N248" s="224" t="s">
        <v>47</v>
      </c>
      <c r="O248" s="85"/>
      <c r="P248" s="208">
        <f>O248*H248</f>
        <v>0</v>
      </c>
      <c r="Q248" s="208">
        <v>0</v>
      </c>
      <c r="R248" s="208">
        <f>Q248*H248</f>
        <v>0</v>
      </c>
      <c r="S248" s="208">
        <v>0</v>
      </c>
      <c r="T248" s="20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10" t="s">
        <v>220</v>
      </c>
      <c r="AT248" s="210" t="s">
        <v>627</v>
      </c>
      <c r="AU248" s="210" t="s">
        <v>76</v>
      </c>
      <c r="AY248" s="17" t="s">
        <v>206</v>
      </c>
      <c r="BE248" s="211">
        <f>IF(N248="základní",J248,0)</f>
        <v>0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17" t="s">
        <v>83</v>
      </c>
      <c r="BK248" s="211">
        <f>ROUND(I248*H248,2)</f>
        <v>0</v>
      </c>
      <c r="BL248" s="17" t="s">
        <v>220</v>
      </c>
      <c r="BM248" s="210" t="s">
        <v>2322</v>
      </c>
    </row>
    <row r="249" s="2" customFormat="1" ht="24" customHeight="1">
      <c r="A249" s="39"/>
      <c r="B249" s="40"/>
      <c r="C249" s="216" t="s">
        <v>866</v>
      </c>
      <c r="D249" s="216" t="s">
        <v>627</v>
      </c>
      <c r="E249" s="217" t="s">
        <v>2323</v>
      </c>
      <c r="F249" s="218" t="s">
        <v>2324</v>
      </c>
      <c r="G249" s="219" t="s">
        <v>204</v>
      </c>
      <c r="H249" s="220">
        <v>1</v>
      </c>
      <c r="I249" s="221"/>
      <c r="J249" s="222">
        <f>ROUND(I249*H249,2)</f>
        <v>0</v>
      </c>
      <c r="K249" s="218" t="s">
        <v>212</v>
      </c>
      <c r="L249" s="45"/>
      <c r="M249" s="223" t="s">
        <v>32</v>
      </c>
      <c r="N249" s="224" t="s">
        <v>47</v>
      </c>
      <c r="O249" s="85"/>
      <c r="P249" s="208">
        <f>O249*H249</f>
        <v>0</v>
      </c>
      <c r="Q249" s="208">
        <v>0</v>
      </c>
      <c r="R249" s="208">
        <f>Q249*H249</f>
        <v>0</v>
      </c>
      <c r="S249" s="208">
        <v>0</v>
      </c>
      <c r="T249" s="20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10" t="s">
        <v>220</v>
      </c>
      <c r="AT249" s="210" t="s">
        <v>627</v>
      </c>
      <c r="AU249" s="210" t="s">
        <v>76</v>
      </c>
      <c r="AY249" s="17" t="s">
        <v>206</v>
      </c>
      <c r="BE249" s="211">
        <f>IF(N249="základní",J249,0)</f>
        <v>0</v>
      </c>
      <c r="BF249" s="211">
        <f>IF(N249="snížená",J249,0)</f>
        <v>0</v>
      </c>
      <c r="BG249" s="211">
        <f>IF(N249="zákl. přenesená",J249,0)</f>
        <v>0</v>
      </c>
      <c r="BH249" s="211">
        <f>IF(N249="sníž. přenesená",J249,0)</f>
        <v>0</v>
      </c>
      <c r="BI249" s="211">
        <f>IF(N249="nulová",J249,0)</f>
        <v>0</v>
      </c>
      <c r="BJ249" s="17" t="s">
        <v>83</v>
      </c>
      <c r="BK249" s="211">
        <f>ROUND(I249*H249,2)</f>
        <v>0</v>
      </c>
      <c r="BL249" s="17" t="s">
        <v>220</v>
      </c>
      <c r="BM249" s="210" t="s">
        <v>2325</v>
      </c>
    </row>
    <row r="250" s="2" customFormat="1" ht="48" customHeight="1">
      <c r="A250" s="39"/>
      <c r="B250" s="40"/>
      <c r="C250" s="216" t="s">
        <v>870</v>
      </c>
      <c r="D250" s="216" t="s">
        <v>627</v>
      </c>
      <c r="E250" s="217" t="s">
        <v>895</v>
      </c>
      <c r="F250" s="218" t="s">
        <v>896</v>
      </c>
      <c r="G250" s="219" t="s">
        <v>204</v>
      </c>
      <c r="H250" s="220">
        <v>1</v>
      </c>
      <c r="I250" s="221"/>
      <c r="J250" s="222">
        <f>ROUND(I250*H250,2)</f>
        <v>0</v>
      </c>
      <c r="K250" s="218" t="s">
        <v>212</v>
      </c>
      <c r="L250" s="45"/>
      <c r="M250" s="223" t="s">
        <v>32</v>
      </c>
      <c r="N250" s="224" t="s">
        <v>47</v>
      </c>
      <c r="O250" s="85"/>
      <c r="P250" s="208">
        <f>O250*H250</f>
        <v>0</v>
      </c>
      <c r="Q250" s="208">
        <v>0</v>
      </c>
      <c r="R250" s="208">
        <f>Q250*H250</f>
        <v>0</v>
      </c>
      <c r="S250" s="208">
        <v>0</v>
      </c>
      <c r="T250" s="20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0" t="s">
        <v>220</v>
      </c>
      <c r="AT250" s="210" t="s">
        <v>627</v>
      </c>
      <c r="AU250" s="210" t="s">
        <v>76</v>
      </c>
      <c r="AY250" s="17" t="s">
        <v>206</v>
      </c>
      <c r="BE250" s="211">
        <f>IF(N250="základní",J250,0)</f>
        <v>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17" t="s">
        <v>83</v>
      </c>
      <c r="BK250" s="211">
        <f>ROUND(I250*H250,2)</f>
        <v>0</v>
      </c>
      <c r="BL250" s="17" t="s">
        <v>220</v>
      </c>
      <c r="BM250" s="210" t="s">
        <v>2326</v>
      </c>
    </row>
    <row r="251" s="2" customFormat="1" ht="24" customHeight="1">
      <c r="A251" s="39"/>
      <c r="B251" s="40"/>
      <c r="C251" s="216" t="s">
        <v>874</v>
      </c>
      <c r="D251" s="216" t="s">
        <v>627</v>
      </c>
      <c r="E251" s="217" t="s">
        <v>899</v>
      </c>
      <c r="F251" s="218" t="s">
        <v>900</v>
      </c>
      <c r="G251" s="219" t="s">
        <v>204</v>
      </c>
      <c r="H251" s="220">
        <v>1</v>
      </c>
      <c r="I251" s="221"/>
      <c r="J251" s="222">
        <f>ROUND(I251*H251,2)</f>
        <v>0</v>
      </c>
      <c r="K251" s="218" t="s">
        <v>212</v>
      </c>
      <c r="L251" s="45"/>
      <c r="M251" s="223" t="s">
        <v>32</v>
      </c>
      <c r="N251" s="224" t="s">
        <v>47</v>
      </c>
      <c r="O251" s="85"/>
      <c r="P251" s="208">
        <f>O251*H251</f>
        <v>0</v>
      </c>
      <c r="Q251" s="208">
        <v>0</v>
      </c>
      <c r="R251" s="208">
        <f>Q251*H251</f>
        <v>0</v>
      </c>
      <c r="S251" s="208">
        <v>0</v>
      </c>
      <c r="T251" s="20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0" t="s">
        <v>682</v>
      </c>
      <c r="AT251" s="210" t="s">
        <v>627</v>
      </c>
      <c r="AU251" s="210" t="s">
        <v>76</v>
      </c>
      <c r="AY251" s="17" t="s">
        <v>206</v>
      </c>
      <c r="BE251" s="211">
        <f>IF(N251="základní",J251,0)</f>
        <v>0</v>
      </c>
      <c r="BF251" s="211">
        <f>IF(N251="snížená",J251,0)</f>
        <v>0</v>
      </c>
      <c r="BG251" s="211">
        <f>IF(N251="zákl. přenesená",J251,0)</f>
        <v>0</v>
      </c>
      <c r="BH251" s="211">
        <f>IF(N251="sníž. přenesená",J251,0)</f>
        <v>0</v>
      </c>
      <c r="BI251" s="211">
        <f>IF(N251="nulová",J251,0)</f>
        <v>0</v>
      </c>
      <c r="BJ251" s="17" t="s">
        <v>83</v>
      </c>
      <c r="BK251" s="211">
        <f>ROUND(I251*H251,2)</f>
        <v>0</v>
      </c>
      <c r="BL251" s="17" t="s">
        <v>682</v>
      </c>
      <c r="BM251" s="210" t="s">
        <v>2327</v>
      </c>
    </row>
    <row r="252" s="2" customFormat="1" ht="24" customHeight="1">
      <c r="A252" s="39"/>
      <c r="B252" s="40"/>
      <c r="C252" s="216" t="s">
        <v>878</v>
      </c>
      <c r="D252" s="216" t="s">
        <v>627</v>
      </c>
      <c r="E252" s="217" t="s">
        <v>903</v>
      </c>
      <c r="F252" s="218" t="s">
        <v>904</v>
      </c>
      <c r="G252" s="219" t="s">
        <v>204</v>
      </c>
      <c r="H252" s="220">
        <v>2</v>
      </c>
      <c r="I252" s="221"/>
      <c r="J252" s="222">
        <f>ROUND(I252*H252,2)</f>
        <v>0</v>
      </c>
      <c r="K252" s="218" t="s">
        <v>212</v>
      </c>
      <c r="L252" s="45"/>
      <c r="M252" s="223" t="s">
        <v>32</v>
      </c>
      <c r="N252" s="224" t="s">
        <v>47</v>
      </c>
      <c r="O252" s="85"/>
      <c r="P252" s="208">
        <f>O252*H252</f>
        <v>0</v>
      </c>
      <c r="Q252" s="208">
        <v>0</v>
      </c>
      <c r="R252" s="208">
        <f>Q252*H252</f>
        <v>0</v>
      </c>
      <c r="S252" s="208">
        <v>0</v>
      </c>
      <c r="T252" s="20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0" t="s">
        <v>682</v>
      </c>
      <c r="AT252" s="210" t="s">
        <v>627</v>
      </c>
      <c r="AU252" s="210" t="s">
        <v>76</v>
      </c>
      <c r="AY252" s="17" t="s">
        <v>206</v>
      </c>
      <c r="BE252" s="211">
        <f>IF(N252="základní",J252,0)</f>
        <v>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17" t="s">
        <v>83</v>
      </c>
      <c r="BK252" s="211">
        <f>ROUND(I252*H252,2)</f>
        <v>0</v>
      </c>
      <c r="BL252" s="17" t="s">
        <v>682</v>
      </c>
      <c r="BM252" s="210" t="s">
        <v>2328</v>
      </c>
    </row>
    <row r="253" s="2" customFormat="1" ht="24" customHeight="1">
      <c r="A253" s="39"/>
      <c r="B253" s="40"/>
      <c r="C253" s="216" t="s">
        <v>882</v>
      </c>
      <c r="D253" s="216" t="s">
        <v>627</v>
      </c>
      <c r="E253" s="217" t="s">
        <v>907</v>
      </c>
      <c r="F253" s="218" t="s">
        <v>908</v>
      </c>
      <c r="G253" s="219" t="s">
        <v>204</v>
      </c>
      <c r="H253" s="220">
        <v>3</v>
      </c>
      <c r="I253" s="221"/>
      <c r="J253" s="222">
        <f>ROUND(I253*H253,2)</f>
        <v>0</v>
      </c>
      <c r="K253" s="218" t="s">
        <v>212</v>
      </c>
      <c r="L253" s="45"/>
      <c r="M253" s="223" t="s">
        <v>32</v>
      </c>
      <c r="N253" s="224" t="s">
        <v>47</v>
      </c>
      <c r="O253" s="85"/>
      <c r="P253" s="208">
        <f>O253*H253</f>
        <v>0</v>
      </c>
      <c r="Q253" s="208">
        <v>0</v>
      </c>
      <c r="R253" s="208">
        <f>Q253*H253</f>
        <v>0</v>
      </c>
      <c r="S253" s="208">
        <v>0</v>
      </c>
      <c r="T253" s="20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10" t="s">
        <v>682</v>
      </c>
      <c r="AT253" s="210" t="s">
        <v>627</v>
      </c>
      <c r="AU253" s="210" t="s">
        <v>76</v>
      </c>
      <c r="AY253" s="17" t="s">
        <v>206</v>
      </c>
      <c r="BE253" s="211">
        <f>IF(N253="základní",J253,0)</f>
        <v>0</v>
      </c>
      <c r="BF253" s="211">
        <f>IF(N253="snížená",J253,0)</f>
        <v>0</v>
      </c>
      <c r="BG253" s="211">
        <f>IF(N253="zákl. přenesená",J253,0)</f>
        <v>0</v>
      </c>
      <c r="BH253" s="211">
        <f>IF(N253="sníž. přenesená",J253,0)</f>
        <v>0</v>
      </c>
      <c r="BI253" s="211">
        <f>IF(N253="nulová",J253,0)</f>
        <v>0</v>
      </c>
      <c r="BJ253" s="17" t="s">
        <v>83</v>
      </c>
      <c r="BK253" s="211">
        <f>ROUND(I253*H253,2)</f>
        <v>0</v>
      </c>
      <c r="BL253" s="17" t="s">
        <v>682</v>
      </c>
      <c r="BM253" s="210" t="s">
        <v>2329</v>
      </c>
    </row>
    <row r="254" s="2" customFormat="1" ht="16.5" customHeight="1">
      <c r="A254" s="39"/>
      <c r="B254" s="40"/>
      <c r="C254" s="216" t="s">
        <v>886</v>
      </c>
      <c r="D254" s="216" t="s">
        <v>627</v>
      </c>
      <c r="E254" s="217" t="s">
        <v>2330</v>
      </c>
      <c r="F254" s="218" t="s">
        <v>2331</v>
      </c>
      <c r="G254" s="219" t="s">
        <v>204</v>
      </c>
      <c r="H254" s="220">
        <v>1</v>
      </c>
      <c r="I254" s="221"/>
      <c r="J254" s="222">
        <f>ROUND(I254*H254,2)</f>
        <v>0</v>
      </c>
      <c r="K254" s="218" t="s">
        <v>32</v>
      </c>
      <c r="L254" s="45"/>
      <c r="M254" s="223" t="s">
        <v>32</v>
      </c>
      <c r="N254" s="224" t="s">
        <v>47</v>
      </c>
      <c r="O254" s="85"/>
      <c r="P254" s="208">
        <f>O254*H254</f>
        <v>0</v>
      </c>
      <c r="Q254" s="208">
        <v>0</v>
      </c>
      <c r="R254" s="208">
        <f>Q254*H254</f>
        <v>0</v>
      </c>
      <c r="S254" s="208">
        <v>0</v>
      </c>
      <c r="T254" s="20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0" t="s">
        <v>682</v>
      </c>
      <c r="AT254" s="210" t="s">
        <v>627</v>
      </c>
      <c r="AU254" s="210" t="s">
        <v>76</v>
      </c>
      <c r="AY254" s="17" t="s">
        <v>206</v>
      </c>
      <c r="BE254" s="211">
        <f>IF(N254="základní",J254,0)</f>
        <v>0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17" t="s">
        <v>83</v>
      </c>
      <c r="BK254" s="211">
        <f>ROUND(I254*H254,2)</f>
        <v>0</v>
      </c>
      <c r="BL254" s="17" t="s">
        <v>682</v>
      </c>
      <c r="BM254" s="210" t="s">
        <v>2332</v>
      </c>
    </row>
    <row r="255" s="2" customFormat="1">
      <c r="A255" s="39"/>
      <c r="B255" s="40"/>
      <c r="C255" s="41"/>
      <c r="D255" s="212" t="s">
        <v>208</v>
      </c>
      <c r="E255" s="41"/>
      <c r="F255" s="213" t="s">
        <v>2333</v>
      </c>
      <c r="G255" s="41"/>
      <c r="H255" s="41"/>
      <c r="I255" s="147"/>
      <c r="J255" s="41"/>
      <c r="K255" s="41"/>
      <c r="L255" s="45"/>
      <c r="M255" s="214"/>
      <c r="N255" s="215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7" t="s">
        <v>208</v>
      </c>
      <c r="AU255" s="17" t="s">
        <v>76</v>
      </c>
    </row>
    <row r="256" s="2" customFormat="1" ht="36" customHeight="1">
      <c r="A256" s="39"/>
      <c r="B256" s="40"/>
      <c r="C256" s="216" t="s">
        <v>890</v>
      </c>
      <c r="D256" s="216" t="s">
        <v>627</v>
      </c>
      <c r="E256" s="217" t="s">
        <v>736</v>
      </c>
      <c r="F256" s="218" t="s">
        <v>737</v>
      </c>
      <c r="G256" s="219" t="s">
        <v>204</v>
      </c>
      <c r="H256" s="220">
        <v>1</v>
      </c>
      <c r="I256" s="221"/>
      <c r="J256" s="222">
        <f>ROUND(I256*H256,2)</f>
        <v>0</v>
      </c>
      <c r="K256" s="218" t="s">
        <v>212</v>
      </c>
      <c r="L256" s="45"/>
      <c r="M256" s="223" t="s">
        <v>32</v>
      </c>
      <c r="N256" s="224" t="s">
        <v>47</v>
      </c>
      <c r="O256" s="85"/>
      <c r="P256" s="208">
        <f>O256*H256</f>
        <v>0</v>
      </c>
      <c r="Q256" s="208">
        <v>0</v>
      </c>
      <c r="R256" s="208">
        <f>Q256*H256</f>
        <v>0</v>
      </c>
      <c r="S256" s="208">
        <v>0</v>
      </c>
      <c r="T256" s="20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10" t="s">
        <v>682</v>
      </c>
      <c r="AT256" s="210" t="s">
        <v>627</v>
      </c>
      <c r="AU256" s="210" t="s">
        <v>76</v>
      </c>
      <c r="AY256" s="17" t="s">
        <v>206</v>
      </c>
      <c r="BE256" s="211">
        <f>IF(N256="základní",J256,0)</f>
        <v>0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17" t="s">
        <v>83</v>
      </c>
      <c r="BK256" s="211">
        <f>ROUND(I256*H256,2)</f>
        <v>0</v>
      </c>
      <c r="BL256" s="17" t="s">
        <v>682</v>
      </c>
      <c r="BM256" s="210" t="s">
        <v>2334</v>
      </c>
    </row>
    <row r="257" s="2" customFormat="1" ht="24" customHeight="1">
      <c r="A257" s="39"/>
      <c r="B257" s="40"/>
      <c r="C257" s="216" t="s">
        <v>894</v>
      </c>
      <c r="D257" s="216" t="s">
        <v>627</v>
      </c>
      <c r="E257" s="217" t="s">
        <v>911</v>
      </c>
      <c r="F257" s="218" t="s">
        <v>912</v>
      </c>
      <c r="G257" s="219" t="s">
        <v>204</v>
      </c>
      <c r="H257" s="220">
        <v>1</v>
      </c>
      <c r="I257" s="221"/>
      <c r="J257" s="222">
        <f>ROUND(I257*H257,2)</f>
        <v>0</v>
      </c>
      <c r="K257" s="218" t="s">
        <v>212</v>
      </c>
      <c r="L257" s="45"/>
      <c r="M257" s="223" t="s">
        <v>32</v>
      </c>
      <c r="N257" s="224" t="s">
        <v>47</v>
      </c>
      <c r="O257" s="85"/>
      <c r="P257" s="208">
        <f>O257*H257</f>
        <v>0</v>
      </c>
      <c r="Q257" s="208">
        <v>0</v>
      </c>
      <c r="R257" s="208">
        <f>Q257*H257</f>
        <v>0</v>
      </c>
      <c r="S257" s="208">
        <v>0</v>
      </c>
      <c r="T257" s="20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0" t="s">
        <v>682</v>
      </c>
      <c r="AT257" s="210" t="s">
        <v>627</v>
      </c>
      <c r="AU257" s="210" t="s">
        <v>76</v>
      </c>
      <c r="AY257" s="17" t="s">
        <v>206</v>
      </c>
      <c r="BE257" s="211">
        <f>IF(N257="základní",J257,0)</f>
        <v>0</v>
      </c>
      <c r="BF257" s="211">
        <f>IF(N257="snížená",J257,0)</f>
        <v>0</v>
      </c>
      <c r="BG257" s="211">
        <f>IF(N257="zákl. přenesená",J257,0)</f>
        <v>0</v>
      </c>
      <c r="BH257" s="211">
        <f>IF(N257="sníž. přenesená",J257,0)</f>
        <v>0</v>
      </c>
      <c r="BI257" s="211">
        <f>IF(N257="nulová",J257,0)</f>
        <v>0</v>
      </c>
      <c r="BJ257" s="17" t="s">
        <v>83</v>
      </c>
      <c r="BK257" s="211">
        <f>ROUND(I257*H257,2)</f>
        <v>0</v>
      </c>
      <c r="BL257" s="17" t="s">
        <v>682</v>
      </c>
      <c r="BM257" s="210" t="s">
        <v>2335</v>
      </c>
    </row>
    <row r="258" s="2" customFormat="1" ht="60" customHeight="1">
      <c r="A258" s="39"/>
      <c r="B258" s="40"/>
      <c r="C258" s="216" t="s">
        <v>898</v>
      </c>
      <c r="D258" s="216" t="s">
        <v>627</v>
      </c>
      <c r="E258" s="217" t="s">
        <v>915</v>
      </c>
      <c r="F258" s="218" t="s">
        <v>916</v>
      </c>
      <c r="G258" s="219" t="s">
        <v>204</v>
      </c>
      <c r="H258" s="220">
        <v>1</v>
      </c>
      <c r="I258" s="221"/>
      <c r="J258" s="222">
        <f>ROUND(I258*H258,2)</f>
        <v>0</v>
      </c>
      <c r="K258" s="218" t="s">
        <v>212</v>
      </c>
      <c r="L258" s="45"/>
      <c r="M258" s="223" t="s">
        <v>32</v>
      </c>
      <c r="N258" s="224" t="s">
        <v>47</v>
      </c>
      <c r="O258" s="85"/>
      <c r="P258" s="208">
        <f>O258*H258</f>
        <v>0</v>
      </c>
      <c r="Q258" s="208">
        <v>0</v>
      </c>
      <c r="R258" s="208">
        <f>Q258*H258</f>
        <v>0</v>
      </c>
      <c r="S258" s="208">
        <v>0</v>
      </c>
      <c r="T258" s="20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0" t="s">
        <v>682</v>
      </c>
      <c r="AT258" s="210" t="s">
        <v>627</v>
      </c>
      <c r="AU258" s="210" t="s">
        <v>76</v>
      </c>
      <c r="AY258" s="17" t="s">
        <v>206</v>
      </c>
      <c r="BE258" s="211">
        <f>IF(N258="základní",J258,0)</f>
        <v>0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17" t="s">
        <v>83</v>
      </c>
      <c r="BK258" s="211">
        <f>ROUND(I258*H258,2)</f>
        <v>0</v>
      </c>
      <c r="BL258" s="17" t="s">
        <v>682</v>
      </c>
      <c r="BM258" s="210" t="s">
        <v>2336</v>
      </c>
    </row>
    <row r="259" s="2" customFormat="1" ht="24" customHeight="1">
      <c r="A259" s="39"/>
      <c r="B259" s="40"/>
      <c r="C259" s="216" t="s">
        <v>902</v>
      </c>
      <c r="D259" s="216" t="s">
        <v>627</v>
      </c>
      <c r="E259" s="217" t="s">
        <v>919</v>
      </c>
      <c r="F259" s="218" t="s">
        <v>920</v>
      </c>
      <c r="G259" s="219" t="s">
        <v>204</v>
      </c>
      <c r="H259" s="220">
        <v>1</v>
      </c>
      <c r="I259" s="221"/>
      <c r="J259" s="222">
        <f>ROUND(I259*H259,2)</f>
        <v>0</v>
      </c>
      <c r="K259" s="218" t="s">
        <v>212</v>
      </c>
      <c r="L259" s="45"/>
      <c r="M259" s="223" t="s">
        <v>32</v>
      </c>
      <c r="N259" s="224" t="s">
        <v>47</v>
      </c>
      <c r="O259" s="85"/>
      <c r="P259" s="208">
        <f>O259*H259</f>
        <v>0</v>
      </c>
      <c r="Q259" s="208">
        <v>0</v>
      </c>
      <c r="R259" s="208">
        <f>Q259*H259</f>
        <v>0</v>
      </c>
      <c r="S259" s="208">
        <v>0</v>
      </c>
      <c r="T259" s="20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10" t="s">
        <v>682</v>
      </c>
      <c r="AT259" s="210" t="s">
        <v>627</v>
      </c>
      <c r="AU259" s="210" t="s">
        <v>76</v>
      </c>
      <c r="AY259" s="17" t="s">
        <v>206</v>
      </c>
      <c r="BE259" s="211">
        <f>IF(N259="základní",J259,0)</f>
        <v>0</v>
      </c>
      <c r="BF259" s="211">
        <f>IF(N259="snížená",J259,0)</f>
        <v>0</v>
      </c>
      <c r="BG259" s="211">
        <f>IF(N259="zákl. přenesená",J259,0)</f>
        <v>0</v>
      </c>
      <c r="BH259" s="211">
        <f>IF(N259="sníž. přenesená",J259,0)</f>
        <v>0</v>
      </c>
      <c r="BI259" s="211">
        <f>IF(N259="nulová",J259,0)</f>
        <v>0</v>
      </c>
      <c r="BJ259" s="17" t="s">
        <v>83</v>
      </c>
      <c r="BK259" s="211">
        <f>ROUND(I259*H259,2)</f>
        <v>0</v>
      </c>
      <c r="BL259" s="17" t="s">
        <v>682</v>
      </c>
      <c r="BM259" s="210" t="s">
        <v>2337</v>
      </c>
    </row>
    <row r="260" s="2" customFormat="1" ht="24" customHeight="1">
      <c r="A260" s="39"/>
      <c r="B260" s="40"/>
      <c r="C260" s="216" t="s">
        <v>906</v>
      </c>
      <c r="D260" s="216" t="s">
        <v>627</v>
      </c>
      <c r="E260" s="217" t="s">
        <v>923</v>
      </c>
      <c r="F260" s="218" t="s">
        <v>924</v>
      </c>
      <c r="G260" s="219" t="s">
        <v>204</v>
      </c>
      <c r="H260" s="220">
        <v>1</v>
      </c>
      <c r="I260" s="221"/>
      <c r="J260" s="222">
        <f>ROUND(I260*H260,2)</f>
        <v>0</v>
      </c>
      <c r="K260" s="218" t="s">
        <v>212</v>
      </c>
      <c r="L260" s="45"/>
      <c r="M260" s="223" t="s">
        <v>32</v>
      </c>
      <c r="N260" s="224" t="s">
        <v>47</v>
      </c>
      <c r="O260" s="85"/>
      <c r="P260" s="208">
        <f>O260*H260</f>
        <v>0</v>
      </c>
      <c r="Q260" s="208">
        <v>0</v>
      </c>
      <c r="R260" s="208">
        <f>Q260*H260</f>
        <v>0</v>
      </c>
      <c r="S260" s="208">
        <v>0</v>
      </c>
      <c r="T260" s="20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10" t="s">
        <v>682</v>
      </c>
      <c r="AT260" s="210" t="s">
        <v>627</v>
      </c>
      <c r="AU260" s="210" t="s">
        <v>76</v>
      </c>
      <c r="AY260" s="17" t="s">
        <v>206</v>
      </c>
      <c r="BE260" s="211">
        <f>IF(N260="základní",J260,0)</f>
        <v>0</v>
      </c>
      <c r="BF260" s="211">
        <f>IF(N260="snížená",J260,0)</f>
        <v>0</v>
      </c>
      <c r="BG260" s="211">
        <f>IF(N260="zákl. přenesená",J260,0)</f>
        <v>0</v>
      </c>
      <c r="BH260" s="211">
        <f>IF(N260="sníž. přenesená",J260,0)</f>
        <v>0</v>
      </c>
      <c r="BI260" s="211">
        <f>IF(N260="nulová",J260,0)</f>
        <v>0</v>
      </c>
      <c r="BJ260" s="17" t="s">
        <v>83</v>
      </c>
      <c r="BK260" s="211">
        <f>ROUND(I260*H260,2)</f>
        <v>0</v>
      </c>
      <c r="BL260" s="17" t="s">
        <v>682</v>
      </c>
      <c r="BM260" s="210" t="s">
        <v>2338</v>
      </c>
    </row>
    <row r="261" s="2" customFormat="1" ht="84" customHeight="1">
      <c r="A261" s="39"/>
      <c r="B261" s="40"/>
      <c r="C261" s="216" t="s">
        <v>910</v>
      </c>
      <c r="D261" s="216" t="s">
        <v>627</v>
      </c>
      <c r="E261" s="217" t="s">
        <v>927</v>
      </c>
      <c r="F261" s="218" t="s">
        <v>928</v>
      </c>
      <c r="G261" s="219" t="s">
        <v>331</v>
      </c>
      <c r="H261" s="220">
        <v>10</v>
      </c>
      <c r="I261" s="221"/>
      <c r="J261" s="222">
        <f>ROUND(I261*H261,2)</f>
        <v>0</v>
      </c>
      <c r="K261" s="218" t="s">
        <v>212</v>
      </c>
      <c r="L261" s="45"/>
      <c r="M261" s="223" t="s">
        <v>32</v>
      </c>
      <c r="N261" s="224" t="s">
        <v>47</v>
      </c>
      <c r="O261" s="85"/>
      <c r="P261" s="208">
        <f>O261*H261</f>
        <v>0</v>
      </c>
      <c r="Q261" s="208">
        <v>0</v>
      </c>
      <c r="R261" s="208">
        <f>Q261*H261</f>
        <v>0</v>
      </c>
      <c r="S261" s="208">
        <v>0</v>
      </c>
      <c r="T261" s="20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10" t="s">
        <v>929</v>
      </c>
      <c r="AT261" s="210" t="s">
        <v>627</v>
      </c>
      <c r="AU261" s="210" t="s">
        <v>76</v>
      </c>
      <c r="AY261" s="17" t="s">
        <v>206</v>
      </c>
      <c r="BE261" s="211">
        <f>IF(N261="základní",J261,0)</f>
        <v>0</v>
      </c>
      <c r="BF261" s="211">
        <f>IF(N261="snížená",J261,0)</f>
        <v>0</v>
      </c>
      <c r="BG261" s="211">
        <f>IF(N261="zákl. přenesená",J261,0)</f>
        <v>0</v>
      </c>
      <c r="BH261" s="211">
        <f>IF(N261="sníž. přenesená",J261,0)</f>
        <v>0</v>
      </c>
      <c r="BI261" s="211">
        <f>IF(N261="nulová",J261,0)</f>
        <v>0</v>
      </c>
      <c r="BJ261" s="17" t="s">
        <v>83</v>
      </c>
      <c r="BK261" s="211">
        <f>ROUND(I261*H261,2)</f>
        <v>0</v>
      </c>
      <c r="BL261" s="17" t="s">
        <v>929</v>
      </c>
      <c r="BM261" s="210" t="s">
        <v>2339</v>
      </c>
    </row>
    <row r="262" s="2" customFormat="1">
      <c r="A262" s="39"/>
      <c r="B262" s="40"/>
      <c r="C262" s="41"/>
      <c r="D262" s="212" t="s">
        <v>931</v>
      </c>
      <c r="E262" s="41"/>
      <c r="F262" s="213" t="s">
        <v>932</v>
      </c>
      <c r="G262" s="41"/>
      <c r="H262" s="41"/>
      <c r="I262" s="147"/>
      <c r="J262" s="41"/>
      <c r="K262" s="41"/>
      <c r="L262" s="45"/>
      <c r="M262" s="214"/>
      <c r="N262" s="215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7" t="s">
        <v>931</v>
      </c>
      <c r="AU262" s="17" t="s">
        <v>76</v>
      </c>
    </row>
    <row r="263" s="2" customFormat="1" ht="96" customHeight="1">
      <c r="A263" s="39"/>
      <c r="B263" s="40"/>
      <c r="C263" s="216" t="s">
        <v>914</v>
      </c>
      <c r="D263" s="216" t="s">
        <v>627</v>
      </c>
      <c r="E263" s="217" t="s">
        <v>934</v>
      </c>
      <c r="F263" s="218" t="s">
        <v>935</v>
      </c>
      <c r="G263" s="219" t="s">
        <v>331</v>
      </c>
      <c r="H263" s="220">
        <v>10</v>
      </c>
      <c r="I263" s="221"/>
      <c r="J263" s="222">
        <f>ROUND(I263*H263,2)</f>
        <v>0</v>
      </c>
      <c r="K263" s="218" t="s">
        <v>212</v>
      </c>
      <c r="L263" s="45"/>
      <c r="M263" s="223" t="s">
        <v>32</v>
      </c>
      <c r="N263" s="224" t="s">
        <v>47</v>
      </c>
      <c r="O263" s="85"/>
      <c r="P263" s="208">
        <f>O263*H263</f>
        <v>0</v>
      </c>
      <c r="Q263" s="208">
        <v>0</v>
      </c>
      <c r="R263" s="208">
        <f>Q263*H263</f>
        <v>0</v>
      </c>
      <c r="S263" s="208">
        <v>0</v>
      </c>
      <c r="T263" s="20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0" t="s">
        <v>929</v>
      </c>
      <c r="AT263" s="210" t="s">
        <v>627</v>
      </c>
      <c r="AU263" s="210" t="s">
        <v>76</v>
      </c>
      <c r="AY263" s="17" t="s">
        <v>206</v>
      </c>
      <c r="BE263" s="211">
        <f>IF(N263="základní",J263,0)</f>
        <v>0</v>
      </c>
      <c r="BF263" s="211">
        <f>IF(N263="snížená",J263,0)</f>
        <v>0</v>
      </c>
      <c r="BG263" s="211">
        <f>IF(N263="zákl. přenesená",J263,0)</f>
        <v>0</v>
      </c>
      <c r="BH263" s="211">
        <f>IF(N263="sníž. přenesená",J263,0)</f>
        <v>0</v>
      </c>
      <c r="BI263" s="211">
        <f>IF(N263="nulová",J263,0)</f>
        <v>0</v>
      </c>
      <c r="BJ263" s="17" t="s">
        <v>83</v>
      </c>
      <c r="BK263" s="211">
        <f>ROUND(I263*H263,2)</f>
        <v>0</v>
      </c>
      <c r="BL263" s="17" t="s">
        <v>929</v>
      </c>
      <c r="BM263" s="210" t="s">
        <v>2340</v>
      </c>
    </row>
    <row r="264" s="2" customFormat="1">
      <c r="A264" s="39"/>
      <c r="B264" s="40"/>
      <c r="C264" s="41"/>
      <c r="D264" s="212" t="s">
        <v>931</v>
      </c>
      <c r="E264" s="41"/>
      <c r="F264" s="213" t="s">
        <v>932</v>
      </c>
      <c r="G264" s="41"/>
      <c r="H264" s="41"/>
      <c r="I264" s="147"/>
      <c r="J264" s="41"/>
      <c r="K264" s="41"/>
      <c r="L264" s="45"/>
      <c r="M264" s="214"/>
      <c r="N264" s="215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7" t="s">
        <v>931</v>
      </c>
      <c r="AU264" s="17" t="s">
        <v>76</v>
      </c>
    </row>
    <row r="265" s="2" customFormat="1" ht="36" customHeight="1">
      <c r="A265" s="39"/>
      <c r="B265" s="40"/>
      <c r="C265" s="216" t="s">
        <v>918</v>
      </c>
      <c r="D265" s="216" t="s">
        <v>627</v>
      </c>
      <c r="E265" s="217" t="s">
        <v>938</v>
      </c>
      <c r="F265" s="218" t="s">
        <v>939</v>
      </c>
      <c r="G265" s="219" t="s">
        <v>331</v>
      </c>
      <c r="H265" s="220">
        <v>10</v>
      </c>
      <c r="I265" s="221"/>
      <c r="J265" s="222">
        <f>ROUND(I265*H265,2)</f>
        <v>0</v>
      </c>
      <c r="K265" s="218" t="s">
        <v>212</v>
      </c>
      <c r="L265" s="45"/>
      <c r="M265" s="223" t="s">
        <v>32</v>
      </c>
      <c r="N265" s="224" t="s">
        <v>47</v>
      </c>
      <c r="O265" s="85"/>
      <c r="P265" s="208">
        <f>O265*H265</f>
        <v>0</v>
      </c>
      <c r="Q265" s="208">
        <v>0</v>
      </c>
      <c r="R265" s="208">
        <f>Q265*H265</f>
        <v>0</v>
      </c>
      <c r="S265" s="208">
        <v>0</v>
      </c>
      <c r="T265" s="20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10" t="s">
        <v>929</v>
      </c>
      <c r="AT265" s="210" t="s">
        <v>627</v>
      </c>
      <c r="AU265" s="210" t="s">
        <v>76</v>
      </c>
      <c r="AY265" s="17" t="s">
        <v>206</v>
      </c>
      <c r="BE265" s="211">
        <f>IF(N265="základní",J265,0)</f>
        <v>0</v>
      </c>
      <c r="BF265" s="211">
        <f>IF(N265="snížená",J265,0)</f>
        <v>0</v>
      </c>
      <c r="BG265" s="211">
        <f>IF(N265="zákl. přenesená",J265,0)</f>
        <v>0</v>
      </c>
      <c r="BH265" s="211">
        <f>IF(N265="sníž. přenesená",J265,0)</f>
        <v>0</v>
      </c>
      <c r="BI265" s="211">
        <f>IF(N265="nulová",J265,0)</f>
        <v>0</v>
      </c>
      <c r="BJ265" s="17" t="s">
        <v>83</v>
      </c>
      <c r="BK265" s="211">
        <f>ROUND(I265*H265,2)</f>
        <v>0</v>
      </c>
      <c r="BL265" s="17" t="s">
        <v>929</v>
      </c>
      <c r="BM265" s="210" t="s">
        <v>2341</v>
      </c>
    </row>
    <row r="266" s="2" customFormat="1">
      <c r="A266" s="39"/>
      <c r="B266" s="40"/>
      <c r="C266" s="41"/>
      <c r="D266" s="212" t="s">
        <v>931</v>
      </c>
      <c r="E266" s="41"/>
      <c r="F266" s="213" t="s">
        <v>941</v>
      </c>
      <c r="G266" s="41"/>
      <c r="H266" s="41"/>
      <c r="I266" s="147"/>
      <c r="J266" s="41"/>
      <c r="K266" s="41"/>
      <c r="L266" s="45"/>
      <c r="M266" s="214"/>
      <c r="N266" s="215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7" t="s">
        <v>931</v>
      </c>
      <c r="AU266" s="17" t="s">
        <v>76</v>
      </c>
    </row>
    <row r="267" s="2" customFormat="1" ht="36" customHeight="1">
      <c r="A267" s="39"/>
      <c r="B267" s="40"/>
      <c r="C267" s="216" t="s">
        <v>922</v>
      </c>
      <c r="D267" s="216" t="s">
        <v>627</v>
      </c>
      <c r="E267" s="217" t="s">
        <v>943</v>
      </c>
      <c r="F267" s="218" t="s">
        <v>944</v>
      </c>
      <c r="G267" s="219" t="s">
        <v>204</v>
      </c>
      <c r="H267" s="220">
        <v>16</v>
      </c>
      <c r="I267" s="221"/>
      <c r="J267" s="222">
        <f>ROUND(I267*H267,2)</f>
        <v>0</v>
      </c>
      <c r="K267" s="218" t="s">
        <v>212</v>
      </c>
      <c r="L267" s="45"/>
      <c r="M267" s="223" t="s">
        <v>32</v>
      </c>
      <c r="N267" s="224" t="s">
        <v>47</v>
      </c>
      <c r="O267" s="85"/>
      <c r="P267" s="208">
        <f>O267*H267</f>
        <v>0</v>
      </c>
      <c r="Q267" s="208">
        <v>0</v>
      </c>
      <c r="R267" s="208">
        <f>Q267*H267</f>
        <v>0</v>
      </c>
      <c r="S267" s="208">
        <v>0</v>
      </c>
      <c r="T267" s="20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0" t="s">
        <v>929</v>
      </c>
      <c r="AT267" s="210" t="s">
        <v>627</v>
      </c>
      <c r="AU267" s="210" t="s">
        <v>76</v>
      </c>
      <c r="AY267" s="17" t="s">
        <v>206</v>
      </c>
      <c r="BE267" s="211">
        <f>IF(N267="základní",J267,0)</f>
        <v>0</v>
      </c>
      <c r="BF267" s="211">
        <f>IF(N267="snížená",J267,0)</f>
        <v>0</v>
      </c>
      <c r="BG267" s="211">
        <f>IF(N267="zákl. přenesená",J267,0)</f>
        <v>0</v>
      </c>
      <c r="BH267" s="211">
        <f>IF(N267="sníž. přenesená",J267,0)</f>
        <v>0</v>
      </c>
      <c r="BI267" s="211">
        <f>IF(N267="nulová",J267,0)</f>
        <v>0</v>
      </c>
      <c r="BJ267" s="17" t="s">
        <v>83</v>
      </c>
      <c r="BK267" s="211">
        <f>ROUND(I267*H267,2)</f>
        <v>0</v>
      </c>
      <c r="BL267" s="17" t="s">
        <v>929</v>
      </c>
      <c r="BM267" s="210" t="s">
        <v>2342</v>
      </c>
    </row>
    <row r="268" s="2" customFormat="1">
      <c r="A268" s="39"/>
      <c r="B268" s="40"/>
      <c r="C268" s="41"/>
      <c r="D268" s="212" t="s">
        <v>931</v>
      </c>
      <c r="E268" s="41"/>
      <c r="F268" s="213" t="s">
        <v>946</v>
      </c>
      <c r="G268" s="41"/>
      <c r="H268" s="41"/>
      <c r="I268" s="147"/>
      <c r="J268" s="41"/>
      <c r="K268" s="41"/>
      <c r="L268" s="45"/>
      <c r="M268" s="214"/>
      <c r="N268" s="215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7" t="s">
        <v>931</v>
      </c>
      <c r="AU268" s="17" t="s">
        <v>76</v>
      </c>
    </row>
    <row r="269" s="2" customFormat="1" ht="36" customHeight="1">
      <c r="A269" s="39"/>
      <c r="B269" s="40"/>
      <c r="C269" s="216" t="s">
        <v>926</v>
      </c>
      <c r="D269" s="216" t="s">
        <v>627</v>
      </c>
      <c r="E269" s="217" t="s">
        <v>948</v>
      </c>
      <c r="F269" s="218" t="s">
        <v>949</v>
      </c>
      <c r="G269" s="219" t="s">
        <v>204</v>
      </c>
      <c r="H269" s="220">
        <v>4</v>
      </c>
      <c r="I269" s="221"/>
      <c r="J269" s="222">
        <f>ROUND(I269*H269,2)</f>
        <v>0</v>
      </c>
      <c r="K269" s="218" t="s">
        <v>212</v>
      </c>
      <c r="L269" s="45"/>
      <c r="M269" s="223" t="s">
        <v>32</v>
      </c>
      <c r="N269" s="224" t="s">
        <v>47</v>
      </c>
      <c r="O269" s="85"/>
      <c r="P269" s="208">
        <f>O269*H269</f>
        <v>0</v>
      </c>
      <c r="Q269" s="208">
        <v>0</v>
      </c>
      <c r="R269" s="208">
        <f>Q269*H269</f>
        <v>0</v>
      </c>
      <c r="S269" s="208">
        <v>0</v>
      </c>
      <c r="T269" s="20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10" t="s">
        <v>929</v>
      </c>
      <c r="AT269" s="210" t="s">
        <v>627</v>
      </c>
      <c r="AU269" s="210" t="s">
        <v>76</v>
      </c>
      <c r="AY269" s="17" t="s">
        <v>206</v>
      </c>
      <c r="BE269" s="211">
        <f>IF(N269="základní",J269,0)</f>
        <v>0</v>
      </c>
      <c r="BF269" s="211">
        <f>IF(N269="snížená",J269,0)</f>
        <v>0</v>
      </c>
      <c r="BG269" s="211">
        <f>IF(N269="zákl. přenesená",J269,0)</f>
        <v>0</v>
      </c>
      <c r="BH269" s="211">
        <f>IF(N269="sníž. přenesená",J269,0)</f>
        <v>0</v>
      </c>
      <c r="BI269" s="211">
        <f>IF(N269="nulová",J269,0)</f>
        <v>0</v>
      </c>
      <c r="BJ269" s="17" t="s">
        <v>83</v>
      </c>
      <c r="BK269" s="211">
        <f>ROUND(I269*H269,2)</f>
        <v>0</v>
      </c>
      <c r="BL269" s="17" t="s">
        <v>929</v>
      </c>
      <c r="BM269" s="210" t="s">
        <v>2343</v>
      </c>
    </row>
    <row r="270" s="2" customFormat="1">
      <c r="A270" s="39"/>
      <c r="B270" s="40"/>
      <c r="C270" s="41"/>
      <c r="D270" s="212" t="s">
        <v>931</v>
      </c>
      <c r="E270" s="41"/>
      <c r="F270" s="213" t="s">
        <v>946</v>
      </c>
      <c r="G270" s="41"/>
      <c r="H270" s="41"/>
      <c r="I270" s="147"/>
      <c r="J270" s="41"/>
      <c r="K270" s="41"/>
      <c r="L270" s="45"/>
      <c r="M270" s="214"/>
      <c r="N270" s="215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7" t="s">
        <v>931</v>
      </c>
      <c r="AU270" s="17" t="s">
        <v>76</v>
      </c>
    </row>
    <row r="271" s="2" customFormat="1" ht="48" customHeight="1">
      <c r="A271" s="39"/>
      <c r="B271" s="40"/>
      <c r="C271" s="216" t="s">
        <v>933</v>
      </c>
      <c r="D271" s="216" t="s">
        <v>627</v>
      </c>
      <c r="E271" s="217" t="s">
        <v>964</v>
      </c>
      <c r="F271" s="218" t="s">
        <v>965</v>
      </c>
      <c r="G271" s="219" t="s">
        <v>331</v>
      </c>
      <c r="H271" s="220">
        <v>0.050000000000000003</v>
      </c>
      <c r="I271" s="221"/>
      <c r="J271" s="222">
        <f>ROUND(I271*H271,2)</f>
        <v>0</v>
      </c>
      <c r="K271" s="218" t="s">
        <v>212</v>
      </c>
      <c r="L271" s="45"/>
      <c r="M271" s="223" t="s">
        <v>32</v>
      </c>
      <c r="N271" s="224" t="s">
        <v>47</v>
      </c>
      <c r="O271" s="85"/>
      <c r="P271" s="208">
        <f>O271*H271</f>
        <v>0</v>
      </c>
      <c r="Q271" s="208">
        <v>0</v>
      </c>
      <c r="R271" s="208">
        <f>Q271*H271</f>
        <v>0</v>
      </c>
      <c r="S271" s="208">
        <v>0</v>
      </c>
      <c r="T271" s="20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0" t="s">
        <v>929</v>
      </c>
      <c r="AT271" s="210" t="s">
        <v>627</v>
      </c>
      <c r="AU271" s="210" t="s">
        <v>76</v>
      </c>
      <c r="AY271" s="17" t="s">
        <v>206</v>
      </c>
      <c r="BE271" s="211">
        <f>IF(N271="základní",J271,0)</f>
        <v>0</v>
      </c>
      <c r="BF271" s="211">
        <f>IF(N271="snížená",J271,0)</f>
        <v>0</v>
      </c>
      <c r="BG271" s="211">
        <f>IF(N271="zákl. přenesená",J271,0)</f>
        <v>0</v>
      </c>
      <c r="BH271" s="211">
        <f>IF(N271="sníž. přenesená",J271,0)</f>
        <v>0</v>
      </c>
      <c r="BI271" s="211">
        <f>IF(N271="nulová",J271,0)</f>
        <v>0</v>
      </c>
      <c r="BJ271" s="17" t="s">
        <v>83</v>
      </c>
      <c r="BK271" s="211">
        <f>ROUND(I271*H271,2)</f>
        <v>0</v>
      </c>
      <c r="BL271" s="17" t="s">
        <v>929</v>
      </c>
      <c r="BM271" s="210" t="s">
        <v>2344</v>
      </c>
    </row>
    <row r="272" s="2" customFormat="1">
      <c r="A272" s="39"/>
      <c r="B272" s="40"/>
      <c r="C272" s="41"/>
      <c r="D272" s="212" t="s">
        <v>931</v>
      </c>
      <c r="E272" s="41"/>
      <c r="F272" s="213" t="s">
        <v>967</v>
      </c>
      <c r="G272" s="41"/>
      <c r="H272" s="41"/>
      <c r="I272" s="147"/>
      <c r="J272" s="41"/>
      <c r="K272" s="41"/>
      <c r="L272" s="45"/>
      <c r="M272" s="214"/>
      <c r="N272" s="215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7" t="s">
        <v>931</v>
      </c>
      <c r="AU272" s="17" t="s">
        <v>76</v>
      </c>
    </row>
    <row r="273" s="2" customFormat="1" ht="36" customHeight="1">
      <c r="A273" s="39"/>
      <c r="B273" s="40"/>
      <c r="C273" s="216" t="s">
        <v>937</v>
      </c>
      <c r="D273" s="216" t="s">
        <v>627</v>
      </c>
      <c r="E273" s="217" t="s">
        <v>2345</v>
      </c>
      <c r="F273" s="218" t="s">
        <v>2346</v>
      </c>
      <c r="G273" s="219" t="s">
        <v>204</v>
      </c>
      <c r="H273" s="220">
        <v>2</v>
      </c>
      <c r="I273" s="221"/>
      <c r="J273" s="222">
        <f>ROUND(I273*H273,2)</f>
        <v>0</v>
      </c>
      <c r="K273" s="218" t="s">
        <v>212</v>
      </c>
      <c r="L273" s="45"/>
      <c r="M273" s="223" t="s">
        <v>32</v>
      </c>
      <c r="N273" s="224" t="s">
        <v>47</v>
      </c>
      <c r="O273" s="85"/>
      <c r="P273" s="208">
        <f>O273*H273</f>
        <v>0</v>
      </c>
      <c r="Q273" s="208">
        <v>0</v>
      </c>
      <c r="R273" s="208">
        <f>Q273*H273</f>
        <v>0</v>
      </c>
      <c r="S273" s="208">
        <v>0</v>
      </c>
      <c r="T273" s="20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10" t="s">
        <v>268</v>
      </c>
      <c r="AT273" s="210" t="s">
        <v>627</v>
      </c>
      <c r="AU273" s="210" t="s">
        <v>76</v>
      </c>
      <c r="AY273" s="17" t="s">
        <v>206</v>
      </c>
      <c r="BE273" s="211">
        <f>IF(N273="základní",J273,0)</f>
        <v>0</v>
      </c>
      <c r="BF273" s="211">
        <f>IF(N273="snížená",J273,0)</f>
        <v>0</v>
      </c>
      <c r="BG273" s="211">
        <f>IF(N273="zákl. přenesená",J273,0)</f>
        <v>0</v>
      </c>
      <c r="BH273" s="211">
        <f>IF(N273="sníž. přenesená",J273,0)</f>
        <v>0</v>
      </c>
      <c r="BI273" s="211">
        <f>IF(N273="nulová",J273,0)</f>
        <v>0</v>
      </c>
      <c r="BJ273" s="17" t="s">
        <v>83</v>
      </c>
      <c r="BK273" s="211">
        <f>ROUND(I273*H273,2)</f>
        <v>0</v>
      </c>
      <c r="BL273" s="17" t="s">
        <v>268</v>
      </c>
      <c r="BM273" s="210" t="s">
        <v>2347</v>
      </c>
    </row>
    <row r="274" s="2" customFormat="1" ht="24" customHeight="1">
      <c r="A274" s="39"/>
      <c r="B274" s="40"/>
      <c r="C274" s="216" t="s">
        <v>942</v>
      </c>
      <c r="D274" s="216" t="s">
        <v>627</v>
      </c>
      <c r="E274" s="217" t="s">
        <v>1589</v>
      </c>
      <c r="F274" s="218" t="s">
        <v>1590</v>
      </c>
      <c r="G274" s="219" t="s">
        <v>204</v>
      </c>
      <c r="H274" s="220">
        <v>3</v>
      </c>
      <c r="I274" s="221"/>
      <c r="J274" s="222">
        <f>ROUND(I274*H274,2)</f>
        <v>0</v>
      </c>
      <c r="K274" s="218" t="s">
        <v>212</v>
      </c>
      <c r="L274" s="45"/>
      <c r="M274" s="223" t="s">
        <v>32</v>
      </c>
      <c r="N274" s="224" t="s">
        <v>47</v>
      </c>
      <c r="O274" s="85"/>
      <c r="P274" s="208">
        <f>O274*H274</f>
        <v>0</v>
      </c>
      <c r="Q274" s="208">
        <v>0</v>
      </c>
      <c r="R274" s="208">
        <f>Q274*H274</f>
        <v>0</v>
      </c>
      <c r="S274" s="208">
        <v>0</v>
      </c>
      <c r="T274" s="20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10" t="s">
        <v>220</v>
      </c>
      <c r="AT274" s="210" t="s">
        <v>627</v>
      </c>
      <c r="AU274" s="210" t="s">
        <v>76</v>
      </c>
      <c r="AY274" s="17" t="s">
        <v>206</v>
      </c>
      <c r="BE274" s="211">
        <f>IF(N274="základní",J274,0)</f>
        <v>0</v>
      </c>
      <c r="BF274" s="211">
        <f>IF(N274="snížená",J274,0)</f>
        <v>0</v>
      </c>
      <c r="BG274" s="211">
        <f>IF(N274="zákl. přenesená",J274,0)</f>
        <v>0</v>
      </c>
      <c r="BH274" s="211">
        <f>IF(N274="sníž. přenesená",J274,0)</f>
        <v>0</v>
      </c>
      <c r="BI274" s="211">
        <f>IF(N274="nulová",J274,0)</f>
        <v>0</v>
      </c>
      <c r="BJ274" s="17" t="s">
        <v>83</v>
      </c>
      <c r="BK274" s="211">
        <f>ROUND(I274*H274,2)</f>
        <v>0</v>
      </c>
      <c r="BL274" s="17" t="s">
        <v>220</v>
      </c>
      <c r="BM274" s="210" t="s">
        <v>2348</v>
      </c>
    </row>
    <row r="275" s="2" customFormat="1" ht="24" customHeight="1">
      <c r="A275" s="39"/>
      <c r="B275" s="40"/>
      <c r="C275" s="216" t="s">
        <v>947</v>
      </c>
      <c r="D275" s="216" t="s">
        <v>627</v>
      </c>
      <c r="E275" s="217" t="s">
        <v>2349</v>
      </c>
      <c r="F275" s="218" t="s">
        <v>2350</v>
      </c>
      <c r="G275" s="219" t="s">
        <v>204</v>
      </c>
      <c r="H275" s="220">
        <v>3</v>
      </c>
      <c r="I275" s="221"/>
      <c r="J275" s="222">
        <f>ROUND(I275*H275,2)</f>
        <v>0</v>
      </c>
      <c r="K275" s="218" t="s">
        <v>212</v>
      </c>
      <c r="L275" s="45"/>
      <c r="M275" s="223" t="s">
        <v>32</v>
      </c>
      <c r="N275" s="224" t="s">
        <v>47</v>
      </c>
      <c r="O275" s="85"/>
      <c r="P275" s="208">
        <f>O275*H275</f>
        <v>0</v>
      </c>
      <c r="Q275" s="208">
        <v>0</v>
      </c>
      <c r="R275" s="208">
        <f>Q275*H275</f>
        <v>0</v>
      </c>
      <c r="S275" s="208">
        <v>0</v>
      </c>
      <c r="T275" s="20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0" t="s">
        <v>220</v>
      </c>
      <c r="AT275" s="210" t="s">
        <v>627</v>
      </c>
      <c r="AU275" s="210" t="s">
        <v>76</v>
      </c>
      <c r="AY275" s="17" t="s">
        <v>206</v>
      </c>
      <c r="BE275" s="211">
        <f>IF(N275="základní",J275,0)</f>
        <v>0</v>
      </c>
      <c r="BF275" s="211">
        <f>IF(N275="snížená",J275,0)</f>
        <v>0</v>
      </c>
      <c r="BG275" s="211">
        <f>IF(N275="zákl. přenesená",J275,0)</f>
        <v>0</v>
      </c>
      <c r="BH275" s="211">
        <f>IF(N275="sníž. přenesená",J275,0)</f>
        <v>0</v>
      </c>
      <c r="BI275" s="211">
        <f>IF(N275="nulová",J275,0)</f>
        <v>0</v>
      </c>
      <c r="BJ275" s="17" t="s">
        <v>83</v>
      </c>
      <c r="BK275" s="211">
        <f>ROUND(I275*H275,2)</f>
        <v>0</v>
      </c>
      <c r="BL275" s="17" t="s">
        <v>220</v>
      </c>
      <c r="BM275" s="210" t="s">
        <v>2351</v>
      </c>
    </row>
    <row r="276" s="2" customFormat="1" ht="24" customHeight="1">
      <c r="A276" s="39"/>
      <c r="B276" s="40"/>
      <c r="C276" s="216" t="s">
        <v>951</v>
      </c>
      <c r="D276" s="216" t="s">
        <v>627</v>
      </c>
      <c r="E276" s="217" t="s">
        <v>1595</v>
      </c>
      <c r="F276" s="218" t="s">
        <v>1596</v>
      </c>
      <c r="G276" s="219" t="s">
        <v>204</v>
      </c>
      <c r="H276" s="220">
        <v>3</v>
      </c>
      <c r="I276" s="221"/>
      <c r="J276" s="222">
        <f>ROUND(I276*H276,2)</f>
        <v>0</v>
      </c>
      <c r="K276" s="218" t="s">
        <v>212</v>
      </c>
      <c r="L276" s="45"/>
      <c r="M276" s="223" t="s">
        <v>32</v>
      </c>
      <c r="N276" s="224" t="s">
        <v>47</v>
      </c>
      <c r="O276" s="85"/>
      <c r="P276" s="208">
        <f>O276*H276</f>
        <v>0</v>
      </c>
      <c r="Q276" s="208">
        <v>0</v>
      </c>
      <c r="R276" s="208">
        <f>Q276*H276</f>
        <v>0</v>
      </c>
      <c r="S276" s="208">
        <v>0</v>
      </c>
      <c r="T276" s="20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0" t="s">
        <v>220</v>
      </c>
      <c r="AT276" s="210" t="s">
        <v>627</v>
      </c>
      <c r="AU276" s="210" t="s">
        <v>76</v>
      </c>
      <c r="AY276" s="17" t="s">
        <v>206</v>
      </c>
      <c r="BE276" s="211">
        <f>IF(N276="základní",J276,0)</f>
        <v>0</v>
      </c>
      <c r="BF276" s="211">
        <f>IF(N276="snížená",J276,0)</f>
        <v>0</v>
      </c>
      <c r="BG276" s="211">
        <f>IF(N276="zákl. přenesená",J276,0)</f>
        <v>0</v>
      </c>
      <c r="BH276" s="211">
        <f>IF(N276="sníž. přenesená",J276,0)</f>
        <v>0</v>
      </c>
      <c r="BI276" s="211">
        <f>IF(N276="nulová",J276,0)</f>
        <v>0</v>
      </c>
      <c r="BJ276" s="17" t="s">
        <v>83</v>
      </c>
      <c r="BK276" s="211">
        <f>ROUND(I276*H276,2)</f>
        <v>0</v>
      </c>
      <c r="BL276" s="17" t="s">
        <v>220</v>
      </c>
      <c r="BM276" s="210" t="s">
        <v>2352</v>
      </c>
    </row>
    <row r="277" s="2" customFormat="1" ht="24" customHeight="1">
      <c r="A277" s="39"/>
      <c r="B277" s="40"/>
      <c r="C277" s="216" t="s">
        <v>955</v>
      </c>
      <c r="D277" s="216" t="s">
        <v>627</v>
      </c>
      <c r="E277" s="217" t="s">
        <v>1598</v>
      </c>
      <c r="F277" s="218" t="s">
        <v>1599</v>
      </c>
      <c r="G277" s="219" t="s">
        <v>204</v>
      </c>
      <c r="H277" s="220">
        <v>3</v>
      </c>
      <c r="I277" s="221"/>
      <c r="J277" s="222">
        <f>ROUND(I277*H277,2)</f>
        <v>0</v>
      </c>
      <c r="K277" s="218" t="s">
        <v>212</v>
      </c>
      <c r="L277" s="45"/>
      <c r="M277" s="223" t="s">
        <v>32</v>
      </c>
      <c r="N277" s="224" t="s">
        <v>47</v>
      </c>
      <c r="O277" s="85"/>
      <c r="P277" s="208">
        <f>O277*H277</f>
        <v>0</v>
      </c>
      <c r="Q277" s="208">
        <v>0</v>
      </c>
      <c r="R277" s="208">
        <f>Q277*H277</f>
        <v>0</v>
      </c>
      <c r="S277" s="208">
        <v>0</v>
      </c>
      <c r="T277" s="20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0" t="s">
        <v>83</v>
      </c>
      <c r="AT277" s="210" t="s">
        <v>627</v>
      </c>
      <c r="AU277" s="210" t="s">
        <v>76</v>
      </c>
      <c r="AY277" s="17" t="s">
        <v>206</v>
      </c>
      <c r="BE277" s="211">
        <f>IF(N277="základní",J277,0)</f>
        <v>0</v>
      </c>
      <c r="BF277" s="211">
        <f>IF(N277="snížená",J277,0)</f>
        <v>0</v>
      </c>
      <c r="BG277" s="211">
        <f>IF(N277="zákl. přenesená",J277,0)</f>
        <v>0</v>
      </c>
      <c r="BH277" s="211">
        <f>IF(N277="sníž. přenesená",J277,0)</f>
        <v>0</v>
      </c>
      <c r="BI277" s="211">
        <f>IF(N277="nulová",J277,0)</f>
        <v>0</v>
      </c>
      <c r="BJ277" s="17" t="s">
        <v>83</v>
      </c>
      <c r="BK277" s="211">
        <f>ROUND(I277*H277,2)</f>
        <v>0</v>
      </c>
      <c r="BL277" s="17" t="s">
        <v>83</v>
      </c>
      <c r="BM277" s="210" t="s">
        <v>2353</v>
      </c>
    </row>
    <row r="278" s="2" customFormat="1" ht="36" customHeight="1">
      <c r="A278" s="39"/>
      <c r="B278" s="40"/>
      <c r="C278" s="216" t="s">
        <v>959</v>
      </c>
      <c r="D278" s="216" t="s">
        <v>627</v>
      </c>
      <c r="E278" s="217" t="s">
        <v>1796</v>
      </c>
      <c r="F278" s="218" t="s">
        <v>1797</v>
      </c>
      <c r="G278" s="219" t="s">
        <v>204</v>
      </c>
      <c r="H278" s="220">
        <v>3</v>
      </c>
      <c r="I278" s="221"/>
      <c r="J278" s="222">
        <f>ROUND(I278*H278,2)</f>
        <v>0</v>
      </c>
      <c r="K278" s="218" t="s">
        <v>212</v>
      </c>
      <c r="L278" s="45"/>
      <c r="M278" s="223" t="s">
        <v>32</v>
      </c>
      <c r="N278" s="224" t="s">
        <v>47</v>
      </c>
      <c r="O278" s="85"/>
      <c r="P278" s="208">
        <f>O278*H278</f>
        <v>0</v>
      </c>
      <c r="Q278" s="208">
        <v>0</v>
      </c>
      <c r="R278" s="208">
        <f>Q278*H278</f>
        <v>0</v>
      </c>
      <c r="S278" s="208">
        <v>0</v>
      </c>
      <c r="T278" s="20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10" t="s">
        <v>220</v>
      </c>
      <c r="AT278" s="210" t="s">
        <v>627</v>
      </c>
      <c r="AU278" s="210" t="s">
        <v>76</v>
      </c>
      <c r="AY278" s="17" t="s">
        <v>206</v>
      </c>
      <c r="BE278" s="211">
        <f>IF(N278="základní",J278,0)</f>
        <v>0</v>
      </c>
      <c r="BF278" s="211">
        <f>IF(N278="snížená",J278,0)</f>
        <v>0</v>
      </c>
      <c r="BG278" s="211">
        <f>IF(N278="zákl. přenesená",J278,0)</f>
        <v>0</v>
      </c>
      <c r="BH278" s="211">
        <f>IF(N278="sníž. přenesená",J278,0)</f>
        <v>0</v>
      </c>
      <c r="BI278" s="211">
        <f>IF(N278="nulová",J278,0)</f>
        <v>0</v>
      </c>
      <c r="BJ278" s="17" t="s">
        <v>83</v>
      </c>
      <c r="BK278" s="211">
        <f>ROUND(I278*H278,2)</f>
        <v>0</v>
      </c>
      <c r="BL278" s="17" t="s">
        <v>220</v>
      </c>
      <c r="BM278" s="210" t="s">
        <v>2354</v>
      </c>
    </row>
    <row r="279" s="2" customFormat="1" ht="24" customHeight="1">
      <c r="A279" s="39"/>
      <c r="B279" s="40"/>
      <c r="C279" s="216" t="s">
        <v>963</v>
      </c>
      <c r="D279" s="216" t="s">
        <v>627</v>
      </c>
      <c r="E279" s="217" t="s">
        <v>1692</v>
      </c>
      <c r="F279" s="218" t="s">
        <v>1693</v>
      </c>
      <c r="G279" s="219" t="s">
        <v>204</v>
      </c>
      <c r="H279" s="220">
        <v>6</v>
      </c>
      <c r="I279" s="221"/>
      <c r="J279" s="222">
        <f>ROUND(I279*H279,2)</f>
        <v>0</v>
      </c>
      <c r="K279" s="218" t="s">
        <v>212</v>
      </c>
      <c r="L279" s="45"/>
      <c r="M279" s="223" t="s">
        <v>32</v>
      </c>
      <c r="N279" s="224" t="s">
        <v>47</v>
      </c>
      <c r="O279" s="85"/>
      <c r="P279" s="208">
        <f>O279*H279</f>
        <v>0</v>
      </c>
      <c r="Q279" s="208">
        <v>0</v>
      </c>
      <c r="R279" s="208">
        <f>Q279*H279</f>
        <v>0</v>
      </c>
      <c r="S279" s="208">
        <v>0</v>
      </c>
      <c r="T279" s="20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10" t="s">
        <v>220</v>
      </c>
      <c r="AT279" s="210" t="s">
        <v>627</v>
      </c>
      <c r="AU279" s="210" t="s">
        <v>76</v>
      </c>
      <c r="AY279" s="17" t="s">
        <v>206</v>
      </c>
      <c r="BE279" s="211">
        <f>IF(N279="základní",J279,0)</f>
        <v>0</v>
      </c>
      <c r="BF279" s="211">
        <f>IF(N279="snížená",J279,0)</f>
        <v>0</v>
      </c>
      <c r="BG279" s="211">
        <f>IF(N279="zákl. přenesená",J279,0)</f>
        <v>0</v>
      </c>
      <c r="BH279" s="211">
        <f>IF(N279="sníž. přenesená",J279,0)</f>
        <v>0</v>
      </c>
      <c r="BI279" s="211">
        <f>IF(N279="nulová",J279,0)</f>
        <v>0</v>
      </c>
      <c r="BJ279" s="17" t="s">
        <v>83</v>
      </c>
      <c r="BK279" s="211">
        <f>ROUND(I279*H279,2)</f>
        <v>0</v>
      </c>
      <c r="BL279" s="17" t="s">
        <v>220</v>
      </c>
      <c r="BM279" s="210" t="s">
        <v>2355</v>
      </c>
    </row>
    <row r="280" s="2" customFormat="1" ht="24" customHeight="1">
      <c r="A280" s="39"/>
      <c r="B280" s="40"/>
      <c r="C280" s="216" t="s">
        <v>968</v>
      </c>
      <c r="D280" s="216" t="s">
        <v>627</v>
      </c>
      <c r="E280" s="217" t="s">
        <v>724</v>
      </c>
      <c r="F280" s="218" t="s">
        <v>725</v>
      </c>
      <c r="G280" s="219" t="s">
        <v>204</v>
      </c>
      <c r="H280" s="220">
        <v>96</v>
      </c>
      <c r="I280" s="221"/>
      <c r="J280" s="222">
        <f>ROUND(I280*H280,2)</f>
        <v>0</v>
      </c>
      <c r="K280" s="218" t="s">
        <v>212</v>
      </c>
      <c r="L280" s="45"/>
      <c r="M280" s="223" t="s">
        <v>32</v>
      </c>
      <c r="N280" s="224" t="s">
        <v>47</v>
      </c>
      <c r="O280" s="85"/>
      <c r="P280" s="208">
        <f>O280*H280</f>
        <v>0</v>
      </c>
      <c r="Q280" s="208">
        <v>0</v>
      </c>
      <c r="R280" s="208">
        <f>Q280*H280</f>
        <v>0</v>
      </c>
      <c r="S280" s="208">
        <v>0</v>
      </c>
      <c r="T280" s="20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10" t="s">
        <v>220</v>
      </c>
      <c r="AT280" s="210" t="s">
        <v>627</v>
      </c>
      <c r="AU280" s="210" t="s">
        <v>76</v>
      </c>
      <c r="AY280" s="17" t="s">
        <v>206</v>
      </c>
      <c r="BE280" s="211">
        <f>IF(N280="základní",J280,0)</f>
        <v>0</v>
      </c>
      <c r="BF280" s="211">
        <f>IF(N280="snížená",J280,0)</f>
        <v>0</v>
      </c>
      <c r="BG280" s="211">
        <f>IF(N280="zákl. přenesená",J280,0)</f>
        <v>0</v>
      </c>
      <c r="BH280" s="211">
        <f>IF(N280="sníž. přenesená",J280,0)</f>
        <v>0</v>
      </c>
      <c r="BI280" s="211">
        <f>IF(N280="nulová",J280,0)</f>
        <v>0</v>
      </c>
      <c r="BJ280" s="17" t="s">
        <v>83</v>
      </c>
      <c r="BK280" s="211">
        <f>ROUND(I280*H280,2)</f>
        <v>0</v>
      </c>
      <c r="BL280" s="17" t="s">
        <v>220</v>
      </c>
      <c r="BM280" s="210" t="s">
        <v>2356</v>
      </c>
    </row>
    <row r="281" s="2" customFormat="1" ht="24" customHeight="1">
      <c r="A281" s="39"/>
      <c r="B281" s="40"/>
      <c r="C281" s="216" t="s">
        <v>972</v>
      </c>
      <c r="D281" s="216" t="s">
        <v>627</v>
      </c>
      <c r="E281" s="217" t="s">
        <v>732</v>
      </c>
      <c r="F281" s="218" t="s">
        <v>733</v>
      </c>
      <c r="G281" s="219" t="s">
        <v>204</v>
      </c>
      <c r="H281" s="220">
        <v>11</v>
      </c>
      <c r="I281" s="221"/>
      <c r="J281" s="222">
        <f>ROUND(I281*H281,2)</f>
        <v>0</v>
      </c>
      <c r="K281" s="218" t="s">
        <v>212</v>
      </c>
      <c r="L281" s="45"/>
      <c r="M281" s="223" t="s">
        <v>32</v>
      </c>
      <c r="N281" s="224" t="s">
        <v>47</v>
      </c>
      <c r="O281" s="85"/>
      <c r="P281" s="208">
        <f>O281*H281</f>
        <v>0</v>
      </c>
      <c r="Q281" s="208">
        <v>0</v>
      </c>
      <c r="R281" s="208">
        <f>Q281*H281</f>
        <v>0</v>
      </c>
      <c r="S281" s="208">
        <v>0</v>
      </c>
      <c r="T281" s="20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0" t="s">
        <v>220</v>
      </c>
      <c r="AT281" s="210" t="s">
        <v>627</v>
      </c>
      <c r="AU281" s="210" t="s">
        <v>76</v>
      </c>
      <c r="AY281" s="17" t="s">
        <v>206</v>
      </c>
      <c r="BE281" s="211">
        <f>IF(N281="základní",J281,0)</f>
        <v>0</v>
      </c>
      <c r="BF281" s="211">
        <f>IF(N281="snížená",J281,0)</f>
        <v>0</v>
      </c>
      <c r="BG281" s="211">
        <f>IF(N281="zákl. přenesená",J281,0)</f>
        <v>0</v>
      </c>
      <c r="BH281" s="211">
        <f>IF(N281="sníž. přenesená",J281,0)</f>
        <v>0</v>
      </c>
      <c r="BI281" s="211">
        <f>IF(N281="nulová",J281,0)</f>
        <v>0</v>
      </c>
      <c r="BJ281" s="17" t="s">
        <v>83</v>
      </c>
      <c r="BK281" s="211">
        <f>ROUND(I281*H281,2)</f>
        <v>0</v>
      </c>
      <c r="BL281" s="17" t="s">
        <v>220</v>
      </c>
      <c r="BM281" s="210" t="s">
        <v>2357</v>
      </c>
    </row>
    <row r="282" s="2" customFormat="1" ht="24" customHeight="1">
      <c r="A282" s="39"/>
      <c r="B282" s="40"/>
      <c r="C282" s="216" t="s">
        <v>976</v>
      </c>
      <c r="D282" s="216" t="s">
        <v>627</v>
      </c>
      <c r="E282" s="217" t="s">
        <v>1001</v>
      </c>
      <c r="F282" s="218" t="s">
        <v>1002</v>
      </c>
      <c r="G282" s="219" t="s">
        <v>204</v>
      </c>
      <c r="H282" s="220">
        <v>2</v>
      </c>
      <c r="I282" s="221"/>
      <c r="J282" s="222">
        <f>ROUND(I282*H282,2)</f>
        <v>0</v>
      </c>
      <c r="K282" s="218" t="s">
        <v>212</v>
      </c>
      <c r="L282" s="45"/>
      <c r="M282" s="223" t="s">
        <v>32</v>
      </c>
      <c r="N282" s="224" t="s">
        <v>47</v>
      </c>
      <c r="O282" s="85"/>
      <c r="P282" s="208">
        <f>O282*H282</f>
        <v>0</v>
      </c>
      <c r="Q282" s="208">
        <v>0</v>
      </c>
      <c r="R282" s="208">
        <f>Q282*H282</f>
        <v>0</v>
      </c>
      <c r="S282" s="208">
        <v>0</v>
      </c>
      <c r="T282" s="209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0" t="s">
        <v>83</v>
      </c>
      <c r="AT282" s="210" t="s">
        <v>627</v>
      </c>
      <c r="AU282" s="210" t="s">
        <v>76</v>
      </c>
      <c r="AY282" s="17" t="s">
        <v>206</v>
      </c>
      <c r="BE282" s="211">
        <f>IF(N282="základní",J282,0)</f>
        <v>0</v>
      </c>
      <c r="BF282" s="211">
        <f>IF(N282="snížená",J282,0)</f>
        <v>0</v>
      </c>
      <c r="BG282" s="211">
        <f>IF(N282="zákl. přenesená",J282,0)</f>
        <v>0</v>
      </c>
      <c r="BH282" s="211">
        <f>IF(N282="sníž. přenesená",J282,0)</f>
        <v>0</v>
      </c>
      <c r="BI282" s="211">
        <f>IF(N282="nulová",J282,0)</f>
        <v>0</v>
      </c>
      <c r="BJ282" s="17" t="s">
        <v>83</v>
      </c>
      <c r="BK282" s="211">
        <f>ROUND(I282*H282,2)</f>
        <v>0</v>
      </c>
      <c r="BL282" s="17" t="s">
        <v>83</v>
      </c>
      <c r="BM282" s="210" t="s">
        <v>2358</v>
      </c>
    </row>
    <row r="283" s="2" customFormat="1" ht="24" customHeight="1">
      <c r="A283" s="39"/>
      <c r="B283" s="40"/>
      <c r="C283" s="216" t="s">
        <v>980</v>
      </c>
      <c r="D283" s="216" t="s">
        <v>627</v>
      </c>
      <c r="E283" s="217" t="s">
        <v>855</v>
      </c>
      <c r="F283" s="218" t="s">
        <v>856</v>
      </c>
      <c r="G283" s="219" t="s">
        <v>204</v>
      </c>
      <c r="H283" s="220">
        <v>2</v>
      </c>
      <c r="I283" s="221"/>
      <c r="J283" s="222">
        <f>ROUND(I283*H283,2)</f>
        <v>0</v>
      </c>
      <c r="K283" s="218" t="s">
        <v>212</v>
      </c>
      <c r="L283" s="45"/>
      <c r="M283" s="223" t="s">
        <v>32</v>
      </c>
      <c r="N283" s="224" t="s">
        <v>47</v>
      </c>
      <c r="O283" s="85"/>
      <c r="P283" s="208">
        <f>O283*H283</f>
        <v>0</v>
      </c>
      <c r="Q283" s="208">
        <v>0</v>
      </c>
      <c r="R283" s="208">
        <f>Q283*H283</f>
        <v>0</v>
      </c>
      <c r="S283" s="208">
        <v>0</v>
      </c>
      <c r="T283" s="20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10" t="s">
        <v>220</v>
      </c>
      <c r="AT283" s="210" t="s">
        <v>627</v>
      </c>
      <c r="AU283" s="210" t="s">
        <v>76</v>
      </c>
      <c r="AY283" s="17" t="s">
        <v>206</v>
      </c>
      <c r="BE283" s="211">
        <f>IF(N283="základní",J283,0)</f>
        <v>0</v>
      </c>
      <c r="BF283" s="211">
        <f>IF(N283="snížená",J283,0)</f>
        <v>0</v>
      </c>
      <c r="BG283" s="211">
        <f>IF(N283="zákl. přenesená",J283,0)</f>
        <v>0</v>
      </c>
      <c r="BH283" s="211">
        <f>IF(N283="sníž. přenesená",J283,0)</f>
        <v>0</v>
      </c>
      <c r="BI283" s="211">
        <f>IF(N283="nulová",J283,0)</f>
        <v>0</v>
      </c>
      <c r="BJ283" s="17" t="s">
        <v>83</v>
      </c>
      <c r="BK283" s="211">
        <f>ROUND(I283*H283,2)</f>
        <v>0</v>
      </c>
      <c r="BL283" s="17" t="s">
        <v>220</v>
      </c>
      <c r="BM283" s="210" t="s">
        <v>2359</v>
      </c>
    </row>
    <row r="284" s="2" customFormat="1" ht="24" customHeight="1">
      <c r="A284" s="39"/>
      <c r="B284" s="40"/>
      <c r="C284" s="216" t="s">
        <v>984</v>
      </c>
      <c r="D284" s="216" t="s">
        <v>627</v>
      </c>
      <c r="E284" s="217" t="s">
        <v>1005</v>
      </c>
      <c r="F284" s="218" t="s">
        <v>1006</v>
      </c>
      <c r="G284" s="219" t="s">
        <v>204</v>
      </c>
      <c r="H284" s="220">
        <v>6</v>
      </c>
      <c r="I284" s="221"/>
      <c r="J284" s="222">
        <f>ROUND(I284*H284,2)</f>
        <v>0</v>
      </c>
      <c r="K284" s="218" t="s">
        <v>212</v>
      </c>
      <c r="L284" s="45"/>
      <c r="M284" s="223" t="s">
        <v>32</v>
      </c>
      <c r="N284" s="224" t="s">
        <v>47</v>
      </c>
      <c r="O284" s="85"/>
      <c r="P284" s="208">
        <f>O284*H284</f>
        <v>0</v>
      </c>
      <c r="Q284" s="208">
        <v>0</v>
      </c>
      <c r="R284" s="208">
        <f>Q284*H284</f>
        <v>0</v>
      </c>
      <c r="S284" s="208">
        <v>0</v>
      </c>
      <c r="T284" s="20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10" t="s">
        <v>83</v>
      </c>
      <c r="AT284" s="210" t="s">
        <v>627</v>
      </c>
      <c r="AU284" s="210" t="s">
        <v>76</v>
      </c>
      <c r="AY284" s="17" t="s">
        <v>206</v>
      </c>
      <c r="BE284" s="211">
        <f>IF(N284="základní",J284,0)</f>
        <v>0</v>
      </c>
      <c r="BF284" s="211">
        <f>IF(N284="snížená",J284,0)</f>
        <v>0</v>
      </c>
      <c r="BG284" s="211">
        <f>IF(N284="zákl. přenesená",J284,0)</f>
        <v>0</v>
      </c>
      <c r="BH284" s="211">
        <f>IF(N284="sníž. přenesená",J284,0)</f>
        <v>0</v>
      </c>
      <c r="BI284" s="211">
        <f>IF(N284="nulová",J284,0)</f>
        <v>0</v>
      </c>
      <c r="BJ284" s="17" t="s">
        <v>83</v>
      </c>
      <c r="BK284" s="211">
        <f>ROUND(I284*H284,2)</f>
        <v>0</v>
      </c>
      <c r="BL284" s="17" t="s">
        <v>83</v>
      </c>
      <c r="BM284" s="210" t="s">
        <v>2360</v>
      </c>
    </row>
    <row r="285" s="2" customFormat="1" ht="24" customHeight="1">
      <c r="A285" s="39"/>
      <c r="B285" s="40"/>
      <c r="C285" s="216" t="s">
        <v>988</v>
      </c>
      <c r="D285" s="216" t="s">
        <v>627</v>
      </c>
      <c r="E285" s="217" t="s">
        <v>1009</v>
      </c>
      <c r="F285" s="218" t="s">
        <v>1010</v>
      </c>
      <c r="G285" s="219" t="s">
        <v>204</v>
      </c>
      <c r="H285" s="220">
        <v>2</v>
      </c>
      <c r="I285" s="221"/>
      <c r="J285" s="222">
        <f>ROUND(I285*H285,2)</f>
        <v>0</v>
      </c>
      <c r="K285" s="218" t="s">
        <v>212</v>
      </c>
      <c r="L285" s="45"/>
      <c r="M285" s="223" t="s">
        <v>32</v>
      </c>
      <c r="N285" s="224" t="s">
        <v>47</v>
      </c>
      <c r="O285" s="85"/>
      <c r="P285" s="208">
        <f>O285*H285</f>
        <v>0</v>
      </c>
      <c r="Q285" s="208">
        <v>0</v>
      </c>
      <c r="R285" s="208">
        <f>Q285*H285</f>
        <v>0</v>
      </c>
      <c r="S285" s="208">
        <v>0</v>
      </c>
      <c r="T285" s="209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0" t="s">
        <v>83</v>
      </c>
      <c r="AT285" s="210" t="s">
        <v>627</v>
      </c>
      <c r="AU285" s="210" t="s">
        <v>76</v>
      </c>
      <c r="AY285" s="17" t="s">
        <v>206</v>
      </c>
      <c r="BE285" s="211">
        <f>IF(N285="základní",J285,0)</f>
        <v>0</v>
      </c>
      <c r="BF285" s="211">
        <f>IF(N285="snížená",J285,0)</f>
        <v>0</v>
      </c>
      <c r="BG285" s="211">
        <f>IF(N285="zákl. přenesená",J285,0)</f>
        <v>0</v>
      </c>
      <c r="BH285" s="211">
        <f>IF(N285="sníž. přenesená",J285,0)</f>
        <v>0</v>
      </c>
      <c r="BI285" s="211">
        <f>IF(N285="nulová",J285,0)</f>
        <v>0</v>
      </c>
      <c r="BJ285" s="17" t="s">
        <v>83</v>
      </c>
      <c r="BK285" s="211">
        <f>ROUND(I285*H285,2)</f>
        <v>0</v>
      </c>
      <c r="BL285" s="17" t="s">
        <v>83</v>
      </c>
      <c r="BM285" s="210" t="s">
        <v>2361</v>
      </c>
    </row>
    <row r="286" s="2" customFormat="1" ht="24" customHeight="1">
      <c r="A286" s="39"/>
      <c r="B286" s="40"/>
      <c r="C286" s="216" t="s">
        <v>992</v>
      </c>
      <c r="D286" s="216" t="s">
        <v>627</v>
      </c>
      <c r="E286" s="217" t="s">
        <v>1013</v>
      </c>
      <c r="F286" s="218" t="s">
        <v>1014</v>
      </c>
      <c r="G286" s="219" t="s">
        <v>204</v>
      </c>
      <c r="H286" s="220">
        <v>4</v>
      </c>
      <c r="I286" s="221"/>
      <c r="J286" s="222">
        <f>ROUND(I286*H286,2)</f>
        <v>0</v>
      </c>
      <c r="K286" s="218" t="s">
        <v>212</v>
      </c>
      <c r="L286" s="45"/>
      <c r="M286" s="223" t="s">
        <v>32</v>
      </c>
      <c r="N286" s="224" t="s">
        <v>47</v>
      </c>
      <c r="O286" s="85"/>
      <c r="P286" s="208">
        <f>O286*H286</f>
        <v>0</v>
      </c>
      <c r="Q286" s="208">
        <v>0</v>
      </c>
      <c r="R286" s="208">
        <f>Q286*H286</f>
        <v>0</v>
      </c>
      <c r="S286" s="208">
        <v>0</v>
      </c>
      <c r="T286" s="20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10" t="s">
        <v>83</v>
      </c>
      <c r="AT286" s="210" t="s">
        <v>627</v>
      </c>
      <c r="AU286" s="210" t="s">
        <v>76</v>
      </c>
      <c r="AY286" s="17" t="s">
        <v>206</v>
      </c>
      <c r="BE286" s="211">
        <f>IF(N286="základní",J286,0)</f>
        <v>0</v>
      </c>
      <c r="BF286" s="211">
        <f>IF(N286="snížená",J286,0)</f>
        <v>0</v>
      </c>
      <c r="BG286" s="211">
        <f>IF(N286="zákl. přenesená",J286,0)</f>
        <v>0</v>
      </c>
      <c r="BH286" s="211">
        <f>IF(N286="sníž. přenesená",J286,0)</f>
        <v>0</v>
      </c>
      <c r="BI286" s="211">
        <f>IF(N286="nulová",J286,0)</f>
        <v>0</v>
      </c>
      <c r="BJ286" s="17" t="s">
        <v>83</v>
      </c>
      <c r="BK286" s="211">
        <f>ROUND(I286*H286,2)</f>
        <v>0</v>
      </c>
      <c r="BL286" s="17" t="s">
        <v>83</v>
      </c>
      <c r="BM286" s="210" t="s">
        <v>2362</v>
      </c>
    </row>
    <row r="287" s="2" customFormat="1" ht="24" customHeight="1">
      <c r="A287" s="39"/>
      <c r="B287" s="40"/>
      <c r="C287" s="216" t="s">
        <v>996</v>
      </c>
      <c r="D287" s="216" t="s">
        <v>627</v>
      </c>
      <c r="E287" s="217" t="s">
        <v>1017</v>
      </c>
      <c r="F287" s="218" t="s">
        <v>1018</v>
      </c>
      <c r="G287" s="219" t="s">
        <v>204</v>
      </c>
      <c r="H287" s="220">
        <v>1</v>
      </c>
      <c r="I287" s="221"/>
      <c r="J287" s="222">
        <f>ROUND(I287*H287,2)</f>
        <v>0</v>
      </c>
      <c r="K287" s="218" t="s">
        <v>212</v>
      </c>
      <c r="L287" s="45"/>
      <c r="M287" s="223" t="s">
        <v>32</v>
      </c>
      <c r="N287" s="224" t="s">
        <v>47</v>
      </c>
      <c r="O287" s="85"/>
      <c r="P287" s="208">
        <f>O287*H287</f>
        <v>0</v>
      </c>
      <c r="Q287" s="208">
        <v>0</v>
      </c>
      <c r="R287" s="208">
        <f>Q287*H287</f>
        <v>0</v>
      </c>
      <c r="S287" s="208">
        <v>0</v>
      </c>
      <c r="T287" s="20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0" t="s">
        <v>83</v>
      </c>
      <c r="AT287" s="210" t="s">
        <v>627</v>
      </c>
      <c r="AU287" s="210" t="s">
        <v>76</v>
      </c>
      <c r="AY287" s="17" t="s">
        <v>206</v>
      </c>
      <c r="BE287" s="211">
        <f>IF(N287="základní",J287,0)</f>
        <v>0</v>
      </c>
      <c r="BF287" s="211">
        <f>IF(N287="snížená",J287,0)</f>
        <v>0</v>
      </c>
      <c r="BG287" s="211">
        <f>IF(N287="zákl. přenesená",J287,0)</f>
        <v>0</v>
      </c>
      <c r="BH287" s="211">
        <f>IF(N287="sníž. přenesená",J287,0)</f>
        <v>0</v>
      </c>
      <c r="BI287" s="211">
        <f>IF(N287="nulová",J287,0)</f>
        <v>0</v>
      </c>
      <c r="BJ287" s="17" t="s">
        <v>83</v>
      </c>
      <c r="BK287" s="211">
        <f>ROUND(I287*H287,2)</f>
        <v>0</v>
      </c>
      <c r="BL287" s="17" t="s">
        <v>83</v>
      </c>
      <c r="BM287" s="210" t="s">
        <v>2363</v>
      </c>
    </row>
    <row r="288" s="2" customFormat="1" ht="24" customHeight="1">
      <c r="A288" s="39"/>
      <c r="B288" s="40"/>
      <c r="C288" s="216" t="s">
        <v>1000</v>
      </c>
      <c r="D288" s="216" t="s">
        <v>627</v>
      </c>
      <c r="E288" s="217" t="s">
        <v>1021</v>
      </c>
      <c r="F288" s="218" t="s">
        <v>1022</v>
      </c>
      <c r="G288" s="219" t="s">
        <v>204</v>
      </c>
      <c r="H288" s="220">
        <v>1</v>
      </c>
      <c r="I288" s="221"/>
      <c r="J288" s="222">
        <f>ROUND(I288*H288,2)</f>
        <v>0</v>
      </c>
      <c r="K288" s="218" t="s">
        <v>212</v>
      </c>
      <c r="L288" s="45"/>
      <c r="M288" s="223" t="s">
        <v>32</v>
      </c>
      <c r="N288" s="224" t="s">
        <v>47</v>
      </c>
      <c r="O288" s="85"/>
      <c r="P288" s="208">
        <f>O288*H288</f>
        <v>0</v>
      </c>
      <c r="Q288" s="208">
        <v>0</v>
      </c>
      <c r="R288" s="208">
        <f>Q288*H288</f>
        <v>0</v>
      </c>
      <c r="S288" s="208">
        <v>0</v>
      </c>
      <c r="T288" s="20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10" t="s">
        <v>83</v>
      </c>
      <c r="AT288" s="210" t="s">
        <v>627</v>
      </c>
      <c r="AU288" s="210" t="s">
        <v>76</v>
      </c>
      <c r="AY288" s="17" t="s">
        <v>206</v>
      </c>
      <c r="BE288" s="211">
        <f>IF(N288="základní",J288,0)</f>
        <v>0</v>
      </c>
      <c r="BF288" s="211">
        <f>IF(N288="snížená",J288,0)</f>
        <v>0</v>
      </c>
      <c r="BG288" s="211">
        <f>IF(N288="zákl. přenesená",J288,0)</f>
        <v>0</v>
      </c>
      <c r="BH288" s="211">
        <f>IF(N288="sníž. přenesená",J288,0)</f>
        <v>0</v>
      </c>
      <c r="BI288" s="211">
        <f>IF(N288="nulová",J288,0)</f>
        <v>0</v>
      </c>
      <c r="BJ288" s="17" t="s">
        <v>83</v>
      </c>
      <c r="BK288" s="211">
        <f>ROUND(I288*H288,2)</f>
        <v>0</v>
      </c>
      <c r="BL288" s="17" t="s">
        <v>83</v>
      </c>
      <c r="BM288" s="210" t="s">
        <v>2364</v>
      </c>
    </row>
    <row r="289" s="2" customFormat="1" ht="24" customHeight="1">
      <c r="A289" s="39"/>
      <c r="B289" s="40"/>
      <c r="C289" s="216" t="s">
        <v>1004</v>
      </c>
      <c r="D289" s="216" t="s">
        <v>627</v>
      </c>
      <c r="E289" s="217" t="s">
        <v>1025</v>
      </c>
      <c r="F289" s="218" t="s">
        <v>1026</v>
      </c>
      <c r="G289" s="219" t="s">
        <v>204</v>
      </c>
      <c r="H289" s="220">
        <v>6</v>
      </c>
      <c r="I289" s="221"/>
      <c r="J289" s="222">
        <f>ROUND(I289*H289,2)</f>
        <v>0</v>
      </c>
      <c r="K289" s="218" t="s">
        <v>212</v>
      </c>
      <c r="L289" s="45"/>
      <c r="M289" s="223" t="s">
        <v>32</v>
      </c>
      <c r="N289" s="224" t="s">
        <v>47</v>
      </c>
      <c r="O289" s="85"/>
      <c r="P289" s="208">
        <f>O289*H289</f>
        <v>0</v>
      </c>
      <c r="Q289" s="208">
        <v>0</v>
      </c>
      <c r="R289" s="208">
        <f>Q289*H289</f>
        <v>0</v>
      </c>
      <c r="S289" s="208">
        <v>0</v>
      </c>
      <c r="T289" s="20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0" t="s">
        <v>83</v>
      </c>
      <c r="AT289" s="210" t="s">
        <v>627</v>
      </c>
      <c r="AU289" s="210" t="s">
        <v>76</v>
      </c>
      <c r="AY289" s="17" t="s">
        <v>206</v>
      </c>
      <c r="BE289" s="211">
        <f>IF(N289="základní",J289,0)</f>
        <v>0</v>
      </c>
      <c r="BF289" s="211">
        <f>IF(N289="snížená",J289,0)</f>
        <v>0</v>
      </c>
      <c r="BG289" s="211">
        <f>IF(N289="zákl. přenesená",J289,0)</f>
        <v>0</v>
      </c>
      <c r="BH289" s="211">
        <f>IF(N289="sníž. přenesená",J289,0)</f>
        <v>0</v>
      </c>
      <c r="BI289" s="211">
        <f>IF(N289="nulová",J289,0)</f>
        <v>0</v>
      </c>
      <c r="BJ289" s="17" t="s">
        <v>83</v>
      </c>
      <c r="BK289" s="211">
        <f>ROUND(I289*H289,2)</f>
        <v>0</v>
      </c>
      <c r="BL289" s="17" t="s">
        <v>83</v>
      </c>
      <c r="BM289" s="210" t="s">
        <v>2365</v>
      </c>
    </row>
    <row r="290" s="2" customFormat="1" ht="24" customHeight="1">
      <c r="A290" s="39"/>
      <c r="B290" s="40"/>
      <c r="C290" s="216" t="s">
        <v>1008</v>
      </c>
      <c r="D290" s="216" t="s">
        <v>627</v>
      </c>
      <c r="E290" s="217" t="s">
        <v>1045</v>
      </c>
      <c r="F290" s="218" t="s">
        <v>1046</v>
      </c>
      <c r="G290" s="219" t="s">
        <v>204</v>
      </c>
      <c r="H290" s="220">
        <v>4</v>
      </c>
      <c r="I290" s="221"/>
      <c r="J290" s="222">
        <f>ROUND(I290*H290,2)</f>
        <v>0</v>
      </c>
      <c r="K290" s="218" t="s">
        <v>212</v>
      </c>
      <c r="L290" s="45"/>
      <c r="M290" s="223" t="s">
        <v>32</v>
      </c>
      <c r="N290" s="224" t="s">
        <v>47</v>
      </c>
      <c r="O290" s="85"/>
      <c r="P290" s="208">
        <f>O290*H290</f>
        <v>0</v>
      </c>
      <c r="Q290" s="208">
        <v>0</v>
      </c>
      <c r="R290" s="208">
        <f>Q290*H290</f>
        <v>0</v>
      </c>
      <c r="S290" s="208">
        <v>0</v>
      </c>
      <c r="T290" s="20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0" t="s">
        <v>83</v>
      </c>
      <c r="AT290" s="210" t="s">
        <v>627</v>
      </c>
      <c r="AU290" s="210" t="s">
        <v>76</v>
      </c>
      <c r="AY290" s="17" t="s">
        <v>206</v>
      </c>
      <c r="BE290" s="211">
        <f>IF(N290="základní",J290,0)</f>
        <v>0</v>
      </c>
      <c r="BF290" s="211">
        <f>IF(N290="snížená",J290,0)</f>
        <v>0</v>
      </c>
      <c r="BG290" s="211">
        <f>IF(N290="zákl. přenesená",J290,0)</f>
        <v>0</v>
      </c>
      <c r="BH290" s="211">
        <f>IF(N290="sníž. přenesená",J290,0)</f>
        <v>0</v>
      </c>
      <c r="BI290" s="211">
        <f>IF(N290="nulová",J290,0)</f>
        <v>0</v>
      </c>
      <c r="BJ290" s="17" t="s">
        <v>83</v>
      </c>
      <c r="BK290" s="211">
        <f>ROUND(I290*H290,2)</f>
        <v>0</v>
      </c>
      <c r="BL290" s="17" t="s">
        <v>83</v>
      </c>
      <c r="BM290" s="210" t="s">
        <v>2366</v>
      </c>
    </row>
    <row r="291" s="2" customFormat="1" ht="24" customHeight="1">
      <c r="A291" s="39"/>
      <c r="B291" s="40"/>
      <c r="C291" s="216" t="s">
        <v>1012</v>
      </c>
      <c r="D291" s="216" t="s">
        <v>627</v>
      </c>
      <c r="E291" s="217" t="s">
        <v>1049</v>
      </c>
      <c r="F291" s="218" t="s">
        <v>1050</v>
      </c>
      <c r="G291" s="219" t="s">
        <v>204</v>
      </c>
      <c r="H291" s="220">
        <v>4</v>
      </c>
      <c r="I291" s="221"/>
      <c r="J291" s="222">
        <f>ROUND(I291*H291,2)</f>
        <v>0</v>
      </c>
      <c r="K291" s="218" t="s">
        <v>212</v>
      </c>
      <c r="L291" s="45"/>
      <c r="M291" s="223" t="s">
        <v>32</v>
      </c>
      <c r="N291" s="224" t="s">
        <v>47</v>
      </c>
      <c r="O291" s="85"/>
      <c r="P291" s="208">
        <f>O291*H291</f>
        <v>0</v>
      </c>
      <c r="Q291" s="208">
        <v>0</v>
      </c>
      <c r="R291" s="208">
        <f>Q291*H291</f>
        <v>0</v>
      </c>
      <c r="S291" s="208">
        <v>0</v>
      </c>
      <c r="T291" s="20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0" t="s">
        <v>83</v>
      </c>
      <c r="AT291" s="210" t="s">
        <v>627</v>
      </c>
      <c r="AU291" s="210" t="s">
        <v>76</v>
      </c>
      <c r="AY291" s="17" t="s">
        <v>206</v>
      </c>
      <c r="BE291" s="211">
        <f>IF(N291="základní",J291,0)</f>
        <v>0</v>
      </c>
      <c r="BF291" s="211">
        <f>IF(N291="snížená",J291,0)</f>
        <v>0</v>
      </c>
      <c r="BG291" s="211">
        <f>IF(N291="zákl. přenesená",J291,0)</f>
        <v>0</v>
      </c>
      <c r="BH291" s="211">
        <f>IF(N291="sníž. přenesená",J291,0)</f>
        <v>0</v>
      </c>
      <c r="BI291" s="211">
        <f>IF(N291="nulová",J291,0)</f>
        <v>0</v>
      </c>
      <c r="BJ291" s="17" t="s">
        <v>83</v>
      </c>
      <c r="BK291" s="211">
        <f>ROUND(I291*H291,2)</f>
        <v>0</v>
      </c>
      <c r="BL291" s="17" t="s">
        <v>83</v>
      </c>
      <c r="BM291" s="210" t="s">
        <v>2367</v>
      </c>
    </row>
    <row r="292" s="2" customFormat="1" ht="24" customHeight="1">
      <c r="A292" s="39"/>
      <c r="B292" s="40"/>
      <c r="C292" s="216" t="s">
        <v>1016</v>
      </c>
      <c r="D292" s="216" t="s">
        <v>627</v>
      </c>
      <c r="E292" s="217" t="s">
        <v>1053</v>
      </c>
      <c r="F292" s="218" t="s">
        <v>1054</v>
      </c>
      <c r="G292" s="219" t="s">
        <v>204</v>
      </c>
      <c r="H292" s="220">
        <v>14</v>
      </c>
      <c r="I292" s="221"/>
      <c r="J292" s="222">
        <f>ROUND(I292*H292,2)</f>
        <v>0</v>
      </c>
      <c r="K292" s="218" t="s">
        <v>212</v>
      </c>
      <c r="L292" s="45"/>
      <c r="M292" s="223" t="s">
        <v>32</v>
      </c>
      <c r="N292" s="224" t="s">
        <v>47</v>
      </c>
      <c r="O292" s="85"/>
      <c r="P292" s="208">
        <f>O292*H292</f>
        <v>0</v>
      </c>
      <c r="Q292" s="208">
        <v>0</v>
      </c>
      <c r="R292" s="208">
        <f>Q292*H292</f>
        <v>0</v>
      </c>
      <c r="S292" s="208">
        <v>0</v>
      </c>
      <c r="T292" s="20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0" t="s">
        <v>83</v>
      </c>
      <c r="AT292" s="210" t="s">
        <v>627</v>
      </c>
      <c r="AU292" s="210" t="s">
        <v>76</v>
      </c>
      <c r="AY292" s="17" t="s">
        <v>206</v>
      </c>
      <c r="BE292" s="211">
        <f>IF(N292="základní",J292,0)</f>
        <v>0</v>
      </c>
      <c r="BF292" s="211">
        <f>IF(N292="snížená",J292,0)</f>
        <v>0</v>
      </c>
      <c r="BG292" s="211">
        <f>IF(N292="zákl. přenesená",J292,0)</f>
        <v>0</v>
      </c>
      <c r="BH292" s="211">
        <f>IF(N292="sníž. přenesená",J292,0)</f>
        <v>0</v>
      </c>
      <c r="BI292" s="211">
        <f>IF(N292="nulová",J292,0)</f>
        <v>0</v>
      </c>
      <c r="BJ292" s="17" t="s">
        <v>83</v>
      </c>
      <c r="BK292" s="211">
        <f>ROUND(I292*H292,2)</f>
        <v>0</v>
      </c>
      <c r="BL292" s="17" t="s">
        <v>83</v>
      </c>
      <c r="BM292" s="210" t="s">
        <v>2368</v>
      </c>
    </row>
    <row r="293" s="2" customFormat="1" ht="24" customHeight="1">
      <c r="A293" s="39"/>
      <c r="B293" s="40"/>
      <c r="C293" s="216" t="s">
        <v>1020</v>
      </c>
      <c r="D293" s="216" t="s">
        <v>627</v>
      </c>
      <c r="E293" s="217" t="s">
        <v>989</v>
      </c>
      <c r="F293" s="218" t="s">
        <v>990</v>
      </c>
      <c r="G293" s="219" t="s">
        <v>204</v>
      </c>
      <c r="H293" s="220">
        <v>6</v>
      </c>
      <c r="I293" s="221"/>
      <c r="J293" s="222">
        <f>ROUND(I293*H293,2)</f>
        <v>0</v>
      </c>
      <c r="K293" s="218" t="s">
        <v>212</v>
      </c>
      <c r="L293" s="45"/>
      <c r="M293" s="223" t="s">
        <v>32</v>
      </c>
      <c r="N293" s="224" t="s">
        <v>47</v>
      </c>
      <c r="O293" s="85"/>
      <c r="P293" s="208">
        <f>O293*H293</f>
        <v>0</v>
      </c>
      <c r="Q293" s="208">
        <v>0</v>
      </c>
      <c r="R293" s="208">
        <f>Q293*H293</f>
        <v>0</v>
      </c>
      <c r="S293" s="208">
        <v>0</v>
      </c>
      <c r="T293" s="20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10" t="s">
        <v>83</v>
      </c>
      <c r="AT293" s="210" t="s">
        <v>627</v>
      </c>
      <c r="AU293" s="210" t="s">
        <v>76</v>
      </c>
      <c r="AY293" s="17" t="s">
        <v>206</v>
      </c>
      <c r="BE293" s="211">
        <f>IF(N293="základní",J293,0)</f>
        <v>0</v>
      </c>
      <c r="BF293" s="211">
        <f>IF(N293="snížená",J293,0)</f>
        <v>0</v>
      </c>
      <c r="BG293" s="211">
        <f>IF(N293="zákl. přenesená",J293,0)</f>
        <v>0</v>
      </c>
      <c r="BH293" s="211">
        <f>IF(N293="sníž. přenesená",J293,0)</f>
        <v>0</v>
      </c>
      <c r="BI293" s="211">
        <f>IF(N293="nulová",J293,0)</f>
        <v>0</v>
      </c>
      <c r="BJ293" s="17" t="s">
        <v>83</v>
      </c>
      <c r="BK293" s="211">
        <f>ROUND(I293*H293,2)</f>
        <v>0</v>
      </c>
      <c r="BL293" s="17" t="s">
        <v>83</v>
      </c>
      <c r="BM293" s="210" t="s">
        <v>2369</v>
      </c>
    </row>
    <row r="294" s="2" customFormat="1" ht="24" customHeight="1">
      <c r="A294" s="39"/>
      <c r="B294" s="40"/>
      <c r="C294" s="216" t="s">
        <v>1024</v>
      </c>
      <c r="D294" s="216" t="s">
        <v>627</v>
      </c>
      <c r="E294" s="217" t="s">
        <v>1029</v>
      </c>
      <c r="F294" s="218" t="s">
        <v>1030</v>
      </c>
      <c r="G294" s="219" t="s">
        <v>204</v>
      </c>
      <c r="H294" s="220">
        <v>1</v>
      </c>
      <c r="I294" s="221"/>
      <c r="J294" s="222">
        <f>ROUND(I294*H294,2)</f>
        <v>0</v>
      </c>
      <c r="K294" s="218" t="s">
        <v>212</v>
      </c>
      <c r="L294" s="45"/>
      <c r="M294" s="223" t="s">
        <v>32</v>
      </c>
      <c r="N294" s="224" t="s">
        <v>47</v>
      </c>
      <c r="O294" s="85"/>
      <c r="P294" s="208">
        <f>O294*H294</f>
        <v>0</v>
      </c>
      <c r="Q294" s="208">
        <v>0</v>
      </c>
      <c r="R294" s="208">
        <f>Q294*H294</f>
        <v>0</v>
      </c>
      <c r="S294" s="208">
        <v>0</v>
      </c>
      <c r="T294" s="20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10" t="s">
        <v>83</v>
      </c>
      <c r="AT294" s="210" t="s">
        <v>627</v>
      </c>
      <c r="AU294" s="210" t="s">
        <v>76</v>
      </c>
      <c r="AY294" s="17" t="s">
        <v>206</v>
      </c>
      <c r="BE294" s="211">
        <f>IF(N294="základní",J294,0)</f>
        <v>0</v>
      </c>
      <c r="BF294" s="211">
        <f>IF(N294="snížená",J294,0)</f>
        <v>0</v>
      </c>
      <c r="BG294" s="211">
        <f>IF(N294="zákl. přenesená",J294,0)</f>
        <v>0</v>
      </c>
      <c r="BH294" s="211">
        <f>IF(N294="sníž. přenesená",J294,0)</f>
        <v>0</v>
      </c>
      <c r="BI294" s="211">
        <f>IF(N294="nulová",J294,0)</f>
        <v>0</v>
      </c>
      <c r="BJ294" s="17" t="s">
        <v>83</v>
      </c>
      <c r="BK294" s="211">
        <f>ROUND(I294*H294,2)</f>
        <v>0</v>
      </c>
      <c r="BL294" s="17" t="s">
        <v>83</v>
      </c>
      <c r="BM294" s="210" t="s">
        <v>2370</v>
      </c>
    </row>
    <row r="295" s="2" customFormat="1" ht="24" customHeight="1">
      <c r="A295" s="39"/>
      <c r="B295" s="40"/>
      <c r="C295" s="216" t="s">
        <v>1028</v>
      </c>
      <c r="D295" s="216" t="s">
        <v>627</v>
      </c>
      <c r="E295" s="217" t="s">
        <v>993</v>
      </c>
      <c r="F295" s="218" t="s">
        <v>994</v>
      </c>
      <c r="G295" s="219" t="s">
        <v>204</v>
      </c>
      <c r="H295" s="220">
        <v>1</v>
      </c>
      <c r="I295" s="221"/>
      <c r="J295" s="222">
        <f>ROUND(I295*H295,2)</f>
        <v>0</v>
      </c>
      <c r="K295" s="218" t="s">
        <v>212</v>
      </c>
      <c r="L295" s="45"/>
      <c r="M295" s="223" t="s">
        <v>32</v>
      </c>
      <c r="N295" s="224" t="s">
        <v>47</v>
      </c>
      <c r="O295" s="85"/>
      <c r="P295" s="208">
        <f>O295*H295</f>
        <v>0</v>
      </c>
      <c r="Q295" s="208">
        <v>0</v>
      </c>
      <c r="R295" s="208">
        <f>Q295*H295</f>
        <v>0</v>
      </c>
      <c r="S295" s="208">
        <v>0</v>
      </c>
      <c r="T295" s="20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0" t="s">
        <v>83</v>
      </c>
      <c r="AT295" s="210" t="s">
        <v>627</v>
      </c>
      <c r="AU295" s="210" t="s">
        <v>76</v>
      </c>
      <c r="AY295" s="17" t="s">
        <v>206</v>
      </c>
      <c r="BE295" s="211">
        <f>IF(N295="základní",J295,0)</f>
        <v>0</v>
      </c>
      <c r="BF295" s="211">
        <f>IF(N295="snížená",J295,0)</f>
        <v>0</v>
      </c>
      <c r="BG295" s="211">
        <f>IF(N295="zákl. přenesená",J295,0)</f>
        <v>0</v>
      </c>
      <c r="BH295" s="211">
        <f>IF(N295="sníž. přenesená",J295,0)</f>
        <v>0</v>
      </c>
      <c r="BI295" s="211">
        <f>IF(N295="nulová",J295,0)</f>
        <v>0</v>
      </c>
      <c r="BJ295" s="17" t="s">
        <v>83</v>
      </c>
      <c r="BK295" s="211">
        <f>ROUND(I295*H295,2)</f>
        <v>0</v>
      </c>
      <c r="BL295" s="17" t="s">
        <v>83</v>
      </c>
      <c r="BM295" s="210" t="s">
        <v>2371</v>
      </c>
    </row>
    <row r="296" s="2" customFormat="1" ht="24" customHeight="1">
      <c r="A296" s="39"/>
      <c r="B296" s="40"/>
      <c r="C296" s="216" t="s">
        <v>1032</v>
      </c>
      <c r="D296" s="216" t="s">
        <v>627</v>
      </c>
      <c r="E296" s="217" t="s">
        <v>997</v>
      </c>
      <c r="F296" s="218" t="s">
        <v>998</v>
      </c>
      <c r="G296" s="219" t="s">
        <v>204</v>
      </c>
      <c r="H296" s="220">
        <v>2</v>
      </c>
      <c r="I296" s="221"/>
      <c r="J296" s="222">
        <f>ROUND(I296*H296,2)</f>
        <v>0</v>
      </c>
      <c r="K296" s="218" t="s">
        <v>212</v>
      </c>
      <c r="L296" s="45"/>
      <c r="M296" s="223" t="s">
        <v>32</v>
      </c>
      <c r="N296" s="224" t="s">
        <v>47</v>
      </c>
      <c r="O296" s="85"/>
      <c r="P296" s="208">
        <f>O296*H296</f>
        <v>0</v>
      </c>
      <c r="Q296" s="208">
        <v>0</v>
      </c>
      <c r="R296" s="208">
        <f>Q296*H296</f>
        <v>0</v>
      </c>
      <c r="S296" s="208">
        <v>0</v>
      </c>
      <c r="T296" s="20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0" t="s">
        <v>83</v>
      </c>
      <c r="AT296" s="210" t="s">
        <v>627</v>
      </c>
      <c r="AU296" s="210" t="s">
        <v>76</v>
      </c>
      <c r="AY296" s="17" t="s">
        <v>206</v>
      </c>
      <c r="BE296" s="211">
        <f>IF(N296="základní",J296,0)</f>
        <v>0</v>
      </c>
      <c r="BF296" s="211">
        <f>IF(N296="snížená",J296,0)</f>
        <v>0</v>
      </c>
      <c r="BG296" s="211">
        <f>IF(N296="zákl. přenesená",J296,0)</f>
        <v>0</v>
      </c>
      <c r="BH296" s="211">
        <f>IF(N296="sníž. přenesená",J296,0)</f>
        <v>0</v>
      </c>
      <c r="BI296" s="211">
        <f>IF(N296="nulová",J296,0)</f>
        <v>0</v>
      </c>
      <c r="BJ296" s="17" t="s">
        <v>83</v>
      </c>
      <c r="BK296" s="211">
        <f>ROUND(I296*H296,2)</f>
        <v>0</v>
      </c>
      <c r="BL296" s="17" t="s">
        <v>83</v>
      </c>
      <c r="BM296" s="210" t="s">
        <v>2372</v>
      </c>
    </row>
    <row r="297" s="2" customFormat="1" ht="24" customHeight="1">
      <c r="A297" s="39"/>
      <c r="B297" s="40"/>
      <c r="C297" s="216" t="s">
        <v>1036</v>
      </c>
      <c r="D297" s="216" t="s">
        <v>627</v>
      </c>
      <c r="E297" s="217" t="s">
        <v>985</v>
      </c>
      <c r="F297" s="218" t="s">
        <v>986</v>
      </c>
      <c r="G297" s="219" t="s">
        <v>204</v>
      </c>
      <c r="H297" s="220">
        <v>78</v>
      </c>
      <c r="I297" s="221"/>
      <c r="J297" s="222">
        <f>ROUND(I297*H297,2)</f>
        <v>0</v>
      </c>
      <c r="K297" s="218" t="s">
        <v>212</v>
      </c>
      <c r="L297" s="45"/>
      <c r="M297" s="225" t="s">
        <v>32</v>
      </c>
      <c r="N297" s="226" t="s">
        <v>47</v>
      </c>
      <c r="O297" s="227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0" t="s">
        <v>83</v>
      </c>
      <c r="AT297" s="210" t="s">
        <v>627</v>
      </c>
      <c r="AU297" s="210" t="s">
        <v>76</v>
      </c>
      <c r="AY297" s="17" t="s">
        <v>206</v>
      </c>
      <c r="BE297" s="211">
        <f>IF(N297="základní",J297,0)</f>
        <v>0</v>
      </c>
      <c r="BF297" s="211">
        <f>IF(N297="snížená",J297,0)</f>
        <v>0</v>
      </c>
      <c r="BG297" s="211">
        <f>IF(N297="zákl. přenesená",J297,0)</f>
        <v>0</v>
      </c>
      <c r="BH297" s="211">
        <f>IF(N297="sníž. přenesená",J297,0)</f>
        <v>0</v>
      </c>
      <c r="BI297" s="211">
        <f>IF(N297="nulová",J297,0)</f>
        <v>0</v>
      </c>
      <c r="BJ297" s="17" t="s">
        <v>83</v>
      </c>
      <c r="BK297" s="211">
        <f>ROUND(I297*H297,2)</f>
        <v>0</v>
      </c>
      <c r="BL297" s="17" t="s">
        <v>83</v>
      </c>
      <c r="BM297" s="210" t="s">
        <v>2373</v>
      </c>
    </row>
    <row r="298" s="2" customFormat="1" ht="6.96" customHeight="1">
      <c r="A298" s="39"/>
      <c r="B298" s="60"/>
      <c r="C298" s="61"/>
      <c r="D298" s="61"/>
      <c r="E298" s="61"/>
      <c r="F298" s="61"/>
      <c r="G298" s="61"/>
      <c r="H298" s="61"/>
      <c r="I298" s="176"/>
      <c r="J298" s="61"/>
      <c r="K298" s="61"/>
      <c r="L298" s="45"/>
      <c r="M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</row>
  </sheetData>
  <sheetProtection sheet="1" autoFilter="0" formatColumns="0" formatRows="0" objects="1" scenarios="1" spinCount="100000" saltValue="hHaJy4UL5R01ifVKx/t5PLprnzerhREClpo7p1PxhG8Gc6SH0z5FWNwjuwYfggNuRXHwlYrCLX3k9/jiLj/eYg==" hashValue="g5uWEEtdJad8V7lR+FUuOP+iDs6IVoaLuTcC53gC+dvJttWObsehWvqcsjXjt4R2ISo0PUx47/C9PmlJ+xf0OA==" algorithmName="SHA-512" password="CC35"/>
  <autoFilter ref="C84:K2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85</v>
      </c>
    </row>
    <row r="4" s="1" customFormat="1" ht="24.96" customHeight="1">
      <c r="B4" s="20"/>
      <c r="D4" s="143" t="s">
        <v>179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Oprava PZS v úseku Hněvčeves – Butoves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180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2149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182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2374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23</v>
      </c>
      <c r="G14" s="39"/>
      <c r="H14" s="39"/>
      <c r="I14" s="150" t="s">
        <v>24</v>
      </c>
      <c r="J14" s="151" t="str">
        <f>'Rekapitulace stavby'!AN8</f>
        <v>7. 10. 2019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tr">
        <f>IF('Rekapitulace stavby'!AN10="","",'Rekapitulace stavby'!AN10)</f>
        <v/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50" t="s">
        <v>34</v>
      </c>
      <c r="J17" s="134" t="str">
        <f>IF('Rekapitulace stavby'!AN11="","",'Rekapitulace stavby'!AN11)</f>
        <v/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35</v>
      </c>
      <c r="E19" s="39"/>
      <c r="F19" s="39"/>
      <c r="G19" s="39"/>
      <c r="H19" s="39"/>
      <c r="I19" s="150" t="s">
        <v>31</v>
      </c>
      <c r="J19" s="33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stavby'!E14</f>
        <v>Vyplň údaj</v>
      </c>
      <c r="F20" s="134"/>
      <c r="G20" s="134"/>
      <c r="H20" s="134"/>
      <c r="I20" s="150" t="s">
        <v>34</v>
      </c>
      <c r="J20" s="33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37</v>
      </c>
      <c r="E22" s="39"/>
      <c r="F22" s="39"/>
      <c r="G22" s="39"/>
      <c r="H22" s="39"/>
      <c r="I22" s="150" t="s">
        <v>31</v>
      </c>
      <c r="J22" s="134" t="str">
        <f>IF('Rekapitulace stavby'!AN16="","",'Rekapitulace stavby'!AN16)</f>
        <v/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50" t="s">
        <v>34</v>
      </c>
      <c r="J23" s="134" t="str">
        <f>IF('Rekapitulace stavby'!AN17="","",'Rekapitulace stavby'!AN17)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39</v>
      </c>
      <c r="E25" s="39"/>
      <c r="F25" s="39"/>
      <c r="G25" s="39"/>
      <c r="H25" s="39"/>
      <c r="I25" s="150" t="s">
        <v>31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50" t="s">
        <v>34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40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6.5" customHeight="1">
      <c r="A29" s="152"/>
      <c r="B29" s="153"/>
      <c r="C29" s="152"/>
      <c r="D29" s="152"/>
      <c r="E29" s="154" t="s">
        <v>41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42</v>
      </c>
      <c r="E32" s="39"/>
      <c r="F32" s="39"/>
      <c r="G32" s="39"/>
      <c r="H32" s="39"/>
      <c r="I32" s="147"/>
      <c r="J32" s="160">
        <f>ROUND(J86,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44</v>
      </c>
      <c r="G34" s="39"/>
      <c r="H34" s="39"/>
      <c r="I34" s="162" t="s">
        <v>43</v>
      </c>
      <c r="J34" s="161" t="s">
        <v>45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46</v>
      </c>
      <c r="E35" s="145" t="s">
        <v>47</v>
      </c>
      <c r="F35" s="164">
        <f>ROUND((SUM(BE86:BE120)),  2)</f>
        <v>0</v>
      </c>
      <c r="G35" s="39"/>
      <c r="H35" s="39"/>
      <c r="I35" s="165">
        <v>0.20999999999999999</v>
      </c>
      <c r="J35" s="164">
        <f>ROUND(((SUM(BE86:BE120))*I35),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48</v>
      </c>
      <c r="F36" s="164">
        <f>ROUND((SUM(BF86:BF120)),  2)</f>
        <v>0</v>
      </c>
      <c r="G36" s="39"/>
      <c r="H36" s="39"/>
      <c r="I36" s="165">
        <v>0.14999999999999999</v>
      </c>
      <c r="J36" s="164">
        <f>ROUND(((SUM(BF86:BF120))*I36),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49</v>
      </c>
      <c r="F37" s="164">
        <f>ROUND((SUM(BG86:BG120)),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50</v>
      </c>
      <c r="F38" s="164">
        <f>ROUND((SUM(BH86:BH120)),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51</v>
      </c>
      <c r="F39" s="164">
        <f>ROUND((SUM(BI86:BI120)),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184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Oprava PZS v úseku Hněvčeves – Butoves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180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2149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182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06-2 - zemní práce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PZS 18,810; 20,026; 0,741; 2,226; 4,018 a 7,814</v>
      </c>
      <c r="G56" s="41"/>
      <c r="H56" s="41"/>
      <c r="I56" s="150" t="s">
        <v>24</v>
      </c>
      <c r="J56" s="73" t="str">
        <f>IF(J14="","",J14)</f>
        <v>7. 10. 2019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37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35</v>
      </c>
      <c r="D59" s="41"/>
      <c r="E59" s="41"/>
      <c r="F59" s="27" t="str">
        <f>IF(E20="","",E20)</f>
        <v>Vyplň údaj</v>
      </c>
      <c r="G59" s="41"/>
      <c r="H59" s="41"/>
      <c r="I59" s="150" t="s">
        <v>39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185</v>
      </c>
      <c r="D61" s="182"/>
      <c r="E61" s="182"/>
      <c r="F61" s="182"/>
      <c r="G61" s="182"/>
      <c r="H61" s="182"/>
      <c r="I61" s="183"/>
      <c r="J61" s="184" t="s">
        <v>186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74</v>
      </c>
      <c r="D63" s="41"/>
      <c r="E63" s="41"/>
      <c r="F63" s="41"/>
      <c r="G63" s="41"/>
      <c r="H63" s="41"/>
      <c r="I63" s="147"/>
      <c r="J63" s="103">
        <f>J86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187</v>
      </c>
    </row>
    <row r="64" hidden="1" s="10" customFormat="1" ht="24.96" customHeight="1">
      <c r="A64" s="10"/>
      <c r="B64" s="230"/>
      <c r="C64" s="231"/>
      <c r="D64" s="232" t="s">
        <v>1057</v>
      </c>
      <c r="E64" s="233"/>
      <c r="F64" s="233"/>
      <c r="G64" s="233"/>
      <c r="H64" s="233"/>
      <c r="I64" s="234"/>
      <c r="J64" s="235">
        <f>J116</f>
        <v>0</v>
      </c>
      <c r="K64" s="231"/>
      <c r="L64" s="23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147"/>
      <c r="J65" s="41"/>
      <c r="K65" s="41"/>
      <c r="L65" s="14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176"/>
      <c r="J66" s="61"/>
      <c r="K66" s="61"/>
      <c r="L66" s="14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/>
    <row r="68" hidden="1"/>
    <row r="69" hidden="1"/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179"/>
      <c r="J70" s="63"/>
      <c r="K70" s="63"/>
      <c r="L70" s="14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3" t="s">
        <v>188</v>
      </c>
      <c r="D71" s="41"/>
      <c r="E71" s="41"/>
      <c r="F71" s="41"/>
      <c r="G71" s="41"/>
      <c r="H71" s="41"/>
      <c r="I71" s="147"/>
      <c r="J71" s="41"/>
      <c r="K71" s="41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147"/>
      <c r="J72" s="41"/>
      <c r="K72" s="4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2" t="s">
        <v>16</v>
      </c>
      <c r="D73" s="41"/>
      <c r="E73" s="41"/>
      <c r="F73" s="41"/>
      <c r="G73" s="41"/>
      <c r="H73" s="41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80" t="str">
        <f>E7</f>
        <v>Oprava PZS v úseku Hněvčeves – Butoves</v>
      </c>
      <c r="F74" s="32"/>
      <c r="G74" s="32"/>
      <c r="H74" s="32"/>
      <c r="I74" s="147"/>
      <c r="J74" s="41"/>
      <c r="K74" s="41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1"/>
      <c r="C75" s="32" t="s">
        <v>180</v>
      </c>
      <c r="D75" s="22"/>
      <c r="E75" s="22"/>
      <c r="F75" s="22"/>
      <c r="G75" s="22"/>
      <c r="H75" s="22"/>
      <c r="I75" s="139"/>
      <c r="J75" s="22"/>
      <c r="K75" s="22"/>
      <c r="L75" s="20"/>
    </row>
    <row r="76" s="2" customFormat="1" ht="16.5" customHeight="1">
      <c r="A76" s="39"/>
      <c r="B76" s="40"/>
      <c r="C76" s="41"/>
      <c r="D76" s="41"/>
      <c r="E76" s="180" t="s">
        <v>2149</v>
      </c>
      <c r="F76" s="41"/>
      <c r="G76" s="41"/>
      <c r="H76" s="41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2" t="s">
        <v>182</v>
      </c>
      <c r="D77" s="41"/>
      <c r="E77" s="41"/>
      <c r="F77" s="41"/>
      <c r="G77" s="41"/>
      <c r="H77" s="41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06-2 - zemní práce</v>
      </c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147"/>
      <c r="J79" s="41"/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2" t="s">
        <v>22</v>
      </c>
      <c r="D80" s="41"/>
      <c r="E80" s="41"/>
      <c r="F80" s="27" t="str">
        <f>F14</f>
        <v>PZS 18,810; 20,026; 0,741; 2,226; 4,018 a 7,814</v>
      </c>
      <c r="G80" s="41"/>
      <c r="H80" s="41"/>
      <c r="I80" s="150" t="s">
        <v>24</v>
      </c>
      <c r="J80" s="73" t="str">
        <f>IF(J14="","",J14)</f>
        <v>7. 10. 2019</v>
      </c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147"/>
      <c r="J81" s="41"/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2" t="s">
        <v>30</v>
      </c>
      <c r="D82" s="41"/>
      <c r="E82" s="41"/>
      <c r="F82" s="27" t="str">
        <f>E17</f>
        <v xml:space="preserve"> </v>
      </c>
      <c r="G82" s="41"/>
      <c r="H82" s="41"/>
      <c r="I82" s="150" t="s">
        <v>37</v>
      </c>
      <c r="J82" s="37" t="str">
        <f>E23</f>
        <v xml:space="preserve"> </v>
      </c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2" t="s">
        <v>35</v>
      </c>
      <c r="D83" s="41"/>
      <c r="E83" s="41"/>
      <c r="F83" s="27" t="str">
        <f>IF(E20="","",E20)</f>
        <v>Vyplň údaj</v>
      </c>
      <c r="G83" s="41"/>
      <c r="H83" s="41"/>
      <c r="I83" s="150" t="s">
        <v>39</v>
      </c>
      <c r="J83" s="37" t="str">
        <f>E26</f>
        <v xml:space="preserve"> </v>
      </c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147"/>
      <c r="J84" s="41"/>
      <c r="K84" s="41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9" customFormat="1" ht="29.28" customHeight="1">
      <c r="A85" s="186"/>
      <c r="B85" s="187"/>
      <c r="C85" s="188" t="s">
        <v>189</v>
      </c>
      <c r="D85" s="189" t="s">
        <v>61</v>
      </c>
      <c r="E85" s="189" t="s">
        <v>57</v>
      </c>
      <c r="F85" s="189" t="s">
        <v>58</v>
      </c>
      <c r="G85" s="189" t="s">
        <v>190</v>
      </c>
      <c r="H85" s="189" t="s">
        <v>191</v>
      </c>
      <c r="I85" s="190" t="s">
        <v>192</v>
      </c>
      <c r="J85" s="189" t="s">
        <v>186</v>
      </c>
      <c r="K85" s="191" t="s">
        <v>193</v>
      </c>
      <c r="L85" s="192"/>
      <c r="M85" s="93" t="s">
        <v>32</v>
      </c>
      <c r="N85" s="94" t="s">
        <v>46</v>
      </c>
      <c r="O85" s="94" t="s">
        <v>194</v>
      </c>
      <c r="P85" s="94" t="s">
        <v>195</v>
      </c>
      <c r="Q85" s="94" t="s">
        <v>196</v>
      </c>
      <c r="R85" s="94" t="s">
        <v>197</v>
      </c>
      <c r="S85" s="94" t="s">
        <v>198</v>
      </c>
      <c r="T85" s="95" t="s">
        <v>199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200</v>
      </c>
      <c r="D86" s="41"/>
      <c r="E86" s="41"/>
      <c r="F86" s="41"/>
      <c r="G86" s="41"/>
      <c r="H86" s="41"/>
      <c r="I86" s="147"/>
      <c r="J86" s="193">
        <f>BK86</f>
        <v>0</v>
      </c>
      <c r="K86" s="41"/>
      <c r="L86" s="45"/>
      <c r="M86" s="96"/>
      <c r="N86" s="194"/>
      <c r="O86" s="97"/>
      <c r="P86" s="195">
        <f>P87+SUM(P88:P116)</f>
        <v>0</v>
      </c>
      <c r="Q86" s="97"/>
      <c r="R86" s="195">
        <f>R87+SUM(R88:R116)</f>
        <v>0.78897840000000008</v>
      </c>
      <c r="S86" s="97"/>
      <c r="T86" s="196">
        <f>T87+SUM(T88:T116)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7" t="s">
        <v>75</v>
      </c>
      <c r="AU86" s="17" t="s">
        <v>187</v>
      </c>
      <c r="BK86" s="197">
        <f>BK87+SUM(BK88:BK116)</f>
        <v>0</v>
      </c>
    </row>
    <row r="87" s="2" customFormat="1" ht="16.5" customHeight="1">
      <c r="A87" s="39"/>
      <c r="B87" s="40"/>
      <c r="C87" s="198" t="s">
        <v>83</v>
      </c>
      <c r="D87" s="198" t="s">
        <v>201</v>
      </c>
      <c r="E87" s="199" t="s">
        <v>1058</v>
      </c>
      <c r="F87" s="200" t="s">
        <v>1059</v>
      </c>
      <c r="G87" s="201" t="s">
        <v>239</v>
      </c>
      <c r="H87" s="202">
        <v>54</v>
      </c>
      <c r="I87" s="203"/>
      <c r="J87" s="204">
        <f>ROUND(I87*H87,2)</f>
        <v>0</v>
      </c>
      <c r="K87" s="200" t="s">
        <v>1060</v>
      </c>
      <c r="L87" s="205"/>
      <c r="M87" s="206" t="s">
        <v>32</v>
      </c>
      <c r="N87" s="207" t="s">
        <v>47</v>
      </c>
      <c r="O87" s="85"/>
      <c r="P87" s="208">
        <f>O87*H87</f>
        <v>0</v>
      </c>
      <c r="Q87" s="208">
        <v>0.0087500000000000008</v>
      </c>
      <c r="R87" s="208">
        <f>Q87*H87</f>
        <v>0.47250000000000003</v>
      </c>
      <c r="S87" s="208">
        <v>0</v>
      </c>
      <c r="T87" s="209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0" t="s">
        <v>213</v>
      </c>
      <c r="AT87" s="210" t="s">
        <v>201</v>
      </c>
      <c r="AU87" s="210" t="s">
        <v>76</v>
      </c>
      <c r="AY87" s="17" t="s">
        <v>206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17" t="s">
        <v>83</v>
      </c>
      <c r="BK87" s="211">
        <f>ROUND(I87*H87,2)</f>
        <v>0</v>
      </c>
      <c r="BL87" s="17" t="s">
        <v>214</v>
      </c>
      <c r="BM87" s="210" t="s">
        <v>2375</v>
      </c>
    </row>
    <row r="88" s="2" customFormat="1" ht="16.5" customHeight="1">
      <c r="A88" s="39"/>
      <c r="B88" s="40"/>
      <c r="C88" s="198" t="s">
        <v>85</v>
      </c>
      <c r="D88" s="198" t="s">
        <v>201</v>
      </c>
      <c r="E88" s="199" t="s">
        <v>1062</v>
      </c>
      <c r="F88" s="200" t="s">
        <v>1063</v>
      </c>
      <c r="G88" s="201" t="s">
        <v>1064</v>
      </c>
      <c r="H88" s="202">
        <v>0.16</v>
      </c>
      <c r="I88" s="203"/>
      <c r="J88" s="204">
        <f>ROUND(I88*H88,2)</f>
        <v>0</v>
      </c>
      <c r="K88" s="200" t="s">
        <v>1060</v>
      </c>
      <c r="L88" s="205"/>
      <c r="M88" s="206" t="s">
        <v>32</v>
      </c>
      <c r="N88" s="207" t="s">
        <v>47</v>
      </c>
      <c r="O88" s="85"/>
      <c r="P88" s="208">
        <f>O88*H88</f>
        <v>0</v>
      </c>
      <c r="Q88" s="208">
        <v>0.016500000000000001</v>
      </c>
      <c r="R88" s="208">
        <f>Q88*H88</f>
        <v>0.00264</v>
      </c>
      <c r="S88" s="208">
        <v>0</v>
      </c>
      <c r="T88" s="20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0" t="s">
        <v>213</v>
      </c>
      <c r="AT88" s="210" t="s">
        <v>201</v>
      </c>
      <c r="AU88" s="210" t="s">
        <v>76</v>
      </c>
      <c r="AY88" s="17" t="s">
        <v>206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7" t="s">
        <v>83</v>
      </c>
      <c r="BK88" s="211">
        <f>ROUND(I88*H88,2)</f>
        <v>0</v>
      </c>
      <c r="BL88" s="17" t="s">
        <v>214</v>
      </c>
      <c r="BM88" s="210" t="s">
        <v>2376</v>
      </c>
    </row>
    <row r="89" s="2" customFormat="1" ht="16.5" customHeight="1">
      <c r="A89" s="39"/>
      <c r="B89" s="40"/>
      <c r="C89" s="198" t="s">
        <v>216</v>
      </c>
      <c r="D89" s="198" t="s">
        <v>201</v>
      </c>
      <c r="E89" s="199" t="s">
        <v>1066</v>
      </c>
      <c r="F89" s="200" t="s">
        <v>1067</v>
      </c>
      <c r="G89" s="201" t="s">
        <v>1064</v>
      </c>
      <c r="H89" s="202">
        <v>0.080000000000000002</v>
      </c>
      <c r="I89" s="203"/>
      <c r="J89" s="204">
        <f>ROUND(I89*H89,2)</f>
        <v>0</v>
      </c>
      <c r="K89" s="200" t="s">
        <v>1060</v>
      </c>
      <c r="L89" s="205"/>
      <c r="M89" s="206" t="s">
        <v>32</v>
      </c>
      <c r="N89" s="207" t="s">
        <v>47</v>
      </c>
      <c r="O89" s="85"/>
      <c r="P89" s="208">
        <f>O89*H89</f>
        <v>0</v>
      </c>
      <c r="Q89" s="208">
        <v>0.0042300000000000003</v>
      </c>
      <c r="R89" s="208">
        <f>Q89*H89</f>
        <v>0.00033840000000000004</v>
      </c>
      <c r="S89" s="208">
        <v>0</v>
      </c>
      <c r="T89" s="209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0" t="s">
        <v>213</v>
      </c>
      <c r="AT89" s="210" t="s">
        <v>201</v>
      </c>
      <c r="AU89" s="210" t="s">
        <v>76</v>
      </c>
      <c r="AY89" s="17" t="s">
        <v>206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7" t="s">
        <v>83</v>
      </c>
      <c r="BK89" s="211">
        <f>ROUND(I89*H89,2)</f>
        <v>0</v>
      </c>
      <c r="BL89" s="17" t="s">
        <v>214</v>
      </c>
      <c r="BM89" s="210" t="s">
        <v>2377</v>
      </c>
    </row>
    <row r="90" s="2" customFormat="1" ht="16.5" customHeight="1">
      <c r="A90" s="39"/>
      <c r="B90" s="40"/>
      <c r="C90" s="198" t="s">
        <v>220</v>
      </c>
      <c r="D90" s="198" t="s">
        <v>201</v>
      </c>
      <c r="E90" s="199" t="s">
        <v>1069</v>
      </c>
      <c r="F90" s="200" t="s">
        <v>1070</v>
      </c>
      <c r="G90" s="201" t="s">
        <v>239</v>
      </c>
      <c r="H90" s="202">
        <v>4</v>
      </c>
      <c r="I90" s="203"/>
      <c r="J90" s="204">
        <f>ROUND(I90*H90,2)</f>
        <v>0</v>
      </c>
      <c r="K90" s="200" t="s">
        <v>1060</v>
      </c>
      <c r="L90" s="205"/>
      <c r="M90" s="206" t="s">
        <v>32</v>
      </c>
      <c r="N90" s="207" t="s">
        <v>47</v>
      </c>
      <c r="O90" s="85"/>
      <c r="P90" s="208">
        <f>O90*H90</f>
        <v>0</v>
      </c>
      <c r="Q90" s="208">
        <v>0.0037000000000000002</v>
      </c>
      <c r="R90" s="208">
        <f>Q90*H90</f>
        <v>0.014800000000000001</v>
      </c>
      <c r="S90" s="208">
        <v>0</v>
      </c>
      <c r="T90" s="20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0" t="s">
        <v>213</v>
      </c>
      <c r="AT90" s="210" t="s">
        <v>201</v>
      </c>
      <c r="AU90" s="210" t="s">
        <v>76</v>
      </c>
      <c r="AY90" s="17" t="s">
        <v>206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7" t="s">
        <v>83</v>
      </c>
      <c r="BK90" s="211">
        <f>ROUND(I90*H90,2)</f>
        <v>0</v>
      </c>
      <c r="BL90" s="17" t="s">
        <v>214</v>
      </c>
      <c r="BM90" s="210" t="s">
        <v>2378</v>
      </c>
    </row>
    <row r="91" s="2" customFormat="1" ht="16.5" customHeight="1">
      <c r="A91" s="39"/>
      <c r="B91" s="40"/>
      <c r="C91" s="198" t="s">
        <v>224</v>
      </c>
      <c r="D91" s="198" t="s">
        <v>201</v>
      </c>
      <c r="E91" s="199" t="s">
        <v>1072</v>
      </c>
      <c r="F91" s="200" t="s">
        <v>1073</v>
      </c>
      <c r="G91" s="201" t="s">
        <v>478</v>
      </c>
      <c r="H91" s="202">
        <v>2</v>
      </c>
      <c r="I91" s="203"/>
      <c r="J91" s="204">
        <f>ROUND(I91*H91,2)</f>
        <v>0</v>
      </c>
      <c r="K91" s="200" t="s">
        <v>1060</v>
      </c>
      <c r="L91" s="205"/>
      <c r="M91" s="206" t="s">
        <v>32</v>
      </c>
      <c r="N91" s="207" t="s">
        <v>47</v>
      </c>
      <c r="O91" s="85"/>
      <c r="P91" s="208">
        <f>O91*H91</f>
        <v>0</v>
      </c>
      <c r="Q91" s="208">
        <v>0.001</v>
      </c>
      <c r="R91" s="208">
        <f>Q91*H91</f>
        <v>0.002</v>
      </c>
      <c r="S91" s="208">
        <v>0</v>
      </c>
      <c r="T91" s="20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0" t="s">
        <v>213</v>
      </c>
      <c r="AT91" s="210" t="s">
        <v>201</v>
      </c>
      <c r="AU91" s="210" t="s">
        <v>76</v>
      </c>
      <c r="AY91" s="17" t="s">
        <v>206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7" t="s">
        <v>83</v>
      </c>
      <c r="BK91" s="211">
        <f>ROUND(I91*H91,2)</f>
        <v>0</v>
      </c>
      <c r="BL91" s="17" t="s">
        <v>214</v>
      </c>
      <c r="BM91" s="210" t="s">
        <v>2379</v>
      </c>
    </row>
    <row r="92" s="2" customFormat="1" ht="16.5" customHeight="1">
      <c r="A92" s="39"/>
      <c r="B92" s="40"/>
      <c r="C92" s="198" t="s">
        <v>228</v>
      </c>
      <c r="D92" s="198" t="s">
        <v>201</v>
      </c>
      <c r="E92" s="199" t="s">
        <v>1801</v>
      </c>
      <c r="F92" s="200" t="s">
        <v>1802</v>
      </c>
      <c r="G92" s="201" t="s">
        <v>239</v>
      </c>
      <c r="H92" s="202">
        <v>1</v>
      </c>
      <c r="I92" s="203"/>
      <c r="J92" s="204">
        <f>ROUND(I92*H92,2)</f>
        <v>0</v>
      </c>
      <c r="K92" s="200" t="s">
        <v>1060</v>
      </c>
      <c r="L92" s="205"/>
      <c r="M92" s="206" t="s">
        <v>32</v>
      </c>
      <c r="N92" s="207" t="s">
        <v>47</v>
      </c>
      <c r="O92" s="85"/>
      <c r="P92" s="208">
        <f>O92*H92</f>
        <v>0</v>
      </c>
      <c r="Q92" s="208">
        <v>0.00058</v>
      </c>
      <c r="R92" s="208">
        <f>Q92*H92</f>
        <v>0.00058</v>
      </c>
      <c r="S92" s="208">
        <v>0</v>
      </c>
      <c r="T92" s="20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0" t="s">
        <v>213</v>
      </c>
      <c r="AT92" s="210" t="s">
        <v>201</v>
      </c>
      <c r="AU92" s="210" t="s">
        <v>76</v>
      </c>
      <c r="AY92" s="17" t="s">
        <v>206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7" t="s">
        <v>83</v>
      </c>
      <c r="BK92" s="211">
        <f>ROUND(I92*H92,2)</f>
        <v>0</v>
      </c>
      <c r="BL92" s="17" t="s">
        <v>214</v>
      </c>
      <c r="BM92" s="210" t="s">
        <v>2380</v>
      </c>
    </row>
    <row r="93" s="2" customFormat="1" ht="16.5" customHeight="1">
      <c r="A93" s="39"/>
      <c r="B93" s="40"/>
      <c r="C93" s="216" t="s">
        <v>232</v>
      </c>
      <c r="D93" s="216" t="s">
        <v>627</v>
      </c>
      <c r="E93" s="217" t="s">
        <v>1083</v>
      </c>
      <c r="F93" s="218" t="s">
        <v>1084</v>
      </c>
      <c r="G93" s="219" t="s">
        <v>239</v>
      </c>
      <c r="H93" s="220">
        <v>100</v>
      </c>
      <c r="I93" s="221"/>
      <c r="J93" s="222">
        <f>ROUND(I93*H93,2)</f>
        <v>0</v>
      </c>
      <c r="K93" s="218" t="s">
        <v>1060</v>
      </c>
      <c r="L93" s="45"/>
      <c r="M93" s="223" t="s">
        <v>32</v>
      </c>
      <c r="N93" s="224" t="s">
        <v>47</v>
      </c>
      <c r="O93" s="85"/>
      <c r="P93" s="208">
        <f>O93*H93</f>
        <v>0</v>
      </c>
      <c r="Q93" s="208">
        <v>0.00055000000000000003</v>
      </c>
      <c r="R93" s="208">
        <f>Q93*H93</f>
        <v>0.055</v>
      </c>
      <c r="S93" s="208">
        <v>0</v>
      </c>
      <c r="T93" s="209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0" t="s">
        <v>83</v>
      </c>
      <c r="AT93" s="210" t="s">
        <v>627</v>
      </c>
      <c r="AU93" s="210" t="s">
        <v>76</v>
      </c>
      <c r="AY93" s="17" t="s">
        <v>206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7" t="s">
        <v>83</v>
      </c>
      <c r="BK93" s="211">
        <f>ROUND(I93*H93,2)</f>
        <v>0</v>
      </c>
      <c r="BL93" s="17" t="s">
        <v>83</v>
      </c>
      <c r="BM93" s="210" t="s">
        <v>2381</v>
      </c>
    </row>
    <row r="94" s="2" customFormat="1">
      <c r="A94" s="39"/>
      <c r="B94" s="40"/>
      <c r="C94" s="41"/>
      <c r="D94" s="212" t="s">
        <v>931</v>
      </c>
      <c r="E94" s="41"/>
      <c r="F94" s="213" t="s">
        <v>1086</v>
      </c>
      <c r="G94" s="41"/>
      <c r="H94" s="41"/>
      <c r="I94" s="147"/>
      <c r="J94" s="41"/>
      <c r="K94" s="41"/>
      <c r="L94" s="45"/>
      <c r="M94" s="214"/>
      <c r="N94" s="215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7" t="s">
        <v>931</v>
      </c>
      <c r="AU94" s="17" t="s">
        <v>76</v>
      </c>
    </row>
    <row r="95" s="2" customFormat="1" ht="16.5" customHeight="1">
      <c r="A95" s="39"/>
      <c r="B95" s="40"/>
      <c r="C95" s="216" t="s">
        <v>236</v>
      </c>
      <c r="D95" s="216" t="s">
        <v>627</v>
      </c>
      <c r="E95" s="217" t="s">
        <v>1087</v>
      </c>
      <c r="F95" s="218" t="s">
        <v>1088</v>
      </c>
      <c r="G95" s="219" t="s">
        <v>239</v>
      </c>
      <c r="H95" s="220">
        <v>100</v>
      </c>
      <c r="I95" s="221"/>
      <c r="J95" s="222">
        <f>ROUND(I95*H95,2)</f>
        <v>0</v>
      </c>
      <c r="K95" s="218" t="s">
        <v>1060</v>
      </c>
      <c r="L95" s="45"/>
      <c r="M95" s="223" t="s">
        <v>32</v>
      </c>
      <c r="N95" s="224" t="s">
        <v>47</v>
      </c>
      <c r="O95" s="85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0" t="s">
        <v>83</v>
      </c>
      <c r="AT95" s="210" t="s">
        <v>627</v>
      </c>
      <c r="AU95" s="210" t="s">
        <v>76</v>
      </c>
      <c r="AY95" s="17" t="s">
        <v>206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7" t="s">
        <v>83</v>
      </c>
      <c r="BK95" s="211">
        <f>ROUND(I95*H95,2)</f>
        <v>0</v>
      </c>
      <c r="BL95" s="17" t="s">
        <v>83</v>
      </c>
      <c r="BM95" s="210" t="s">
        <v>2382</v>
      </c>
    </row>
    <row r="96" s="2" customFormat="1">
      <c r="A96" s="39"/>
      <c r="B96" s="40"/>
      <c r="C96" s="41"/>
      <c r="D96" s="212" t="s">
        <v>931</v>
      </c>
      <c r="E96" s="41"/>
      <c r="F96" s="213" t="s">
        <v>1086</v>
      </c>
      <c r="G96" s="41"/>
      <c r="H96" s="41"/>
      <c r="I96" s="147"/>
      <c r="J96" s="41"/>
      <c r="K96" s="41"/>
      <c r="L96" s="45"/>
      <c r="M96" s="214"/>
      <c r="N96" s="215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7" t="s">
        <v>931</v>
      </c>
      <c r="AU96" s="17" t="s">
        <v>76</v>
      </c>
    </row>
    <row r="97" s="2" customFormat="1" ht="24" customHeight="1">
      <c r="A97" s="39"/>
      <c r="B97" s="40"/>
      <c r="C97" s="216" t="s">
        <v>241</v>
      </c>
      <c r="D97" s="216" t="s">
        <v>627</v>
      </c>
      <c r="E97" s="217" t="s">
        <v>1090</v>
      </c>
      <c r="F97" s="218" t="s">
        <v>1091</v>
      </c>
      <c r="G97" s="219" t="s">
        <v>1092</v>
      </c>
      <c r="H97" s="220">
        <v>10</v>
      </c>
      <c r="I97" s="221"/>
      <c r="J97" s="222">
        <f>ROUND(I97*H97,2)</f>
        <v>0</v>
      </c>
      <c r="K97" s="218" t="s">
        <v>1060</v>
      </c>
      <c r="L97" s="45"/>
      <c r="M97" s="223" t="s">
        <v>32</v>
      </c>
      <c r="N97" s="224" t="s">
        <v>47</v>
      </c>
      <c r="O97" s="85"/>
      <c r="P97" s="208">
        <f>O97*H97</f>
        <v>0</v>
      </c>
      <c r="Q97" s="208">
        <v>0</v>
      </c>
      <c r="R97" s="208">
        <f>Q97*H97</f>
        <v>0</v>
      </c>
      <c r="S97" s="208">
        <v>0</v>
      </c>
      <c r="T97" s="20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0" t="s">
        <v>220</v>
      </c>
      <c r="AT97" s="210" t="s">
        <v>627</v>
      </c>
      <c r="AU97" s="210" t="s">
        <v>76</v>
      </c>
      <c r="AY97" s="17" t="s">
        <v>206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7" t="s">
        <v>83</v>
      </c>
      <c r="BK97" s="211">
        <f>ROUND(I97*H97,2)</f>
        <v>0</v>
      </c>
      <c r="BL97" s="17" t="s">
        <v>220</v>
      </c>
      <c r="BM97" s="210" t="s">
        <v>2383</v>
      </c>
    </row>
    <row r="98" s="2" customFormat="1">
      <c r="A98" s="39"/>
      <c r="B98" s="40"/>
      <c r="C98" s="41"/>
      <c r="D98" s="212" t="s">
        <v>931</v>
      </c>
      <c r="E98" s="41"/>
      <c r="F98" s="213" t="s">
        <v>1094</v>
      </c>
      <c r="G98" s="41"/>
      <c r="H98" s="41"/>
      <c r="I98" s="147"/>
      <c r="J98" s="41"/>
      <c r="K98" s="41"/>
      <c r="L98" s="45"/>
      <c r="M98" s="214"/>
      <c r="N98" s="215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7" t="s">
        <v>931</v>
      </c>
      <c r="AU98" s="17" t="s">
        <v>76</v>
      </c>
    </row>
    <row r="99" s="2" customFormat="1" ht="24" customHeight="1">
      <c r="A99" s="39"/>
      <c r="B99" s="40"/>
      <c r="C99" s="216" t="s">
        <v>245</v>
      </c>
      <c r="D99" s="216" t="s">
        <v>627</v>
      </c>
      <c r="E99" s="217" t="s">
        <v>1095</v>
      </c>
      <c r="F99" s="218" t="s">
        <v>1096</v>
      </c>
      <c r="G99" s="219" t="s">
        <v>1092</v>
      </c>
      <c r="H99" s="220">
        <v>10</v>
      </c>
      <c r="I99" s="221"/>
      <c r="J99" s="222">
        <f>ROUND(I99*H99,2)</f>
        <v>0</v>
      </c>
      <c r="K99" s="218" t="s">
        <v>1060</v>
      </c>
      <c r="L99" s="45"/>
      <c r="M99" s="223" t="s">
        <v>32</v>
      </c>
      <c r="N99" s="224" t="s">
        <v>47</v>
      </c>
      <c r="O99" s="85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0" t="s">
        <v>220</v>
      </c>
      <c r="AT99" s="210" t="s">
        <v>627</v>
      </c>
      <c r="AU99" s="210" t="s">
        <v>76</v>
      </c>
      <c r="AY99" s="17" t="s">
        <v>206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7" t="s">
        <v>83</v>
      </c>
      <c r="BK99" s="211">
        <f>ROUND(I99*H99,2)</f>
        <v>0</v>
      </c>
      <c r="BL99" s="17" t="s">
        <v>220</v>
      </c>
      <c r="BM99" s="210" t="s">
        <v>2384</v>
      </c>
    </row>
    <row r="100" s="2" customFormat="1">
      <c r="A100" s="39"/>
      <c r="B100" s="40"/>
      <c r="C100" s="41"/>
      <c r="D100" s="212" t="s">
        <v>931</v>
      </c>
      <c r="E100" s="41"/>
      <c r="F100" s="213" t="s">
        <v>1094</v>
      </c>
      <c r="G100" s="41"/>
      <c r="H100" s="41"/>
      <c r="I100" s="147"/>
      <c r="J100" s="41"/>
      <c r="K100" s="41"/>
      <c r="L100" s="45"/>
      <c r="M100" s="214"/>
      <c r="N100" s="215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7" t="s">
        <v>931</v>
      </c>
      <c r="AU100" s="17" t="s">
        <v>76</v>
      </c>
    </row>
    <row r="101" s="2" customFormat="1" ht="24" customHeight="1">
      <c r="A101" s="39"/>
      <c r="B101" s="40"/>
      <c r="C101" s="216" t="s">
        <v>249</v>
      </c>
      <c r="D101" s="216" t="s">
        <v>627</v>
      </c>
      <c r="E101" s="217" t="s">
        <v>1098</v>
      </c>
      <c r="F101" s="218" t="s">
        <v>1099</v>
      </c>
      <c r="G101" s="219" t="s">
        <v>1092</v>
      </c>
      <c r="H101" s="220">
        <v>684</v>
      </c>
      <c r="I101" s="221"/>
      <c r="J101" s="222">
        <f>ROUND(I101*H101,2)</f>
        <v>0</v>
      </c>
      <c r="K101" s="218" t="s">
        <v>1060</v>
      </c>
      <c r="L101" s="45"/>
      <c r="M101" s="223" t="s">
        <v>32</v>
      </c>
      <c r="N101" s="224" t="s">
        <v>47</v>
      </c>
      <c r="O101" s="85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0" t="s">
        <v>220</v>
      </c>
      <c r="AT101" s="210" t="s">
        <v>627</v>
      </c>
      <c r="AU101" s="210" t="s">
        <v>76</v>
      </c>
      <c r="AY101" s="17" t="s">
        <v>206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7" t="s">
        <v>83</v>
      </c>
      <c r="BK101" s="211">
        <f>ROUND(I101*H101,2)</f>
        <v>0</v>
      </c>
      <c r="BL101" s="17" t="s">
        <v>220</v>
      </c>
      <c r="BM101" s="210" t="s">
        <v>2385</v>
      </c>
    </row>
    <row r="102" s="2" customFormat="1">
      <c r="A102" s="39"/>
      <c r="B102" s="40"/>
      <c r="C102" s="41"/>
      <c r="D102" s="212" t="s">
        <v>931</v>
      </c>
      <c r="E102" s="41"/>
      <c r="F102" s="213" t="s">
        <v>1101</v>
      </c>
      <c r="G102" s="41"/>
      <c r="H102" s="41"/>
      <c r="I102" s="147"/>
      <c r="J102" s="41"/>
      <c r="K102" s="41"/>
      <c r="L102" s="45"/>
      <c r="M102" s="214"/>
      <c r="N102" s="215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7" t="s">
        <v>931</v>
      </c>
      <c r="AU102" s="17" t="s">
        <v>76</v>
      </c>
    </row>
    <row r="103" s="11" customFormat="1">
      <c r="A103" s="11"/>
      <c r="B103" s="237"/>
      <c r="C103" s="238"/>
      <c r="D103" s="212" t="s">
        <v>1102</v>
      </c>
      <c r="E103" s="239" t="s">
        <v>32</v>
      </c>
      <c r="F103" s="240" t="s">
        <v>2386</v>
      </c>
      <c r="G103" s="238"/>
      <c r="H103" s="241">
        <v>684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T103" s="247" t="s">
        <v>1102</v>
      </c>
      <c r="AU103" s="247" t="s">
        <v>76</v>
      </c>
      <c r="AV103" s="11" t="s">
        <v>85</v>
      </c>
      <c r="AW103" s="11" t="s">
        <v>38</v>
      </c>
      <c r="AX103" s="11" t="s">
        <v>83</v>
      </c>
      <c r="AY103" s="247" t="s">
        <v>206</v>
      </c>
    </row>
    <row r="104" s="2" customFormat="1" ht="24" customHeight="1">
      <c r="A104" s="39"/>
      <c r="B104" s="40"/>
      <c r="C104" s="216" t="s">
        <v>253</v>
      </c>
      <c r="D104" s="216" t="s">
        <v>627</v>
      </c>
      <c r="E104" s="217" t="s">
        <v>1106</v>
      </c>
      <c r="F104" s="218" t="s">
        <v>1107</v>
      </c>
      <c r="G104" s="219" t="s">
        <v>1092</v>
      </c>
      <c r="H104" s="220">
        <v>684</v>
      </c>
      <c r="I104" s="221"/>
      <c r="J104" s="222">
        <f>ROUND(I104*H104,2)</f>
        <v>0</v>
      </c>
      <c r="K104" s="218" t="s">
        <v>1060</v>
      </c>
      <c r="L104" s="45"/>
      <c r="M104" s="223" t="s">
        <v>32</v>
      </c>
      <c r="N104" s="224" t="s">
        <v>47</v>
      </c>
      <c r="O104" s="85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0" t="s">
        <v>220</v>
      </c>
      <c r="AT104" s="210" t="s">
        <v>627</v>
      </c>
      <c r="AU104" s="210" t="s">
        <v>76</v>
      </c>
      <c r="AY104" s="17" t="s">
        <v>206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7" t="s">
        <v>83</v>
      </c>
      <c r="BK104" s="211">
        <f>ROUND(I104*H104,2)</f>
        <v>0</v>
      </c>
      <c r="BL104" s="17" t="s">
        <v>220</v>
      </c>
      <c r="BM104" s="210" t="s">
        <v>2387</v>
      </c>
    </row>
    <row r="105" s="2" customFormat="1">
      <c r="A105" s="39"/>
      <c r="B105" s="40"/>
      <c r="C105" s="41"/>
      <c r="D105" s="212" t="s">
        <v>931</v>
      </c>
      <c r="E105" s="41"/>
      <c r="F105" s="213" t="s">
        <v>1101</v>
      </c>
      <c r="G105" s="41"/>
      <c r="H105" s="41"/>
      <c r="I105" s="147"/>
      <c r="J105" s="41"/>
      <c r="K105" s="41"/>
      <c r="L105" s="45"/>
      <c r="M105" s="214"/>
      <c r="N105" s="215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7" t="s">
        <v>931</v>
      </c>
      <c r="AU105" s="17" t="s">
        <v>76</v>
      </c>
    </row>
    <row r="106" s="2" customFormat="1" ht="24" customHeight="1">
      <c r="A106" s="39"/>
      <c r="B106" s="40"/>
      <c r="C106" s="216" t="s">
        <v>257</v>
      </c>
      <c r="D106" s="216" t="s">
        <v>627</v>
      </c>
      <c r="E106" s="217" t="s">
        <v>1109</v>
      </c>
      <c r="F106" s="218" t="s">
        <v>1110</v>
      </c>
      <c r="G106" s="219" t="s">
        <v>1092</v>
      </c>
      <c r="H106" s="220">
        <v>694</v>
      </c>
      <c r="I106" s="221"/>
      <c r="J106" s="222">
        <f>ROUND(I106*H106,2)</f>
        <v>0</v>
      </c>
      <c r="K106" s="218" t="s">
        <v>1060</v>
      </c>
      <c r="L106" s="45"/>
      <c r="M106" s="223" t="s">
        <v>32</v>
      </c>
      <c r="N106" s="224" t="s">
        <v>47</v>
      </c>
      <c r="O106" s="85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0" t="s">
        <v>220</v>
      </c>
      <c r="AT106" s="210" t="s">
        <v>627</v>
      </c>
      <c r="AU106" s="210" t="s">
        <v>76</v>
      </c>
      <c r="AY106" s="17" t="s">
        <v>206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7" t="s">
        <v>83</v>
      </c>
      <c r="BK106" s="211">
        <f>ROUND(I106*H106,2)</f>
        <v>0</v>
      </c>
      <c r="BL106" s="17" t="s">
        <v>220</v>
      </c>
      <c r="BM106" s="210" t="s">
        <v>2388</v>
      </c>
    </row>
    <row r="107" s="2" customFormat="1">
      <c r="A107" s="39"/>
      <c r="B107" s="40"/>
      <c r="C107" s="41"/>
      <c r="D107" s="212" t="s">
        <v>931</v>
      </c>
      <c r="E107" s="41"/>
      <c r="F107" s="213" t="s">
        <v>1112</v>
      </c>
      <c r="G107" s="41"/>
      <c r="H107" s="41"/>
      <c r="I107" s="147"/>
      <c r="J107" s="41"/>
      <c r="K107" s="41"/>
      <c r="L107" s="45"/>
      <c r="M107" s="214"/>
      <c r="N107" s="215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7" t="s">
        <v>931</v>
      </c>
      <c r="AU107" s="17" t="s">
        <v>76</v>
      </c>
    </row>
    <row r="108" s="2" customFormat="1" ht="24" customHeight="1">
      <c r="A108" s="39"/>
      <c r="B108" s="40"/>
      <c r="C108" s="216" t="s">
        <v>261</v>
      </c>
      <c r="D108" s="216" t="s">
        <v>627</v>
      </c>
      <c r="E108" s="217" t="s">
        <v>1121</v>
      </c>
      <c r="F108" s="218" t="s">
        <v>1122</v>
      </c>
      <c r="G108" s="219" t="s">
        <v>344</v>
      </c>
      <c r="H108" s="220">
        <v>1700</v>
      </c>
      <c r="I108" s="221"/>
      <c r="J108" s="222">
        <f>ROUND(I108*H108,2)</f>
        <v>0</v>
      </c>
      <c r="K108" s="218" t="s">
        <v>1060</v>
      </c>
      <c r="L108" s="45"/>
      <c r="M108" s="223" t="s">
        <v>32</v>
      </c>
      <c r="N108" s="224" t="s">
        <v>47</v>
      </c>
      <c r="O108" s="85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0" t="s">
        <v>220</v>
      </c>
      <c r="AT108" s="210" t="s">
        <v>627</v>
      </c>
      <c r="AU108" s="210" t="s">
        <v>76</v>
      </c>
      <c r="AY108" s="17" t="s">
        <v>206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7" t="s">
        <v>83</v>
      </c>
      <c r="BK108" s="211">
        <f>ROUND(I108*H108,2)</f>
        <v>0</v>
      </c>
      <c r="BL108" s="17" t="s">
        <v>220</v>
      </c>
      <c r="BM108" s="210" t="s">
        <v>2389</v>
      </c>
    </row>
    <row r="109" s="2" customFormat="1">
      <c r="A109" s="39"/>
      <c r="B109" s="40"/>
      <c r="C109" s="41"/>
      <c r="D109" s="212" t="s">
        <v>931</v>
      </c>
      <c r="E109" s="41"/>
      <c r="F109" s="213" t="s">
        <v>1124</v>
      </c>
      <c r="G109" s="41"/>
      <c r="H109" s="41"/>
      <c r="I109" s="147"/>
      <c r="J109" s="41"/>
      <c r="K109" s="41"/>
      <c r="L109" s="45"/>
      <c r="M109" s="214"/>
      <c r="N109" s="215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7" t="s">
        <v>931</v>
      </c>
      <c r="AU109" s="17" t="s">
        <v>76</v>
      </c>
    </row>
    <row r="110" s="2" customFormat="1" ht="16.5" customHeight="1">
      <c r="A110" s="39"/>
      <c r="B110" s="40"/>
      <c r="C110" s="216" t="s">
        <v>8</v>
      </c>
      <c r="D110" s="216" t="s">
        <v>627</v>
      </c>
      <c r="E110" s="217" t="s">
        <v>1078</v>
      </c>
      <c r="F110" s="218" t="s">
        <v>1079</v>
      </c>
      <c r="G110" s="219" t="s">
        <v>1080</v>
      </c>
      <c r="H110" s="220">
        <v>1.8999999999999999</v>
      </c>
      <c r="I110" s="221"/>
      <c r="J110" s="222">
        <f>ROUND(I110*H110,2)</f>
        <v>0</v>
      </c>
      <c r="K110" s="218" t="s">
        <v>1060</v>
      </c>
      <c r="L110" s="45"/>
      <c r="M110" s="223" t="s">
        <v>32</v>
      </c>
      <c r="N110" s="224" t="s">
        <v>47</v>
      </c>
      <c r="O110" s="85"/>
      <c r="P110" s="208">
        <f>O110*H110</f>
        <v>0</v>
      </c>
      <c r="Q110" s="208">
        <v>0.0088000000000000005</v>
      </c>
      <c r="R110" s="208">
        <f>Q110*H110</f>
        <v>0.016719999999999999</v>
      </c>
      <c r="S110" s="208">
        <v>0</v>
      </c>
      <c r="T110" s="20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0" t="s">
        <v>682</v>
      </c>
      <c r="AT110" s="210" t="s">
        <v>627</v>
      </c>
      <c r="AU110" s="210" t="s">
        <v>76</v>
      </c>
      <c r="AY110" s="17" t="s">
        <v>206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7" t="s">
        <v>83</v>
      </c>
      <c r="BK110" s="211">
        <f>ROUND(I110*H110,2)</f>
        <v>0</v>
      </c>
      <c r="BL110" s="17" t="s">
        <v>682</v>
      </c>
      <c r="BM110" s="210" t="s">
        <v>2390</v>
      </c>
    </row>
    <row r="111" s="2" customFormat="1">
      <c r="A111" s="39"/>
      <c r="B111" s="40"/>
      <c r="C111" s="41"/>
      <c r="D111" s="212" t="s">
        <v>931</v>
      </c>
      <c r="E111" s="41"/>
      <c r="F111" s="213" t="s">
        <v>1082</v>
      </c>
      <c r="G111" s="41"/>
      <c r="H111" s="41"/>
      <c r="I111" s="147"/>
      <c r="J111" s="41"/>
      <c r="K111" s="41"/>
      <c r="L111" s="45"/>
      <c r="M111" s="214"/>
      <c r="N111" s="215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7" t="s">
        <v>931</v>
      </c>
      <c r="AU111" s="17" t="s">
        <v>76</v>
      </c>
    </row>
    <row r="112" s="2" customFormat="1" ht="48" customHeight="1">
      <c r="A112" s="39"/>
      <c r="B112" s="40"/>
      <c r="C112" s="216" t="s">
        <v>268</v>
      </c>
      <c r="D112" s="216" t="s">
        <v>627</v>
      </c>
      <c r="E112" s="217" t="s">
        <v>1117</v>
      </c>
      <c r="F112" s="218" t="s">
        <v>1118</v>
      </c>
      <c r="G112" s="219" t="s">
        <v>204</v>
      </c>
      <c r="H112" s="220">
        <v>2</v>
      </c>
      <c r="I112" s="221"/>
      <c r="J112" s="222">
        <f>ROUND(I112*H112,2)</f>
        <v>0</v>
      </c>
      <c r="K112" s="218" t="s">
        <v>1060</v>
      </c>
      <c r="L112" s="45"/>
      <c r="M112" s="223" t="s">
        <v>32</v>
      </c>
      <c r="N112" s="224" t="s">
        <v>47</v>
      </c>
      <c r="O112" s="85"/>
      <c r="P112" s="208">
        <f>O112*H112</f>
        <v>0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0" t="s">
        <v>220</v>
      </c>
      <c r="AT112" s="210" t="s">
        <v>627</v>
      </c>
      <c r="AU112" s="210" t="s">
        <v>76</v>
      </c>
      <c r="AY112" s="17" t="s">
        <v>206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7" t="s">
        <v>83</v>
      </c>
      <c r="BK112" s="211">
        <f>ROUND(I112*H112,2)</f>
        <v>0</v>
      </c>
      <c r="BL112" s="17" t="s">
        <v>220</v>
      </c>
      <c r="BM112" s="210" t="s">
        <v>2391</v>
      </c>
    </row>
    <row r="113" s="2" customFormat="1">
      <c r="A113" s="39"/>
      <c r="B113" s="40"/>
      <c r="C113" s="41"/>
      <c r="D113" s="212" t="s">
        <v>931</v>
      </c>
      <c r="E113" s="41"/>
      <c r="F113" s="213" t="s">
        <v>1120</v>
      </c>
      <c r="G113" s="41"/>
      <c r="H113" s="41"/>
      <c r="I113" s="147"/>
      <c r="J113" s="41"/>
      <c r="K113" s="41"/>
      <c r="L113" s="45"/>
      <c r="M113" s="214"/>
      <c r="N113" s="215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7" t="s">
        <v>931</v>
      </c>
      <c r="AU113" s="17" t="s">
        <v>76</v>
      </c>
    </row>
    <row r="114" s="2" customFormat="1" ht="24" customHeight="1">
      <c r="A114" s="39"/>
      <c r="B114" s="40"/>
      <c r="C114" s="216" t="s">
        <v>272</v>
      </c>
      <c r="D114" s="216" t="s">
        <v>627</v>
      </c>
      <c r="E114" s="217" t="s">
        <v>1113</v>
      </c>
      <c r="F114" s="218" t="s">
        <v>1114</v>
      </c>
      <c r="G114" s="219" t="s">
        <v>239</v>
      </c>
      <c r="H114" s="220">
        <v>51</v>
      </c>
      <c r="I114" s="221"/>
      <c r="J114" s="222">
        <f>ROUND(I114*H114,2)</f>
        <v>0</v>
      </c>
      <c r="K114" s="218" t="s">
        <v>1060</v>
      </c>
      <c r="L114" s="45"/>
      <c r="M114" s="223" t="s">
        <v>32</v>
      </c>
      <c r="N114" s="224" t="s">
        <v>47</v>
      </c>
      <c r="O114" s="85"/>
      <c r="P114" s="208">
        <f>O114*H114</f>
        <v>0</v>
      </c>
      <c r="Q114" s="208">
        <v>0.0044000000000000003</v>
      </c>
      <c r="R114" s="208">
        <f>Q114*H114</f>
        <v>0.22440000000000002</v>
      </c>
      <c r="S114" s="208">
        <v>0</v>
      </c>
      <c r="T114" s="20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0" t="s">
        <v>220</v>
      </c>
      <c r="AT114" s="210" t="s">
        <v>627</v>
      </c>
      <c r="AU114" s="210" t="s">
        <v>76</v>
      </c>
      <c r="AY114" s="17" t="s">
        <v>206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7" t="s">
        <v>83</v>
      </c>
      <c r="BK114" s="211">
        <f>ROUND(I114*H114,2)</f>
        <v>0</v>
      </c>
      <c r="BL114" s="17" t="s">
        <v>220</v>
      </c>
      <c r="BM114" s="210" t="s">
        <v>2392</v>
      </c>
    </row>
    <row r="115" s="2" customFormat="1">
      <c r="A115" s="39"/>
      <c r="B115" s="40"/>
      <c r="C115" s="41"/>
      <c r="D115" s="212" t="s">
        <v>931</v>
      </c>
      <c r="E115" s="41"/>
      <c r="F115" s="213" t="s">
        <v>1116</v>
      </c>
      <c r="G115" s="41"/>
      <c r="H115" s="41"/>
      <c r="I115" s="147"/>
      <c r="J115" s="41"/>
      <c r="K115" s="41"/>
      <c r="L115" s="45"/>
      <c r="M115" s="214"/>
      <c r="N115" s="215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7" t="s">
        <v>931</v>
      </c>
      <c r="AU115" s="17" t="s">
        <v>76</v>
      </c>
    </row>
    <row r="116" s="13" customFormat="1" ht="25.92" customHeight="1">
      <c r="A116" s="13"/>
      <c r="B116" s="259"/>
      <c r="C116" s="260"/>
      <c r="D116" s="261" t="s">
        <v>75</v>
      </c>
      <c r="E116" s="262" t="s">
        <v>1129</v>
      </c>
      <c r="F116" s="262" t="s">
        <v>1130</v>
      </c>
      <c r="G116" s="260"/>
      <c r="H116" s="260"/>
      <c r="I116" s="263"/>
      <c r="J116" s="264">
        <f>BK116</f>
        <v>0</v>
      </c>
      <c r="K116" s="260"/>
      <c r="L116" s="265"/>
      <c r="M116" s="266"/>
      <c r="N116" s="267"/>
      <c r="O116" s="267"/>
      <c r="P116" s="268">
        <f>SUM(P117:P120)</f>
        <v>0</v>
      </c>
      <c r="Q116" s="267"/>
      <c r="R116" s="268">
        <f>SUM(R117:R120)</f>
        <v>0</v>
      </c>
      <c r="S116" s="267"/>
      <c r="T116" s="269">
        <f>SUM(T117:T120)</f>
        <v>0</v>
      </c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R116" s="270" t="s">
        <v>220</v>
      </c>
      <c r="AT116" s="271" t="s">
        <v>75</v>
      </c>
      <c r="AU116" s="271" t="s">
        <v>76</v>
      </c>
      <c r="AY116" s="270" t="s">
        <v>206</v>
      </c>
      <c r="BK116" s="272">
        <f>SUM(BK117:BK120)</f>
        <v>0</v>
      </c>
    </row>
    <row r="117" s="2" customFormat="1" ht="16.5" customHeight="1">
      <c r="A117" s="39"/>
      <c r="B117" s="40"/>
      <c r="C117" s="216" t="s">
        <v>276</v>
      </c>
      <c r="D117" s="216" t="s">
        <v>627</v>
      </c>
      <c r="E117" s="217" t="s">
        <v>1131</v>
      </c>
      <c r="F117" s="218" t="s">
        <v>1132</v>
      </c>
      <c r="G117" s="219" t="s">
        <v>1133</v>
      </c>
      <c r="H117" s="220">
        <v>10</v>
      </c>
      <c r="I117" s="221"/>
      <c r="J117" s="222">
        <f>ROUND(I117*H117,2)</f>
        <v>0</v>
      </c>
      <c r="K117" s="218" t="s">
        <v>1060</v>
      </c>
      <c r="L117" s="45"/>
      <c r="M117" s="223" t="s">
        <v>32</v>
      </c>
      <c r="N117" s="224" t="s">
        <v>47</v>
      </c>
      <c r="O117" s="85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0" t="s">
        <v>682</v>
      </c>
      <c r="AT117" s="210" t="s">
        <v>627</v>
      </c>
      <c r="AU117" s="210" t="s">
        <v>83</v>
      </c>
      <c r="AY117" s="17" t="s">
        <v>206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7" t="s">
        <v>83</v>
      </c>
      <c r="BK117" s="211">
        <f>ROUND(I117*H117,2)</f>
        <v>0</v>
      </c>
      <c r="BL117" s="17" t="s">
        <v>682</v>
      </c>
      <c r="BM117" s="210" t="s">
        <v>2393</v>
      </c>
    </row>
    <row r="118" s="2" customFormat="1" ht="16.5" customHeight="1">
      <c r="A118" s="39"/>
      <c r="B118" s="40"/>
      <c r="C118" s="216" t="s">
        <v>280</v>
      </c>
      <c r="D118" s="216" t="s">
        <v>627</v>
      </c>
      <c r="E118" s="217" t="s">
        <v>1135</v>
      </c>
      <c r="F118" s="218" t="s">
        <v>1136</v>
      </c>
      <c r="G118" s="219" t="s">
        <v>1133</v>
      </c>
      <c r="H118" s="220">
        <v>16</v>
      </c>
      <c r="I118" s="221"/>
      <c r="J118" s="222">
        <f>ROUND(I118*H118,2)</f>
        <v>0</v>
      </c>
      <c r="K118" s="218" t="s">
        <v>1060</v>
      </c>
      <c r="L118" s="45"/>
      <c r="M118" s="223" t="s">
        <v>32</v>
      </c>
      <c r="N118" s="224" t="s">
        <v>47</v>
      </c>
      <c r="O118" s="85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0" t="s">
        <v>682</v>
      </c>
      <c r="AT118" s="210" t="s">
        <v>627</v>
      </c>
      <c r="AU118" s="210" t="s">
        <v>83</v>
      </c>
      <c r="AY118" s="17" t="s">
        <v>206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7" t="s">
        <v>83</v>
      </c>
      <c r="BK118" s="211">
        <f>ROUND(I118*H118,2)</f>
        <v>0</v>
      </c>
      <c r="BL118" s="17" t="s">
        <v>682</v>
      </c>
      <c r="BM118" s="210" t="s">
        <v>2394</v>
      </c>
    </row>
    <row r="119" s="2" customFormat="1" ht="16.5" customHeight="1">
      <c r="A119" s="39"/>
      <c r="B119" s="40"/>
      <c r="C119" s="216" t="s">
        <v>284</v>
      </c>
      <c r="D119" s="216" t="s">
        <v>627</v>
      </c>
      <c r="E119" s="217" t="s">
        <v>1141</v>
      </c>
      <c r="F119" s="218" t="s">
        <v>1142</v>
      </c>
      <c r="G119" s="219" t="s">
        <v>1133</v>
      </c>
      <c r="H119" s="220">
        <v>4</v>
      </c>
      <c r="I119" s="221"/>
      <c r="J119" s="222">
        <f>ROUND(I119*H119,2)</f>
        <v>0</v>
      </c>
      <c r="K119" s="218" t="s">
        <v>1060</v>
      </c>
      <c r="L119" s="45"/>
      <c r="M119" s="223" t="s">
        <v>32</v>
      </c>
      <c r="N119" s="224" t="s">
        <v>47</v>
      </c>
      <c r="O119" s="85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0" t="s">
        <v>682</v>
      </c>
      <c r="AT119" s="210" t="s">
        <v>627</v>
      </c>
      <c r="AU119" s="210" t="s">
        <v>83</v>
      </c>
      <c r="AY119" s="17" t="s">
        <v>206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7" t="s">
        <v>83</v>
      </c>
      <c r="BK119" s="211">
        <f>ROUND(I119*H119,2)</f>
        <v>0</v>
      </c>
      <c r="BL119" s="17" t="s">
        <v>682</v>
      </c>
      <c r="BM119" s="210" t="s">
        <v>2395</v>
      </c>
    </row>
    <row r="120" s="2" customFormat="1" ht="16.5" customHeight="1">
      <c r="A120" s="39"/>
      <c r="B120" s="40"/>
      <c r="C120" s="216" t="s">
        <v>7</v>
      </c>
      <c r="D120" s="216" t="s">
        <v>627</v>
      </c>
      <c r="E120" s="217" t="s">
        <v>1144</v>
      </c>
      <c r="F120" s="218" t="s">
        <v>1145</v>
      </c>
      <c r="G120" s="219" t="s">
        <v>1133</v>
      </c>
      <c r="H120" s="220">
        <v>4</v>
      </c>
      <c r="I120" s="221"/>
      <c r="J120" s="222">
        <f>ROUND(I120*H120,2)</f>
        <v>0</v>
      </c>
      <c r="K120" s="218" t="s">
        <v>1060</v>
      </c>
      <c r="L120" s="45"/>
      <c r="M120" s="225" t="s">
        <v>32</v>
      </c>
      <c r="N120" s="226" t="s">
        <v>47</v>
      </c>
      <c r="O120" s="227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0" t="s">
        <v>682</v>
      </c>
      <c r="AT120" s="210" t="s">
        <v>627</v>
      </c>
      <c r="AU120" s="210" t="s">
        <v>83</v>
      </c>
      <c r="AY120" s="17" t="s">
        <v>206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7" t="s">
        <v>83</v>
      </c>
      <c r="BK120" s="211">
        <f>ROUND(I120*H120,2)</f>
        <v>0</v>
      </c>
      <c r="BL120" s="17" t="s">
        <v>682</v>
      </c>
      <c r="BM120" s="210" t="s">
        <v>2396</v>
      </c>
    </row>
    <row r="121" s="2" customFormat="1" ht="6.96" customHeight="1">
      <c r="A121" s="39"/>
      <c r="B121" s="60"/>
      <c r="C121" s="61"/>
      <c r="D121" s="61"/>
      <c r="E121" s="61"/>
      <c r="F121" s="61"/>
      <c r="G121" s="61"/>
      <c r="H121" s="61"/>
      <c r="I121" s="176"/>
      <c r="J121" s="61"/>
      <c r="K121" s="61"/>
      <c r="L121" s="45"/>
      <c r="M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</sheetData>
  <sheetProtection sheet="1" autoFilter="0" formatColumns="0" formatRows="0" objects="1" scenarios="1" spinCount="100000" saltValue="TQgg+J8v/bjIrYqUaSALyt3X0NBJmhSiTusvrUkHcpoEkl+q5tQngO6JctpSm6B/ZtfITosTBkBulGeOTFuj+g==" hashValue="vPmEDB1TKwxwZS67o/+6Zhite+j9J0YtV06lLaJV+2xggzlZfKxxTkkSGsRtBy2nzhqpTCY+K7sSHM0zY3xeHQ==" algorithmName="SHA-512" password="CC35"/>
  <autoFilter ref="C85:K12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85</v>
      </c>
    </row>
    <row r="4" s="1" customFormat="1" ht="24.96" customHeight="1">
      <c r="B4" s="20"/>
      <c r="D4" s="143" t="s">
        <v>179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Oprava PZS v úseku Hněvčeves – Butoves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180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2397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182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2398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23</v>
      </c>
      <c r="G14" s="39"/>
      <c r="H14" s="39"/>
      <c r="I14" s="150" t="s">
        <v>24</v>
      </c>
      <c r="J14" s="151" t="str">
        <f>'Rekapitulace stavby'!AN8</f>
        <v>7. 10. 2019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tr">
        <f>IF('Rekapitulace stavby'!AN10="","",'Rekapitulace stavby'!AN10)</f>
        <v/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50" t="s">
        <v>34</v>
      </c>
      <c r="J17" s="134" t="str">
        <f>IF('Rekapitulace stavby'!AN11="","",'Rekapitulace stavby'!AN11)</f>
        <v/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35</v>
      </c>
      <c r="E19" s="39"/>
      <c r="F19" s="39"/>
      <c r="G19" s="39"/>
      <c r="H19" s="39"/>
      <c r="I19" s="150" t="s">
        <v>31</v>
      </c>
      <c r="J19" s="33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stavby'!E14</f>
        <v>Vyplň údaj</v>
      </c>
      <c r="F20" s="134"/>
      <c r="G20" s="134"/>
      <c r="H20" s="134"/>
      <c r="I20" s="150" t="s">
        <v>34</v>
      </c>
      <c r="J20" s="33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37</v>
      </c>
      <c r="E22" s="39"/>
      <c r="F22" s="39"/>
      <c r="G22" s="39"/>
      <c r="H22" s="39"/>
      <c r="I22" s="150" t="s">
        <v>31</v>
      </c>
      <c r="J22" s="134" t="str">
        <f>IF('Rekapitulace stavby'!AN16="","",'Rekapitulace stavby'!AN16)</f>
        <v/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50" t="s">
        <v>34</v>
      </c>
      <c r="J23" s="134" t="str">
        <f>IF('Rekapitulace stavby'!AN17="","",'Rekapitulace stavby'!AN17)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39</v>
      </c>
      <c r="E25" s="39"/>
      <c r="F25" s="39"/>
      <c r="G25" s="39"/>
      <c r="H25" s="39"/>
      <c r="I25" s="150" t="s">
        <v>31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50" t="s">
        <v>34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40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6.5" customHeight="1">
      <c r="A29" s="152"/>
      <c r="B29" s="153"/>
      <c r="C29" s="152"/>
      <c r="D29" s="152"/>
      <c r="E29" s="154" t="s">
        <v>41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42</v>
      </c>
      <c r="E32" s="39"/>
      <c r="F32" s="39"/>
      <c r="G32" s="39"/>
      <c r="H32" s="39"/>
      <c r="I32" s="147"/>
      <c r="J32" s="160">
        <f>ROUND(J86,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44</v>
      </c>
      <c r="G34" s="39"/>
      <c r="H34" s="39"/>
      <c r="I34" s="162" t="s">
        <v>43</v>
      </c>
      <c r="J34" s="161" t="s">
        <v>45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46</v>
      </c>
      <c r="E35" s="145" t="s">
        <v>47</v>
      </c>
      <c r="F35" s="164">
        <f>ROUND((SUM(BE86:BE122)),  2)</f>
        <v>0</v>
      </c>
      <c r="G35" s="39"/>
      <c r="H35" s="39"/>
      <c r="I35" s="165">
        <v>0.20999999999999999</v>
      </c>
      <c r="J35" s="164">
        <f>ROUND(((SUM(BE86:BE122))*I35),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48</v>
      </c>
      <c r="F36" s="164">
        <f>ROUND((SUM(BF86:BF122)),  2)</f>
        <v>0</v>
      </c>
      <c r="G36" s="39"/>
      <c r="H36" s="39"/>
      <c r="I36" s="165">
        <v>0.14999999999999999</v>
      </c>
      <c r="J36" s="164">
        <f>ROUND(((SUM(BF86:BF122))*I36),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49</v>
      </c>
      <c r="F37" s="164">
        <f>ROUND((SUM(BG86:BG122)),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50</v>
      </c>
      <c r="F38" s="164">
        <f>ROUND((SUM(BH86:BH122)),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51</v>
      </c>
      <c r="F39" s="164">
        <f>ROUND((SUM(BI86:BI122)),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184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Oprava PZS v úseku Hněvčeves – Butoves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180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2397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182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SO01 - Napájení PZS v km 18,810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PZS 18,810; 20,026; 0,741; 2,226; 4,018 a 7,814</v>
      </c>
      <c r="G56" s="41"/>
      <c r="H56" s="41"/>
      <c r="I56" s="150" t="s">
        <v>24</v>
      </c>
      <c r="J56" s="73" t="str">
        <f>IF(J14="","",J14)</f>
        <v>7. 10. 2019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37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35</v>
      </c>
      <c r="D59" s="41"/>
      <c r="E59" s="41"/>
      <c r="F59" s="27" t="str">
        <f>IF(E20="","",E20)</f>
        <v>Vyplň údaj</v>
      </c>
      <c r="G59" s="41"/>
      <c r="H59" s="41"/>
      <c r="I59" s="150" t="s">
        <v>39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185</v>
      </c>
      <c r="D61" s="182"/>
      <c r="E61" s="182"/>
      <c r="F61" s="182"/>
      <c r="G61" s="182"/>
      <c r="H61" s="182"/>
      <c r="I61" s="183"/>
      <c r="J61" s="184" t="s">
        <v>186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74</v>
      </c>
      <c r="D63" s="41"/>
      <c r="E63" s="41"/>
      <c r="F63" s="41"/>
      <c r="G63" s="41"/>
      <c r="H63" s="41"/>
      <c r="I63" s="147"/>
      <c r="J63" s="103">
        <f>J86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187</v>
      </c>
    </row>
    <row r="64" hidden="1" s="10" customFormat="1" ht="24.96" customHeight="1">
      <c r="A64" s="10"/>
      <c r="B64" s="230"/>
      <c r="C64" s="231"/>
      <c r="D64" s="232" t="s">
        <v>2399</v>
      </c>
      <c r="E64" s="233"/>
      <c r="F64" s="233"/>
      <c r="G64" s="233"/>
      <c r="H64" s="233"/>
      <c r="I64" s="234"/>
      <c r="J64" s="235">
        <f>J87</f>
        <v>0</v>
      </c>
      <c r="K64" s="231"/>
      <c r="L64" s="23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147"/>
      <c r="J65" s="41"/>
      <c r="K65" s="41"/>
      <c r="L65" s="14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176"/>
      <c r="J66" s="61"/>
      <c r="K66" s="61"/>
      <c r="L66" s="14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/>
    <row r="68" hidden="1"/>
    <row r="69" hidden="1"/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179"/>
      <c r="J70" s="63"/>
      <c r="K70" s="63"/>
      <c r="L70" s="14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3" t="s">
        <v>188</v>
      </c>
      <c r="D71" s="41"/>
      <c r="E71" s="41"/>
      <c r="F71" s="41"/>
      <c r="G71" s="41"/>
      <c r="H71" s="41"/>
      <c r="I71" s="147"/>
      <c r="J71" s="41"/>
      <c r="K71" s="41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147"/>
      <c r="J72" s="41"/>
      <c r="K72" s="4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2" t="s">
        <v>16</v>
      </c>
      <c r="D73" s="41"/>
      <c r="E73" s="41"/>
      <c r="F73" s="41"/>
      <c r="G73" s="41"/>
      <c r="H73" s="41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80" t="str">
        <f>E7</f>
        <v>Oprava PZS v úseku Hněvčeves – Butoves</v>
      </c>
      <c r="F74" s="32"/>
      <c r="G74" s="32"/>
      <c r="H74" s="32"/>
      <c r="I74" s="147"/>
      <c r="J74" s="41"/>
      <c r="K74" s="41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1"/>
      <c r="C75" s="32" t="s">
        <v>180</v>
      </c>
      <c r="D75" s="22"/>
      <c r="E75" s="22"/>
      <c r="F75" s="22"/>
      <c r="G75" s="22"/>
      <c r="H75" s="22"/>
      <c r="I75" s="139"/>
      <c r="J75" s="22"/>
      <c r="K75" s="22"/>
      <c r="L75" s="20"/>
    </row>
    <row r="76" s="2" customFormat="1" ht="16.5" customHeight="1">
      <c r="A76" s="39"/>
      <c r="B76" s="40"/>
      <c r="C76" s="41"/>
      <c r="D76" s="41"/>
      <c r="E76" s="180" t="s">
        <v>2397</v>
      </c>
      <c r="F76" s="41"/>
      <c r="G76" s="41"/>
      <c r="H76" s="41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2" t="s">
        <v>182</v>
      </c>
      <c r="D77" s="41"/>
      <c r="E77" s="41"/>
      <c r="F77" s="41"/>
      <c r="G77" s="41"/>
      <c r="H77" s="41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SO01 - Napájení PZS v km 18,810</v>
      </c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147"/>
      <c r="J79" s="41"/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2" t="s">
        <v>22</v>
      </c>
      <c r="D80" s="41"/>
      <c r="E80" s="41"/>
      <c r="F80" s="27" t="str">
        <f>F14</f>
        <v>PZS 18,810; 20,026; 0,741; 2,226; 4,018 a 7,814</v>
      </c>
      <c r="G80" s="41"/>
      <c r="H80" s="41"/>
      <c r="I80" s="150" t="s">
        <v>24</v>
      </c>
      <c r="J80" s="73" t="str">
        <f>IF(J14="","",J14)</f>
        <v>7. 10. 2019</v>
      </c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147"/>
      <c r="J81" s="41"/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2" t="s">
        <v>30</v>
      </c>
      <c r="D82" s="41"/>
      <c r="E82" s="41"/>
      <c r="F82" s="27" t="str">
        <f>E17</f>
        <v xml:space="preserve"> </v>
      </c>
      <c r="G82" s="41"/>
      <c r="H82" s="41"/>
      <c r="I82" s="150" t="s">
        <v>37</v>
      </c>
      <c r="J82" s="37" t="str">
        <f>E23</f>
        <v xml:space="preserve"> </v>
      </c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2" t="s">
        <v>35</v>
      </c>
      <c r="D83" s="41"/>
      <c r="E83" s="41"/>
      <c r="F83" s="27" t="str">
        <f>IF(E20="","",E20)</f>
        <v>Vyplň údaj</v>
      </c>
      <c r="G83" s="41"/>
      <c r="H83" s="41"/>
      <c r="I83" s="150" t="s">
        <v>39</v>
      </c>
      <c r="J83" s="37" t="str">
        <f>E26</f>
        <v xml:space="preserve"> </v>
      </c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147"/>
      <c r="J84" s="41"/>
      <c r="K84" s="41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9" customFormat="1" ht="29.28" customHeight="1">
      <c r="A85" s="186"/>
      <c r="B85" s="187"/>
      <c r="C85" s="188" t="s">
        <v>189</v>
      </c>
      <c r="D85" s="189" t="s">
        <v>61</v>
      </c>
      <c r="E85" s="189" t="s">
        <v>57</v>
      </c>
      <c r="F85" s="189" t="s">
        <v>58</v>
      </c>
      <c r="G85" s="189" t="s">
        <v>190</v>
      </c>
      <c r="H85" s="189" t="s">
        <v>191</v>
      </c>
      <c r="I85" s="190" t="s">
        <v>192</v>
      </c>
      <c r="J85" s="189" t="s">
        <v>186</v>
      </c>
      <c r="K85" s="191" t="s">
        <v>193</v>
      </c>
      <c r="L85" s="192"/>
      <c r="M85" s="93" t="s">
        <v>32</v>
      </c>
      <c r="N85" s="94" t="s">
        <v>46</v>
      </c>
      <c r="O85" s="94" t="s">
        <v>194</v>
      </c>
      <c r="P85" s="94" t="s">
        <v>195</v>
      </c>
      <c r="Q85" s="94" t="s">
        <v>196</v>
      </c>
      <c r="R85" s="94" t="s">
        <v>197</v>
      </c>
      <c r="S85" s="94" t="s">
        <v>198</v>
      </c>
      <c r="T85" s="95" t="s">
        <v>199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200</v>
      </c>
      <c r="D86" s="41"/>
      <c r="E86" s="41"/>
      <c r="F86" s="41"/>
      <c r="G86" s="41"/>
      <c r="H86" s="41"/>
      <c r="I86" s="147"/>
      <c r="J86" s="193">
        <f>BK86</f>
        <v>0</v>
      </c>
      <c r="K86" s="41"/>
      <c r="L86" s="45"/>
      <c r="M86" s="96"/>
      <c r="N86" s="194"/>
      <c r="O86" s="97"/>
      <c r="P86" s="195">
        <f>P87</f>
        <v>0</v>
      </c>
      <c r="Q86" s="97"/>
      <c r="R86" s="195">
        <f>R87</f>
        <v>0</v>
      </c>
      <c r="S86" s="97"/>
      <c r="T86" s="196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7" t="s">
        <v>75</v>
      </c>
      <c r="AU86" s="17" t="s">
        <v>187</v>
      </c>
      <c r="BK86" s="197">
        <f>BK87</f>
        <v>0</v>
      </c>
    </row>
    <row r="87" s="13" customFormat="1" ht="25.92" customHeight="1">
      <c r="A87" s="13"/>
      <c r="B87" s="259"/>
      <c r="C87" s="260"/>
      <c r="D87" s="261" t="s">
        <v>75</v>
      </c>
      <c r="E87" s="262" t="s">
        <v>2400</v>
      </c>
      <c r="F87" s="262" t="s">
        <v>2401</v>
      </c>
      <c r="G87" s="260"/>
      <c r="H87" s="260"/>
      <c r="I87" s="263"/>
      <c r="J87" s="264">
        <f>BK87</f>
        <v>0</v>
      </c>
      <c r="K87" s="260"/>
      <c r="L87" s="265"/>
      <c r="M87" s="266"/>
      <c r="N87" s="267"/>
      <c r="O87" s="267"/>
      <c r="P87" s="268">
        <f>SUM(P88:P122)</f>
        <v>0</v>
      </c>
      <c r="Q87" s="267"/>
      <c r="R87" s="268">
        <f>SUM(R88:R122)</f>
        <v>0</v>
      </c>
      <c r="S87" s="267"/>
      <c r="T87" s="269">
        <f>SUM(T88:T122)</f>
        <v>0</v>
      </c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R87" s="270" t="s">
        <v>220</v>
      </c>
      <c r="AT87" s="271" t="s">
        <v>75</v>
      </c>
      <c r="AU87" s="271" t="s">
        <v>76</v>
      </c>
      <c r="AY87" s="270" t="s">
        <v>206</v>
      </c>
      <c r="BK87" s="272">
        <f>SUM(BK88:BK122)</f>
        <v>0</v>
      </c>
    </row>
    <row r="88" s="2" customFormat="1" ht="24" customHeight="1">
      <c r="A88" s="39"/>
      <c r="B88" s="40"/>
      <c r="C88" s="198" t="s">
        <v>83</v>
      </c>
      <c r="D88" s="198" t="s">
        <v>201</v>
      </c>
      <c r="E88" s="199" t="s">
        <v>2402</v>
      </c>
      <c r="F88" s="200" t="s">
        <v>2403</v>
      </c>
      <c r="G88" s="201" t="s">
        <v>204</v>
      </c>
      <c r="H88" s="202">
        <v>1</v>
      </c>
      <c r="I88" s="203"/>
      <c r="J88" s="204">
        <f>ROUND(I88*H88,2)</f>
        <v>0</v>
      </c>
      <c r="K88" s="200" t="s">
        <v>212</v>
      </c>
      <c r="L88" s="205"/>
      <c r="M88" s="206" t="s">
        <v>32</v>
      </c>
      <c r="N88" s="207" t="s">
        <v>47</v>
      </c>
      <c r="O88" s="85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0" t="s">
        <v>205</v>
      </c>
      <c r="AT88" s="210" t="s">
        <v>201</v>
      </c>
      <c r="AU88" s="210" t="s">
        <v>83</v>
      </c>
      <c r="AY88" s="17" t="s">
        <v>206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7" t="s">
        <v>83</v>
      </c>
      <c r="BK88" s="211">
        <f>ROUND(I88*H88,2)</f>
        <v>0</v>
      </c>
      <c r="BL88" s="17" t="s">
        <v>205</v>
      </c>
      <c r="BM88" s="210" t="s">
        <v>2404</v>
      </c>
    </row>
    <row r="89" s="2" customFormat="1" ht="24" customHeight="1">
      <c r="A89" s="39"/>
      <c r="B89" s="40"/>
      <c r="C89" s="198" t="s">
        <v>85</v>
      </c>
      <c r="D89" s="198" t="s">
        <v>201</v>
      </c>
      <c r="E89" s="199" t="s">
        <v>2405</v>
      </c>
      <c r="F89" s="200" t="s">
        <v>2406</v>
      </c>
      <c r="G89" s="201" t="s">
        <v>204</v>
      </c>
      <c r="H89" s="202">
        <v>1</v>
      </c>
      <c r="I89" s="203"/>
      <c r="J89" s="204">
        <f>ROUND(I89*H89,2)</f>
        <v>0</v>
      </c>
      <c r="K89" s="200" t="s">
        <v>212</v>
      </c>
      <c r="L89" s="205"/>
      <c r="M89" s="206" t="s">
        <v>32</v>
      </c>
      <c r="N89" s="207" t="s">
        <v>47</v>
      </c>
      <c r="O89" s="85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9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0" t="s">
        <v>205</v>
      </c>
      <c r="AT89" s="210" t="s">
        <v>201</v>
      </c>
      <c r="AU89" s="210" t="s">
        <v>83</v>
      </c>
      <c r="AY89" s="17" t="s">
        <v>206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7" t="s">
        <v>83</v>
      </c>
      <c r="BK89" s="211">
        <f>ROUND(I89*H89,2)</f>
        <v>0</v>
      </c>
      <c r="BL89" s="17" t="s">
        <v>205</v>
      </c>
      <c r="BM89" s="210" t="s">
        <v>2407</v>
      </c>
    </row>
    <row r="90" s="2" customFormat="1" ht="24" customHeight="1">
      <c r="A90" s="39"/>
      <c r="B90" s="40"/>
      <c r="C90" s="198" t="s">
        <v>216</v>
      </c>
      <c r="D90" s="198" t="s">
        <v>201</v>
      </c>
      <c r="E90" s="199" t="s">
        <v>2408</v>
      </c>
      <c r="F90" s="200" t="s">
        <v>2409</v>
      </c>
      <c r="G90" s="201" t="s">
        <v>204</v>
      </c>
      <c r="H90" s="202">
        <v>4</v>
      </c>
      <c r="I90" s="203"/>
      <c r="J90" s="204">
        <f>ROUND(I90*H90,2)</f>
        <v>0</v>
      </c>
      <c r="K90" s="200" t="s">
        <v>212</v>
      </c>
      <c r="L90" s="205"/>
      <c r="M90" s="206" t="s">
        <v>32</v>
      </c>
      <c r="N90" s="207" t="s">
        <v>47</v>
      </c>
      <c r="O90" s="85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0" t="s">
        <v>213</v>
      </c>
      <c r="AT90" s="210" t="s">
        <v>201</v>
      </c>
      <c r="AU90" s="210" t="s">
        <v>83</v>
      </c>
      <c r="AY90" s="17" t="s">
        <v>206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7" t="s">
        <v>83</v>
      </c>
      <c r="BK90" s="211">
        <f>ROUND(I90*H90,2)</f>
        <v>0</v>
      </c>
      <c r="BL90" s="17" t="s">
        <v>214</v>
      </c>
      <c r="BM90" s="210" t="s">
        <v>2410</v>
      </c>
    </row>
    <row r="91" s="2" customFormat="1" ht="24" customHeight="1">
      <c r="A91" s="39"/>
      <c r="B91" s="40"/>
      <c r="C91" s="198" t="s">
        <v>220</v>
      </c>
      <c r="D91" s="198" t="s">
        <v>201</v>
      </c>
      <c r="E91" s="199" t="s">
        <v>2411</v>
      </c>
      <c r="F91" s="200" t="s">
        <v>2412</v>
      </c>
      <c r="G91" s="201" t="s">
        <v>204</v>
      </c>
      <c r="H91" s="202">
        <v>1</v>
      </c>
      <c r="I91" s="203"/>
      <c r="J91" s="204">
        <f>ROUND(I91*H91,2)</f>
        <v>0</v>
      </c>
      <c r="K91" s="200" t="s">
        <v>212</v>
      </c>
      <c r="L91" s="205"/>
      <c r="M91" s="206" t="s">
        <v>32</v>
      </c>
      <c r="N91" s="207" t="s">
        <v>47</v>
      </c>
      <c r="O91" s="85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0" t="s">
        <v>213</v>
      </c>
      <c r="AT91" s="210" t="s">
        <v>201</v>
      </c>
      <c r="AU91" s="210" t="s">
        <v>83</v>
      </c>
      <c r="AY91" s="17" t="s">
        <v>206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7" t="s">
        <v>83</v>
      </c>
      <c r="BK91" s="211">
        <f>ROUND(I91*H91,2)</f>
        <v>0</v>
      </c>
      <c r="BL91" s="17" t="s">
        <v>214</v>
      </c>
      <c r="BM91" s="210" t="s">
        <v>2413</v>
      </c>
    </row>
    <row r="92" s="2" customFormat="1">
      <c r="A92" s="39"/>
      <c r="B92" s="40"/>
      <c r="C92" s="41"/>
      <c r="D92" s="212" t="s">
        <v>208</v>
      </c>
      <c r="E92" s="41"/>
      <c r="F92" s="213" t="s">
        <v>2414</v>
      </c>
      <c r="G92" s="41"/>
      <c r="H92" s="41"/>
      <c r="I92" s="147"/>
      <c r="J92" s="41"/>
      <c r="K92" s="41"/>
      <c r="L92" s="45"/>
      <c r="M92" s="214"/>
      <c r="N92" s="215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7" t="s">
        <v>208</v>
      </c>
      <c r="AU92" s="17" t="s">
        <v>83</v>
      </c>
    </row>
    <row r="93" s="2" customFormat="1" ht="24" customHeight="1">
      <c r="A93" s="39"/>
      <c r="B93" s="40"/>
      <c r="C93" s="198" t="s">
        <v>224</v>
      </c>
      <c r="D93" s="198" t="s">
        <v>201</v>
      </c>
      <c r="E93" s="199" t="s">
        <v>2415</v>
      </c>
      <c r="F93" s="200" t="s">
        <v>2416</v>
      </c>
      <c r="G93" s="201" t="s">
        <v>204</v>
      </c>
      <c r="H93" s="202">
        <v>1</v>
      </c>
      <c r="I93" s="203"/>
      <c r="J93" s="204">
        <f>ROUND(I93*H93,2)</f>
        <v>0</v>
      </c>
      <c r="K93" s="200" t="s">
        <v>212</v>
      </c>
      <c r="L93" s="205"/>
      <c r="M93" s="206" t="s">
        <v>32</v>
      </c>
      <c r="N93" s="207" t="s">
        <v>47</v>
      </c>
      <c r="O93" s="85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0" t="s">
        <v>213</v>
      </c>
      <c r="AT93" s="210" t="s">
        <v>201</v>
      </c>
      <c r="AU93" s="210" t="s">
        <v>83</v>
      </c>
      <c r="AY93" s="17" t="s">
        <v>206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7" t="s">
        <v>83</v>
      </c>
      <c r="BK93" s="211">
        <f>ROUND(I93*H93,2)</f>
        <v>0</v>
      </c>
      <c r="BL93" s="17" t="s">
        <v>214</v>
      </c>
      <c r="BM93" s="210" t="s">
        <v>2417</v>
      </c>
    </row>
    <row r="94" s="2" customFormat="1">
      <c r="A94" s="39"/>
      <c r="B94" s="40"/>
      <c r="C94" s="41"/>
      <c r="D94" s="212" t="s">
        <v>208</v>
      </c>
      <c r="E94" s="41"/>
      <c r="F94" s="213" t="s">
        <v>2418</v>
      </c>
      <c r="G94" s="41"/>
      <c r="H94" s="41"/>
      <c r="I94" s="147"/>
      <c r="J94" s="41"/>
      <c r="K94" s="41"/>
      <c r="L94" s="45"/>
      <c r="M94" s="214"/>
      <c r="N94" s="215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7" t="s">
        <v>208</v>
      </c>
      <c r="AU94" s="17" t="s">
        <v>83</v>
      </c>
    </row>
    <row r="95" s="2" customFormat="1" ht="24" customHeight="1">
      <c r="A95" s="39"/>
      <c r="B95" s="40"/>
      <c r="C95" s="198" t="s">
        <v>228</v>
      </c>
      <c r="D95" s="198" t="s">
        <v>201</v>
      </c>
      <c r="E95" s="199" t="s">
        <v>2419</v>
      </c>
      <c r="F95" s="200" t="s">
        <v>2420</v>
      </c>
      <c r="G95" s="201" t="s">
        <v>239</v>
      </c>
      <c r="H95" s="202">
        <v>10</v>
      </c>
      <c r="I95" s="203"/>
      <c r="J95" s="204">
        <f>ROUND(I95*H95,2)</f>
        <v>0</v>
      </c>
      <c r="K95" s="200" t="s">
        <v>212</v>
      </c>
      <c r="L95" s="205"/>
      <c r="M95" s="206" t="s">
        <v>32</v>
      </c>
      <c r="N95" s="207" t="s">
        <v>47</v>
      </c>
      <c r="O95" s="85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0" t="s">
        <v>213</v>
      </c>
      <c r="AT95" s="210" t="s">
        <v>201</v>
      </c>
      <c r="AU95" s="210" t="s">
        <v>83</v>
      </c>
      <c r="AY95" s="17" t="s">
        <v>206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7" t="s">
        <v>83</v>
      </c>
      <c r="BK95" s="211">
        <f>ROUND(I95*H95,2)</f>
        <v>0</v>
      </c>
      <c r="BL95" s="17" t="s">
        <v>214</v>
      </c>
      <c r="BM95" s="210" t="s">
        <v>2421</v>
      </c>
    </row>
    <row r="96" s="2" customFormat="1" ht="24" customHeight="1">
      <c r="A96" s="39"/>
      <c r="B96" s="40"/>
      <c r="C96" s="198" t="s">
        <v>232</v>
      </c>
      <c r="D96" s="198" t="s">
        <v>201</v>
      </c>
      <c r="E96" s="199" t="s">
        <v>292</v>
      </c>
      <c r="F96" s="200" t="s">
        <v>293</v>
      </c>
      <c r="G96" s="201" t="s">
        <v>239</v>
      </c>
      <c r="H96" s="202">
        <v>10</v>
      </c>
      <c r="I96" s="203"/>
      <c r="J96" s="204">
        <f>ROUND(I96*H96,2)</f>
        <v>0</v>
      </c>
      <c r="K96" s="200" t="s">
        <v>212</v>
      </c>
      <c r="L96" s="205"/>
      <c r="M96" s="206" t="s">
        <v>32</v>
      </c>
      <c r="N96" s="207" t="s">
        <v>47</v>
      </c>
      <c r="O96" s="85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0" t="s">
        <v>213</v>
      </c>
      <c r="AT96" s="210" t="s">
        <v>201</v>
      </c>
      <c r="AU96" s="210" t="s">
        <v>83</v>
      </c>
      <c r="AY96" s="17" t="s">
        <v>206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7" t="s">
        <v>83</v>
      </c>
      <c r="BK96" s="211">
        <f>ROUND(I96*H96,2)</f>
        <v>0</v>
      </c>
      <c r="BL96" s="17" t="s">
        <v>214</v>
      </c>
      <c r="BM96" s="210" t="s">
        <v>2422</v>
      </c>
    </row>
    <row r="97" s="2" customFormat="1" ht="24" customHeight="1">
      <c r="A97" s="39"/>
      <c r="B97" s="40"/>
      <c r="C97" s="198" t="s">
        <v>236</v>
      </c>
      <c r="D97" s="198" t="s">
        <v>201</v>
      </c>
      <c r="E97" s="199" t="s">
        <v>388</v>
      </c>
      <c r="F97" s="200" t="s">
        <v>389</v>
      </c>
      <c r="G97" s="201" t="s">
        <v>239</v>
      </c>
      <c r="H97" s="202">
        <v>10</v>
      </c>
      <c r="I97" s="203"/>
      <c r="J97" s="204">
        <f>ROUND(I97*H97,2)</f>
        <v>0</v>
      </c>
      <c r="K97" s="200" t="s">
        <v>212</v>
      </c>
      <c r="L97" s="205"/>
      <c r="M97" s="206" t="s">
        <v>32</v>
      </c>
      <c r="N97" s="207" t="s">
        <v>47</v>
      </c>
      <c r="O97" s="85"/>
      <c r="P97" s="208">
        <f>O97*H97</f>
        <v>0</v>
      </c>
      <c r="Q97" s="208">
        <v>0</v>
      </c>
      <c r="R97" s="208">
        <f>Q97*H97</f>
        <v>0</v>
      </c>
      <c r="S97" s="208">
        <v>0</v>
      </c>
      <c r="T97" s="20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0" t="s">
        <v>213</v>
      </c>
      <c r="AT97" s="210" t="s">
        <v>201</v>
      </c>
      <c r="AU97" s="210" t="s">
        <v>83</v>
      </c>
      <c r="AY97" s="17" t="s">
        <v>206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7" t="s">
        <v>83</v>
      </c>
      <c r="BK97" s="211">
        <f>ROUND(I97*H97,2)</f>
        <v>0</v>
      </c>
      <c r="BL97" s="17" t="s">
        <v>214</v>
      </c>
      <c r="BM97" s="210" t="s">
        <v>2423</v>
      </c>
    </row>
    <row r="98" s="2" customFormat="1" ht="24" customHeight="1">
      <c r="A98" s="39"/>
      <c r="B98" s="40"/>
      <c r="C98" s="198" t="s">
        <v>241</v>
      </c>
      <c r="D98" s="198" t="s">
        <v>201</v>
      </c>
      <c r="E98" s="199" t="s">
        <v>2424</v>
      </c>
      <c r="F98" s="200" t="s">
        <v>2425</v>
      </c>
      <c r="G98" s="201" t="s">
        <v>204</v>
      </c>
      <c r="H98" s="202">
        <v>1</v>
      </c>
      <c r="I98" s="203"/>
      <c r="J98" s="204">
        <f>ROUND(I98*H98,2)</f>
        <v>0</v>
      </c>
      <c r="K98" s="200" t="s">
        <v>212</v>
      </c>
      <c r="L98" s="205"/>
      <c r="M98" s="206" t="s">
        <v>32</v>
      </c>
      <c r="N98" s="207" t="s">
        <v>47</v>
      </c>
      <c r="O98" s="85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0" t="s">
        <v>213</v>
      </c>
      <c r="AT98" s="210" t="s">
        <v>201</v>
      </c>
      <c r="AU98" s="210" t="s">
        <v>83</v>
      </c>
      <c r="AY98" s="17" t="s">
        <v>206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7" t="s">
        <v>83</v>
      </c>
      <c r="BK98" s="211">
        <f>ROUND(I98*H98,2)</f>
        <v>0</v>
      </c>
      <c r="BL98" s="17" t="s">
        <v>214</v>
      </c>
      <c r="BM98" s="210" t="s">
        <v>2426</v>
      </c>
    </row>
    <row r="99" s="2" customFormat="1" ht="24" customHeight="1">
      <c r="A99" s="39"/>
      <c r="B99" s="40"/>
      <c r="C99" s="198" t="s">
        <v>245</v>
      </c>
      <c r="D99" s="198" t="s">
        <v>201</v>
      </c>
      <c r="E99" s="199" t="s">
        <v>2427</v>
      </c>
      <c r="F99" s="200" t="s">
        <v>2428</v>
      </c>
      <c r="G99" s="201" t="s">
        <v>204</v>
      </c>
      <c r="H99" s="202">
        <v>1</v>
      </c>
      <c r="I99" s="203"/>
      <c r="J99" s="204">
        <f>ROUND(I99*H99,2)</f>
        <v>0</v>
      </c>
      <c r="K99" s="200" t="s">
        <v>212</v>
      </c>
      <c r="L99" s="205"/>
      <c r="M99" s="206" t="s">
        <v>32</v>
      </c>
      <c r="N99" s="207" t="s">
        <v>47</v>
      </c>
      <c r="O99" s="85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0" t="s">
        <v>213</v>
      </c>
      <c r="AT99" s="210" t="s">
        <v>201</v>
      </c>
      <c r="AU99" s="210" t="s">
        <v>83</v>
      </c>
      <c r="AY99" s="17" t="s">
        <v>206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7" t="s">
        <v>83</v>
      </c>
      <c r="BK99" s="211">
        <f>ROUND(I99*H99,2)</f>
        <v>0</v>
      </c>
      <c r="BL99" s="17" t="s">
        <v>214</v>
      </c>
      <c r="BM99" s="210" t="s">
        <v>2429</v>
      </c>
    </row>
    <row r="100" s="2" customFormat="1" ht="24" customHeight="1">
      <c r="A100" s="39"/>
      <c r="B100" s="40"/>
      <c r="C100" s="198" t="s">
        <v>249</v>
      </c>
      <c r="D100" s="198" t="s">
        <v>201</v>
      </c>
      <c r="E100" s="199" t="s">
        <v>2430</v>
      </c>
      <c r="F100" s="200" t="s">
        <v>2431</v>
      </c>
      <c r="G100" s="201" t="s">
        <v>204</v>
      </c>
      <c r="H100" s="202">
        <v>1</v>
      </c>
      <c r="I100" s="203"/>
      <c r="J100" s="204">
        <f>ROUND(I100*H100,2)</f>
        <v>0</v>
      </c>
      <c r="K100" s="200" t="s">
        <v>212</v>
      </c>
      <c r="L100" s="205"/>
      <c r="M100" s="206" t="s">
        <v>32</v>
      </c>
      <c r="N100" s="207" t="s">
        <v>47</v>
      </c>
      <c r="O100" s="85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0" t="s">
        <v>213</v>
      </c>
      <c r="AT100" s="210" t="s">
        <v>201</v>
      </c>
      <c r="AU100" s="210" t="s">
        <v>83</v>
      </c>
      <c r="AY100" s="17" t="s">
        <v>206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7" t="s">
        <v>83</v>
      </c>
      <c r="BK100" s="211">
        <f>ROUND(I100*H100,2)</f>
        <v>0</v>
      </c>
      <c r="BL100" s="17" t="s">
        <v>214</v>
      </c>
      <c r="BM100" s="210" t="s">
        <v>2432</v>
      </c>
    </row>
    <row r="101" s="2" customFormat="1" ht="24" customHeight="1">
      <c r="A101" s="39"/>
      <c r="B101" s="40"/>
      <c r="C101" s="198" t="s">
        <v>253</v>
      </c>
      <c r="D101" s="198" t="s">
        <v>201</v>
      </c>
      <c r="E101" s="199" t="s">
        <v>2433</v>
      </c>
      <c r="F101" s="200" t="s">
        <v>2434</v>
      </c>
      <c r="G101" s="201" t="s">
        <v>239</v>
      </c>
      <c r="H101" s="202">
        <v>50</v>
      </c>
      <c r="I101" s="203"/>
      <c r="J101" s="204">
        <f>ROUND(I101*H101,2)</f>
        <v>0</v>
      </c>
      <c r="K101" s="200" t="s">
        <v>212</v>
      </c>
      <c r="L101" s="205"/>
      <c r="M101" s="206" t="s">
        <v>32</v>
      </c>
      <c r="N101" s="207" t="s">
        <v>47</v>
      </c>
      <c r="O101" s="85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0" t="s">
        <v>213</v>
      </c>
      <c r="AT101" s="210" t="s">
        <v>201</v>
      </c>
      <c r="AU101" s="210" t="s">
        <v>83</v>
      </c>
      <c r="AY101" s="17" t="s">
        <v>206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7" t="s">
        <v>83</v>
      </c>
      <c r="BK101" s="211">
        <f>ROUND(I101*H101,2)</f>
        <v>0</v>
      </c>
      <c r="BL101" s="17" t="s">
        <v>214</v>
      </c>
      <c r="BM101" s="210" t="s">
        <v>2435</v>
      </c>
    </row>
    <row r="102" s="2" customFormat="1" ht="24" customHeight="1">
      <c r="A102" s="39"/>
      <c r="B102" s="40"/>
      <c r="C102" s="198" t="s">
        <v>257</v>
      </c>
      <c r="D102" s="198" t="s">
        <v>201</v>
      </c>
      <c r="E102" s="199" t="s">
        <v>615</v>
      </c>
      <c r="F102" s="200" t="s">
        <v>616</v>
      </c>
      <c r="G102" s="201" t="s">
        <v>204</v>
      </c>
      <c r="H102" s="202">
        <v>4</v>
      </c>
      <c r="I102" s="203"/>
      <c r="J102" s="204">
        <f>ROUND(I102*H102,2)</f>
        <v>0</v>
      </c>
      <c r="K102" s="200" t="s">
        <v>212</v>
      </c>
      <c r="L102" s="205"/>
      <c r="M102" s="206" t="s">
        <v>32</v>
      </c>
      <c r="N102" s="207" t="s">
        <v>47</v>
      </c>
      <c r="O102" s="85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0" t="s">
        <v>213</v>
      </c>
      <c r="AT102" s="210" t="s">
        <v>201</v>
      </c>
      <c r="AU102" s="210" t="s">
        <v>83</v>
      </c>
      <c r="AY102" s="17" t="s">
        <v>206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7" t="s">
        <v>83</v>
      </c>
      <c r="BK102" s="211">
        <f>ROUND(I102*H102,2)</f>
        <v>0</v>
      </c>
      <c r="BL102" s="17" t="s">
        <v>214</v>
      </c>
      <c r="BM102" s="210" t="s">
        <v>2436</v>
      </c>
    </row>
    <row r="103" s="2" customFormat="1" ht="24" customHeight="1">
      <c r="A103" s="39"/>
      <c r="B103" s="40"/>
      <c r="C103" s="198" t="s">
        <v>261</v>
      </c>
      <c r="D103" s="198" t="s">
        <v>201</v>
      </c>
      <c r="E103" s="199" t="s">
        <v>2437</v>
      </c>
      <c r="F103" s="200" t="s">
        <v>2438</v>
      </c>
      <c r="G103" s="201" t="s">
        <v>239</v>
      </c>
      <c r="H103" s="202">
        <v>10</v>
      </c>
      <c r="I103" s="203"/>
      <c r="J103" s="204">
        <f>ROUND(I103*H103,2)</f>
        <v>0</v>
      </c>
      <c r="K103" s="200" t="s">
        <v>212</v>
      </c>
      <c r="L103" s="205"/>
      <c r="M103" s="206" t="s">
        <v>32</v>
      </c>
      <c r="N103" s="207" t="s">
        <v>47</v>
      </c>
      <c r="O103" s="85"/>
      <c r="P103" s="208">
        <f>O103*H103</f>
        <v>0</v>
      </c>
      <c r="Q103" s="208">
        <v>0</v>
      </c>
      <c r="R103" s="208">
        <f>Q103*H103</f>
        <v>0</v>
      </c>
      <c r="S103" s="208">
        <v>0</v>
      </c>
      <c r="T103" s="20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0" t="s">
        <v>213</v>
      </c>
      <c r="AT103" s="210" t="s">
        <v>201</v>
      </c>
      <c r="AU103" s="210" t="s">
        <v>83</v>
      </c>
      <c r="AY103" s="17" t="s">
        <v>206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7" t="s">
        <v>83</v>
      </c>
      <c r="BK103" s="211">
        <f>ROUND(I103*H103,2)</f>
        <v>0</v>
      </c>
      <c r="BL103" s="17" t="s">
        <v>214</v>
      </c>
      <c r="BM103" s="210" t="s">
        <v>2439</v>
      </c>
    </row>
    <row r="104" s="2" customFormat="1" ht="24" customHeight="1">
      <c r="A104" s="39"/>
      <c r="B104" s="40"/>
      <c r="C104" s="198" t="s">
        <v>8</v>
      </c>
      <c r="D104" s="198" t="s">
        <v>201</v>
      </c>
      <c r="E104" s="199" t="s">
        <v>2440</v>
      </c>
      <c r="F104" s="200" t="s">
        <v>2441</v>
      </c>
      <c r="G104" s="201" t="s">
        <v>204</v>
      </c>
      <c r="H104" s="202">
        <v>5</v>
      </c>
      <c r="I104" s="203"/>
      <c r="J104" s="204">
        <f>ROUND(I104*H104,2)</f>
        <v>0</v>
      </c>
      <c r="K104" s="200" t="s">
        <v>212</v>
      </c>
      <c r="L104" s="205"/>
      <c r="M104" s="206" t="s">
        <v>32</v>
      </c>
      <c r="N104" s="207" t="s">
        <v>47</v>
      </c>
      <c r="O104" s="85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0" t="s">
        <v>213</v>
      </c>
      <c r="AT104" s="210" t="s">
        <v>201</v>
      </c>
      <c r="AU104" s="210" t="s">
        <v>83</v>
      </c>
      <c r="AY104" s="17" t="s">
        <v>206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7" t="s">
        <v>83</v>
      </c>
      <c r="BK104" s="211">
        <f>ROUND(I104*H104,2)</f>
        <v>0</v>
      </c>
      <c r="BL104" s="17" t="s">
        <v>214</v>
      </c>
      <c r="BM104" s="210" t="s">
        <v>2442</v>
      </c>
    </row>
    <row r="105" s="2" customFormat="1" ht="36" customHeight="1">
      <c r="A105" s="39"/>
      <c r="B105" s="40"/>
      <c r="C105" s="216" t="s">
        <v>268</v>
      </c>
      <c r="D105" s="216" t="s">
        <v>627</v>
      </c>
      <c r="E105" s="217" t="s">
        <v>2443</v>
      </c>
      <c r="F105" s="218" t="s">
        <v>2444</v>
      </c>
      <c r="G105" s="219" t="s">
        <v>239</v>
      </c>
      <c r="H105" s="220">
        <v>50</v>
      </c>
      <c r="I105" s="221"/>
      <c r="J105" s="222">
        <f>ROUND(I105*H105,2)</f>
        <v>0</v>
      </c>
      <c r="K105" s="218" t="s">
        <v>212</v>
      </c>
      <c r="L105" s="45"/>
      <c r="M105" s="223" t="s">
        <v>32</v>
      </c>
      <c r="N105" s="224" t="s">
        <v>47</v>
      </c>
      <c r="O105" s="85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0" t="s">
        <v>220</v>
      </c>
      <c r="AT105" s="210" t="s">
        <v>627</v>
      </c>
      <c r="AU105" s="210" t="s">
        <v>83</v>
      </c>
      <c r="AY105" s="17" t="s">
        <v>206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7" t="s">
        <v>83</v>
      </c>
      <c r="BK105" s="211">
        <f>ROUND(I105*H105,2)</f>
        <v>0</v>
      </c>
      <c r="BL105" s="17" t="s">
        <v>220</v>
      </c>
      <c r="BM105" s="210" t="s">
        <v>2445</v>
      </c>
    </row>
    <row r="106" s="2" customFormat="1" ht="24" customHeight="1">
      <c r="A106" s="39"/>
      <c r="B106" s="40"/>
      <c r="C106" s="216" t="s">
        <v>272</v>
      </c>
      <c r="D106" s="216" t="s">
        <v>627</v>
      </c>
      <c r="E106" s="217" t="s">
        <v>744</v>
      </c>
      <c r="F106" s="218" t="s">
        <v>745</v>
      </c>
      <c r="G106" s="219" t="s">
        <v>204</v>
      </c>
      <c r="H106" s="220">
        <v>4</v>
      </c>
      <c r="I106" s="221"/>
      <c r="J106" s="222">
        <f>ROUND(I106*H106,2)</f>
        <v>0</v>
      </c>
      <c r="K106" s="218" t="s">
        <v>212</v>
      </c>
      <c r="L106" s="45"/>
      <c r="M106" s="223" t="s">
        <v>32</v>
      </c>
      <c r="N106" s="224" t="s">
        <v>47</v>
      </c>
      <c r="O106" s="85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0" t="s">
        <v>220</v>
      </c>
      <c r="AT106" s="210" t="s">
        <v>627</v>
      </c>
      <c r="AU106" s="210" t="s">
        <v>83</v>
      </c>
      <c r="AY106" s="17" t="s">
        <v>206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7" t="s">
        <v>83</v>
      </c>
      <c r="BK106" s="211">
        <f>ROUND(I106*H106,2)</f>
        <v>0</v>
      </c>
      <c r="BL106" s="17" t="s">
        <v>220</v>
      </c>
      <c r="BM106" s="210" t="s">
        <v>2446</v>
      </c>
    </row>
    <row r="107" s="2" customFormat="1" ht="24" customHeight="1">
      <c r="A107" s="39"/>
      <c r="B107" s="40"/>
      <c r="C107" s="216" t="s">
        <v>276</v>
      </c>
      <c r="D107" s="216" t="s">
        <v>627</v>
      </c>
      <c r="E107" s="217" t="s">
        <v>656</v>
      </c>
      <c r="F107" s="218" t="s">
        <v>657</v>
      </c>
      <c r="G107" s="219" t="s">
        <v>239</v>
      </c>
      <c r="H107" s="220">
        <v>10</v>
      </c>
      <c r="I107" s="221"/>
      <c r="J107" s="222">
        <f>ROUND(I107*H107,2)</f>
        <v>0</v>
      </c>
      <c r="K107" s="218" t="s">
        <v>212</v>
      </c>
      <c r="L107" s="45"/>
      <c r="M107" s="223" t="s">
        <v>32</v>
      </c>
      <c r="N107" s="224" t="s">
        <v>47</v>
      </c>
      <c r="O107" s="85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0" t="s">
        <v>220</v>
      </c>
      <c r="AT107" s="210" t="s">
        <v>627</v>
      </c>
      <c r="AU107" s="210" t="s">
        <v>83</v>
      </c>
      <c r="AY107" s="17" t="s">
        <v>206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7" t="s">
        <v>83</v>
      </c>
      <c r="BK107" s="211">
        <f>ROUND(I107*H107,2)</f>
        <v>0</v>
      </c>
      <c r="BL107" s="17" t="s">
        <v>220</v>
      </c>
      <c r="BM107" s="210" t="s">
        <v>2447</v>
      </c>
    </row>
    <row r="108" s="2" customFormat="1" ht="24" customHeight="1">
      <c r="A108" s="39"/>
      <c r="B108" s="40"/>
      <c r="C108" s="216" t="s">
        <v>280</v>
      </c>
      <c r="D108" s="216" t="s">
        <v>627</v>
      </c>
      <c r="E108" s="217" t="s">
        <v>660</v>
      </c>
      <c r="F108" s="218" t="s">
        <v>661</v>
      </c>
      <c r="G108" s="219" t="s">
        <v>239</v>
      </c>
      <c r="H108" s="220">
        <v>20</v>
      </c>
      <c r="I108" s="221"/>
      <c r="J108" s="222">
        <f>ROUND(I108*H108,2)</f>
        <v>0</v>
      </c>
      <c r="K108" s="218" t="s">
        <v>212</v>
      </c>
      <c r="L108" s="45"/>
      <c r="M108" s="223" t="s">
        <v>32</v>
      </c>
      <c r="N108" s="224" t="s">
        <v>47</v>
      </c>
      <c r="O108" s="85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0" t="s">
        <v>220</v>
      </c>
      <c r="AT108" s="210" t="s">
        <v>627</v>
      </c>
      <c r="AU108" s="210" t="s">
        <v>83</v>
      </c>
      <c r="AY108" s="17" t="s">
        <v>206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7" t="s">
        <v>83</v>
      </c>
      <c r="BK108" s="211">
        <f>ROUND(I108*H108,2)</f>
        <v>0</v>
      </c>
      <c r="BL108" s="17" t="s">
        <v>220</v>
      </c>
      <c r="BM108" s="210" t="s">
        <v>2448</v>
      </c>
    </row>
    <row r="109" s="2" customFormat="1" ht="36" customHeight="1">
      <c r="A109" s="39"/>
      <c r="B109" s="40"/>
      <c r="C109" s="216" t="s">
        <v>284</v>
      </c>
      <c r="D109" s="216" t="s">
        <v>627</v>
      </c>
      <c r="E109" s="217" t="s">
        <v>2449</v>
      </c>
      <c r="F109" s="218" t="s">
        <v>2450</v>
      </c>
      <c r="G109" s="219" t="s">
        <v>204</v>
      </c>
      <c r="H109" s="220">
        <v>2</v>
      </c>
      <c r="I109" s="221"/>
      <c r="J109" s="222">
        <f>ROUND(I109*H109,2)</f>
        <v>0</v>
      </c>
      <c r="K109" s="218" t="s">
        <v>212</v>
      </c>
      <c r="L109" s="45"/>
      <c r="M109" s="223" t="s">
        <v>32</v>
      </c>
      <c r="N109" s="224" t="s">
        <v>47</v>
      </c>
      <c r="O109" s="85"/>
      <c r="P109" s="208">
        <f>O109*H109</f>
        <v>0</v>
      </c>
      <c r="Q109" s="208">
        <v>0</v>
      </c>
      <c r="R109" s="208">
        <f>Q109*H109</f>
        <v>0</v>
      </c>
      <c r="S109" s="208">
        <v>0</v>
      </c>
      <c r="T109" s="20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0" t="s">
        <v>220</v>
      </c>
      <c r="AT109" s="210" t="s">
        <v>627</v>
      </c>
      <c r="AU109" s="210" t="s">
        <v>83</v>
      </c>
      <c r="AY109" s="17" t="s">
        <v>206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7" t="s">
        <v>83</v>
      </c>
      <c r="BK109" s="211">
        <f>ROUND(I109*H109,2)</f>
        <v>0</v>
      </c>
      <c r="BL109" s="17" t="s">
        <v>220</v>
      </c>
      <c r="BM109" s="210" t="s">
        <v>2451</v>
      </c>
    </row>
    <row r="110" s="2" customFormat="1" ht="36" customHeight="1">
      <c r="A110" s="39"/>
      <c r="B110" s="40"/>
      <c r="C110" s="216" t="s">
        <v>7</v>
      </c>
      <c r="D110" s="216" t="s">
        <v>627</v>
      </c>
      <c r="E110" s="217" t="s">
        <v>2452</v>
      </c>
      <c r="F110" s="218" t="s">
        <v>2453</v>
      </c>
      <c r="G110" s="219" t="s">
        <v>204</v>
      </c>
      <c r="H110" s="220">
        <v>3</v>
      </c>
      <c r="I110" s="221"/>
      <c r="J110" s="222">
        <f>ROUND(I110*H110,2)</f>
        <v>0</v>
      </c>
      <c r="K110" s="218" t="s">
        <v>212</v>
      </c>
      <c r="L110" s="45"/>
      <c r="M110" s="223" t="s">
        <v>32</v>
      </c>
      <c r="N110" s="224" t="s">
        <v>47</v>
      </c>
      <c r="O110" s="85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0" t="s">
        <v>220</v>
      </c>
      <c r="AT110" s="210" t="s">
        <v>627</v>
      </c>
      <c r="AU110" s="210" t="s">
        <v>83</v>
      </c>
      <c r="AY110" s="17" t="s">
        <v>206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7" t="s">
        <v>83</v>
      </c>
      <c r="BK110" s="211">
        <f>ROUND(I110*H110,2)</f>
        <v>0</v>
      </c>
      <c r="BL110" s="17" t="s">
        <v>220</v>
      </c>
      <c r="BM110" s="210" t="s">
        <v>2454</v>
      </c>
    </row>
    <row r="111" s="2" customFormat="1" ht="24" customHeight="1">
      <c r="A111" s="39"/>
      <c r="B111" s="40"/>
      <c r="C111" s="216" t="s">
        <v>291</v>
      </c>
      <c r="D111" s="216" t="s">
        <v>627</v>
      </c>
      <c r="E111" s="217" t="s">
        <v>2455</v>
      </c>
      <c r="F111" s="218" t="s">
        <v>2456</v>
      </c>
      <c r="G111" s="219" t="s">
        <v>204</v>
      </c>
      <c r="H111" s="220">
        <v>2</v>
      </c>
      <c r="I111" s="221"/>
      <c r="J111" s="222">
        <f>ROUND(I111*H111,2)</f>
        <v>0</v>
      </c>
      <c r="K111" s="218" t="s">
        <v>212</v>
      </c>
      <c r="L111" s="45"/>
      <c r="M111" s="223" t="s">
        <v>32</v>
      </c>
      <c r="N111" s="224" t="s">
        <v>47</v>
      </c>
      <c r="O111" s="85"/>
      <c r="P111" s="208">
        <f>O111*H111</f>
        <v>0</v>
      </c>
      <c r="Q111" s="208">
        <v>0</v>
      </c>
      <c r="R111" s="208">
        <f>Q111*H111</f>
        <v>0</v>
      </c>
      <c r="S111" s="208">
        <v>0</v>
      </c>
      <c r="T111" s="20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0" t="s">
        <v>220</v>
      </c>
      <c r="AT111" s="210" t="s">
        <v>627</v>
      </c>
      <c r="AU111" s="210" t="s">
        <v>83</v>
      </c>
      <c r="AY111" s="17" t="s">
        <v>206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7" t="s">
        <v>83</v>
      </c>
      <c r="BK111" s="211">
        <f>ROUND(I111*H111,2)</f>
        <v>0</v>
      </c>
      <c r="BL111" s="17" t="s">
        <v>220</v>
      </c>
      <c r="BM111" s="210" t="s">
        <v>2457</v>
      </c>
    </row>
    <row r="112" s="2" customFormat="1" ht="24" customHeight="1">
      <c r="A112" s="39"/>
      <c r="B112" s="40"/>
      <c r="C112" s="216" t="s">
        <v>295</v>
      </c>
      <c r="D112" s="216" t="s">
        <v>627</v>
      </c>
      <c r="E112" s="217" t="s">
        <v>2458</v>
      </c>
      <c r="F112" s="218" t="s">
        <v>2459</v>
      </c>
      <c r="G112" s="219" t="s">
        <v>239</v>
      </c>
      <c r="H112" s="220">
        <v>20</v>
      </c>
      <c r="I112" s="221"/>
      <c r="J112" s="222">
        <f>ROUND(I112*H112,2)</f>
        <v>0</v>
      </c>
      <c r="K112" s="218" t="s">
        <v>212</v>
      </c>
      <c r="L112" s="45"/>
      <c r="M112" s="223" t="s">
        <v>32</v>
      </c>
      <c r="N112" s="224" t="s">
        <v>47</v>
      </c>
      <c r="O112" s="85"/>
      <c r="P112" s="208">
        <f>O112*H112</f>
        <v>0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0" t="s">
        <v>268</v>
      </c>
      <c r="AT112" s="210" t="s">
        <v>627</v>
      </c>
      <c r="AU112" s="210" t="s">
        <v>83</v>
      </c>
      <c r="AY112" s="17" t="s">
        <v>206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7" t="s">
        <v>83</v>
      </c>
      <c r="BK112" s="211">
        <f>ROUND(I112*H112,2)</f>
        <v>0</v>
      </c>
      <c r="BL112" s="17" t="s">
        <v>268</v>
      </c>
      <c r="BM112" s="210" t="s">
        <v>2460</v>
      </c>
    </row>
    <row r="113" s="2" customFormat="1" ht="24" customHeight="1">
      <c r="A113" s="39"/>
      <c r="B113" s="40"/>
      <c r="C113" s="216" t="s">
        <v>299</v>
      </c>
      <c r="D113" s="216" t="s">
        <v>627</v>
      </c>
      <c r="E113" s="217" t="s">
        <v>668</v>
      </c>
      <c r="F113" s="218" t="s">
        <v>669</v>
      </c>
      <c r="G113" s="219" t="s">
        <v>204</v>
      </c>
      <c r="H113" s="220">
        <v>1</v>
      </c>
      <c r="I113" s="221"/>
      <c r="J113" s="222">
        <f>ROUND(I113*H113,2)</f>
        <v>0</v>
      </c>
      <c r="K113" s="218" t="s">
        <v>212</v>
      </c>
      <c r="L113" s="45"/>
      <c r="M113" s="223" t="s">
        <v>32</v>
      </c>
      <c r="N113" s="224" t="s">
        <v>47</v>
      </c>
      <c r="O113" s="85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0" t="s">
        <v>220</v>
      </c>
      <c r="AT113" s="210" t="s">
        <v>627</v>
      </c>
      <c r="AU113" s="210" t="s">
        <v>83</v>
      </c>
      <c r="AY113" s="17" t="s">
        <v>206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7" t="s">
        <v>83</v>
      </c>
      <c r="BK113" s="211">
        <f>ROUND(I113*H113,2)</f>
        <v>0</v>
      </c>
      <c r="BL113" s="17" t="s">
        <v>220</v>
      </c>
      <c r="BM113" s="210" t="s">
        <v>2461</v>
      </c>
    </row>
    <row r="114" s="2" customFormat="1" ht="24" customHeight="1">
      <c r="A114" s="39"/>
      <c r="B114" s="40"/>
      <c r="C114" s="216" t="s">
        <v>303</v>
      </c>
      <c r="D114" s="216" t="s">
        <v>627</v>
      </c>
      <c r="E114" s="217" t="s">
        <v>2462</v>
      </c>
      <c r="F114" s="218" t="s">
        <v>2463</v>
      </c>
      <c r="G114" s="219" t="s">
        <v>204</v>
      </c>
      <c r="H114" s="220">
        <v>1</v>
      </c>
      <c r="I114" s="221"/>
      <c r="J114" s="222">
        <f>ROUND(I114*H114,2)</f>
        <v>0</v>
      </c>
      <c r="K114" s="218" t="s">
        <v>212</v>
      </c>
      <c r="L114" s="45"/>
      <c r="M114" s="223" t="s">
        <v>32</v>
      </c>
      <c r="N114" s="224" t="s">
        <v>47</v>
      </c>
      <c r="O114" s="85"/>
      <c r="P114" s="208">
        <f>O114*H114</f>
        <v>0</v>
      </c>
      <c r="Q114" s="208">
        <v>0</v>
      </c>
      <c r="R114" s="208">
        <f>Q114*H114</f>
        <v>0</v>
      </c>
      <c r="S114" s="208">
        <v>0</v>
      </c>
      <c r="T114" s="20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0" t="s">
        <v>220</v>
      </c>
      <c r="AT114" s="210" t="s">
        <v>627</v>
      </c>
      <c r="AU114" s="210" t="s">
        <v>83</v>
      </c>
      <c r="AY114" s="17" t="s">
        <v>206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7" t="s">
        <v>83</v>
      </c>
      <c r="BK114" s="211">
        <f>ROUND(I114*H114,2)</f>
        <v>0</v>
      </c>
      <c r="BL114" s="17" t="s">
        <v>220</v>
      </c>
      <c r="BM114" s="210" t="s">
        <v>2464</v>
      </c>
    </row>
    <row r="115" s="2" customFormat="1" ht="24" customHeight="1">
      <c r="A115" s="39"/>
      <c r="B115" s="40"/>
      <c r="C115" s="216" t="s">
        <v>307</v>
      </c>
      <c r="D115" s="216" t="s">
        <v>627</v>
      </c>
      <c r="E115" s="217" t="s">
        <v>2465</v>
      </c>
      <c r="F115" s="218" t="s">
        <v>2466</v>
      </c>
      <c r="G115" s="219" t="s">
        <v>204</v>
      </c>
      <c r="H115" s="220">
        <v>1</v>
      </c>
      <c r="I115" s="221"/>
      <c r="J115" s="222">
        <f>ROUND(I115*H115,2)</f>
        <v>0</v>
      </c>
      <c r="K115" s="218" t="s">
        <v>212</v>
      </c>
      <c r="L115" s="45"/>
      <c r="M115" s="223" t="s">
        <v>32</v>
      </c>
      <c r="N115" s="224" t="s">
        <v>47</v>
      </c>
      <c r="O115" s="85"/>
      <c r="P115" s="208">
        <f>O115*H115</f>
        <v>0</v>
      </c>
      <c r="Q115" s="208">
        <v>0</v>
      </c>
      <c r="R115" s="208">
        <f>Q115*H115</f>
        <v>0</v>
      </c>
      <c r="S115" s="208">
        <v>0</v>
      </c>
      <c r="T115" s="20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0" t="s">
        <v>220</v>
      </c>
      <c r="AT115" s="210" t="s">
        <v>627</v>
      </c>
      <c r="AU115" s="210" t="s">
        <v>83</v>
      </c>
      <c r="AY115" s="17" t="s">
        <v>206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7" t="s">
        <v>83</v>
      </c>
      <c r="BK115" s="211">
        <f>ROUND(I115*H115,2)</f>
        <v>0</v>
      </c>
      <c r="BL115" s="17" t="s">
        <v>220</v>
      </c>
      <c r="BM115" s="210" t="s">
        <v>2467</v>
      </c>
    </row>
    <row r="116" s="2" customFormat="1" ht="24" customHeight="1">
      <c r="A116" s="39"/>
      <c r="B116" s="40"/>
      <c r="C116" s="216" t="s">
        <v>311</v>
      </c>
      <c r="D116" s="216" t="s">
        <v>627</v>
      </c>
      <c r="E116" s="217" t="s">
        <v>2468</v>
      </c>
      <c r="F116" s="218" t="s">
        <v>2469</v>
      </c>
      <c r="G116" s="219" t="s">
        <v>204</v>
      </c>
      <c r="H116" s="220">
        <v>1</v>
      </c>
      <c r="I116" s="221"/>
      <c r="J116" s="222">
        <f>ROUND(I116*H116,2)</f>
        <v>0</v>
      </c>
      <c r="K116" s="218" t="s">
        <v>212</v>
      </c>
      <c r="L116" s="45"/>
      <c r="M116" s="223" t="s">
        <v>32</v>
      </c>
      <c r="N116" s="224" t="s">
        <v>47</v>
      </c>
      <c r="O116" s="85"/>
      <c r="P116" s="208">
        <f>O116*H116</f>
        <v>0</v>
      </c>
      <c r="Q116" s="208">
        <v>0</v>
      </c>
      <c r="R116" s="208">
        <f>Q116*H116</f>
        <v>0</v>
      </c>
      <c r="S116" s="208">
        <v>0</v>
      </c>
      <c r="T116" s="20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0" t="s">
        <v>220</v>
      </c>
      <c r="AT116" s="210" t="s">
        <v>627</v>
      </c>
      <c r="AU116" s="210" t="s">
        <v>83</v>
      </c>
      <c r="AY116" s="17" t="s">
        <v>206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7" t="s">
        <v>83</v>
      </c>
      <c r="BK116" s="211">
        <f>ROUND(I116*H116,2)</f>
        <v>0</v>
      </c>
      <c r="BL116" s="17" t="s">
        <v>220</v>
      </c>
      <c r="BM116" s="210" t="s">
        <v>2470</v>
      </c>
    </row>
    <row r="117" s="2" customFormat="1" ht="24" customHeight="1">
      <c r="A117" s="39"/>
      <c r="B117" s="40"/>
      <c r="C117" s="216" t="s">
        <v>315</v>
      </c>
      <c r="D117" s="216" t="s">
        <v>627</v>
      </c>
      <c r="E117" s="217" t="s">
        <v>2471</v>
      </c>
      <c r="F117" s="218" t="s">
        <v>2472</v>
      </c>
      <c r="G117" s="219" t="s">
        <v>204</v>
      </c>
      <c r="H117" s="220">
        <v>4</v>
      </c>
      <c r="I117" s="221"/>
      <c r="J117" s="222">
        <f>ROUND(I117*H117,2)</f>
        <v>0</v>
      </c>
      <c r="K117" s="218" t="s">
        <v>212</v>
      </c>
      <c r="L117" s="45"/>
      <c r="M117" s="223" t="s">
        <v>32</v>
      </c>
      <c r="N117" s="224" t="s">
        <v>47</v>
      </c>
      <c r="O117" s="85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0" t="s">
        <v>220</v>
      </c>
      <c r="AT117" s="210" t="s">
        <v>627</v>
      </c>
      <c r="AU117" s="210" t="s">
        <v>83</v>
      </c>
      <c r="AY117" s="17" t="s">
        <v>206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7" t="s">
        <v>83</v>
      </c>
      <c r="BK117" s="211">
        <f>ROUND(I117*H117,2)</f>
        <v>0</v>
      </c>
      <c r="BL117" s="17" t="s">
        <v>220</v>
      </c>
      <c r="BM117" s="210" t="s">
        <v>2473</v>
      </c>
    </row>
    <row r="118" s="2" customFormat="1" ht="48" customHeight="1">
      <c r="A118" s="39"/>
      <c r="B118" s="40"/>
      <c r="C118" s="216" t="s">
        <v>319</v>
      </c>
      <c r="D118" s="216" t="s">
        <v>627</v>
      </c>
      <c r="E118" s="217" t="s">
        <v>2474</v>
      </c>
      <c r="F118" s="218" t="s">
        <v>2475</v>
      </c>
      <c r="G118" s="219" t="s">
        <v>204</v>
      </c>
      <c r="H118" s="220">
        <v>1</v>
      </c>
      <c r="I118" s="221"/>
      <c r="J118" s="222">
        <f>ROUND(I118*H118,2)</f>
        <v>0</v>
      </c>
      <c r="K118" s="218" t="s">
        <v>212</v>
      </c>
      <c r="L118" s="45"/>
      <c r="M118" s="223" t="s">
        <v>32</v>
      </c>
      <c r="N118" s="224" t="s">
        <v>47</v>
      </c>
      <c r="O118" s="85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0" t="s">
        <v>682</v>
      </c>
      <c r="AT118" s="210" t="s">
        <v>627</v>
      </c>
      <c r="AU118" s="210" t="s">
        <v>83</v>
      </c>
      <c r="AY118" s="17" t="s">
        <v>206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7" t="s">
        <v>83</v>
      </c>
      <c r="BK118" s="211">
        <f>ROUND(I118*H118,2)</f>
        <v>0</v>
      </c>
      <c r="BL118" s="17" t="s">
        <v>682</v>
      </c>
      <c r="BM118" s="210" t="s">
        <v>2476</v>
      </c>
    </row>
    <row r="119" s="2" customFormat="1" ht="24" customHeight="1">
      <c r="A119" s="39"/>
      <c r="B119" s="40"/>
      <c r="C119" s="216" t="s">
        <v>324</v>
      </c>
      <c r="D119" s="216" t="s">
        <v>627</v>
      </c>
      <c r="E119" s="217" t="s">
        <v>2477</v>
      </c>
      <c r="F119" s="218" t="s">
        <v>2478</v>
      </c>
      <c r="G119" s="219" t="s">
        <v>204</v>
      </c>
      <c r="H119" s="220">
        <v>1</v>
      </c>
      <c r="I119" s="221"/>
      <c r="J119" s="222">
        <f>ROUND(I119*H119,2)</f>
        <v>0</v>
      </c>
      <c r="K119" s="218" t="s">
        <v>212</v>
      </c>
      <c r="L119" s="45"/>
      <c r="M119" s="223" t="s">
        <v>32</v>
      </c>
      <c r="N119" s="224" t="s">
        <v>47</v>
      </c>
      <c r="O119" s="85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0" t="s">
        <v>682</v>
      </c>
      <c r="AT119" s="210" t="s">
        <v>627</v>
      </c>
      <c r="AU119" s="210" t="s">
        <v>83</v>
      </c>
      <c r="AY119" s="17" t="s">
        <v>206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7" t="s">
        <v>83</v>
      </c>
      <c r="BK119" s="211">
        <f>ROUND(I119*H119,2)</f>
        <v>0</v>
      </c>
      <c r="BL119" s="17" t="s">
        <v>682</v>
      </c>
      <c r="BM119" s="210" t="s">
        <v>2479</v>
      </c>
    </row>
    <row r="120" s="2" customFormat="1" ht="24" customHeight="1">
      <c r="A120" s="39"/>
      <c r="B120" s="40"/>
      <c r="C120" s="216" t="s">
        <v>328</v>
      </c>
      <c r="D120" s="216" t="s">
        <v>627</v>
      </c>
      <c r="E120" s="217" t="s">
        <v>2480</v>
      </c>
      <c r="F120" s="218" t="s">
        <v>2481</v>
      </c>
      <c r="G120" s="219" t="s">
        <v>1133</v>
      </c>
      <c r="H120" s="220">
        <v>8</v>
      </c>
      <c r="I120" s="221"/>
      <c r="J120" s="222">
        <f>ROUND(I120*H120,2)</f>
        <v>0</v>
      </c>
      <c r="K120" s="218" t="s">
        <v>212</v>
      </c>
      <c r="L120" s="45"/>
      <c r="M120" s="223" t="s">
        <v>32</v>
      </c>
      <c r="N120" s="224" t="s">
        <v>47</v>
      </c>
      <c r="O120" s="85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0" t="s">
        <v>682</v>
      </c>
      <c r="AT120" s="210" t="s">
        <v>627</v>
      </c>
      <c r="AU120" s="210" t="s">
        <v>83</v>
      </c>
      <c r="AY120" s="17" t="s">
        <v>206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7" t="s">
        <v>83</v>
      </c>
      <c r="BK120" s="211">
        <f>ROUND(I120*H120,2)</f>
        <v>0</v>
      </c>
      <c r="BL120" s="17" t="s">
        <v>682</v>
      </c>
      <c r="BM120" s="210" t="s">
        <v>2482</v>
      </c>
    </row>
    <row r="121" s="2" customFormat="1" ht="24" customHeight="1">
      <c r="A121" s="39"/>
      <c r="B121" s="40"/>
      <c r="C121" s="216" t="s">
        <v>333</v>
      </c>
      <c r="D121" s="216" t="s">
        <v>627</v>
      </c>
      <c r="E121" s="217" t="s">
        <v>2483</v>
      </c>
      <c r="F121" s="218" t="s">
        <v>2484</v>
      </c>
      <c r="G121" s="219" t="s">
        <v>1133</v>
      </c>
      <c r="H121" s="220">
        <v>8</v>
      </c>
      <c r="I121" s="221"/>
      <c r="J121" s="222">
        <f>ROUND(I121*H121,2)</f>
        <v>0</v>
      </c>
      <c r="K121" s="218" t="s">
        <v>212</v>
      </c>
      <c r="L121" s="45"/>
      <c r="M121" s="223" t="s">
        <v>32</v>
      </c>
      <c r="N121" s="224" t="s">
        <v>47</v>
      </c>
      <c r="O121" s="85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0" t="s">
        <v>682</v>
      </c>
      <c r="AT121" s="210" t="s">
        <v>627</v>
      </c>
      <c r="AU121" s="210" t="s">
        <v>83</v>
      </c>
      <c r="AY121" s="17" t="s">
        <v>206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7" t="s">
        <v>83</v>
      </c>
      <c r="BK121" s="211">
        <f>ROUND(I121*H121,2)</f>
        <v>0</v>
      </c>
      <c r="BL121" s="17" t="s">
        <v>682</v>
      </c>
      <c r="BM121" s="210" t="s">
        <v>2485</v>
      </c>
    </row>
    <row r="122" s="2" customFormat="1" ht="24" customHeight="1">
      <c r="A122" s="39"/>
      <c r="B122" s="40"/>
      <c r="C122" s="216" t="s">
        <v>337</v>
      </c>
      <c r="D122" s="216" t="s">
        <v>627</v>
      </c>
      <c r="E122" s="217" t="s">
        <v>2486</v>
      </c>
      <c r="F122" s="218" t="s">
        <v>2487</v>
      </c>
      <c r="G122" s="219" t="s">
        <v>204</v>
      </c>
      <c r="H122" s="220">
        <v>1</v>
      </c>
      <c r="I122" s="221"/>
      <c r="J122" s="222">
        <f>ROUND(I122*H122,2)</f>
        <v>0</v>
      </c>
      <c r="K122" s="218" t="s">
        <v>212</v>
      </c>
      <c r="L122" s="45"/>
      <c r="M122" s="225" t="s">
        <v>32</v>
      </c>
      <c r="N122" s="226" t="s">
        <v>47</v>
      </c>
      <c r="O122" s="227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0" t="s">
        <v>220</v>
      </c>
      <c r="AT122" s="210" t="s">
        <v>627</v>
      </c>
      <c r="AU122" s="210" t="s">
        <v>83</v>
      </c>
      <c r="AY122" s="17" t="s">
        <v>206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7" t="s">
        <v>83</v>
      </c>
      <c r="BK122" s="211">
        <f>ROUND(I122*H122,2)</f>
        <v>0</v>
      </c>
      <c r="BL122" s="17" t="s">
        <v>220</v>
      </c>
      <c r="BM122" s="210" t="s">
        <v>2488</v>
      </c>
    </row>
    <row r="123" s="2" customFormat="1" ht="6.96" customHeight="1">
      <c r="A123" s="39"/>
      <c r="B123" s="60"/>
      <c r="C123" s="61"/>
      <c r="D123" s="61"/>
      <c r="E123" s="61"/>
      <c r="F123" s="61"/>
      <c r="G123" s="61"/>
      <c r="H123" s="61"/>
      <c r="I123" s="176"/>
      <c r="J123" s="61"/>
      <c r="K123" s="61"/>
      <c r="L123" s="45"/>
      <c r="M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</sheetData>
  <sheetProtection sheet="1" autoFilter="0" formatColumns="0" formatRows="0" objects="1" scenarios="1" spinCount="100000" saltValue="l5nG6sxR7igTBrRJDuDqUwsYN4ZWqK59zIIluqnBj02DHU78iu+bvRkVPxJ+uWE9qczuxTo4KegZPZOMbBSbAg==" hashValue="SeKEEKCM1OrHYk9skeS3vR81A/k9J54QO0xc5yAJRLFKm8B5E/KQfY1teQeaYQxYMJMR7BLxuqgpKSrT8kI8RQ==" algorithmName="SHA-512" password="CC35"/>
  <autoFilter ref="C85:K12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85</v>
      </c>
    </row>
    <row r="4" s="1" customFormat="1" ht="24.96" customHeight="1">
      <c r="B4" s="20"/>
      <c r="D4" s="143" t="s">
        <v>179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Oprava PZS v úseku Hněvčeves – Butoves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180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2397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182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2489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23</v>
      </c>
      <c r="G14" s="39"/>
      <c r="H14" s="39"/>
      <c r="I14" s="150" t="s">
        <v>24</v>
      </c>
      <c r="J14" s="151" t="str">
        <f>'Rekapitulace stavby'!AN8</f>
        <v>7. 10. 2019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tr">
        <f>IF('Rekapitulace stavby'!AN10="","",'Rekapitulace stavby'!AN10)</f>
        <v/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50" t="s">
        <v>34</v>
      </c>
      <c r="J17" s="134" t="str">
        <f>IF('Rekapitulace stavby'!AN11="","",'Rekapitulace stavby'!AN11)</f>
        <v/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35</v>
      </c>
      <c r="E19" s="39"/>
      <c r="F19" s="39"/>
      <c r="G19" s="39"/>
      <c r="H19" s="39"/>
      <c r="I19" s="150" t="s">
        <v>31</v>
      </c>
      <c r="J19" s="33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stavby'!E14</f>
        <v>Vyplň údaj</v>
      </c>
      <c r="F20" s="134"/>
      <c r="G20" s="134"/>
      <c r="H20" s="134"/>
      <c r="I20" s="150" t="s">
        <v>34</v>
      </c>
      <c r="J20" s="33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37</v>
      </c>
      <c r="E22" s="39"/>
      <c r="F22" s="39"/>
      <c r="G22" s="39"/>
      <c r="H22" s="39"/>
      <c r="I22" s="150" t="s">
        <v>31</v>
      </c>
      <c r="J22" s="134" t="str">
        <f>IF('Rekapitulace stavby'!AN16="","",'Rekapitulace stavby'!AN16)</f>
        <v/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50" t="s">
        <v>34</v>
      </c>
      <c r="J23" s="134" t="str">
        <f>IF('Rekapitulace stavby'!AN17="","",'Rekapitulace stavby'!AN17)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39</v>
      </c>
      <c r="E25" s="39"/>
      <c r="F25" s="39"/>
      <c r="G25" s="39"/>
      <c r="H25" s="39"/>
      <c r="I25" s="150" t="s">
        <v>31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50" t="s">
        <v>34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40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6.5" customHeight="1">
      <c r="A29" s="152"/>
      <c r="B29" s="153"/>
      <c r="C29" s="152"/>
      <c r="D29" s="152"/>
      <c r="E29" s="154" t="s">
        <v>41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42</v>
      </c>
      <c r="E32" s="39"/>
      <c r="F32" s="39"/>
      <c r="G32" s="39"/>
      <c r="H32" s="39"/>
      <c r="I32" s="147"/>
      <c r="J32" s="160">
        <f>ROUND(J87,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44</v>
      </c>
      <c r="G34" s="39"/>
      <c r="H34" s="39"/>
      <c r="I34" s="162" t="s">
        <v>43</v>
      </c>
      <c r="J34" s="161" t="s">
        <v>45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46</v>
      </c>
      <c r="E35" s="145" t="s">
        <v>47</v>
      </c>
      <c r="F35" s="164">
        <f>ROUND((SUM(BE87:BE92)),  2)</f>
        <v>0</v>
      </c>
      <c r="G35" s="39"/>
      <c r="H35" s="39"/>
      <c r="I35" s="165">
        <v>0.20999999999999999</v>
      </c>
      <c r="J35" s="164">
        <f>ROUND(((SUM(BE87:BE92))*I35),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48</v>
      </c>
      <c r="F36" s="164">
        <f>ROUND((SUM(BF87:BF92)),  2)</f>
        <v>0</v>
      </c>
      <c r="G36" s="39"/>
      <c r="H36" s="39"/>
      <c r="I36" s="165">
        <v>0.14999999999999999</v>
      </c>
      <c r="J36" s="164">
        <f>ROUND(((SUM(BF87:BF92))*I36),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49</v>
      </c>
      <c r="F37" s="164">
        <f>ROUND((SUM(BG87:BG92)),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50</v>
      </c>
      <c r="F38" s="164">
        <f>ROUND((SUM(BH87:BH92)),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51</v>
      </c>
      <c r="F39" s="164">
        <f>ROUND((SUM(BI87:BI92)),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184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Oprava PZS v úseku Hněvčeves – Butoves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180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2397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182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SO01_01 - Napájení PZS v km 18,810_zemní práce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PZS 18,810; 20,026; 0,741; 2,226; 4,018 a 7,814</v>
      </c>
      <c r="G56" s="41"/>
      <c r="H56" s="41"/>
      <c r="I56" s="150" t="s">
        <v>24</v>
      </c>
      <c r="J56" s="73" t="str">
        <f>IF(J14="","",J14)</f>
        <v>7. 10. 2019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37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35</v>
      </c>
      <c r="D59" s="41"/>
      <c r="E59" s="41"/>
      <c r="F59" s="27" t="str">
        <f>IF(E20="","",E20)</f>
        <v>Vyplň údaj</v>
      </c>
      <c r="G59" s="41"/>
      <c r="H59" s="41"/>
      <c r="I59" s="150" t="s">
        <v>39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185</v>
      </c>
      <c r="D61" s="182"/>
      <c r="E61" s="182"/>
      <c r="F61" s="182"/>
      <c r="G61" s="182"/>
      <c r="H61" s="182"/>
      <c r="I61" s="183"/>
      <c r="J61" s="184" t="s">
        <v>186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74</v>
      </c>
      <c r="D63" s="41"/>
      <c r="E63" s="41"/>
      <c r="F63" s="41"/>
      <c r="G63" s="41"/>
      <c r="H63" s="41"/>
      <c r="I63" s="147"/>
      <c r="J63" s="103">
        <f>J87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187</v>
      </c>
    </row>
    <row r="64" hidden="1" s="10" customFormat="1" ht="24.96" customHeight="1">
      <c r="A64" s="10"/>
      <c r="B64" s="230"/>
      <c r="C64" s="231"/>
      <c r="D64" s="232" t="s">
        <v>2490</v>
      </c>
      <c r="E64" s="233"/>
      <c r="F64" s="233"/>
      <c r="G64" s="233"/>
      <c r="H64" s="233"/>
      <c r="I64" s="234"/>
      <c r="J64" s="235">
        <f>J88</f>
        <v>0</v>
      </c>
      <c r="K64" s="231"/>
      <c r="L64" s="23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4" customFormat="1" ht="19.92" customHeight="1">
      <c r="A65" s="14"/>
      <c r="B65" s="276"/>
      <c r="C65" s="126"/>
      <c r="D65" s="277" t="s">
        <v>2491</v>
      </c>
      <c r="E65" s="278"/>
      <c r="F65" s="278"/>
      <c r="G65" s="278"/>
      <c r="H65" s="278"/>
      <c r="I65" s="279"/>
      <c r="J65" s="280">
        <f>J89</f>
        <v>0</v>
      </c>
      <c r="K65" s="126"/>
      <c r="L65" s="281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hidden="1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147"/>
      <c r="J66" s="41"/>
      <c r="K66" s="41"/>
      <c r="L66" s="14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176"/>
      <c r="J67" s="61"/>
      <c r="K67" s="61"/>
      <c r="L67" s="14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/>
    <row r="69" hidden="1"/>
    <row r="70" hidden="1"/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179"/>
      <c r="J71" s="63"/>
      <c r="K71" s="63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3" t="s">
        <v>188</v>
      </c>
      <c r="D72" s="41"/>
      <c r="E72" s="41"/>
      <c r="F72" s="41"/>
      <c r="G72" s="41"/>
      <c r="H72" s="41"/>
      <c r="I72" s="147"/>
      <c r="J72" s="41"/>
      <c r="K72" s="4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2" t="s">
        <v>16</v>
      </c>
      <c r="D74" s="41"/>
      <c r="E74" s="41"/>
      <c r="F74" s="41"/>
      <c r="G74" s="41"/>
      <c r="H74" s="41"/>
      <c r="I74" s="147"/>
      <c r="J74" s="41"/>
      <c r="K74" s="41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80" t="str">
        <f>E7</f>
        <v>Oprava PZS v úseku Hněvčeves – Butoves</v>
      </c>
      <c r="F75" s="32"/>
      <c r="G75" s="32"/>
      <c r="H75" s="32"/>
      <c r="I75" s="147"/>
      <c r="J75" s="41"/>
      <c r="K75" s="41"/>
      <c r="L75" s="14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1"/>
      <c r="C76" s="32" t="s">
        <v>180</v>
      </c>
      <c r="D76" s="22"/>
      <c r="E76" s="22"/>
      <c r="F76" s="22"/>
      <c r="G76" s="22"/>
      <c r="H76" s="22"/>
      <c r="I76" s="139"/>
      <c r="J76" s="22"/>
      <c r="K76" s="22"/>
      <c r="L76" s="20"/>
    </row>
    <row r="77" s="2" customFormat="1" ht="16.5" customHeight="1">
      <c r="A77" s="39"/>
      <c r="B77" s="40"/>
      <c r="C77" s="41"/>
      <c r="D77" s="41"/>
      <c r="E77" s="180" t="s">
        <v>2397</v>
      </c>
      <c r="F77" s="41"/>
      <c r="G77" s="41"/>
      <c r="H77" s="41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2" t="s">
        <v>182</v>
      </c>
      <c r="D78" s="41"/>
      <c r="E78" s="41"/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SO01_01 - Napájení PZS v km 18,810_zemní práce</v>
      </c>
      <c r="F79" s="41"/>
      <c r="G79" s="41"/>
      <c r="H79" s="41"/>
      <c r="I79" s="147"/>
      <c r="J79" s="41"/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47"/>
      <c r="J80" s="41"/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2" t="s">
        <v>22</v>
      </c>
      <c r="D81" s="41"/>
      <c r="E81" s="41"/>
      <c r="F81" s="27" t="str">
        <f>F14</f>
        <v>PZS 18,810; 20,026; 0,741; 2,226; 4,018 a 7,814</v>
      </c>
      <c r="G81" s="41"/>
      <c r="H81" s="41"/>
      <c r="I81" s="150" t="s">
        <v>24</v>
      </c>
      <c r="J81" s="73" t="str">
        <f>IF(J14="","",J14)</f>
        <v>7. 10. 2019</v>
      </c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147"/>
      <c r="J82" s="41"/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2" t="s">
        <v>30</v>
      </c>
      <c r="D83" s="41"/>
      <c r="E83" s="41"/>
      <c r="F83" s="27" t="str">
        <f>E17</f>
        <v xml:space="preserve"> </v>
      </c>
      <c r="G83" s="41"/>
      <c r="H83" s="41"/>
      <c r="I83" s="150" t="s">
        <v>37</v>
      </c>
      <c r="J83" s="37" t="str">
        <f>E23</f>
        <v xml:space="preserve"> </v>
      </c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2" t="s">
        <v>35</v>
      </c>
      <c r="D84" s="41"/>
      <c r="E84" s="41"/>
      <c r="F84" s="27" t="str">
        <f>IF(E20="","",E20)</f>
        <v>Vyplň údaj</v>
      </c>
      <c r="G84" s="41"/>
      <c r="H84" s="41"/>
      <c r="I84" s="150" t="s">
        <v>39</v>
      </c>
      <c r="J84" s="37" t="str">
        <f>E26</f>
        <v xml:space="preserve"> </v>
      </c>
      <c r="K84" s="41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147"/>
      <c r="J85" s="41"/>
      <c r="K85" s="41"/>
      <c r="L85" s="14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9" customFormat="1" ht="29.28" customHeight="1">
      <c r="A86" s="186"/>
      <c r="B86" s="187"/>
      <c r="C86" s="188" t="s">
        <v>189</v>
      </c>
      <c r="D86" s="189" t="s">
        <v>61</v>
      </c>
      <c r="E86" s="189" t="s">
        <v>57</v>
      </c>
      <c r="F86" s="189" t="s">
        <v>58</v>
      </c>
      <c r="G86" s="189" t="s">
        <v>190</v>
      </c>
      <c r="H86" s="189" t="s">
        <v>191</v>
      </c>
      <c r="I86" s="190" t="s">
        <v>192</v>
      </c>
      <c r="J86" s="189" t="s">
        <v>186</v>
      </c>
      <c r="K86" s="191" t="s">
        <v>193</v>
      </c>
      <c r="L86" s="192"/>
      <c r="M86" s="93" t="s">
        <v>32</v>
      </c>
      <c r="N86" s="94" t="s">
        <v>46</v>
      </c>
      <c r="O86" s="94" t="s">
        <v>194</v>
      </c>
      <c r="P86" s="94" t="s">
        <v>195</v>
      </c>
      <c r="Q86" s="94" t="s">
        <v>196</v>
      </c>
      <c r="R86" s="94" t="s">
        <v>197</v>
      </c>
      <c r="S86" s="94" t="s">
        <v>198</v>
      </c>
      <c r="T86" s="95" t="s">
        <v>199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200</v>
      </c>
      <c r="D87" s="41"/>
      <c r="E87" s="41"/>
      <c r="F87" s="41"/>
      <c r="G87" s="41"/>
      <c r="H87" s="41"/>
      <c r="I87" s="147"/>
      <c r="J87" s="193">
        <f>BK87</f>
        <v>0</v>
      </c>
      <c r="K87" s="41"/>
      <c r="L87" s="45"/>
      <c r="M87" s="96"/>
      <c r="N87" s="194"/>
      <c r="O87" s="97"/>
      <c r="P87" s="195">
        <f>P88</f>
        <v>0</v>
      </c>
      <c r="Q87" s="97"/>
      <c r="R87" s="195">
        <f>R88</f>
        <v>0</v>
      </c>
      <c r="S87" s="97"/>
      <c r="T87" s="196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7" t="s">
        <v>75</v>
      </c>
      <c r="AU87" s="17" t="s">
        <v>187</v>
      </c>
      <c r="BK87" s="197">
        <f>BK88</f>
        <v>0</v>
      </c>
    </row>
    <row r="88" s="13" customFormat="1" ht="25.92" customHeight="1">
      <c r="A88" s="13"/>
      <c r="B88" s="259"/>
      <c r="C88" s="260"/>
      <c r="D88" s="261" t="s">
        <v>75</v>
      </c>
      <c r="E88" s="262" t="s">
        <v>201</v>
      </c>
      <c r="F88" s="262" t="s">
        <v>2492</v>
      </c>
      <c r="G88" s="260"/>
      <c r="H88" s="260"/>
      <c r="I88" s="263"/>
      <c r="J88" s="264">
        <f>BK88</f>
        <v>0</v>
      </c>
      <c r="K88" s="260"/>
      <c r="L88" s="265"/>
      <c r="M88" s="266"/>
      <c r="N88" s="267"/>
      <c r="O88" s="267"/>
      <c r="P88" s="268">
        <f>P89</f>
        <v>0</v>
      </c>
      <c r="Q88" s="267"/>
      <c r="R88" s="268">
        <f>R89</f>
        <v>0</v>
      </c>
      <c r="S88" s="267"/>
      <c r="T88" s="269">
        <f>T89</f>
        <v>0</v>
      </c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R88" s="270" t="s">
        <v>216</v>
      </c>
      <c r="AT88" s="271" t="s">
        <v>75</v>
      </c>
      <c r="AU88" s="271" t="s">
        <v>76</v>
      </c>
      <c r="AY88" s="270" t="s">
        <v>206</v>
      </c>
      <c r="BK88" s="272">
        <f>BK89</f>
        <v>0</v>
      </c>
    </row>
    <row r="89" s="13" customFormat="1" ht="22.8" customHeight="1">
      <c r="A89" s="13"/>
      <c r="B89" s="259"/>
      <c r="C89" s="260"/>
      <c r="D89" s="261" t="s">
        <v>75</v>
      </c>
      <c r="E89" s="282" t="s">
        <v>2493</v>
      </c>
      <c r="F89" s="282" t="s">
        <v>2494</v>
      </c>
      <c r="G89" s="260"/>
      <c r="H89" s="260"/>
      <c r="I89" s="263"/>
      <c r="J89" s="283">
        <f>BK89</f>
        <v>0</v>
      </c>
      <c r="K89" s="260"/>
      <c r="L89" s="265"/>
      <c r="M89" s="266"/>
      <c r="N89" s="267"/>
      <c r="O89" s="267"/>
      <c r="P89" s="268">
        <f>SUM(P90:P92)</f>
        <v>0</v>
      </c>
      <c r="Q89" s="267"/>
      <c r="R89" s="268">
        <f>SUM(R90:R92)</f>
        <v>0</v>
      </c>
      <c r="S89" s="267"/>
      <c r="T89" s="269">
        <f>SUM(T90:T92)</f>
        <v>0</v>
      </c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R89" s="270" t="s">
        <v>216</v>
      </c>
      <c r="AT89" s="271" t="s">
        <v>75</v>
      </c>
      <c r="AU89" s="271" t="s">
        <v>83</v>
      </c>
      <c r="AY89" s="270" t="s">
        <v>206</v>
      </c>
      <c r="BK89" s="272">
        <f>SUM(BK90:BK92)</f>
        <v>0</v>
      </c>
    </row>
    <row r="90" s="2" customFormat="1" ht="36" customHeight="1">
      <c r="A90" s="39"/>
      <c r="B90" s="40"/>
      <c r="C90" s="216" t="s">
        <v>83</v>
      </c>
      <c r="D90" s="216" t="s">
        <v>627</v>
      </c>
      <c r="E90" s="217" t="s">
        <v>2495</v>
      </c>
      <c r="F90" s="218" t="s">
        <v>2496</v>
      </c>
      <c r="G90" s="219" t="s">
        <v>239</v>
      </c>
      <c r="H90" s="220">
        <v>40</v>
      </c>
      <c r="I90" s="221"/>
      <c r="J90" s="222">
        <f>ROUND(I90*H90,2)</f>
        <v>0</v>
      </c>
      <c r="K90" s="218" t="s">
        <v>1060</v>
      </c>
      <c r="L90" s="45"/>
      <c r="M90" s="223" t="s">
        <v>32</v>
      </c>
      <c r="N90" s="224" t="s">
        <v>47</v>
      </c>
      <c r="O90" s="85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0" t="s">
        <v>220</v>
      </c>
      <c r="AT90" s="210" t="s">
        <v>627</v>
      </c>
      <c r="AU90" s="210" t="s">
        <v>85</v>
      </c>
      <c r="AY90" s="17" t="s">
        <v>206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7" t="s">
        <v>83</v>
      </c>
      <c r="BK90" s="211">
        <f>ROUND(I90*H90,2)</f>
        <v>0</v>
      </c>
      <c r="BL90" s="17" t="s">
        <v>220</v>
      </c>
      <c r="BM90" s="210" t="s">
        <v>2497</v>
      </c>
    </row>
    <row r="91" s="2" customFormat="1">
      <c r="A91" s="39"/>
      <c r="B91" s="40"/>
      <c r="C91" s="41"/>
      <c r="D91" s="212" t="s">
        <v>931</v>
      </c>
      <c r="E91" s="41"/>
      <c r="F91" s="213" t="s">
        <v>2498</v>
      </c>
      <c r="G91" s="41"/>
      <c r="H91" s="41"/>
      <c r="I91" s="147"/>
      <c r="J91" s="41"/>
      <c r="K91" s="41"/>
      <c r="L91" s="45"/>
      <c r="M91" s="214"/>
      <c r="N91" s="215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7" t="s">
        <v>931</v>
      </c>
      <c r="AU91" s="17" t="s">
        <v>85</v>
      </c>
    </row>
    <row r="92" s="2" customFormat="1" ht="24" customHeight="1">
      <c r="A92" s="39"/>
      <c r="B92" s="40"/>
      <c r="C92" s="216" t="s">
        <v>85</v>
      </c>
      <c r="D92" s="216" t="s">
        <v>627</v>
      </c>
      <c r="E92" s="217" t="s">
        <v>2499</v>
      </c>
      <c r="F92" s="218" t="s">
        <v>2500</v>
      </c>
      <c r="G92" s="219" t="s">
        <v>239</v>
      </c>
      <c r="H92" s="220">
        <v>40</v>
      </c>
      <c r="I92" s="221"/>
      <c r="J92" s="222">
        <f>ROUND(I92*H92,2)</f>
        <v>0</v>
      </c>
      <c r="K92" s="218" t="s">
        <v>1060</v>
      </c>
      <c r="L92" s="45"/>
      <c r="M92" s="225" t="s">
        <v>32</v>
      </c>
      <c r="N92" s="226" t="s">
        <v>47</v>
      </c>
      <c r="O92" s="227"/>
      <c r="P92" s="228">
        <f>O92*H92</f>
        <v>0</v>
      </c>
      <c r="Q92" s="228">
        <v>0</v>
      </c>
      <c r="R92" s="228">
        <f>Q92*H92</f>
        <v>0</v>
      </c>
      <c r="S92" s="228">
        <v>0</v>
      </c>
      <c r="T92" s="22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0" t="s">
        <v>220</v>
      </c>
      <c r="AT92" s="210" t="s">
        <v>627</v>
      </c>
      <c r="AU92" s="210" t="s">
        <v>85</v>
      </c>
      <c r="AY92" s="17" t="s">
        <v>206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7" t="s">
        <v>83</v>
      </c>
      <c r="BK92" s="211">
        <f>ROUND(I92*H92,2)</f>
        <v>0</v>
      </c>
      <c r="BL92" s="17" t="s">
        <v>220</v>
      </c>
      <c r="BM92" s="210" t="s">
        <v>2501</v>
      </c>
    </row>
    <row r="93" s="2" customFormat="1" ht="6.96" customHeight="1">
      <c r="A93" s="39"/>
      <c r="B93" s="60"/>
      <c r="C93" s="61"/>
      <c r="D93" s="61"/>
      <c r="E93" s="61"/>
      <c r="F93" s="61"/>
      <c r="G93" s="61"/>
      <c r="H93" s="61"/>
      <c r="I93" s="176"/>
      <c r="J93" s="61"/>
      <c r="K93" s="61"/>
      <c r="L93" s="45"/>
      <c r="M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</sheetData>
  <sheetProtection sheet="1" autoFilter="0" formatColumns="0" formatRows="0" objects="1" scenarios="1" spinCount="100000" saltValue="pNFaG3gsb6laf8gHMoROjYPFMpKOebkit0gou87dw+Ddr4gUHDI9j6124gFFa/iPK0r8pJBaVdLxhlnACcZo8A==" hashValue="P6xc9NMTv99rkU1YLPMhfhgqJCoN2j7K2zw1t8glu/fS/MwvgMmXe+LWvIsZ08j80Rq09fbsbq2i74jctj9iuA==" algorithmName="SHA-512" password="CC35"/>
  <autoFilter ref="C86:K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85</v>
      </c>
    </row>
    <row r="4" s="1" customFormat="1" ht="24.96" customHeight="1">
      <c r="B4" s="20"/>
      <c r="D4" s="143" t="s">
        <v>179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Oprava PZS v úseku Hněvčeves – Butoves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180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2397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182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2502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23</v>
      </c>
      <c r="G14" s="39"/>
      <c r="H14" s="39"/>
      <c r="I14" s="150" t="s">
        <v>24</v>
      </c>
      <c r="J14" s="151" t="str">
        <f>'Rekapitulace stavby'!AN8</f>
        <v>7. 10. 2019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tr">
        <f>IF('Rekapitulace stavby'!AN10="","",'Rekapitulace stavby'!AN10)</f>
        <v/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50" t="s">
        <v>34</v>
      </c>
      <c r="J17" s="134" t="str">
        <f>IF('Rekapitulace stavby'!AN11="","",'Rekapitulace stavby'!AN11)</f>
        <v/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35</v>
      </c>
      <c r="E19" s="39"/>
      <c r="F19" s="39"/>
      <c r="G19" s="39"/>
      <c r="H19" s="39"/>
      <c r="I19" s="150" t="s">
        <v>31</v>
      </c>
      <c r="J19" s="33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stavby'!E14</f>
        <v>Vyplň údaj</v>
      </c>
      <c r="F20" s="134"/>
      <c r="G20" s="134"/>
      <c r="H20" s="134"/>
      <c r="I20" s="150" t="s">
        <v>34</v>
      </c>
      <c r="J20" s="33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37</v>
      </c>
      <c r="E22" s="39"/>
      <c r="F22" s="39"/>
      <c r="G22" s="39"/>
      <c r="H22" s="39"/>
      <c r="I22" s="150" t="s">
        <v>31</v>
      </c>
      <c r="J22" s="134" t="str">
        <f>IF('Rekapitulace stavby'!AN16="","",'Rekapitulace stavby'!AN16)</f>
        <v/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50" t="s">
        <v>34</v>
      </c>
      <c r="J23" s="134" t="str">
        <f>IF('Rekapitulace stavby'!AN17="","",'Rekapitulace stavby'!AN17)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39</v>
      </c>
      <c r="E25" s="39"/>
      <c r="F25" s="39"/>
      <c r="G25" s="39"/>
      <c r="H25" s="39"/>
      <c r="I25" s="150" t="s">
        <v>31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50" t="s">
        <v>34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40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6.5" customHeight="1">
      <c r="A29" s="152"/>
      <c r="B29" s="153"/>
      <c r="C29" s="152"/>
      <c r="D29" s="152"/>
      <c r="E29" s="154" t="s">
        <v>41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42</v>
      </c>
      <c r="E32" s="39"/>
      <c r="F32" s="39"/>
      <c r="G32" s="39"/>
      <c r="H32" s="39"/>
      <c r="I32" s="147"/>
      <c r="J32" s="160">
        <f>ROUND(J86,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44</v>
      </c>
      <c r="G34" s="39"/>
      <c r="H34" s="39"/>
      <c r="I34" s="162" t="s">
        <v>43</v>
      </c>
      <c r="J34" s="161" t="s">
        <v>45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46</v>
      </c>
      <c r="E35" s="145" t="s">
        <v>47</v>
      </c>
      <c r="F35" s="164">
        <f>ROUND((SUM(BE86:BE133)),  2)</f>
        <v>0</v>
      </c>
      <c r="G35" s="39"/>
      <c r="H35" s="39"/>
      <c r="I35" s="165">
        <v>0.20999999999999999</v>
      </c>
      <c r="J35" s="164">
        <f>ROUND(((SUM(BE86:BE133))*I35),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48</v>
      </c>
      <c r="F36" s="164">
        <f>ROUND((SUM(BF86:BF133)),  2)</f>
        <v>0</v>
      </c>
      <c r="G36" s="39"/>
      <c r="H36" s="39"/>
      <c r="I36" s="165">
        <v>0.14999999999999999</v>
      </c>
      <c r="J36" s="164">
        <f>ROUND(((SUM(BF86:BF133))*I36),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49</v>
      </c>
      <c r="F37" s="164">
        <f>ROUND((SUM(BG86:BG133)),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50</v>
      </c>
      <c r="F38" s="164">
        <f>ROUND((SUM(BH86:BH133)),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51</v>
      </c>
      <c r="F39" s="164">
        <f>ROUND((SUM(BI86:BI133)),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184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Oprava PZS v úseku Hněvčeves – Butoves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180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2397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182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SO02 - Napájení PZS km 20,026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PZS 18,810; 20,026; 0,741; 2,226; 4,018 a 7,814</v>
      </c>
      <c r="G56" s="41"/>
      <c r="H56" s="41"/>
      <c r="I56" s="150" t="s">
        <v>24</v>
      </c>
      <c r="J56" s="73" t="str">
        <f>IF(J14="","",J14)</f>
        <v>7. 10. 2019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37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35</v>
      </c>
      <c r="D59" s="41"/>
      <c r="E59" s="41"/>
      <c r="F59" s="27" t="str">
        <f>IF(E20="","",E20)</f>
        <v>Vyplň údaj</v>
      </c>
      <c r="G59" s="41"/>
      <c r="H59" s="41"/>
      <c r="I59" s="150" t="s">
        <v>39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185</v>
      </c>
      <c r="D61" s="182"/>
      <c r="E61" s="182"/>
      <c r="F61" s="182"/>
      <c r="G61" s="182"/>
      <c r="H61" s="182"/>
      <c r="I61" s="183"/>
      <c r="J61" s="184" t="s">
        <v>186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74</v>
      </c>
      <c r="D63" s="41"/>
      <c r="E63" s="41"/>
      <c r="F63" s="41"/>
      <c r="G63" s="41"/>
      <c r="H63" s="41"/>
      <c r="I63" s="147"/>
      <c r="J63" s="103">
        <f>J86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187</v>
      </c>
    </row>
    <row r="64" hidden="1" s="10" customFormat="1" ht="24.96" customHeight="1">
      <c r="A64" s="10"/>
      <c r="B64" s="230"/>
      <c r="C64" s="231"/>
      <c r="D64" s="232" t="s">
        <v>2399</v>
      </c>
      <c r="E64" s="233"/>
      <c r="F64" s="233"/>
      <c r="G64" s="233"/>
      <c r="H64" s="233"/>
      <c r="I64" s="234"/>
      <c r="J64" s="235">
        <f>J87</f>
        <v>0</v>
      </c>
      <c r="K64" s="231"/>
      <c r="L64" s="23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147"/>
      <c r="J65" s="41"/>
      <c r="K65" s="41"/>
      <c r="L65" s="14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176"/>
      <c r="J66" s="61"/>
      <c r="K66" s="61"/>
      <c r="L66" s="14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/>
    <row r="68" hidden="1"/>
    <row r="69" hidden="1"/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179"/>
      <c r="J70" s="63"/>
      <c r="K70" s="63"/>
      <c r="L70" s="14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3" t="s">
        <v>188</v>
      </c>
      <c r="D71" s="41"/>
      <c r="E71" s="41"/>
      <c r="F71" s="41"/>
      <c r="G71" s="41"/>
      <c r="H71" s="41"/>
      <c r="I71" s="147"/>
      <c r="J71" s="41"/>
      <c r="K71" s="41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147"/>
      <c r="J72" s="41"/>
      <c r="K72" s="4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2" t="s">
        <v>16</v>
      </c>
      <c r="D73" s="41"/>
      <c r="E73" s="41"/>
      <c r="F73" s="41"/>
      <c r="G73" s="41"/>
      <c r="H73" s="41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80" t="str">
        <f>E7</f>
        <v>Oprava PZS v úseku Hněvčeves – Butoves</v>
      </c>
      <c r="F74" s="32"/>
      <c r="G74" s="32"/>
      <c r="H74" s="32"/>
      <c r="I74" s="147"/>
      <c r="J74" s="41"/>
      <c r="K74" s="41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1"/>
      <c r="C75" s="32" t="s">
        <v>180</v>
      </c>
      <c r="D75" s="22"/>
      <c r="E75" s="22"/>
      <c r="F75" s="22"/>
      <c r="G75" s="22"/>
      <c r="H75" s="22"/>
      <c r="I75" s="139"/>
      <c r="J75" s="22"/>
      <c r="K75" s="22"/>
      <c r="L75" s="20"/>
    </row>
    <row r="76" s="2" customFormat="1" ht="16.5" customHeight="1">
      <c r="A76" s="39"/>
      <c r="B76" s="40"/>
      <c r="C76" s="41"/>
      <c r="D76" s="41"/>
      <c r="E76" s="180" t="s">
        <v>2397</v>
      </c>
      <c r="F76" s="41"/>
      <c r="G76" s="41"/>
      <c r="H76" s="41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2" t="s">
        <v>182</v>
      </c>
      <c r="D77" s="41"/>
      <c r="E77" s="41"/>
      <c r="F77" s="41"/>
      <c r="G77" s="41"/>
      <c r="H77" s="41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SO02 - Napájení PZS km 20,026</v>
      </c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147"/>
      <c r="J79" s="41"/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2" t="s">
        <v>22</v>
      </c>
      <c r="D80" s="41"/>
      <c r="E80" s="41"/>
      <c r="F80" s="27" t="str">
        <f>F14</f>
        <v>PZS 18,810; 20,026; 0,741; 2,226; 4,018 a 7,814</v>
      </c>
      <c r="G80" s="41"/>
      <c r="H80" s="41"/>
      <c r="I80" s="150" t="s">
        <v>24</v>
      </c>
      <c r="J80" s="73" t="str">
        <f>IF(J14="","",J14)</f>
        <v>7. 10. 2019</v>
      </c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147"/>
      <c r="J81" s="41"/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2" t="s">
        <v>30</v>
      </c>
      <c r="D82" s="41"/>
      <c r="E82" s="41"/>
      <c r="F82" s="27" t="str">
        <f>E17</f>
        <v xml:space="preserve"> </v>
      </c>
      <c r="G82" s="41"/>
      <c r="H82" s="41"/>
      <c r="I82" s="150" t="s">
        <v>37</v>
      </c>
      <c r="J82" s="37" t="str">
        <f>E23</f>
        <v xml:space="preserve"> </v>
      </c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2" t="s">
        <v>35</v>
      </c>
      <c r="D83" s="41"/>
      <c r="E83" s="41"/>
      <c r="F83" s="27" t="str">
        <f>IF(E20="","",E20)</f>
        <v>Vyplň údaj</v>
      </c>
      <c r="G83" s="41"/>
      <c r="H83" s="41"/>
      <c r="I83" s="150" t="s">
        <v>39</v>
      </c>
      <c r="J83" s="37" t="str">
        <f>E26</f>
        <v xml:space="preserve"> </v>
      </c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147"/>
      <c r="J84" s="41"/>
      <c r="K84" s="41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9" customFormat="1" ht="29.28" customHeight="1">
      <c r="A85" s="186"/>
      <c r="B85" s="187"/>
      <c r="C85" s="188" t="s">
        <v>189</v>
      </c>
      <c r="D85" s="189" t="s">
        <v>61</v>
      </c>
      <c r="E85" s="189" t="s">
        <v>57</v>
      </c>
      <c r="F85" s="189" t="s">
        <v>58</v>
      </c>
      <c r="G85" s="189" t="s">
        <v>190</v>
      </c>
      <c r="H85" s="189" t="s">
        <v>191</v>
      </c>
      <c r="I85" s="190" t="s">
        <v>192</v>
      </c>
      <c r="J85" s="189" t="s">
        <v>186</v>
      </c>
      <c r="K85" s="191" t="s">
        <v>193</v>
      </c>
      <c r="L85" s="192"/>
      <c r="M85" s="93" t="s">
        <v>32</v>
      </c>
      <c r="N85" s="94" t="s">
        <v>46</v>
      </c>
      <c r="O85" s="94" t="s">
        <v>194</v>
      </c>
      <c r="P85" s="94" t="s">
        <v>195</v>
      </c>
      <c r="Q85" s="94" t="s">
        <v>196</v>
      </c>
      <c r="R85" s="94" t="s">
        <v>197</v>
      </c>
      <c r="S85" s="94" t="s">
        <v>198</v>
      </c>
      <c r="T85" s="95" t="s">
        <v>199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200</v>
      </c>
      <c r="D86" s="41"/>
      <c r="E86" s="41"/>
      <c r="F86" s="41"/>
      <c r="G86" s="41"/>
      <c r="H86" s="41"/>
      <c r="I86" s="147"/>
      <c r="J86" s="193">
        <f>BK86</f>
        <v>0</v>
      </c>
      <c r="K86" s="41"/>
      <c r="L86" s="45"/>
      <c r="M86" s="96"/>
      <c r="N86" s="194"/>
      <c r="O86" s="97"/>
      <c r="P86" s="195">
        <f>P87</f>
        <v>0</v>
      </c>
      <c r="Q86" s="97"/>
      <c r="R86" s="195">
        <f>R87</f>
        <v>0</v>
      </c>
      <c r="S86" s="97"/>
      <c r="T86" s="196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7" t="s">
        <v>75</v>
      </c>
      <c r="AU86" s="17" t="s">
        <v>187</v>
      </c>
      <c r="BK86" s="197">
        <f>BK87</f>
        <v>0</v>
      </c>
    </row>
    <row r="87" s="13" customFormat="1" ht="25.92" customHeight="1">
      <c r="A87" s="13"/>
      <c r="B87" s="259"/>
      <c r="C87" s="260"/>
      <c r="D87" s="261" t="s">
        <v>75</v>
      </c>
      <c r="E87" s="262" t="s">
        <v>2400</v>
      </c>
      <c r="F87" s="262" t="s">
        <v>2401</v>
      </c>
      <c r="G87" s="260"/>
      <c r="H87" s="260"/>
      <c r="I87" s="263"/>
      <c r="J87" s="264">
        <f>BK87</f>
        <v>0</v>
      </c>
      <c r="K87" s="260"/>
      <c r="L87" s="265"/>
      <c r="M87" s="266"/>
      <c r="N87" s="267"/>
      <c r="O87" s="267"/>
      <c r="P87" s="268">
        <f>SUM(P88:P133)</f>
        <v>0</v>
      </c>
      <c r="Q87" s="267"/>
      <c r="R87" s="268">
        <f>SUM(R88:R133)</f>
        <v>0</v>
      </c>
      <c r="S87" s="267"/>
      <c r="T87" s="269">
        <f>SUM(T88:T133)</f>
        <v>0</v>
      </c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R87" s="270" t="s">
        <v>220</v>
      </c>
      <c r="AT87" s="271" t="s">
        <v>75</v>
      </c>
      <c r="AU87" s="271" t="s">
        <v>76</v>
      </c>
      <c r="AY87" s="270" t="s">
        <v>206</v>
      </c>
      <c r="BK87" s="272">
        <f>SUM(BK88:BK133)</f>
        <v>0</v>
      </c>
    </row>
    <row r="88" s="2" customFormat="1" ht="24" customHeight="1">
      <c r="A88" s="39"/>
      <c r="B88" s="40"/>
      <c r="C88" s="198" t="s">
        <v>83</v>
      </c>
      <c r="D88" s="198" t="s">
        <v>201</v>
      </c>
      <c r="E88" s="199" t="s">
        <v>2402</v>
      </c>
      <c r="F88" s="200" t="s">
        <v>2403</v>
      </c>
      <c r="G88" s="201" t="s">
        <v>204</v>
      </c>
      <c r="H88" s="202">
        <v>1</v>
      </c>
      <c r="I88" s="203"/>
      <c r="J88" s="204">
        <f>ROUND(I88*H88,2)</f>
        <v>0</v>
      </c>
      <c r="K88" s="200" t="s">
        <v>212</v>
      </c>
      <c r="L88" s="205"/>
      <c r="M88" s="206" t="s">
        <v>32</v>
      </c>
      <c r="N88" s="207" t="s">
        <v>47</v>
      </c>
      <c r="O88" s="85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0" t="s">
        <v>205</v>
      </c>
      <c r="AT88" s="210" t="s">
        <v>201</v>
      </c>
      <c r="AU88" s="210" t="s">
        <v>83</v>
      </c>
      <c r="AY88" s="17" t="s">
        <v>206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7" t="s">
        <v>83</v>
      </c>
      <c r="BK88" s="211">
        <f>ROUND(I88*H88,2)</f>
        <v>0</v>
      </c>
      <c r="BL88" s="17" t="s">
        <v>205</v>
      </c>
      <c r="BM88" s="210" t="s">
        <v>2503</v>
      </c>
    </row>
    <row r="89" s="2" customFormat="1" ht="24" customHeight="1">
      <c r="A89" s="39"/>
      <c r="B89" s="40"/>
      <c r="C89" s="198" t="s">
        <v>85</v>
      </c>
      <c r="D89" s="198" t="s">
        <v>201</v>
      </c>
      <c r="E89" s="199" t="s">
        <v>2504</v>
      </c>
      <c r="F89" s="200" t="s">
        <v>2505</v>
      </c>
      <c r="G89" s="201" t="s">
        <v>204</v>
      </c>
      <c r="H89" s="202">
        <v>1</v>
      </c>
      <c r="I89" s="203"/>
      <c r="J89" s="204">
        <f>ROUND(I89*H89,2)</f>
        <v>0</v>
      </c>
      <c r="K89" s="200" t="s">
        <v>212</v>
      </c>
      <c r="L89" s="205"/>
      <c r="M89" s="206" t="s">
        <v>32</v>
      </c>
      <c r="N89" s="207" t="s">
        <v>47</v>
      </c>
      <c r="O89" s="85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9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0" t="s">
        <v>213</v>
      </c>
      <c r="AT89" s="210" t="s">
        <v>201</v>
      </c>
      <c r="AU89" s="210" t="s">
        <v>83</v>
      </c>
      <c r="AY89" s="17" t="s">
        <v>206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7" t="s">
        <v>83</v>
      </c>
      <c r="BK89" s="211">
        <f>ROUND(I89*H89,2)</f>
        <v>0</v>
      </c>
      <c r="BL89" s="17" t="s">
        <v>214</v>
      </c>
      <c r="BM89" s="210" t="s">
        <v>2506</v>
      </c>
    </row>
    <row r="90" s="2" customFormat="1" ht="24" customHeight="1">
      <c r="A90" s="39"/>
      <c r="B90" s="40"/>
      <c r="C90" s="198" t="s">
        <v>216</v>
      </c>
      <c r="D90" s="198" t="s">
        <v>201</v>
      </c>
      <c r="E90" s="199" t="s">
        <v>2507</v>
      </c>
      <c r="F90" s="200" t="s">
        <v>2508</v>
      </c>
      <c r="G90" s="201" t="s">
        <v>204</v>
      </c>
      <c r="H90" s="202">
        <v>1</v>
      </c>
      <c r="I90" s="203"/>
      <c r="J90" s="204">
        <f>ROUND(I90*H90,2)</f>
        <v>0</v>
      </c>
      <c r="K90" s="200" t="s">
        <v>212</v>
      </c>
      <c r="L90" s="205"/>
      <c r="M90" s="206" t="s">
        <v>32</v>
      </c>
      <c r="N90" s="207" t="s">
        <v>47</v>
      </c>
      <c r="O90" s="85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0" t="s">
        <v>205</v>
      </c>
      <c r="AT90" s="210" t="s">
        <v>201</v>
      </c>
      <c r="AU90" s="210" t="s">
        <v>83</v>
      </c>
      <c r="AY90" s="17" t="s">
        <v>206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7" t="s">
        <v>83</v>
      </c>
      <c r="BK90" s="211">
        <f>ROUND(I90*H90,2)</f>
        <v>0</v>
      </c>
      <c r="BL90" s="17" t="s">
        <v>205</v>
      </c>
      <c r="BM90" s="210" t="s">
        <v>2509</v>
      </c>
    </row>
    <row r="91" s="2" customFormat="1">
      <c r="A91" s="39"/>
      <c r="B91" s="40"/>
      <c r="C91" s="41"/>
      <c r="D91" s="212" t="s">
        <v>208</v>
      </c>
      <c r="E91" s="41"/>
      <c r="F91" s="213" t="s">
        <v>2510</v>
      </c>
      <c r="G91" s="41"/>
      <c r="H91" s="41"/>
      <c r="I91" s="147"/>
      <c r="J91" s="41"/>
      <c r="K91" s="41"/>
      <c r="L91" s="45"/>
      <c r="M91" s="214"/>
      <c r="N91" s="215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7" t="s">
        <v>208</v>
      </c>
      <c r="AU91" s="17" t="s">
        <v>83</v>
      </c>
    </row>
    <row r="92" s="2" customFormat="1" ht="24" customHeight="1">
      <c r="A92" s="39"/>
      <c r="B92" s="40"/>
      <c r="C92" s="198" t="s">
        <v>220</v>
      </c>
      <c r="D92" s="198" t="s">
        <v>201</v>
      </c>
      <c r="E92" s="199" t="s">
        <v>2511</v>
      </c>
      <c r="F92" s="200" t="s">
        <v>2512</v>
      </c>
      <c r="G92" s="201" t="s">
        <v>239</v>
      </c>
      <c r="H92" s="202">
        <v>25</v>
      </c>
      <c r="I92" s="203"/>
      <c r="J92" s="204">
        <f>ROUND(I92*H92,2)</f>
        <v>0</v>
      </c>
      <c r="K92" s="200" t="s">
        <v>212</v>
      </c>
      <c r="L92" s="205"/>
      <c r="M92" s="206" t="s">
        <v>32</v>
      </c>
      <c r="N92" s="207" t="s">
        <v>47</v>
      </c>
      <c r="O92" s="85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0" t="s">
        <v>213</v>
      </c>
      <c r="AT92" s="210" t="s">
        <v>201</v>
      </c>
      <c r="AU92" s="210" t="s">
        <v>83</v>
      </c>
      <c r="AY92" s="17" t="s">
        <v>206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7" t="s">
        <v>83</v>
      </c>
      <c r="BK92" s="211">
        <f>ROUND(I92*H92,2)</f>
        <v>0</v>
      </c>
      <c r="BL92" s="17" t="s">
        <v>214</v>
      </c>
      <c r="BM92" s="210" t="s">
        <v>2513</v>
      </c>
    </row>
    <row r="93" s="2" customFormat="1" ht="24" customHeight="1">
      <c r="A93" s="39"/>
      <c r="B93" s="40"/>
      <c r="C93" s="198" t="s">
        <v>224</v>
      </c>
      <c r="D93" s="198" t="s">
        <v>201</v>
      </c>
      <c r="E93" s="199" t="s">
        <v>2514</v>
      </c>
      <c r="F93" s="200" t="s">
        <v>2515</v>
      </c>
      <c r="G93" s="201" t="s">
        <v>239</v>
      </c>
      <c r="H93" s="202">
        <v>20</v>
      </c>
      <c r="I93" s="203"/>
      <c r="J93" s="204">
        <f>ROUND(I93*H93,2)</f>
        <v>0</v>
      </c>
      <c r="K93" s="200" t="s">
        <v>212</v>
      </c>
      <c r="L93" s="205"/>
      <c r="M93" s="206" t="s">
        <v>32</v>
      </c>
      <c r="N93" s="207" t="s">
        <v>47</v>
      </c>
      <c r="O93" s="85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0" t="s">
        <v>213</v>
      </c>
      <c r="AT93" s="210" t="s">
        <v>201</v>
      </c>
      <c r="AU93" s="210" t="s">
        <v>83</v>
      </c>
      <c r="AY93" s="17" t="s">
        <v>206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7" t="s">
        <v>83</v>
      </c>
      <c r="BK93" s="211">
        <f>ROUND(I93*H93,2)</f>
        <v>0</v>
      </c>
      <c r="BL93" s="17" t="s">
        <v>214</v>
      </c>
      <c r="BM93" s="210" t="s">
        <v>2516</v>
      </c>
    </row>
    <row r="94" s="2" customFormat="1" ht="24" customHeight="1">
      <c r="A94" s="39"/>
      <c r="B94" s="40"/>
      <c r="C94" s="198" t="s">
        <v>228</v>
      </c>
      <c r="D94" s="198" t="s">
        <v>201</v>
      </c>
      <c r="E94" s="199" t="s">
        <v>2405</v>
      </c>
      <c r="F94" s="200" t="s">
        <v>2406</v>
      </c>
      <c r="G94" s="201" t="s">
        <v>204</v>
      </c>
      <c r="H94" s="202">
        <v>1</v>
      </c>
      <c r="I94" s="203"/>
      <c r="J94" s="204">
        <f>ROUND(I94*H94,2)</f>
        <v>0</v>
      </c>
      <c r="K94" s="200" t="s">
        <v>212</v>
      </c>
      <c r="L94" s="205"/>
      <c r="M94" s="206" t="s">
        <v>32</v>
      </c>
      <c r="N94" s="207" t="s">
        <v>47</v>
      </c>
      <c r="O94" s="85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0" t="s">
        <v>205</v>
      </c>
      <c r="AT94" s="210" t="s">
        <v>201</v>
      </c>
      <c r="AU94" s="210" t="s">
        <v>83</v>
      </c>
      <c r="AY94" s="17" t="s">
        <v>206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7" t="s">
        <v>83</v>
      </c>
      <c r="BK94" s="211">
        <f>ROUND(I94*H94,2)</f>
        <v>0</v>
      </c>
      <c r="BL94" s="17" t="s">
        <v>205</v>
      </c>
      <c r="BM94" s="210" t="s">
        <v>2517</v>
      </c>
    </row>
    <row r="95" s="2" customFormat="1" ht="24" customHeight="1">
      <c r="A95" s="39"/>
      <c r="B95" s="40"/>
      <c r="C95" s="198" t="s">
        <v>232</v>
      </c>
      <c r="D95" s="198" t="s">
        <v>201</v>
      </c>
      <c r="E95" s="199" t="s">
        <v>2408</v>
      </c>
      <c r="F95" s="200" t="s">
        <v>2409</v>
      </c>
      <c r="G95" s="201" t="s">
        <v>204</v>
      </c>
      <c r="H95" s="202">
        <v>4</v>
      </c>
      <c r="I95" s="203"/>
      <c r="J95" s="204">
        <f>ROUND(I95*H95,2)</f>
        <v>0</v>
      </c>
      <c r="K95" s="200" t="s">
        <v>212</v>
      </c>
      <c r="L95" s="205"/>
      <c r="M95" s="206" t="s">
        <v>32</v>
      </c>
      <c r="N95" s="207" t="s">
        <v>47</v>
      </c>
      <c r="O95" s="85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0" t="s">
        <v>213</v>
      </c>
      <c r="AT95" s="210" t="s">
        <v>201</v>
      </c>
      <c r="AU95" s="210" t="s">
        <v>83</v>
      </c>
      <c r="AY95" s="17" t="s">
        <v>206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7" t="s">
        <v>83</v>
      </c>
      <c r="BK95" s="211">
        <f>ROUND(I95*H95,2)</f>
        <v>0</v>
      </c>
      <c r="BL95" s="17" t="s">
        <v>214</v>
      </c>
      <c r="BM95" s="210" t="s">
        <v>2518</v>
      </c>
    </row>
    <row r="96" s="2" customFormat="1" ht="24" customHeight="1">
      <c r="A96" s="39"/>
      <c r="B96" s="40"/>
      <c r="C96" s="198" t="s">
        <v>236</v>
      </c>
      <c r="D96" s="198" t="s">
        <v>201</v>
      </c>
      <c r="E96" s="199" t="s">
        <v>2411</v>
      </c>
      <c r="F96" s="200" t="s">
        <v>2412</v>
      </c>
      <c r="G96" s="201" t="s">
        <v>204</v>
      </c>
      <c r="H96" s="202">
        <v>1</v>
      </c>
      <c r="I96" s="203"/>
      <c r="J96" s="204">
        <f>ROUND(I96*H96,2)</f>
        <v>0</v>
      </c>
      <c r="K96" s="200" t="s">
        <v>212</v>
      </c>
      <c r="L96" s="205"/>
      <c r="M96" s="206" t="s">
        <v>32</v>
      </c>
      <c r="N96" s="207" t="s">
        <v>47</v>
      </c>
      <c r="O96" s="85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0" t="s">
        <v>213</v>
      </c>
      <c r="AT96" s="210" t="s">
        <v>201</v>
      </c>
      <c r="AU96" s="210" t="s">
        <v>83</v>
      </c>
      <c r="AY96" s="17" t="s">
        <v>206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7" t="s">
        <v>83</v>
      </c>
      <c r="BK96" s="211">
        <f>ROUND(I96*H96,2)</f>
        <v>0</v>
      </c>
      <c r="BL96" s="17" t="s">
        <v>214</v>
      </c>
      <c r="BM96" s="210" t="s">
        <v>2519</v>
      </c>
    </row>
    <row r="97" s="2" customFormat="1">
      <c r="A97" s="39"/>
      <c r="B97" s="40"/>
      <c r="C97" s="41"/>
      <c r="D97" s="212" t="s">
        <v>208</v>
      </c>
      <c r="E97" s="41"/>
      <c r="F97" s="213" t="s">
        <v>2414</v>
      </c>
      <c r="G97" s="41"/>
      <c r="H97" s="41"/>
      <c r="I97" s="147"/>
      <c r="J97" s="41"/>
      <c r="K97" s="41"/>
      <c r="L97" s="45"/>
      <c r="M97" s="214"/>
      <c r="N97" s="215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7" t="s">
        <v>208</v>
      </c>
      <c r="AU97" s="17" t="s">
        <v>83</v>
      </c>
    </row>
    <row r="98" s="2" customFormat="1" ht="24" customHeight="1">
      <c r="A98" s="39"/>
      <c r="B98" s="40"/>
      <c r="C98" s="198" t="s">
        <v>241</v>
      </c>
      <c r="D98" s="198" t="s">
        <v>201</v>
      </c>
      <c r="E98" s="199" t="s">
        <v>2415</v>
      </c>
      <c r="F98" s="200" t="s">
        <v>2416</v>
      </c>
      <c r="G98" s="201" t="s">
        <v>204</v>
      </c>
      <c r="H98" s="202">
        <v>1</v>
      </c>
      <c r="I98" s="203"/>
      <c r="J98" s="204">
        <f>ROUND(I98*H98,2)</f>
        <v>0</v>
      </c>
      <c r="K98" s="200" t="s">
        <v>212</v>
      </c>
      <c r="L98" s="205"/>
      <c r="M98" s="206" t="s">
        <v>32</v>
      </c>
      <c r="N98" s="207" t="s">
        <v>47</v>
      </c>
      <c r="O98" s="85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0" t="s">
        <v>213</v>
      </c>
      <c r="AT98" s="210" t="s">
        <v>201</v>
      </c>
      <c r="AU98" s="210" t="s">
        <v>83</v>
      </c>
      <c r="AY98" s="17" t="s">
        <v>206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7" t="s">
        <v>83</v>
      </c>
      <c r="BK98" s="211">
        <f>ROUND(I98*H98,2)</f>
        <v>0</v>
      </c>
      <c r="BL98" s="17" t="s">
        <v>214</v>
      </c>
      <c r="BM98" s="210" t="s">
        <v>2520</v>
      </c>
    </row>
    <row r="99" s="2" customFormat="1">
      <c r="A99" s="39"/>
      <c r="B99" s="40"/>
      <c r="C99" s="41"/>
      <c r="D99" s="212" t="s">
        <v>208</v>
      </c>
      <c r="E99" s="41"/>
      <c r="F99" s="213" t="s">
        <v>2418</v>
      </c>
      <c r="G99" s="41"/>
      <c r="H99" s="41"/>
      <c r="I99" s="147"/>
      <c r="J99" s="41"/>
      <c r="K99" s="41"/>
      <c r="L99" s="45"/>
      <c r="M99" s="214"/>
      <c r="N99" s="215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7" t="s">
        <v>208</v>
      </c>
      <c r="AU99" s="17" t="s">
        <v>83</v>
      </c>
    </row>
    <row r="100" s="2" customFormat="1" ht="24" customHeight="1">
      <c r="A100" s="39"/>
      <c r="B100" s="40"/>
      <c r="C100" s="198" t="s">
        <v>245</v>
      </c>
      <c r="D100" s="198" t="s">
        <v>201</v>
      </c>
      <c r="E100" s="199" t="s">
        <v>2419</v>
      </c>
      <c r="F100" s="200" t="s">
        <v>2420</v>
      </c>
      <c r="G100" s="201" t="s">
        <v>239</v>
      </c>
      <c r="H100" s="202">
        <v>10</v>
      </c>
      <c r="I100" s="203"/>
      <c r="J100" s="204">
        <f>ROUND(I100*H100,2)</f>
        <v>0</v>
      </c>
      <c r="K100" s="200" t="s">
        <v>212</v>
      </c>
      <c r="L100" s="205"/>
      <c r="M100" s="206" t="s">
        <v>32</v>
      </c>
      <c r="N100" s="207" t="s">
        <v>47</v>
      </c>
      <c r="O100" s="85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0" t="s">
        <v>213</v>
      </c>
      <c r="AT100" s="210" t="s">
        <v>201</v>
      </c>
      <c r="AU100" s="210" t="s">
        <v>83</v>
      </c>
      <c r="AY100" s="17" t="s">
        <v>206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7" t="s">
        <v>83</v>
      </c>
      <c r="BK100" s="211">
        <f>ROUND(I100*H100,2)</f>
        <v>0</v>
      </c>
      <c r="BL100" s="17" t="s">
        <v>214</v>
      </c>
      <c r="BM100" s="210" t="s">
        <v>2521</v>
      </c>
    </row>
    <row r="101" s="2" customFormat="1" ht="24" customHeight="1">
      <c r="A101" s="39"/>
      <c r="B101" s="40"/>
      <c r="C101" s="198" t="s">
        <v>249</v>
      </c>
      <c r="D101" s="198" t="s">
        <v>201</v>
      </c>
      <c r="E101" s="199" t="s">
        <v>292</v>
      </c>
      <c r="F101" s="200" t="s">
        <v>293</v>
      </c>
      <c r="G101" s="201" t="s">
        <v>239</v>
      </c>
      <c r="H101" s="202">
        <v>10</v>
      </c>
      <c r="I101" s="203"/>
      <c r="J101" s="204">
        <f>ROUND(I101*H101,2)</f>
        <v>0</v>
      </c>
      <c r="K101" s="200" t="s">
        <v>212</v>
      </c>
      <c r="L101" s="205"/>
      <c r="M101" s="206" t="s">
        <v>32</v>
      </c>
      <c r="N101" s="207" t="s">
        <v>47</v>
      </c>
      <c r="O101" s="85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0" t="s">
        <v>213</v>
      </c>
      <c r="AT101" s="210" t="s">
        <v>201</v>
      </c>
      <c r="AU101" s="210" t="s">
        <v>83</v>
      </c>
      <c r="AY101" s="17" t="s">
        <v>206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7" t="s">
        <v>83</v>
      </c>
      <c r="BK101" s="211">
        <f>ROUND(I101*H101,2)</f>
        <v>0</v>
      </c>
      <c r="BL101" s="17" t="s">
        <v>214</v>
      </c>
      <c r="BM101" s="210" t="s">
        <v>2522</v>
      </c>
    </row>
    <row r="102" s="2" customFormat="1" ht="24" customHeight="1">
      <c r="A102" s="39"/>
      <c r="B102" s="40"/>
      <c r="C102" s="198" t="s">
        <v>253</v>
      </c>
      <c r="D102" s="198" t="s">
        <v>201</v>
      </c>
      <c r="E102" s="199" t="s">
        <v>388</v>
      </c>
      <c r="F102" s="200" t="s">
        <v>389</v>
      </c>
      <c r="G102" s="201" t="s">
        <v>239</v>
      </c>
      <c r="H102" s="202">
        <v>10</v>
      </c>
      <c r="I102" s="203"/>
      <c r="J102" s="204">
        <f>ROUND(I102*H102,2)</f>
        <v>0</v>
      </c>
      <c r="K102" s="200" t="s">
        <v>212</v>
      </c>
      <c r="L102" s="205"/>
      <c r="M102" s="206" t="s">
        <v>32</v>
      </c>
      <c r="N102" s="207" t="s">
        <v>47</v>
      </c>
      <c r="O102" s="85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0" t="s">
        <v>213</v>
      </c>
      <c r="AT102" s="210" t="s">
        <v>201</v>
      </c>
      <c r="AU102" s="210" t="s">
        <v>83</v>
      </c>
      <c r="AY102" s="17" t="s">
        <v>206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7" t="s">
        <v>83</v>
      </c>
      <c r="BK102" s="211">
        <f>ROUND(I102*H102,2)</f>
        <v>0</v>
      </c>
      <c r="BL102" s="17" t="s">
        <v>214</v>
      </c>
      <c r="BM102" s="210" t="s">
        <v>2523</v>
      </c>
    </row>
    <row r="103" s="2" customFormat="1" ht="24" customHeight="1">
      <c r="A103" s="39"/>
      <c r="B103" s="40"/>
      <c r="C103" s="198" t="s">
        <v>257</v>
      </c>
      <c r="D103" s="198" t="s">
        <v>201</v>
      </c>
      <c r="E103" s="199" t="s">
        <v>2424</v>
      </c>
      <c r="F103" s="200" t="s">
        <v>2425</v>
      </c>
      <c r="G103" s="201" t="s">
        <v>204</v>
      </c>
      <c r="H103" s="202">
        <v>1</v>
      </c>
      <c r="I103" s="203"/>
      <c r="J103" s="204">
        <f>ROUND(I103*H103,2)</f>
        <v>0</v>
      </c>
      <c r="K103" s="200" t="s">
        <v>212</v>
      </c>
      <c r="L103" s="205"/>
      <c r="M103" s="206" t="s">
        <v>32</v>
      </c>
      <c r="N103" s="207" t="s">
        <v>47</v>
      </c>
      <c r="O103" s="85"/>
      <c r="P103" s="208">
        <f>O103*H103</f>
        <v>0</v>
      </c>
      <c r="Q103" s="208">
        <v>0</v>
      </c>
      <c r="R103" s="208">
        <f>Q103*H103</f>
        <v>0</v>
      </c>
      <c r="S103" s="208">
        <v>0</v>
      </c>
      <c r="T103" s="20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0" t="s">
        <v>213</v>
      </c>
      <c r="AT103" s="210" t="s">
        <v>201</v>
      </c>
      <c r="AU103" s="210" t="s">
        <v>83</v>
      </c>
      <c r="AY103" s="17" t="s">
        <v>206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7" t="s">
        <v>83</v>
      </c>
      <c r="BK103" s="211">
        <f>ROUND(I103*H103,2)</f>
        <v>0</v>
      </c>
      <c r="BL103" s="17" t="s">
        <v>214</v>
      </c>
      <c r="BM103" s="210" t="s">
        <v>2524</v>
      </c>
    </row>
    <row r="104" s="2" customFormat="1" ht="24" customHeight="1">
      <c r="A104" s="39"/>
      <c r="B104" s="40"/>
      <c r="C104" s="198" t="s">
        <v>261</v>
      </c>
      <c r="D104" s="198" t="s">
        <v>201</v>
      </c>
      <c r="E104" s="199" t="s">
        <v>2427</v>
      </c>
      <c r="F104" s="200" t="s">
        <v>2428</v>
      </c>
      <c r="G104" s="201" t="s">
        <v>204</v>
      </c>
      <c r="H104" s="202">
        <v>1</v>
      </c>
      <c r="I104" s="203"/>
      <c r="J104" s="204">
        <f>ROUND(I104*H104,2)</f>
        <v>0</v>
      </c>
      <c r="K104" s="200" t="s">
        <v>212</v>
      </c>
      <c r="L104" s="205"/>
      <c r="M104" s="206" t="s">
        <v>32</v>
      </c>
      <c r="N104" s="207" t="s">
        <v>47</v>
      </c>
      <c r="O104" s="85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0" t="s">
        <v>213</v>
      </c>
      <c r="AT104" s="210" t="s">
        <v>201</v>
      </c>
      <c r="AU104" s="210" t="s">
        <v>83</v>
      </c>
      <c r="AY104" s="17" t="s">
        <v>206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7" t="s">
        <v>83</v>
      </c>
      <c r="BK104" s="211">
        <f>ROUND(I104*H104,2)</f>
        <v>0</v>
      </c>
      <c r="BL104" s="17" t="s">
        <v>214</v>
      </c>
      <c r="BM104" s="210" t="s">
        <v>2525</v>
      </c>
    </row>
    <row r="105" s="2" customFormat="1" ht="24" customHeight="1">
      <c r="A105" s="39"/>
      <c r="B105" s="40"/>
      <c r="C105" s="198" t="s">
        <v>8</v>
      </c>
      <c r="D105" s="198" t="s">
        <v>201</v>
      </c>
      <c r="E105" s="199" t="s">
        <v>2430</v>
      </c>
      <c r="F105" s="200" t="s">
        <v>2431</v>
      </c>
      <c r="G105" s="201" t="s">
        <v>204</v>
      </c>
      <c r="H105" s="202">
        <v>1</v>
      </c>
      <c r="I105" s="203"/>
      <c r="J105" s="204">
        <f>ROUND(I105*H105,2)</f>
        <v>0</v>
      </c>
      <c r="K105" s="200" t="s">
        <v>212</v>
      </c>
      <c r="L105" s="205"/>
      <c r="M105" s="206" t="s">
        <v>32</v>
      </c>
      <c r="N105" s="207" t="s">
        <v>47</v>
      </c>
      <c r="O105" s="85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0" t="s">
        <v>213</v>
      </c>
      <c r="AT105" s="210" t="s">
        <v>201</v>
      </c>
      <c r="AU105" s="210" t="s">
        <v>83</v>
      </c>
      <c r="AY105" s="17" t="s">
        <v>206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7" t="s">
        <v>83</v>
      </c>
      <c r="BK105" s="211">
        <f>ROUND(I105*H105,2)</f>
        <v>0</v>
      </c>
      <c r="BL105" s="17" t="s">
        <v>214</v>
      </c>
      <c r="BM105" s="210" t="s">
        <v>2526</v>
      </c>
    </row>
    <row r="106" s="2" customFormat="1" ht="24" customHeight="1">
      <c r="A106" s="39"/>
      <c r="B106" s="40"/>
      <c r="C106" s="198" t="s">
        <v>268</v>
      </c>
      <c r="D106" s="198" t="s">
        <v>201</v>
      </c>
      <c r="E106" s="199" t="s">
        <v>2433</v>
      </c>
      <c r="F106" s="200" t="s">
        <v>2434</v>
      </c>
      <c r="G106" s="201" t="s">
        <v>239</v>
      </c>
      <c r="H106" s="202">
        <v>50</v>
      </c>
      <c r="I106" s="203"/>
      <c r="J106" s="204">
        <f>ROUND(I106*H106,2)</f>
        <v>0</v>
      </c>
      <c r="K106" s="200" t="s">
        <v>212</v>
      </c>
      <c r="L106" s="205"/>
      <c r="M106" s="206" t="s">
        <v>32</v>
      </c>
      <c r="N106" s="207" t="s">
        <v>47</v>
      </c>
      <c r="O106" s="85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0" t="s">
        <v>213</v>
      </c>
      <c r="AT106" s="210" t="s">
        <v>201</v>
      </c>
      <c r="AU106" s="210" t="s">
        <v>83</v>
      </c>
      <c r="AY106" s="17" t="s">
        <v>206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7" t="s">
        <v>83</v>
      </c>
      <c r="BK106" s="211">
        <f>ROUND(I106*H106,2)</f>
        <v>0</v>
      </c>
      <c r="BL106" s="17" t="s">
        <v>214</v>
      </c>
      <c r="BM106" s="210" t="s">
        <v>2527</v>
      </c>
    </row>
    <row r="107" s="2" customFormat="1" ht="24" customHeight="1">
      <c r="A107" s="39"/>
      <c r="B107" s="40"/>
      <c r="C107" s="198" t="s">
        <v>272</v>
      </c>
      <c r="D107" s="198" t="s">
        <v>201</v>
      </c>
      <c r="E107" s="199" t="s">
        <v>615</v>
      </c>
      <c r="F107" s="200" t="s">
        <v>616</v>
      </c>
      <c r="G107" s="201" t="s">
        <v>204</v>
      </c>
      <c r="H107" s="202">
        <v>4</v>
      </c>
      <c r="I107" s="203"/>
      <c r="J107" s="204">
        <f>ROUND(I107*H107,2)</f>
        <v>0</v>
      </c>
      <c r="K107" s="200" t="s">
        <v>212</v>
      </c>
      <c r="L107" s="205"/>
      <c r="M107" s="206" t="s">
        <v>32</v>
      </c>
      <c r="N107" s="207" t="s">
        <v>47</v>
      </c>
      <c r="O107" s="85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0" t="s">
        <v>213</v>
      </c>
      <c r="AT107" s="210" t="s">
        <v>201</v>
      </c>
      <c r="AU107" s="210" t="s">
        <v>83</v>
      </c>
      <c r="AY107" s="17" t="s">
        <v>206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7" t="s">
        <v>83</v>
      </c>
      <c r="BK107" s="211">
        <f>ROUND(I107*H107,2)</f>
        <v>0</v>
      </c>
      <c r="BL107" s="17" t="s">
        <v>214</v>
      </c>
      <c r="BM107" s="210" t="s">
        <v>2528</v>
      </c>
    </row>
    <row r="108" s="2" customFormat="1" ht="24" customHeight="1">
      <c r="A108" s="39"/>
      <c r="B108" s="40"/>
      <c r="C108" s="198" t="s">
        <v>276</v>
      </c>
      <c r="D108" s="198" t="s">
        <v>201</v>
      </c>
      <c r="E108" s="199" t="s">
        <v>2437</v>
      </c>
      <c r="F108" s="200" t="s">
        <v>2438</v>
      </c>
      <c r="G108" s="201" t="s">
        <v>239</v>
      </c>
      <c r="H108" s="202">
        <v>50</v>
      </c>
      <c r="I108" s="203"/>
      <c r="J108" s="204">
        <f>ROUND(I108*H108,2)</f>
        <v>0</v>
      </c>
      <c r="K108" s="200" t="s">
        <v>212</v>
      </c>
      <c r="L108" s="205"/>
      <c r="M108" s="206" t="s">
        <v>32</v>
      </c>
      <c r="N108" s="207" t="s">
        <v>47</v>
      </c>
      <c r="O108" s="85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0" t="s">
        <v>213</v>
      </c>
      <c r="AT108" s="210" t="s">
        <v>201</v>
      </c>
      <c r="AU108" s="210" t="s">
        <v>83</v>
      </c>
      <c r="AY108" s="17" t="s">
        <v>206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7" t="s">
        <v>83</v>
      </c>
      <c r="BK108" s="211">
        <f>ROUND(I108*H108,2)</f>
        <v>0</v>
      </c>
      <c r="BL108" s="17" t="s">
        <v>214</v>
      </c>
      <c r="BM108" s="210" t="s">
        <v>2529</v>
      </c>
    </row>
    <row r="109" s="2" customFormat="1" ht="24" customHeight="1">
      <c r="A109" s="39"/>
      <c r="B109" s="40"/>
      <c r="C109" s="198" t="s">
        <v>280</v>
      </c>
      <c r="D109" s="198" t="s">
        <v>201</v>
      </c>
      <c r="E109" s="199" t="s">
        <v>2440</v>
      </c>
      <c r="F109" s="200" t="s">
        <v>2441</v>
      </c>
      <c r="G109" s="201" t="s">
        <v>204</v>
      </c>
      <c r="H109" s="202">
        <v>25</v>
      </c>
      <c r="I109" s="203"/>
      <c r="J109" s="204">
        <f>ROUND(I109*H109,2)</f>
        <v>0</v>
      </c>
      <c r="K109" s="200" t="s">
        <v>212</v>
      </c>
      <c r="L109" s="205"/>
      <c r="M109" s="206" t="s">
        <v>32</v>
      </c>
      <c r="N109" s="207" t="s">
        <v>47</v>
      </c>
      <c r="O109" s="85"/>
      <c r="P109" s="208">
        <f>O109*H109</f>
        <v>0</v>
      </c>
      <c r="Q109" s="208">
        <v>0</v>
      </c>
      <c r="R109" s="208">
        <f>Q109*H109</f>
        <v>0</v>
      </c>
      <c r="S109" s="208">
        <v>0</v>
      </c>
      <c r="T109" s="20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0" t="s">
        <v>213</v>
      </c>
      <c r="AT109" s="210" t="s">
        <v>201</v>
      </c>
      <c r="AU109" s="210" t="s">
        <v>83</v>
      </c>
      <c r="AY109" s="17" t="s">
        <v>206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7" t="s">
        <v>83</v>
      </c>
      <c r="BK109" s="211">
        <f>ROUND(I109*H109,2)</f>
        <v>0</v>
      </c>
      <c r="BL109" s="17" t="s">
        <v>214</v>
      </c>
      <c r="BM109" s="210" t="s">
        <v>2530</v>
      </c>
    </row>
    <row r="110" s="2" customFormat="1" ht="36" customHeight="1">
      <c r="A110" s="39"/>
      <c r="B110" s="40"/>
      <c r="C110" s="216" t="s">
        <v>284</v>
      </c>
      <c r="D110" s="216" t="s">
        <v>627</v>
      </c>
      <c r="E110" s="217" t="s">
        <v>2443</v>
      </c>
      <c r="F110" s="218" t="s">
        <v>2444</v>
      </c>
      <c r="G110" s="219" t="s">
        <v>239</v>
      </c>
      <c r="H110" s="220">
        <v>50</v>
      </c>
      <c r="I110" s="221"/>
      <c r="J110" s="222">
        <f>ROUND(I110*H110,2)</f>
        <v>0</v>
      </c>
      <c r="K110" s="218" t="s">
        <v>212</v>
      </c>
      <c r="L110" s="45"/>
      <c r="M110" s="223" t="s">
        <v>32</v>
      </c>
      <c r="N110" s="224" t="s">
        <v>47</v>
      </c>
      <c r="O110" s="85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0" t="s">
        <v>220</v>
      </c>
      <c r="AT110" s="210" t="s">
        <v>627</v>
      </c>
      <c r="AU110" s="210" t="s">
        <v>83</v>
      </c>
      <c r="AY110" s="17" t="s">
        <v>206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7" t="s">
        <v>83</v>
      </c>
      <c r="BK110" s="211">
        <f>ROUND(I110*H110,2)</f>
        <v>0</v>
      </c>
      <c r="BL110" s="17" t="s">
        <v>220</v>
      </c>
      <c r="BM110" s="210" t="s">
        <v>2531</v>
      </c>
    </row>
    <row r="111" s="2" customFormat="1" ht="24" customHeight="1">
      <c r="A111" s="39"/>
      <c r="B111" s="40"/>
      <c r="C111" s="216" t="s">
        <v>7</v>
      </c>
      <c r="D111" s="216" t="s">
        <v>627</v>
      </c>
      <c r="E111" s="217" t="s">
        <v>744</v>
      </c>
      <c r="F111" s="218" t="s">
        <v>745</v>
      </c>
      <c r="G111" s="219" t="s">
        <v>204</v>
      </c>
      <c r="H111" s="220">
        <v>4</v>
      </c>
      <c r="I111" s="221"/>
      <c r="J111" s="222">
        <f>ROUND(I111*H111,2)</f>
        <v>0</v>
      </c>
      <c r="K111" s="218" t="s">
        <v>212</v>
      </c>
      <c r="L111" s="45"/>
      <c r="M111" s="223" t="s">
        <v>32</v>
      </c>
      <c r="N111" s="224" t="s">
        <v>47</v>
      </c>
      <c r="O111" s="85"/>
      <c r="P111" s="208">
        <f>O111*H111</f>
        <v>0</v>
      </c>
      <c r="Q111" s="208">
        <v>0</v>
      </c>
      <c r="R111" s="208">
        <f>Q111*H111</f>
        <v>0</v>
      </c>
      <c r="S111" s="208">
        <v>0</v>
      </c>
      <c r="T111" s="20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0" t="s">
        <v>220</v>
      </c>
      <c r="AT111" s="210" t="s">
        <v>627</v>
      </c>
      <c r="AU111" s="210" t="s">
        <v>83</v>
      </c>
      <c r="AY111" s="17" t="s">
        <v>206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7" t="s">
        <v>83</v>
      </c>
      <c r="BK111" s="211">
        <f>ROUND(I111*H111,2)</f>
        <v>0</v>
      </c>
      <c r="BL111" s="17" t="s">
        <v>220</v>
      </c>
      <c r="BM111" s="210" t="s">
        <v>2532</v>
      </c>
    </row>
    <row r="112" s="2" customFormat="1" ht="24" customHeight="1">
      <c r="A112" s="39"/>
      <c r="B112" s="40"/>
      <c r="C112" s="216" t="s">
        <v>291</v>
      </c>
      <c r="D112" s="216" t="s">
        <v>627</v>
      </c>
      <c r="E112" s="217" t="s">
        <v>656</v>
      </c>
      <c r="F112" s="218" t="s">
        <v>657</v>
      </c>
      <c r="G112" s="219" t="s">
        <v>239</v>
      </c>
      <c r="H112" s="220">
        <v>10</v>
      </c>
      <c r="I112" s="221"/>
      <c r="J112" s="222">
        <f>ROUND(I112*H112,2)</f>
        <v>0</v>
      </c>
      <c r="K112" s="218" t="s">
        <v>212</v>
      </c>
      <c r="L112" s="45"/>
      <c r="M112" s="223" t="s">
        <v>32</v>
      </c>
      <c r="N112" s="224" t="s">
        <v>47</v>
      </c>
      <c r="O112" s="85"/>
      <c r="P112" s="208">
        <f>O112*H112</f>
        <v>0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0" t="s">
        <v>220</v>
      </c>
      <c r="AT112" s="210" t="s">
        <v>627</v>
      </c>
      <c r="AU112" s="210" t="s">
        <v>83</v>
      </c>
      <c r="AY112" s="17" t="s">
        <v>206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7" t="s">
        <v>83</v>
      </c>
      <c r="BK112" s="211">
        <f>ROUND(I112*H112,2)</f>
        <v>0</v>
      </c>
      <c r="BL112" s="17" t="s">
        <v>220</v>
      </c>
      <c r="BM112" s="210" t="s">
        <v>2533</v>
      </c>
    </row>
    <row r="113" s="2" customFormat="1" ht="24" customHeight="1">
      <c r="A113" s="39"/>
      <c r="B113" s="40"/>
      <c r="C113" s="216" t="s">
        <v>295</v>
      </c>
      <c r="D113" s="216" t="s">
        <v>627</v>
      </c>
      <c r="E113" s="217" t="s">
        <v>660</v>
      </c>
      <c r="F113" s="218" t="s">
        <v>661</v>
      </c>
      <c r="G113" s="219" t="s">
        <v>239</v>
      </c>
      <c r="H113" s="220">
        <v>20</v>
      </c>
      <c r="I113" s="221"/>
      <c r="J113" s="222">
        <f>ROUND(I113*H113,2)</f>
        <v>0</v>
      </c>
      <c r="K113" s="218" t="s">
        <v>212</v>
      </c>
      <c r="L113" s="45"/>
      <c r="M113" s="223" t="s">
        <v>32</v>
      </c>
      <c r="N113" s="224" t="s">
        <v>47</v>
      </c>
      <c r="O113" s="85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0" t="s">
        <v>220</v>
      </c>
      <c r="AT113" s="210" t="s">
        <v>627</v>
      </c>
      <c r="AU113" s="210" t="s">
        <v>83</v>
      </c>
      <c r="AY113" s="17" t="s">
        <v>206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7" t="s">
        <v>83</v>
      </c>
      <c r="BK113" s="211">
        <f>ROUND(I113*H113,2)</f>
        <v>0</v>
      </c>
      <c r="BL113" s="17" t="s">
        <v>220</v>
      </c>
      <c r="BM113" s="210" t="s">
        <v>2534</v>
      </c>
    </row>
    <row r="114" s="2" customFormat="1" ht="24" customHeight="1">
      <c r="A114" s="39"/>
      <c r="B114" s="40"/>
      <c r="C114" s="216" t="s">
        <v>299</v>
      </c>
      <c r="D114" s="216" t="s">
        <v>627</v>
      </c>
      <c r="E114" s="217" t="s">
        <v>2535</v>
      </c>
      <c r="F114" s="218" t="s">
        <v>2536</v>
      </c>
      <c r="G114" s="219" t="s">
        <v>239</v>
      </c>
      <c r="H114" s="220">
        <v>20</v>
      </c>
      <c r="I114" s="221"/>
      <c r="J114" s="222">
        <f>ROUND(I114*H114,2)</f>
        <v>0</v>
      </c>
      <c r="K114" s="218" t="s">
        <v>212</v>
      </c>
      <c r="L114" s="45"/>
      <c r="M114" s="223" t="s">
        <v>32</v>
      </c>
      <c r="N114" s="224" t="s">
        <v>47</v>
      </c>
      <c r="O114" s="85"/>
      <c r="P114" s="208">
        <f>O114*H114</f>
        <v>0</v>
      </c>
      <c r="Q114" s="208">
        <v>0</v>
      </c>
      <c r="R114" s="208">
        <f>Q114*H114</f>
        <v>0</v>
      </c>
      <c r="S114" s="208">
        <v>0</v>
      </c>
      <c r="T114" s="20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0" t="s">
        <v>220</v>
      </c>
      <c r="AT114" s="210" t="s">
        <v>627</v>
      </c>
      <c r="AU114" s="210" t="s">
        <v>83</v>
      </c>
      <c r="AY114" s="17" t="s">
        <v>206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7" t="s">
        <v>83</v>
      </c>
      <c r="BK114" s="211">
        <f>ROUND(I114*H114,2)</f>
        <v>0</v>
      </c>
      <c r="BL114" s="17" t="s">
        <v>220</v>
      </c>
      <c r="BM114" s="210" t="s">
        <v>2537</v>
      </c>
    </row>
    <row r="115" s="2" customFormat="1" ht="36" customHeight="1">
      <c r="A115" s="39"/>
      <c r="B115" s="40"/>
      <c r="C115" s="216" t="s">
        <v>303</v>
      </c>
      <c r="D115" s="216" t="s">
        <v>627</v>
      </c>
      <c r="E115" s="217" t="s">
        <v>2449</v>
      </c>
      <c r="F115" s="218" t="s">
        <v>2450</v>
      </c>
      <c r="G115" s="219" t="s">
        <v>204</v>
      </c>
      <c r="H115" s="220">
        <v>2</v>
      </c>
      <c r="I115" s="221"/>
      <c r="J115" s="222">
        <f>ROUND(I115*H115,2)</f>
        <v>0</v>
      </c>
      <c r="K115" s="218" t="s">
        <v>212</v>
      </c>
      <c r="L115" s="45"/>
      <c r="M115" s="223" t="s">
        <v>32</v>
      </c>
      <c r="N115" s="224" t="s">
        <v>47</v>
      </c>
      <c r="O115" s="85"/>
      <c r="P115" s="208">
        <f>O115*H115</f>
        <v>0</v>
      </c>
      <c r="Q115" s="208">
        <v>0</v>
      </c>
      <c r="R115" s="208">
        <f>Q115*H115</f>
        <v>0</v>
      </c>
      <c r="S115" s="208">
        <v>0</v>
      </c>
      <c r="T115" s="20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0" t="s">
        <v>220</v>
      </c>
      <c r="AT115" s="210" t="s">
        <v>627</v>
      </c>
      <c r="AU115" s="210" t="s">
        <v>83</v>
      </c>
      <c r="AY115" s="17" t="s">
        <v>206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7" t="s">
        <v>83</v>
      </c>
      <c r="BK115" s="211">
        <f>ROUND(I115*H115,2)</f>
        <v>0</v>
      </c>
      <c r="BL115" s="17" t="s">
        <v>220</v>
      </c>
      <c r="BM115" s="210" t="s">
        <v>2538</v>
      </c>
    </row>
    <row r="116" s="2" customFormat="1" ht="36" customHeight="1">
      <c r="A116" s="39"/>
      <c r="B116" s="40"/>
      <c r="C116" s="216" t="s">
        <v>307</v>
      </c>
      <c r="D116" s="216" t="s">
        <v>627</v>
      </c>
      <c r="E116" s="217" t="s">
        <v>2452</v>
      </c>
      <c r="F116" s="218" t="s">
        <v>2453</v>
      </c>
      <c r="G116" s="219" t="s">
        <v>204</v>
      </c>
      <c r="H116" s="220">
        <v>8</v>
      </c>
      <c r="I116" s="221"/>
      <c r="J116" s="222">
        <f>ROUND(I116*H116,2)</f>
        <v>0</v>
      </c>
      <c r="K116" s="218" t="s">
        <v>212</v>
      </c>
      <c r="L116" s="45"/>
      <c r="M116" s="223" t="s">
        <v>32</v>
      </c>
      <c r="N116" s="224" t="s">
        <v>47</v>
      </c>
      <c r="O116" s="85"/>
      <c r="P116" s="208">
        <f>O116*H116</f>
        <v>0</v>
      </c>
      <c r="Q116" s="208">
        <v>0</v>
      </c>
      <c r="R116" s="208">
        <f>Q116*H116</f>
        <v>0</v>
      </c>
      <c r="S116" s="208">
        <v>0</v>
      </c>
      <c r="T116" s="20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0" t="s">
        <v>220</v>
      </c>
      <c r="AT116" s="210" t="s">
        <v>627</v>
      </c>
      <c r="AU116" s="210" t="s">
        <v>83</v>
      </c>
      <c r="AY116" s="17" t="s">
        <v>206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7" t="s">
        <v>83</v>
      </c>
      <c r="BK116" s="211">
        <f>ROUND(I116*H116,2)</f>
        <v>0</v>
      </c>
      <c r="BL116" s="17" t="s">
        <v>220</v>
      </c>
      <c r="BM116" s="210" t="s">
        <v>2539</v>
      </c>
    </row>
    <row r="117" s="2" customFormat="1" ht="36" customHeight="1">
      <c r="A117" s="39"/>
      <c r="B117" s="40"/>
      <c r="C117" s="216" t="s">
        <v>311</v>
      </c>
      <c r="D117" s="216" t="s">
        <v>627</v>
      </c>
      <c r="E117" s="217" t="s">
        <v>2540</v>
      </c>
      <c r="F117" s="218" t="s">
        <v>2541</v>
      </c>
      <c r="G117" s="219" t="s">
        <v>204</v>
      </c>
      <c r="H117" s="220">
        <v>1</v>
      </c>
      <c r="I117" s="221"/>
      <c r="J117" s="222">
        <f>ROUND(I117*H117,2)</f>
        <v>0</v>
      </c>
      <c r="K117" s="218" t="s">
        <v>212</v>
      </c>
      <c r="L117" s="45"/>
      <c r="M117" s="223" t="s">
        <v>32</v>
      </c>
      <c r="N117" s="224" t="s">
        <v>47</v>
      </c>
      <c r="O117" s="85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0" t="s">
        <v>220</v>
      </c>
      <c r="AT117" s="210" t="s">
        <v>627</v>
      </c>
      <c r="AU117" s="210" t="s">
        <v>83</v>
      </c>
      <c r="AY117" s="17" t="s">
        <v>206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7" t="s">
        <v>83</v>
      </c>
      <c r="BK117" s="211">
        <f>ROUND(I117*H117,2)</f>
        <v>0</v>
      </c>
      <c r="BL117" s="17" t="s">
        <v>220</v>
      </c>
      <c r="BM117" s="210" t="s">
        <v>2542</v>
      </c>
    </row>
    <row r="118" s="2" customFormat="1" ht="24" customHeight="1">
      <c r="A118" s="39"/>
      <c r="B118" s="40"/>
      <c r="C118" s="216" t="s">
        <v>315</v>
      </c>
      <c r="D118" s="216" t="s">
        <v>627</v>
      </c>
      <c r="E118" s="217" t="s">
        <v>2543</v>
      </c>
      <c r="F118" s="218" t="s">
        <v>2544</v>
      </c>
      <c r="G118" s="219" t="s">
        <v>204</v>
      </c>
      <c r="H118" s="220">
        <v>1</v>
      </c>
      <c r="I118" s="221"/>
      <c r="J118" s="222">
        <f>ROUND(I118*H118,2)</f>
        <v>0</v>
      </c>
      <c r="K118" s="218" t="s">
        <v>212</v>
      </c>
      <c r="L118" s="45"/>
      <c r="M118" s="223" t="s">
        <v>32</v>
      </c>
      <c r="N118" s="224" t="s">
        <v>47</v>
      </c>
      <c r="O118" s="85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0" t="s">
        <v>220</v>
      </c>
      <c r="AT118" s="210" t="s">
        <v>627</v>
      </c>
      <c r="AU118" s="210" t="s">
        <v>83</v>
      </c>
      <c r="AY118" s="17" t="s">
        <v>206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7" t="s">
        <v>83</v>
      </c>
      <c r="BK118" s="211">
        <f>ROUND(I118*H118,2)</f>
        <v>0</v>
      </c>
      <c r="BL118" s="17" t="s">
        <v>220</v>
      </c>
      <c r="BM118" s="210" t="s">
        <v>2545</v>
      </c>
    </row>
    <row r="119" s="2" customFormat="1" ht="24" customHeight="1">
      <c r="A119" s="39"/>
      <c r="B119" s="40"/>
      <c r="C119" s="216" t="s">
        <v>319</v>
      </c>
      <c r="D119" s="216" t="s">
        <v>627</v>
      </c>
      <c r="E119" s="217" t="s">
        <v>2458</v>
      </c>
      <c r="F119" s="218" t="s">
        <v>2459</v>
      </c>
      <c r="G119" s="219" t="s">
        <v>239</v>
      </c>
      <c r="H119" s="220">
        <v>20</v>
      </c>
      <c r="I119" s="221"/>
      <c r="J119" s="222">
        <f>ROUND(I119*H119,2)</f>
        <v>0</v>
      </c>
      <c r="K119" s="218" t="s">
        <v>212</v>
      </c>
      <c r="L119" s="45"/>
      <c r="M119" s="223" t="s">
        <v>32</v>
      </c>
      <c r="N119" s="224" t="s">
        <v>47</v>
      </c>
      <c r="O119" s="85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0" t="s">
        <v>268</v>
      </c>
      <c r="AT119" s="210" t="s">
        <v>627</v>
      </c>
      <c r="AU119" s="210" t="s">
        <v>83</v>
      </c>
      <c r="AY119" s="17" t="s">
        <v>206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7" t="s">
        <v>83</v>
      </c>
      <c r="BK119" s="211">
        <f>ROUND(I119*H119,2)</f>
        <v>0</v>
      </c>
      <c r="BL119" s="17" t="s">
        <v>268</v>
      </c>
      <c r="BM119" s="210" t="s">
        <v>2546</v>
      </c>
    </row>
    <row r="120" s="2" customFormat="1" ht="24" customHeight="1">
      <c r="A120" s="39"/>
      <c r="B120" s="40"/>
      <c r="C120" s="216" t="s">
        <v>324</v>
      </c>
      <c r="D120" s="216" t="s">
        <v>627</v>
      </c>
      <c r="E120" s="217" t="s">
        <v>2547</v>
      </c>
      <c r="F120" s="218" t="s">
        <v>2548</v>
      </c>
      <c r="G120" s="219" t="s">
        <v>204</v>
      </c>
      <c r="H120" s="220">
        <v>1</v>
      </c>
      <c r="I120" s="221"/>
      <c r="J120" s="222">
        <f>ROUND(I120*H120,2)</f>
        <v>0</v>
      </c>
      <c r="K120" s="218" t="s">
        <v>212</v>
      </c>
      <c r="L120" s="45"/>
      <c r="M120" s="223" t="s">
        <v>32</v>
      </c>
      <c r="N120" s="224" t="s">
        <v>47</v>
      </c>
      <c r="O120" s="85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0" t="s">
        <v>220</v>
      </c>
      <c r="AT120" s="210" t="s">
        <v>627</v>
      </c>
      <c r="AU120" s="210" t="s">
        <v>83</v>
      </c>
      <c r="AY120" s="17" t="s">
        <v>206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7" t="s">
        <v>83</v>
      </c>
      <c r="BK120" s="211">
        <f>ROUND(I120*H120,2)</f>
        <v>0</v>
      </c>
      <c r="BL120" s="17" t="s">
        <v>220</v>
      </c>
      <c r="BM120" s="210" t="s">
        <v>2549</v>
      </c>
    </row>
    <row r="121" s="2" customFormat="1" ht="36" customHeight="1">
      <c r="A121" s="39"/>
      <c r="B121" s="40"/>
      <c r="C121" s="216" t="s">
        <v>328</v>
      </c>
      <c r="D121" s="216" t="s">
        <v>627</v>
      </c>
      <c r="E121" s="217" t="s">
        <v>2550</v>
      </c>
      <c r="F121" s="218" t="s">
        <v>2551</v>
      </c>
      <c r="G121" s="219" t="s">
        <v>204</v>
      </c>
      <c r="H121" s="220">
        <v>1</v>
      </c>
      <c r="I121" s="221"/>
      <c r="J121" s="222">
        <f>ROUND(I121*H121,2)</f>
        <v>0</v>
      </c>
      <c r="K121" s="218" t="s">
        <v>212</v>
      </c>
      <c r="L121" s="45"/>
      <c r="M121" s="223" t="s">
        <v>32</v>
      </c>
      <c r="N121" s="224" t="s">
        <v>47</v>
      </c>
      <c r="O121" s="85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0" t="s">
        <v>220</v>
      </c>
      <c r="AT121" s="210" t="s">
        <v>627</v>
      </c>
      <c r="AU121" s="210" t="s">
        <v>83</v>
      </c>
      <c r="AY121" s="17" t="s">
        <v>206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7" t="s">
        <v>83</v>
      </c>
      <c r="BK121" s="211">
        <f>ROUND(I121*H121,2)</f>
        <v>0</v>
      </c>
      <c r="BL121" s="17" t="s">
        <v>220</v>
      </c>
      <c r="BM121" s="210" t="s">
        <v>2552</v>
      </c>
    </row>
    <row r="122" s="2" customFormat="1">
      <c r="A122" s="39"/>
      <c r="B122" s="40"/>
      <c r="C122" s="41"/>
      <c r="D122" s="212" t="s">
        <v>208</v>
      </c>
      <c r="E122" s="41"/>
      <c r="F122" s="213" t="s">
        <v>2553</v>
      </c>
      <c r="G122" s="41"/>
      <c r="H122" s="41"/>
      <c r="I122" s="147"/>
      <c r="J122" s="41"/>
      <c r="K122" s="41"/>
      <c r="L122" s="45"/>
      <c r="M122" s="214"/>
      <c r="N122" s="215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7" t="s">
        <v>208</v>
      </c>
      <c r="AU122" s="17" t="s">
        <v>83</v>
      </c>
    </row>
    <row r="123" s="2" customFormat="1" ht="24" customHeight="1">
      <c r="A123" s="39"/>
      <c r="B123" s="40"/>
      <c r="C123" s="216" t="s">
        <v>333</v>
      </c>
      <c r="D123" s="216" t="s">
        <v>627</v>
      </c>
      <c r="E123" s="217" t="s">
        <v>2554</v>
      </c>
      <c r="F123" s="218" t="s">
        <v>2555</v>
      </c>
      <c r="G123" s="219" t="s">
        <v>204</v>
      </c>
      <c r="H123" s="220">
        <v>3</v>
      </c>
      <c r="I123" s="221"/>
      <c r="J123" s="222">
        <f>ROUND(I123*H123,2)</f>
        <v>0</v>
      </c>
      <c r="K123" s="218" t="s">
        <v>212</v>
      </c>
      <c r="L123" s="45"/>
      <c r="M123" s="223" t="s">
        <v>32</v>
      </c>
      <c r="N123" s="224" t="s">
        <v>47</v>
      </c>
      <c r="O123" s="85"/>
      <c r="P123" s="208">
        <f>O123*H123</f>
        <v>0</v>
      </c>
      <c r="Q123" s="208">
        <v>0</v>
      </c>
      <c r="R123" s="208">
        <f>Q123*H123</f>
        <v>0</v>
      </c>
      <c r="S123" s="208">
        <v>0</v>
      </c>
      <c r="T123" s="20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0" t="s">
        <v>83</v>
      </c>
      <c r="AT123" s="210" t="s">
        <v>627</v>
      </c>
      <c r="AU123" s="210" t="s">
        <v>83</v>
      </c>
      <c r="AY123" s="17" t="s">
        <v>206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7" t="s">
        <v>83</v>
      </c>
      <c r="BK123" s="211">
        <f>ROUND(I123*H123,2)</f>
        <v>0</v>
      </c>
      <c r="BL123" s="17" t="s">
        <v>83</v>
      </c>
      <c r="BM123" s="210" t="s">
        <v>2556</v>
      </c>
    </row>
    <row r="124" s="2" customFormat="1" ht="24" customHeight="1">
      <c r="A124" s="39"/>
      <c r="B124" s="40"/>
      <c r="C124" s="216" t="s">
        <v>337</v>
      </c>
      <c r="D124" s="216" t="s">
        <v>627</v>
      </c>
      <c r="E124" s="217" t="s">
        <v>668</v>
      </c>
      <c r="F124" s="218" t="s">
        <v>669</v>
      </c>
      <c r="G124" s="219" t="s">
        <v>204</v>
      </c>
      <c r="H124" s="220">
        <v>1</v>
      </c>
      <c r="I124" s="221"/>
      <c r="J124" s="222">
        <f>ROUND(I124*H124,2)</f>
        <v>0</v>
      </c>
      <c r="K124" s="218" t="s">
        <v>212</v>
      </c>
      <c r="L124" s="45"/>
      <c r="M124" s="223" t="s">
        <v>32</v>
      </c>
      <c r="N124" s="224" t="s">
        <v>47</v>
      </c>
      <c r="O124" s="85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0" t="s">
        <v>220</v>
      </c>
      <c r="AT124" s="210" t="s">
        <v>627</v>
      </c>
      <c r="AU124" s="210" t="s">
        <v>83</v>
      </c>
      <c r="AY124" s="17" t="s">
        <v>206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7" t="s">
        <v>83</v>
      </c>
      <c r="BK124" s="211">
        <f>ROUND(I124*H124,2)</f>
        <v>0</v>
      </c>
      <c r="BL124" s="17" t="s">
        <v>220</v>
      </c>
      <c r="BM124" s="210" t="s">
        <v>2557</v>
      </c>
    </row>
    <row r="125" s="2" customFormat="1" ht="24" customHeight="1">
      <c r="A125" s="39"/>
      <c r="B125" s="40"/>
      <c r="C125" s="216" t="s">
        <v>341</v>
      </c>
      <c r="D125" s="216" t="s">
        <v>627</v>
      </c>
      <c r="E125" s="217" t="s">
        <v>2462</v>
      </c>
      <c r="F125" s="218" t="s">
        <v>2463</v>
      </c>
      <c r="G125" s="219" t="s">
        <v>204</v>
      </c>
      <c r="H125" s="220">
        <v>1</v>
      </c>
      <c r="I125" s="221"/>
      <c r="J125" s="222">
        <f>ROUND(I125*H125,2)</f>
        <v>0</v>
      </c>
      <c r="K125" s="218" t="s">
        <v>212</v>
      </c>
      <c r="L125" s="45"/>
      <c r="M125" s="223" t="s">
        <v>32</v>
      </c>
      <c r="N125" s="224" t="s">
        <v>47</v>
      </c>
      <c r="O125" s="85"/>
      <c r="P125" s="208">
        <f>O125*H125</f>
        <v>0</v>
      </c>
      <c r="Q125" s="208">
        <v>0</v>
      </c>
      <c r="R125" s="208">
        <f>Q125*H125</f>
        <v>0</v>
      </c>
      <c r="S125" s="208">
        <v>0</v>
      </c>
      <c r="T125" s="20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0" t="s">
        <v>220</v>
      </c>
      <c r="AT125" s="210" t="s">
        <v>627</v>
      </c>
      <c r="AU125" s="210" t="s">
        <v>83</v>
      </c>
      <c r="AY125" s="17" t="s">
        <v>206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7" t="s">
        <v>83</v>
      </c>
      <c r="BK125" s="211">
        <f>ROUND(I125*H125,2)</f>
        <v>0</v>
      </c>
      <c r="BL125" s="17" t="s">
        <v>220</v>
      </c>
      <c r="BM125" s="210" t="s">
        <v>2558</v>
      </c>
    </row>
    <row r="126" s="2" customFormat="1" ht="24" customHeight="1">
      <c r="A126" s="39"/>
      <c r="B126" s="40"/>
      <c r="C126" s="216" t="s">
        <v>346</v>
      </c>
      <c r="D126" s="216" t="s">
        <v>627</v>
      </c>
      <c r="E126" s="217" t="s">
        <v>2465</v>
      </c>
      <c r="F126" s="218" t="s">
        <v>2466</v>
      </c>
      <c r="G126" s="219" t="s">
        <v>204</v>
      </c>
      <c r="H126" s="220">
        <v>1</v>
      </c>
      <c r="I126" s="221"/>
      <c r="J126" s="222">
        <f>ROUND(I126*H126,2)</f>
        <v>0</v>
      </c>
      <c r="K126" s="218" t="s">
        <v>212</v>
      </c>
      <c r="L126" s="45"/>
      <c r="M126" s="223" t="s">
        <v>32</v>
      </c>
      <c r="N126" s="224" t="s">
        <v>47</v>
      </c>
      <c r="O126" s="85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0" t="s">
        <v>220</v>
      </c>
      <c r="AT126" s="210" t="s">
        <v>627</v>
      </c>
      <c r="AU126" s="210" t="s">
        <v>83</v>
      </c>
      <c r="AY126" s="17" t="s">
        <v>206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7" t="s">
        <v>83</v>
      </c>
      <c r="BK126" s="211">
        <f>ROUND(I126*H126,2)</f>
        <v>0</v>
      </c>
      <c r="BL126" s="17" t="s">
        <v>220</v>
      </c>
      <c r="BM126" s="210" t="s">
        <v>2559</v>
      </c>
    </row>
    <row r="127" s="2" customFormat="1" ht="24" customHeight="1">
      <c r="A127" s="39"/>
      <c r="B127" s="40"/>
      <c r="C127" s="216" t="s">
        <v>350</v>
      </c>
      <c r="D127" s="216" t="s">
        <v>627</v>
      </c>
      <c r="E127" s="217" t="s">
        <v>2468</v>
      </c>
      <c r="F127" s="218" t="s">
        <v>2469</v>
      </c>
      <c r="G127" s="219" t="s">
        <v>204</v>
      </c>
      <c r="H127" s="220">
        <v>1</v>
      </c>
      <c r="I127" s="221"/>
      <c r="J127" s="222">
        <f>ROUND(I127*H127,2)</f>
        <v>0</v>
      </c>
      <c r="K127" s="218" t="s">
        <v>212</v>
      </c>
      <c r="L127" s="45"/>
      <c r="M127" s="223" t="s">
        <v>32</v>
      </c>
      <c r="N127" s="224" t="s">
        <v>47</v>
      </c>
      <c r="O127" s="85"/>
      <c r="P127" s="208">
        <f>O127*H127</f>
        <v>0</v>
      </c>
      <c r="Q127" s="208">
        <v>0</v>
      </c>
      <c r="R127" s="208">
        <f>Q127*H127</f>
        <v>0</v>
      </c>
      <c r="S127" s="208">
        <v>0</v>
      </c>
      <c r="T127" s="20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0" t="s">
        <v>220</v>
      </c>
      <c r="AT127" s="210" t="s">
        <v>627</v>
      </c>
      <c r="AU127" s="210" t="s">
        <v>83</v>
      </c>
      <c r="AY127" s="17" t="s">
        <v>206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7" t="s">
        <v>83</v>
      </c>
      <c r="BK127" s="211">
        <f>ROUND(I127*H127,2)</f>
        <v>0</v>
      </c>
      <c r="BL127" s="17" t="s">
        <v>220</v>
      </c>
      <c r="BM127" s="210" t="s">
        <v>2560</v>
      </c>
    </row>
    <row r="128" s="2" customFormat="1" ht="24" customHeight="1">
      <c r="A128" s="39"/>
      <c r="B128" s="40"/>
      <c r="C128" s="216" t="s">
        <v>354</v>
      </c>
      <c r="D128" s="216" t="s">
        <v>627</v>
      </c>
      <c r="E128" s="217" t="s">
        <v>2471</v>
      </c>
      <c r="F128" s="218" t="s">
        <v>2472</v>
      </c>
      <c r="G128" s="219" t="s">
        <v>204</v>
      </c>
      <c r="H128" s="220">
        <v>4</v>
      </c>
      <c r="I128" s="221"/>
      <c r="J128" s="222">
        <f>ROUND(I128*H128,2)</f>
        <v>0</v>
      </c>
      <c r="K128" s="218" t="s">
        <v>212</v>
      </c>
      <c r="L128" s="45"/>
      <c r="M128" s="223" t="s">
        <v>32</v>
      </c>
      <c r="N128" s="224" t="s">
        <v>47</v>
      </c>
      <c r="O128" s="85"/>
      <c r="P128" s="208">
        <f>O128*H128</f>
        <v>0</v>
      </c>
      <c r="Q128" s="208">
        <v>0</v>
      </c>
      <c r="R128" s="208">
        <f>Q128*H128</f>
        <v>0</v>
      </c>
      <c r="S128" s="208">
        <v>0</v>
      </c>
      <c r="T128" s="20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0" t="s">
        <v>220</v>
      </c>
      <c r="AT128" s="210" t="s">
        <v>627</v>
      </c>
      <c r="AU128" s="210" t="s">
        <v>83</v>
      </c>
      <c r="AY128" s="17" t="s">
        <v>206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7" t="s">
        <v>83</v>
      </c>
      <c r="BK128" s="211">
        <f>ROUND(I128*H128,2)</f>
        <v>0</v>
      </c>
      <c r="BL128" s="17" t="s">
        <v>220</v>
      </c>
      <c r="BM128" s="210" t="s">
        <v>2561</v>
      </c>
    </row>
    <row r="129" s="2" customFormat="1" ht="48" customHeight="1">
      <c r="A129" s="39"/>
      <c r="B129" s="40"/>
      <c r="C129" s="216" t="s">
        <v>359</v>
      </c>
      <c r="D129" s="216" t="s">
        <v>627</v>
      </c>
      <c r="E129" s="217" t="s">
        <v>2474</v>
      </c>
      <c r="F129" s="218" t="s">
        <v>2475</v>
      </c>
      <c r="G129" s="219" t="s">
        <v>204</v>
      </c>
      <c r="H129" s="220">
        <v>1</v>
      </c>
      <c r="I129" s="221"/>
      <c r="J129" s="222">
        <f>ROUND(I129*H129,2)</f>
        <v>0</v>
      </c>
      <c r="K129" s="218" t="s">
        <v>212</v>
      </c>
      <c r="L129" s="45"/>
      <c r="M129" s="223" t="s">
        <v>32</v>
      </c>
      <c r="N129" s="224" t="s">
        <v>47</v>
      </c>
      <c r="O129" s="85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0" t="s">
        <v>682</v>
      </c>
      <c r="AT129" s="210" t="s">
        <v>627</v>
      </c>
      <c r="AU129" s="210" t="s">
        <v>83</v>
      </c>
      <c r="AY129" s="17" t="s">
        <v>206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7" t="s">
        <v>83</v>
      </c>
      <c r="BK129" s="211">
        <f>ROUND(I129*H129,2)</f>
        <v>0</v>
      </c>
      <c r="BL129" s="17" t="s">
        <v>682</v>
      </c>
      <c r="BM129" s="210" t="s">
        <v>2562</v>
      </c>
    </row>
    <row r="130" s="2" customFormat="1" ht="24" customHeight="1">
      <c r="A130" s="39"/>
      <c r="B130" s="40"/>
      <c r="C130" s="216" t="s">
        <v>363</v>
      </c>
      <c r="D130" s="216" t="s">
        <v>627</v>
      </c>
      <c r="E130" s="217" t="s">
        <v>2477</v>
      </c>
      <c r="F130" s="218" t="s">
        <v>2478</v>
      </c>
      <c r="G130" s="219" t="s">
        <v>204</v>
      </c>
      <c r="H130" s="220">
        <v>1</v>
      </c>
      <c r="I130" s="221"/>
      <c r="J130" s="222">
        <f>ROUND(I130*H130,2)</f>
        <v>0</v>
      </c>
      <c r="K130" s="218" t="s">
        <v>212</v>
      </c>
      <c r="L130" s="45"/>
      <c r="M130" s="223" t="s">
        <v>32</v>
      </c>
      <c r="N130" s="224" t="s">
        <v>47</v>
      </c>
      <c r="O130" s="85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0" t="s">
        <v>682</v>
      </c>
      <c r="AT130" s="210" t="s">
        <v>627</v>
      </c>
      <c r="AU130" s="210" t="s">
        <v>83</v>
      </c>
      <c r="AY130" s="17" t="s">
        <v>206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7" t="s">
        <v>83</v>
      </c>
      <c r="BK130" s="211">
        <f>ROUND(I130*H130,2)</f>
        <v>0</v>
      </c>
      <c r="BL130" s="17" t="s">
        <v>682</v>
      </c>
      <c r="BM130" s="210" t="s">
        <v>2563</v>
      </c>
    </row>
    <row r="131" s="2" customFormat="1" ht="24" customHeight="1">
      <c r="A131" s="39"/>
      <c r="B131" s="40"/>
      <c r="C131" s="216" t="s">
        <v>367</v>
      </c>
      <c r="D131" s="216" t="s">
        <v>627</v>
      </c>
      <c r="E131" s="217" t="s">
        <v>2480</v>
      </c>
      <c r="F131" s="218" t="s">
        <v>2481</v>
      </c>
      <c r="G131" s="219" t="s">
        <v>1133</v>
      </c>
      <c r="H131" s="220">
        <v>16</v>
      </c>
      <c r="I131" s="221"/>
      <c r="J131" s="222">
        <f>ROUND(I131*H131,2)</f>
        <v>0</v>
      </c>
      <c r="K131" s="218" t="s">
        <v>212</v>
      </c>
      <c r="L131" s="45"/>
      <c r="M131" s="223" t="s">
        <v>32</v>
      </c>
      <c r="N131" s="224" t="s">
        <v>47</v>
      </c>
      <c r="O131" s="85"/>
      <c r="P131" s="208">
        <f>O131*H131</f>
        <v>0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0" t="s">
        <v>682</v>
      </c>
      <c r="AT131" s="210" t="s">
        <v>627</v>
      </c>
      <c r="AU131" s="210" t="s">
        <v>83</v>
      </c>
      <c r="AY131" s="17" t="s">
        <v>206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7" t="s">
        <v>83</v>
      </c>
      <c r="BK131" s="211">
        <f>ROUND(I131*H131,2)</f>
        <v>0</v>
      </c>
      <c r="BL131" s="17" t="s">
        <v>682</v>
      </c>
      <c r="BM131" s="210" t="s">
        <v>2564</v>
      </c>
    </row>
    <row r="132" s="2" customFormat="1" ht="24" customHeight="1">
      <c r="A132" s="39"/>
      <c r="B132" s="40"/>
      <c r="C132" s="216" t="s">
        <v>371</v>
      </c>
      <c r="D132" s="216" t="s">
        <v>627</v>
      </c>
      <c r="E132" s="217" t="s">
        <v>2483</v>
      </c>
      <c r="F132" s="218" t="s">
        <v>2484</v>
      </c>
      <c r="G132" s="219" t="s">
        <v>1133</v>
      </c>
      <c r="H132" s="220">
        <v>8</v>
      </c>
      <c r="I132" s="221"/>
      <c r="J132" s="222">
        <f>ROUND(I132*H132,2)</f>
        <v>0</v>
      </c>
      <c r="K132" s="218" t="s">
        <v>212</v>
      </c>
      <c r="L132" s="45"/>
      <c r="M132" s="223" t="s">
        <v>32</v>
      </c>
      <c r="N132" s="224" t="s">
        <v>47</v>
      </c>
      <c r="O132" s="85"/>
      <c r="P132" s="208">
        <f>O132*H132</f>
        <v>0</v>
      </c>
      <c r="Q132" s="208">
        <v>0</v>
      </c>
      <c r="R132" s="208">
        <f>Q132*H132</f>
        <v>0</v>
      </c>
      <c r="S132" s="208">
        <v>0</v>
      </c>
      <c r="T132" s="20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0" t="s">
        <v>682</v>
      </c>
      <c r="AT132" s="210" t="s">
        <v>627</v>
      </c>
      <c r="AU132" s="210" t="s">
        <v>83</v>
      </c>
      <c r="AY132" s="17" t="s">
        <v>206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7" t="s">
        <v>83</v>
      </c>
      <c r="BK132" s="211">
        <f>ROUND(I132*H132,2)</f>
        <v>0</v>
      </c>
      <c r="BL132" s="17" t="s">
        <v>682</v>
      </c>
      <c r="BM132" s="210" t="s">
        <v>2565</v>
      </c>
    </row>
    <row r="133" s="2" customFormat="1" ht="24" customHeight="1">
      <c r="A133" s="39"/>
      <c r="B133" s="40"/>
      <c r="C133" s="216" t="s">
        <v>375</v>
      </c>
      <c r="D133" s="216" t="s">
        <v>627</v>
      </c>
      <c r="E133" s="217" t="s">
        <v>2486</v>
      </c>
      <c r="F133" s="218" t="s">
        <v>2487</v>
      </c>
      <c r="G133" s="219" t="s">
        <v>204</v>
      </c>
      <c r="H133" s="220">
        <v>1</v>
      </c>
      <c r="I133" s="221"/>
      <c r="J133" s="222">
        <f>ROUND(I133*H133,2)</f>
        <v>0</v>
      </c>
      <c r="K133" s="218" t="s">
        <v>212</v>
      </c>
      <c r="L133" s="45"/>
      <c r="M133" s="225" t="s">
        <v>32</v>
      </c>
      <c r="N133" s="226" t="s">
        <v>47</v>
      </c>
      <c r="O133" s="227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0" t="s">
        <v>220</v>
      </c>
      <c r="AT133" s="210" t="s">
        <v>627</v>
      </c>
      <c r="AU133" s="210" t="s">
        <v>83</v>
      </c>
      <c r="AY133" s="17" t="s">
        <v>206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7" t="s">
        <v>83</v>
      </c>
      <c r="BK133" s="211">
        <f>ROUND(I133*H133,2)</f>
        <v>0</v>
      </c>
      <c r="BL133" s="17" t="s">
        <v>220</v>
      </c>
      <c r="BM133" s="210" t="s">
        <v>2566</v>
      </c>
    </row>
    <row r="134" s="2" customFormat="1" ht="6.96" customHeight="1">
      <c r="A134" s="39"/>
      <c r="B134" s="60"/>
      <c r="C134" s="61"/>
      <c r="D134" s="61"/>
      <c r="E134" s="61"/>
      <c r="F134" s="61"/>
      <c r="G134" s="61"/>
      <c r="H134" s="61"/>
      <c r="I134" s="176"/>
      <c r="J134" s="61"/>
      <c r="K134" s="61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pmxBgYETyG7Zzt7ZdfAPVPc4vPK4zztcMxBTPeX8aS6x9iC1cbOgdqKXK3t1gqVv74OmRXMvtLWXOJxzGkbBqg==" hashValue="IO/Mf5b94lf1HVI2ybRaRYzVlA257MRzh9N7E09fSJ2uVWtT/Tr9N5EmDr2qd4GUe3tpOXc/zWI/AuJWdhWcxw==" algorithmName="SHA-512" password="CC35"/>
  <autoFilter ref="C85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85</v>
      </c>
    </row>
    <row r="4" s="1" customFormat="1" ht="24.96" customHeight="1">
      <c r="B4" s="20"/>
      <c r="D4" s="143" t="s">
        <v>179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Oprava PZS v úseku Hněvčeves – Butoves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180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2397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182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2567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23</v>
      </c>
      <c r="G14" s="39"/>
      <c r="H14" s="39"/>
      <c r="I14" s="150" t="s">
        <v>24</v>
      </c>
      <c r="J14" s="151" t="str">
        <f>'Rekapitulace stavby'!AN8</f>
        <v>7. 10. 2019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tr">
        <f>IF('Rekapitulace stavby'!AN10="","",'Rekapitulace stavby'!AN10)</f>
        <v/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50" t="s">
        <v>34</v>
      </c>
      <c r="J17" s="134" t="str">
        <f>IF('Rekapitulace stavby'!AN11="","",'Rekapitulace stavby'!AN11)</f>
        <v/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35</v>
      </c>
      <c r="E19" s="39"/>
      <c r="F19" s="39"/>
      <c r="G19" s="39"/>
      <c r="H19" s="39"/>
      <c r="I19" s="150" t="s">
        <v>31</v>
      </c>
      <c r="J19" s="33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stavby'!E14</f>
        <v>Vyplň údaj</v>
      </c>
      <c r="F20" s="134"/>
      <c r="G20" s="134"/>
      <c r="H20" s="134"/>
      <c r="I20" s="150" t="s">
        <v>34</v>
      </c>
      <c r="J20" s="33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37</v>
      </c>
      <c r="E22" s="39"/>
      <c r="F22" s="39"/>
      <c r="G22" s="39"/>
      <c r="H22" s="39"/>
      <c r="I22" s="150" t="s">
        <v>31</v>
      </c>
      <c r="J22" s="134" t="str">
        <f>IF('Rekapitulace stavby'!AN16="","",'Rekapitulace stavby'!AN16)</f>
        <v/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50" t="s">
        <v>34</v>
      </c>
      <c r="J23" s="134" t="str">
        <f>IF('Rekapitulace stavby'!AN17="","",'Rekapitulace stavby'!AN17)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39</v>
      </c>
      <c r="E25" s="39"/>
      <c r="F25" s="39"/>
      <c r="G25" s="39"/>
      <c r="H25" s="39"/>
      <c r="I25" s="150" t="s">
        <v>31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50" t="s">
        <v>34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40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6.5" customHeight="1">
      <c r="A29" s="152"/>
      <c r="B29" s="153"/>
      <c r="C29" s="152"/>
      <c r="D29" s="152"/>
      <c r="E29" s="154" t="s">
        <v>41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42</v>
      </c>
      <c r="E32" s="39"/>
      <c r="F32" s="39"/>
      <c r="G32" s="39"/>
      <c r="H32" s="39"/>
      <c r="I32" s="147"/>
      <c r="J32" s="160">
        <f>ROUND(J87,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44</v>
      </c>
      <c r="G34" s="39"/>
      <c r="H34" s="39"/>
      <c r="I34" s="162" t="s">
        <v>43</v>
      </c>
      <c r="J34" s="161" t="s">
        <v>45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46</v>
      </c>
      <c r="E35" s="145" t="s">
        <v>47</v>
      </c>
      <c r="F35" s="164">
        <f>ROUND((SUM(BE87:BE92)),  2)</f>
        <v>0</v>
      </c>
      <c r="G35" s="39"/>
      <c r="H35" s="39"/>
      <c r="I35" s="165">
        <v>0.20999999999999999</v>
      </c>
      <c r="J35" s="164">
        <f>ROUND(((SUM(BE87:BE92))*I35),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48</v>
      </c>
      <c r="F36" s="164">
        <f>ROUND((SUM(BF87:BF92)),  2)</f>
        <v>0</v>
      </c>
      <c r="G36" s="39"/>
      <c r="H36" s="39"/>
      <c r="I36" s="165">
        <v>0.14999999999999999</v>
      </c>
      <c r="J36" s="164">
        <f>ROUND(((SUM(BF87:BF92))*I36),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49</v>
      </c>
      <c r="F37" s="164">
        <f>ROUND((SUM(BG87:BG92)),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50</v>
      </c>
      <c r="F38" s="164">
        <f>ROUND((SUM(BH87:BH92)),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51</v>
      </c>
      <c r="F39" s="164">
        <f>ROUND((SUM(BI87:BI92)),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184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Oprava PZS v úseku Hněvčeves – Butoves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180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2397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182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SO02_02 - Napájení PZS km 20,026_zemní práce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PZS 18,810; 20,026; 0,741; 2,226; 4,018 a 7,814</v>
      </c>
      <c r="G56" s="41"/>
      <c r="H56" s="41"/>
      <c r="I56" s="150" t="s">
        <v>24</v>
      </c>
      <c r="J56" s="73" t="str">
        <f>IF(J14="","",J14)</f>
        <v>7. 10. 2019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37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35</v>
      </c>
      <c r="D59" s="41"/>
      <c r="E59" s="41"/>
      <c r="F59" s="27" t="str">
        <f>IF(E20="","",E20)</f>
        <v>Vyplň údaj</v>
      </c>
      <c r="G59" s="41"/>
      <c r="H59" s="41"/>
      <c r="I59" s="150" t="s">
        <v>39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185</v>
      </c>
      <c r="D61" s="182"/>
      <c r="E61" s="182"/>
      <c r="F61" s="182"/>
      <c r="G61" s="182"/>
      <c r="H61" s="182"/>
      <c r="I61" s="183"/>
      <c r="J61" s="184" t="s">
        <v>186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74</v>
      </c>
      <c r="D63" s="41"/>
      <c r="E63" s="41"/>
      <c r="F63" s="41"/>
      <c r="G63" s="41"/>
      <c r="H63" s="41"/>
      <c r="I63" s="147"/>
      <c r="J63" s="103">
        <f>J87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187</v>
      </c>
    </row>
    <row r="64" hidden="1" s="10" customFormat="1" ht="24.96" customHeight="1">
      <c r="A64" s="10"/>
      <c r="B64" s="230"/>
      <c r="C64" s="231"/>
      <c r="D64" s="232" t="s">
        <v>2490</v>
      </c>
      <c r="E64" s="233"/>
      <c r="F64" s="233"/>
      <c r="G64" s="233"/>
      <c r="H64" s="233"/>
      <c r="I64" s="234"/>
      <c r="J64" s="235">
        <f>J88</f>
        <v>0</v>
      </c>
      <c r="K64" s="231"/>
      <c r="L64" s="23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4" customFormat="1" ht="19.92" customHeight="1">
      <c r="A65" s="14"/>
      <c r="B65" s="276"/>
      <c r="C65" s="126"/>
      <c r="D65" s="277" t="s">
        <v>2491</v>
      </c>
      <c r="E65" s="278"/>
      <c r="F65" s="278"/>
      <c r="G65" s="278"/>
      <c r="H65" s="278"/>
      <c r="I65" s="279"/>
      <c r="J65" s="280">
        <f>J89</f>
        <v>0</v>
      </c>
      <c r="K65" s="126"/>
      <c r="L65" s="281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hidden="1" s="2" customFormat="1" ht="21.84" customHeight="1">
      <c r="A66" s="39"/>
      <c r="B66" s="40"/>
      <c r="C66" s="41"/>
      <c r="D66" s="41"/>
      <c r="E66" s="41"/>
      <c r="F66" s="41"/>
      <c r="G66" s="41"/>
      <c r="H66" s="41"/>
      <c r="I66" s="147"/>
      <c r="J66" s="41"/>
      <c r="K66" s="41"/>
      <c r="L66" s="14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 s="2" customFormat="1" ht="6.96" customHeight="1">
      <c r="A67" s="39"/>
      <c r="B67" s="60"/>
      <c r="C67" s="61"/>
      <c r="D67" s="61"/>
      <c r="E67" s="61"/>
      <c r="F67" s="61"/>
      <c r="G67" s="61"/>
      <c r="H67" s="61"/>
      <c r="I67" s="176"/>
      <c r="J67" s="61"/>
      <c r="K67" s="61"/>
      <c r="L67" s="14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/>
    <row r="69" hidden="1"/>
    <row r="70" hidden="1"/>
    <row r="71" s="2" customFormat="1" ht="6.96" customHeight="1">
      <c r="A71" s="39"/>
      <c r="B71" s="62"/>
      <c r="C71" s="63"/>
      <c r="D71" s="63"/>
      <c r="E71" s="63"/>
      <c r="F71" s="63"/>
      <c r="G71" s="63"/>
      <c r="H71" s="63"/>
      <c r="I71" s="179"/>
      <c r="J71" s="63"/>
      <c r="K71" s="63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3" t="s">
        <v>188</v>
      </c>
      <c r="D72" s="41"/>
      <c r="E72" s="41"/>
      <c r="F72" s="41"/>
      <c r="G72" s="41"/>
      <c r="H72" s="41"/>
      <c r="I72" s="147"/>
      <c r="J72" s="41"/>
      <c r="K72" s="4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41"/>
      <c r="D73" s="41"/>
      <c r="E73" s="41"/>
      <c r="F73" s="41"/>
      <c r="G73" s="41"/>
      <c r="H73" s="41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2" t="s">
        <v>16</v>
      </c>
      <c r="D74" s="41"/>
      <c r="E74" s="41"/>
      <c r="F74" s="41"/>
      <c r="G74" s="41"/>
      <c r="H74" s="41"/>
      <c r="I74" s="147"/>
      <c r="J74" s="41"/>
      <c r="K74" s="41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180" t="str">
        <f>E7</f>
        <v>Oprava PZS v úseku Hněvčeves – Butoves</v>
      </c>
      <c r="F75" s="32"/>
      <c r="G75" s="32"/>
      <c r="H75" s="32"/>
      <c r="I75" s="147"/>
      <c r="J75" s="41"/>
      <c r="K75" s="41"/>
      <c r="L75" s="14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1" customFormat="1" ht="12" customHeight="1">
      <c r="B76" s="21"/>
      <c r="C76" s="32" t="s">
        <v>180</v>
      </c>
      <c r="D76" s="22"/>
      <c r="E76" s="22"/>
      <c r="F76" s="22"/>
      <c r="G76" s="22"/>
      <c r="H76" s="22"/>
      <c r="I76" s="139"/>
      <c r="J76" s="22"/>
      <c r="K76" s="22"/>
      <c r="L76" s="20"/>
    </row>
    <row r="77" s="2" customFormat="1" ht="16.5" customHeight="1">
      <c r="A77" s="39"/>
      <c r="B77" s="40"/>
      <c r="C77" s="41"/>
      <c r="D77" s="41"/>
      <c r="E77" s="180" t="s">
        <v>2397</v>
      </c>
      <c r="F77" s="41"/>
      <c r="G77" s="41"/>
      <c r="H77" s="41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2" t="s">
        <v>182</v>
      </c>
      <c r="D78" s="41"/>
      <c r="E78" s="41"/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E11</f>
        <v>SO02_02 - Napájení PZS km 20,026_zemní práce</v>
      </c>
      <c r="F79" s="41"/>
      <c r="G79" s="41"/>
      <c r="H79" s="41"/>
      <c r="I79" s="147"/>
      <c r="J79" s="41"/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47"/>
      <c r="J80" s="41"/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2" t="s">
        <v>22</v>
      </c>
      <c r="D81" s="41"/>
      <c r="E81" s="41"/>
      <c r="F81" s="27" t="str">
        <f>F14</f>
        <v>PZS 18,810; 20,026; 0,741; 2,226; 4,018 a 7,814</v>
      </c>
      <c r="G81" s="41"/>
      <c r="H81" s="41"/>
      <c r="I81" s="150" t="s">
        <v>24</v>
      </c>
      <c r="J81" s="73" t="str">
        <f>IF(J14="","",J14)</f>
        <v>7. 10. 2019</v>
      </c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147"/>
      <c r="J82" s="41"/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2" t="s">
        <v>30</v>
      </c>
      <c r="D83" s="41"/>
      <c r="E83" s="41"/>
      <c r="F83" s="27" t="str">
        <f>E17</f>
        <v xml:space="preserve"> </v>
      </c>
      <c r="G83" s="41"/>
      <c r="H83" s="41"/>
      <c r="I83" s="150" t="s">
        <v>37</v>
      </c>
      <c r="J83" s="37" t="str">
        <f>E23</f>
        <v xml:space="preserve"> </v>
      </c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2" t="s">
        <v>35</v>
      </c>
      <c r="D84" s="41"/>
      <c r="E84" s="41"/>
      <c r="F84" s="27" t="str">
        <f>IF(E20="","",E20)</f>
        <v>Vyplň údaj</v>
      </c>
      <c r="G84" s="41"/>
      <c r="H84" s="41"/>
      <c r="I84" s="150" t="s">
        <v>39</v>
      </c>
      <c r="J84" s="37" t="str">
        <f>E26</f>
        <v xml:space="preserve"> </v>
      </c>
      <c r="K84" s="41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147"/>
      <c r="J85" s="41"/>
      <c r="K85" s="41"/>
      <c r="L85" s="14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9" customFormat="1" ht="29.28" customHeight="1">
      <c r="A86" s="186"/>
      <c r="B86" s="187"/>
      <c r="C86" s="188" t="s">
        <v>189</v>
      </c>
      <c r="D86" s="189" t="s">
        <v>61</v>
      </c>
      <c r="E86" s="189" t="s">
        <v>57</v>
      </c>
      <c r="F86" s="189" t="s">
        <v>58</v>
      </c>
      <c r="G86" s="189" t="s">
        <v>190</v>
      </c>
      <c r="H86" s="189" t="s">
        <v>191</v>
      </c>
      <c r="I86" s="190" t="s">
        <v>192</v>
      </c>
      <c r="J86" s="189" t="s">
        <v>186</v>
      </c>
      <c r="K86" s="191" t="s">
        <v>193</v>
      </c>
      <c r="L86" s="192"/>
      <c r="M86" s="93" t="s">
        <v>32</v>
      </c>
      <c r="N86" s="94" t="s">
        <v>46</v>
      </c>
      <c r="O86" s="94" t="s">
        <v>194</v>
      </c>
      <c r="P86" s="94" t="s">
        <v>195</v>
      </c>
      <c r="Q86" s="94" t="s">
        <v>196</v>
      </c>
      <c r="R86" s="94" t="s">
        <v>197</v>
      </c>
      <c r="S86" s="94" t="s">
        <v>198</v>
      </c>
      <c r="T86" s="95" t="s">
        <v>199</v>
      </c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</row>
    <row r="87" s="2" customFormat="1" ht="22.8" customHeight="1">
      <c r="A87" s="39"/>
      <c r="B87" s="40"/>
      <c r="C87" s="100" t="s">
        <v>200</v>
      </c>
      <c r="D87" s="41"/>
      <c r="E87" s="41"/>
      <c r="F87" s="41"/>
      <c r="G87" s="41"/>
      <c r="H87" s="41"/>
      <c r="I87" s="147"/>
      <c r="J87" s="193">
        <f>BK87</f>
        <v>0</v>
      </c>
      <c r="K87" s="41"/>
      <c r="L87" s="45"/>
      <c r="M87" s="96"/>
      <c r="N87" s="194"/>
      <c r="O87" s="97"/>
      <c r="P87" s="195">
        <f>P88</f>
        <v>0</v>
      </c>
      <c r="Q87" s="97"/>
      <c r="R87" s="195">
        <f>R88</f>
        <v>0</v>
      </c>
      <c r="S87" s="97"/>
      <c r="T87" s="196">
        <f>T88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7" t="s">
        <v>75</v>
      </c>
      <c r="AU87" s="17" t="s">
        <v>187</v>
      </c>
      <c r="BK87" s="197">
        <f>BK88</f>
        <v>0</v>
      </c>
    </row>
    <row r="88" s="13" customFormat="1" ht="25.92" customHeight="1">
      <c r="A88" s="13"/>
      <c r="B88" s="259"/>
      <c r="C88" s="260"/>
      <c r="D88" s="261" t="s">
        <v>75</v>
      </c>
      <c r="E88" s="262" t="s">
        <v>201</v>
      </c>
      <c r="F88" s="262" t="s">
        <v>2492</v>
      </c>
      <c r="G88" s="260"/>
      <c r="H88" s="260"/>
      <c r="I88" s="263"/>
      <c r="J88" s="264">
        <f>BK88</f>
        <v>0</v>
      </c>
      <c r="K88" s="260"/>
      <c r="L88" s="265"/>
      <c r="M88" s="266"/>
      <c r="N88" s="267"/>
      <c r="O88" s="267"/>
      <c r="P88" s="268">
        <f>P89</f>
        <v>0</v>
      </c>
      <c r="Q88" s="267"/>
      <c r="R88" s="268">
        <f>R89</f>
        <v>0</v>
      </c>
      <c r="S88" s="267"/>
      <c r="T88" s="269">
        <f>T89</f>
        <v>0</v>
      </c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R88" s="270" t="s">
        <v>216</v>
      </c>
      <c r="AT88" s="271" t="s">
        <v>75</v>
      </c>
      <c r="AU88" s="271" t="s">
        <v>76</v>
      </c>
      <c r="AY88" s="270" t="s">
        <v>206</v>
      </c>
      <c r="BK88" s="272">
        <f>BK89</f>
        <v>0</v>
      </c>
    </row>
    <row r="89" s="13" customFormat="1" ht="22.8" customHeight="1">
      <c r="A89" s="13"/>
      <c r="B89" s="259"/>
      <c r="C89" s="260"/>
      <c r="D89" s="261" t="s">
        <v>75</v>
      </c>
      <c r="E89" s="282" t="s">
        <v>2493</v>
      </c>
      <c r="F89" s="282" t="s">
        <v>2494</v>
      </c>
      <c r="G89" s="260"/>
      <c r="H89" s="260"/>
      <c r="I89" s="263"/>
      <c r="J89" s="283">
        <f>BK89</f>
        <v>0</v>
      </c>
      <c r="K89" s="260"/>
      <c r="L89" s="265"/>
      <c r="M89" s="266"/>
      <c r="N89" s="267"/>
      <c r="O89" s="267"/>
      <c r="P89" s="268">
        <f>SUM(P90:P92)</f>
        <v>0</v>
      </c>
      <c r="Q89" s="267"/>
      <c r="R89" s="268">
        <f>SUM(R90:R92)</f>
        <v>0</v>
      </c>
      <c r="S89" s="267"/>
      <c r="T89" s="269">
        <f>SUM(T90:T92)</f>
        <v>0</v>
      </c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R89" s="270" t="s">
        <v>216</v>
      </c>
      <c r="AT89" s="271" t="s">
        <v>75</v>
      </c>
      <c r="AU89" s="271" t="s">
        <v>83</v>
      </c>
      <c r="AY89" s="270" t="s">
        <v>206</v>
      </c>
      <c r="BK89" s="272">
        <f>SUM(BK90:BK92)</f>
        <v>0</v>
      </c>
    </row>
    <row r="90" s="2" customFormat="1" ht="36" customHeight="1">
      <c r="A90" s="39"/>
      <c r="B90" s="40"/>
      <c r="C90" s="216" t="s">
        <v>83</v>
      </c>
      <c r="D90" s="216" t="s">
        <v>627</v>
      </c>
      <c r="E90" s="217" t="s">
        <v>2495</v>
      </c>
      <c r="F90" s="218" t="s">
        <v>2496</v>
      </c>
      <c r="G90" s="219" t="s">
        <v>239</v>
      </c>
      <c r="H90" s="220">
        <v>60</v>
      </c>
      <c r="I90" s="221"/>
      <c r="J90" s="222">
        <f>ROUND(I90*H90,2)</f>
        <v>0</v>
      </c>
      <c r="K90" s="218" t="s">
        <v>1060</v>
      </c>
      <c r="L90" s="45"/>
      <c r="M90" s="223" t="s">
        <v>32</v>
      </c>
      <c r="N90" s="224" t="s">
        <v>47</v>
      </c>
      <c r="O90" s="85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0" t="s">
        <v>220</v>
      </c>
      <c r="AT90" s="210" t="s">
        <v>627</v>
      </c>
      <c r="AU90" s="210" t="s">
        <v>85</v>
      </c>
      <c r="AY90" s="17" t="s">
        <v>206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7" t="s">
        <v>83</v>
      </c>
      <c r="BK90" s="211">
        <f>ROUND(I90*H90,2)</f>
        <v>0</v>
      </c>
      <c r="BL90" s="17" t="s">
        <v>220</v>
      </c>
      <c r="BM90" s="210" t="s">
        <v>2568</v>
      </c>
    </row>
    <row r="91" s="2" customFormat="1">
      <c r="A91" s="39"/>
      <c r="B91" s="40"/>
      <c r="C91" s="41"/>
      <c r="D91" s="212" t="s">
        <v>931</v>
      </c>
      <c r="E91" s="41"/>
      <c r="F91" s="213" t="s">
        <v>2498</v>
      </c>
      <c r="G91" s="41"/>
      <c r="H91" s="41"/>
      <c r="I91" s="147"/>
      <c r="J91" s="41"/>
      <c r="K91" s="41"/>
      <c r="L91" s="45"/>
      <c r="M91" s="214"/>
      <c r="N91" s="215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7" t="s">
        <v>931</v>
      </c>
      <c r="AU91" s="17" t="s">
        <v>85</v>
      </c>
    </row>
    <row r="92" s="2" customFormat="1" ht="24" customHeight="1">
      <c r="A92" s="39"/>
      <c r="B92" s="40"/>
      <c r="C92" s="216" t="s">
        <v>85</v>
      </c>
      <c r="D92" s="216" t="s">
        <v>627</v>
      </c>
      <c r="E92" s="217" t="s">
        <v>2499</v>
      </c>
      <c r="F92" s="218" t="s">
        <v>2500</v>
      </c>
      <c r="G92" s="219" t="s">
        <v>239</v>
      </c>
      <c r="H92" s="220">
        <v>60</v>
      </c>
      <c r="I92" s="221"/>
      <c r="J92" s="222">
        <f>ROUND(I92*H92,2)</f>
        <v>0</v>
      </c>
      <c r="K92" s="218" t="s">
        <v>1060</v>
      </c>
      <c r="L92" s="45"/>
      <c r="M92" s="225" t="s">
        <v>32</v>
      </c>
      <c r="N92" s="226" t="s">
        <v>47</v>
      </c>
      <c r="O92" s="227"/>
      <c r="P92" s="228">
        <f>O92*H92</f>
        <v>0</v>
      </c>
      <c r="Q92" s="228">
        <v>0</v>
      </c>
      <c r="R92" s="228">
        <f>Q92*H92</f>
        <v>0</v>
      </c>
      <c r="S92" s="228">
        <v>0</v>
      </c>
      <c r="T92" s="22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0" t="s">
        <v>220</v>
      </c>
      <c r="AT92" s="210" t="s">
        <v>627</v>
      </c>
      <c r="AU92" s="210" t="s">
        <v>85</v>
      </c>
      <c r="AY92" s="17" t="s">
        <v>206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7" t="s">
        <v>83</v>
      </c>
      <c r="BK92" s="211">
        <f>ROUND(I92*H92,2)</f>
        <v>0</v>
      </c>
      <c r="BL92" s="17" t="s">
        <v>220</v>
      </c>
      <c r="BM92" s="210" t="s">
        <v>2569</v>
      </c>
    </row>
    <row r="93" s="2" customFormat="1" ht="6.96" customHeight="1">
      <c r="A93" s="39"/>
      <c r="B93" s="60"/>
      <c r="C93" s="61"/>
      <c r="D93" s="61"/>
      <c r="E93" s="61"/>
      <c r="F93" s="61"/>
      <c r="G93" s="61"/>
      <c r="H93" s="61"/>
      <c r="I93" s="176"/>
      <c r="J93" s="61"/>
      <c r="K93" s="61"/>
      <c r="L93" s="45"/>
      <c r="M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</sheetData>
  <sheetProtection sheet="1" autoFilter="0" formatColumns="0" formatRows="0" objects="1" scenarios="1" spinCount="100000" saltValue="O48I5D1CiRMFVtEBVQOzv+vHbfjB279s48MIOnKDkMKkVw0BvlkumBX35+MNCdhcDeqhc9D73sIxBJR9DiPYuw==" hashValue="hTWq4HZkmREAwvR5paBTJHThr+nv6WITyZtixlmhfAfT3Ekc5+DPCn6VqMj4ajRnl7gPwB9E3kRRm7ftdI8qMQ==" algorithmName="SHA-512" password="CC35"/>
  <autoFilter ref="C86:K9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85</v>
      </c>
    </row>
    <row r="4" s="1" customFormat="1" ht="24.96" customHeight="1">
      <c r="B4" s="20"/>
      <c r="D4" s="143" t="s">
        <v>179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Oprava PZS v úseku Hněvčeves – Butoves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180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2397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182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2570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23</v>
      </c>
      <c r="G14" s="39"/>
      <c r="H14" s="39"/>
      <c r="I14" s="150" t="s">
        <v>24</v>
      </c>
      <c r="J14" s="151" t="str">
        <f>'Rekapitulace stavby'!AN8</f>
        <v>7. 10. 2019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tr">
        <f>IF('Rekapitulace stavby'!AN10="","",'Rekapitulace stavby'!AN10)</f>
        <v/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50" t="s">
        <v>34</v>
      </c>
      <c r="J17" s="134" t="str">
        <f>IF('Rekapitulace stavby'!AN11="","",'Rekapitulace stavby'!AN11)</f>
        <v/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35</v>
      </c>
      <c r="E19" s="39"/>
      <c r="F19" s="39"/>
      <c r="G19" s="39"/>
      <c r="H19" s="39"/>
      <c r="I19" s="150" t="s">
        <v>31</v>
      </c>
      <c r="J19" s="33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stavby'!E14</f>
        <v>Vyplň údaj</v>
      </c>
      <c r="F20" s="134"/>
      <c r="G20" s="134"/>
      <c r="H20" s="134"/>
      <c r="I20" s="150" t="s">
        <v>34</v>
      </c>
      <c r="J20" s="33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37</v>
      </c>
      <c r="E22" s="39"/>
      <c r="F22" s="39"/>
      <c r="G22" s="39"/>
      <c r="H22" s="39"/>
      <c r="I22" s="150" t="s">
        <v>31</v>
      </c>
      <c r="J22" s="134" t="str">
        <f>IF('Rekapitulace stavby'!AN16="","",'Rekapitulace stavby'!AN16)</f>
        <v/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50" t="s">
        <v>34</v>
      </c>
      <c r="J23" s="134" t="str">
        <f>IF('Rekapitulace stavby'!AN17="","",'Rekapitulace stavby'!AN17)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39</v>
      </c>
      <c r="E25" s="39"/>
      <c r="F25" s="39"/>
      <c r="G25" s="39"/>
      <c r="H25" s="39"/>
      <c r="I25" s="150" t="s">
        <v>31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50" t="s">
        <v>34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40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6.5" customHeight="1">
      <c r="A29" s="152"/>
      <c r="B29" s="153"/>
      <c r="C29" s="152"/>
      <c r="D29" s="152"/>
      <c r="E29" s="154" t="s">
        <v>41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42</v>
      </c>
      <c r="E32" s="39"/>
      <c r="F32" s="39"/>
      <c r="G32" s="39"/>
      <c r="H32" s="39"/>
      <c r="I32" s="147"/>
      <c r="J32" s="160">
        <f>ROUND(J85,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44</v>
      </c>
      <c r="G34" s="39"/>
      <c r="H34" s="39"/>
      <c r="I34" s="162" t="s">
        <v>43</v>
      </c>
      <c r="J34" s="161" t="s">
        <v>45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46</v>
      </c>
      <c r="E35" s="145" t="s">
        <v>47</v>
      </c>
      <c r="F35" s="164">
        <f>ROUND((SUM(BE85:BE141)),  2)</f>
        <v>0</v>
      </c>
      <c r="G35" s="39"/>
      <c r="H35" s="39"/>
      <c r="I35" s="165">
        <v>0.20999999999999999</v>
      </c>
      <c r="J35" s="164">
        <f>ROUND(((SUM(BE85:BE141))*I35),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48</v>
      </c>
      <c r="F36" s="164">
        <f>ROUND((SUM(BF85:BF141)),  2)</f>
        <v>0</v>
      </c>
      <c r="G36" s="39"/>
      <c r="H36" s="39"/>
      <c r="I36" s="165">
        <v>0.14999999999999999</v>
      </c>
      <c r="J36" s="164">
        <f>ROUND(((SUM(BF85:BF141))*I36),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49</v>
      </c>
      <c r="F37" s="164">
        <f>ROUND((SUM(BG85:BG141)),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50</v>
      </c>
      <c r="F38" s="164">
        <f>ROUND((SUM(BH85:BH141)),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51</v>
      </c>
      <c r="F39" s="164">
        <f>ROUND((SUM(BI85:BI141)),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184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Oprava PZS v úseku Hněvčeves – Butoves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180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2397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182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SO03 - Napájení PZS v km 0,741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PZS 18,810; 20,026; 0,741; 2,226; 4,018 a 7,814</v>
      </c>
      <c r="G56" s="41"/>
      <c r="H56" s="41"/>
      <c r="I56" s="150" t="s">
        <v>24</v>
      </c>
      <c r="J56" s="73" t="str">
        <f>IF(J14="","",J14)</f>
        <v>7. 10. 2019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37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35</v>
      </c>
      <c r="D59" s="41"/>
      <c r="E59" s="41"/>
      <c r="F59" s="27" t="str">
        <f>IF(E20="","",E20)</f>
        <v>Vyplň údaj</v>
      </c>
      <c r="G59" s="41"/>
      <c r="H59" s="41"/>
      <c r="I59" s="150" t="s">
        <v>39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185</v>
      </c>
      <c r="D61" s="182"/>
      <c r="E61" s="182"/>
      <c r="F61" s="182"/>
      <c r="G61" s="182"/>
      <c r="H61" s="182"/>
      <c r="I61" s="183"/>
      <c r="J61" s="184" t="s">
        <v>186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74</v>
      </c>
      <c r="D63" s="41"/>
      <c r="E63" s="41"/>
      <c r="F63" s="41"/>
      <c r="G63" s="41"/>
      <c r="H63" s="41"/>
      <c r="I63" s="147"/>
      <c r="J63" s="103">
        <f>J85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187</v>
      </c>
    </row>
    <row r="64" hidden="1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147"/>
      <c r="J64" s="41"/>
      <c r="K64" s="41"/>
      <c r="L64" s="14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176"/>
      <c r="J65" s="61"/>
      <c r="K65" s="61"/>
      <c r="L65" s="14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/>
    <row r="67" hidden="1"/>
    <row r="68" hidden="1"/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179"/>
      <c r="J69" s="63"/>
      <c r="K69" s="63"/>
      <c r="L69" s="14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3" t="s">
        <v>188</v>
      </c>
      <c r="D70" s="41"/>
      <c r="E70" s="41"/>
      <c r="F70" s="41"/>
      <c r="G70" s="41"/>
      <c r="H70" s="41"/>
      <c r="I70" s="147"/>
      <c r="J70" s="41"/>
      <c r="K70" s="41"/>
      <c r="L70" s="14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147"/>
      <c r="J71" s="41"/>
      <c r="K71" s="41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2" t="s">
        <v>16</v>
      </c>
      <c r="D72" s="41"/>
      <c r="E72" s="41"/>
      <c r="F72" s="41"/>
      <c r="G72" s="41"/>
      <c r="H72" s="41"/>
      <c r="I72" s="147"/>
      <c r="J72" s="41"/>
      <c r="K72" s="4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80" t="str">
        <f>E7</f>
        <v>Oprava PZS v úseku Hněvčeves – Butoves</v>
      </c>
      <c r="F73" s="32"/>
      <c r="G73" s="32"/>
      <c r="H73" s="32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1"/>
      <c r="C74" s="32" t="s">
        <v>180</v>
      </c>
      <c r="D74" s="22"/>
      <c r="E74" s="22"/>
      <c r="F74" s="22"/>
      <c r="G74" s="22"/>
      <c r="H74" s="22"/>
      <c r="I74" s="139"/>
      <c r="J74" s="22"/>
      <c r="K74" s="22"/>
      <c r="L74" s="20"/>
    </row>
    <row r="75" s="2" customFormat="1" ht="16.5" customHeight="1">
      <c r="A75" s="39"/>
      <c r="B75" s="40"/>
      <c r="C75" s="41"/>
      <c r="D75" s="41"/>
      <c r="E75" s="180" t="s">
        <v>2397</v>
      </c>
      <c r="F75" s="41"/>
      <c r="G75" s="41"/>
      <c r="H75" s="41"/>
      <c r="I75" s="147"/>
      <c r="J75" s="41"/>
      <c r="K75" s="41"/>
      <c r="L75" s="14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2" t="s">
        <v>182</v>
      </c>
      <c r="D76" s="41"/>
      <c r="E76" s="41"/>
      <c r="F76" s="41"/>
      <c r="G76" s="41"/>
      <c r="H76" s="41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SO03 - Napájení PZS v km 0,741</v>
      </c>
      <c r="F77" s="41"/>
      <c r="G77" s="41"/>
      <c r="H77" s="41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2" t="s">
        <v>22</v>
      </c>
      <c r="D79" s="41"/>
      <c r="E79" s="41"/>
      <c r="F79" s="27" t="str">
        <f>F14</f>
        <v>PZS 18,810; 20,026; 0,741; 2,226; 4,018 a 7,814</v>
      </c>
      <c r="G79" s="41"/>
      <c r="H79" s="41"/>
      <c r="I79" s="150" t="s">
        <v>24</v>
      </c>
      <c r="J79" s="73" t="str">
        <f>IF(J14="","",J14)</f>
        <v>7. 10. 2019</v>
      </c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47"/>
      <c r="J80" s="41"/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2" t="s">
        <v>30</v>
      </c>
      <c r="D81" s="41"/>
      <c r="E81" s="41"/>
      <c r="F81" s="27" t="str">
        <f>E17</f>
        <v xml:space="preserve"> </v>
      </c>
      <c r="G81" s="41"/>
      <c r="H81" s="41"/>
      <c r="I81" s="150" t="s">
        <v>37</v>
      </c>
      <c r="J81" s="37" t="str">
        <f>E23</f>
        <v xml:space="preserve"> </v>
      </c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2" t="s">
        <v>35</v>
      </c>
      <c r="D82" s="41"/>
      <c r="E82" s="41"/>
      <c r="F82" s="27" t="str">
        <f>IF(E20="","",E20)</f>
        <v>Vyplň údaj</v>
      </c>
      <c r="G82" s="41"/>
      <c r="H82" s="41"/>
      <c r="I82" s="150" t="s">
        <v>39</v>
      </c>
      <c r="J82" s="37" t="str">
        <f>E26</f>
        <v xml:space="preserve"> </v>
      </c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47"/>
      <c r="J83" s="41"/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9" customFormat="1" ht="29.28" customHeight="1">
      <c r="A84" s="186"/>
      <c r="B84" s="187"/>
      <c r="C84" s="188" t="s">
        <v>189</v>
      </c>
      <c r="D84" s="189" t="s">
        <v>61</v>
      </c>
      <c r="E84" s="189" t="s">
        <v>57</v>
      </c>
      <c r="F84" s="189" t="s">
        <v>58</v>
      </c>
      <c r="G84" s="189" t="s">
        <v>190</v>
      </c>
      <c r="H84" s="189" t="s">
        <v>191</v>
      </c>
      <c r="I84" s="190" t="s">
        <v>192</v>
      </c>
      <c r="J84" s="189" t="s">
        <v>186</v>
      </c>
      <c r="K84" s="191" t="s">
        <v>193</v>
      </c>
      <c r="L84" s="192"/>
      <c r="M84" s="93" t="s">
        <v>32</v>
      </c>
      <c r="N84" s="94" t="s">
        <v>46</v>
      </c>
      <c r="O84" s="94" t="s">
        <v>194</v>
      </c>
      <c r="P84" s="94" t="s">
        <v>195</v>
      </c>
      <c r="Q84" s="94" t="s">
        <v>196</v>
      </c>
      <c r="R84" s="94" t="s">
        <v>197</v>
      </c>
      <c r="S84" s="94" t="s">
        <v>198</v>
      </c>
      <c r="T84" s="95" t="s">
        <v>199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200</v>
      </c>
      <c r="D85" s="41"/>
      <c r="E85" s="41"/>
      <c r="F85" s="41"/>
      <c r="G85" s="41"/>
      <c r="H85" s="41"/>
      <c r="I85" s="147"/>
      <c r="J85" s="193">
        <f>BK85</f>
        <v>0</v>
      </c>
      <c r="K85" s="41"/>
      <c r="L85" s="45"/>
      <c r="M85" s="96"/>
      <c r="N85" s="194"/>
      <c r="O85" s="97"/>
      <c r="P85" s="195">
        <f>SUM(P86:P141)</f>
        <v>0</v>
      </c>
      <c r="Q85" s="97"/>
      <c r="R85" s="195">
        <f>SUM(R86:R141)</f>
        <v>0</v>
      </c>
      <c r="S85" s="97"/>
      <c r="T85" s="196">
        <f>SUM(T86:T141)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7" t="s">
        <v>75</v>
      </c>
      <c r="AU85" s="17" t="s">
        <v>187</v>
      </c>
      <c r="BK85" s="197">
        <f>SUM(BK86:BK141)</f>
        <v>0</v>
      </c>
    </row>
    <row r="86" s="2" customFormat="1" ht="24" customHeight="1">
      <c r="A86" s="39"/>
      <c r="B86" s="40"/>
      <c r="C86" s="198" t="s">
        <v>83</v>
      </c>
      <c r="D86" s="198" t="s">
        <v>201</v>
      </c>
      <c r="E86" s="199" t="s">
        <v>2402</v>
      </c>
      <c r="F86" s="200" t="s">
        <v>2403</v>
      </c>
      <c r="G86" s="201" t="s">
        <v>204</v>
      </c>
      <c r="H86" s="202">
        <v>1</v>
      </c>
      <c r="I86" s="203"/>
      <c r="J86" s="204">
        <f>ROUND(I86*H86,2)</f>
        <v>0</v>
      </c>
      <c r="K86" s="200" t="s">
        <v>212</v>
      </c>
      <c r="L86" s="205"/>
      <c r="M86" s="206" t="s">
        <v>32</v>
      </c>
      <c r="N86" s="207" t="s">
        <v>47</v>
      </c>
      <c r="O86" s="85"/>
      <c r="P86" s="208">
        <f>O86*H86</f>
        <v>0</v>
      </c>
      <c r="Q86" s="208">
        <v>0</v>
      </c>
      <c r="R86" s="208">
        <f>Q86*H86</f>
        <v>0</v>
      </c>
      <c r="S86" s="208">
        <v>0</v>
      </c>
      <c r="T86" s="209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0" t="s">
        <v>205</v>
      </c>
      <c r="AT86" s="210" t="s">
        <v>201</v>
      </c>
      <c r="AU86" s="210" t="s">
        <v>76</v>
      </c>
      <c r="AY86" s="17" t="s">
        <v>206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17" t="s">
        <v>83</v>
      </c>
      <c r="BK86" s="211">
        <f>ROUND(I86*H86,2)</f>
        <v>0</v>
      </c>
      <c r="BL86" s="17" t="s">
        <v>205</v>
      </c>
      <c r="BM86" s="210" t="s">
        <v>2571</v>
      </c>
    </row>
    <row r="87" s="2" customFormat="1" ht="24" customHeight="1">
      <c r="A87" s="39"/>
      <c r="B87" s="40"/>
      <c r="C87" s="198" t="s">
        <v>85</v>
      </c>
      <c r="D87" s="198" t="s">
        <v>201</v>
      </c>
      <c r="E87" s="199" t="s">
        <v>2504</v>
      </c>
      <c r="F87" s="200" t="s">
        <v>2505</v>
      </c>
      <c r="G87" s="201" t="s">
        <v>204</v>
      </c>
      <c r="H87" s="202">
        <v>1</v>
      </c>
      <c r="I87" s="203"/>
      <c r="J87" s="204">
        <f>ROUND(I87*H87,2)</f>
        <v>0</v>
      </c>
      <c r="K87" s="200" t="s">
        <v>212</v>
      </c>
      <c r="L87" s="205"/>
      <c r="M87" s="206" t="s">
        <v>32</v>
      </c>
      <c r="N87" s="207" t="s">
        <v>47</v>
      </c>
      <c r="O87" s="85"/>
      <c r="P87" s="208">
        <f>O87*H87</f>
        <v>0</v>
      </c>
      <c r="Q87" s="208">
        <v>0</v>
      </c>
      <c r="R87" s="208">
        <f>Q87*H87</f>
        <v>0</v>
      </c>
      <c r="S87" s="208">
        <v>0</v>
      </c>
      <c r="T87" s="209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0" t="s">
        <v>213</v>
      </c>
      <c r="AT87" s="210" t="s">
        <v>201</v>
      </c>
      <c r="AU87" s="210" t="s">
        <v>76</v>
      </c>
      <c r="AY87" s="17" t="s">
        <v>206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17" t="s">
        <v>83</v>
      </c>
      <c r="BK87" s="211">
        <f>ROUND(I87*H87,2)</f>
        <v>0</v>
      </c>
      <c r="BL87" s="17" t="s">
        <v>214</v>
      </c>
      <c r="BM87" s="210" t="s">
        <v>2572</v>
      </c>
    </row>
    <row r="88" s="2" customFormat="1" ht="24" customHeight="1">
      <c r="A88" s="39"/>
      <c r="B88" s="40"/>
      <c r="C88" s="198" t="s">
        <v>216</v>
      </c>
      <c r="D88" s="198" t="s">
        <v>201</v>
      </c>
      <c r="E88" s="199" t="s">
        <v>2507</v>
      </c>
      <c r="F88" s="200" t="s">
        <v>2508</v>
      </c>
      <c r="G88" s="201" t="s">
        <v>204</v>
      </c>
      <c r="H88" s="202">
        <v>1</v>
      </c>
      <c r="I88" s="203"/>
      <c r="J88" s="204">
        <f>ROUND(I88*H88,2)</f>
        <v>0</v>
      </c>
      <c r="K88" s="200" t="s">
        <v>212</v>
      </c>
      <c r="L88" s="205"/>
      <c r="M88" s="206" t="s">
        <v>32</v>
      </c>
      <c r="N88" s="207" t="s">
        <v>47</v>
      </c>
      <c r="O88" s="85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0" t="s">
        <v>205</v>
      </c>
      <c r="AT88" s="210" t="s">
        <v>201</v>
      </c>
      <c r="AU88" s="210" t="s">
        <v>76</v>
      </c>
      <c r="AY88" s="17" t="s">
        <v>206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7" t="s">
        <v>83</v>
      </c>
      <c r="BK88" s="211">
        <f>ROUND(I88*H88,2)</f>
        <v>0</v>
      </c>
      <c r="BL88" s="17" t="s">
        <v>205</v>
      </c>
      <c r="BM88" s="210" t="s">
        <v>2573</v>
      </c>
    </row>
    <row r="89" s="2" customFormat="1">
      <c r="A89" s="39"/>
      <c r="B89" s="40"/>
      <c r="C89" s="41"/>
      <c r="D89" s="212" t="s">
        <v>208</v>
      </c>
      <c r="E89" s="41"/>
      <c r="F89" s="213" t="s">
        <v>2510</v>
      </c>
      <c r="G89" s="41"/>
      <c r="H89" s="41"/>
      <c r="I89" s="147"/>
      <c r="J89" s="41"/>
      <c r="K89" s="41"/>
      <c r="L89" s="45"/>
      <c r="M89" s="214"/>
      <c r="N89" s="215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7" t="s">
        <v>208</v>
      </c>
      <c r="AU89" s="17" t="s">
        <v>76</v>
      </c>
    </row>
    <row r="90" s="2" customFormat="1" ht="24" customHeight="1">
      <c r="A90" s="39"/>
      <c r="B90" s="40"/>
      <c r="C90" s="198" t="s">
        <v>220</v>
      </c>
      <c r="D90" s="198" t="s">
        <v>201</v>
      </c>
      <c r="E90" s="199" t="s">
        <v>2511</v>
      </c>
      <c r="F90" s="200" t="s">
        <v>2512</v>
      </c>
      <c r="G90" s="201" t="s">
        <v>239</v>
      </c>
      <c r="H90" s="202">
        <v>20</v>
      </c>
      <c r="I90" s="203"/>
      <c r="J90" s="204">
        <f>ROUND(I90*H90,2)</f>
        <v>0</v>
      </c>
      <c r="K90" s="200" t="s">
        <v>212</v>
      </c>
      <c r="L90" s="205"/>
      <c r="M90" s="206" t="s">
        <v>32</v>
      </c>
      <c r="N90" s="207" t="s">
        <v>47</v>
      </c>
      <c r="O90" s="85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0" t="s">
        <v>213</v>
      </c>
      <c r="AT90" s="210" t="s">
        <v>201</v>
      </c>
      <c r="AU90" s="210" t="s">
        <v>76</v>
      </c>
      <c r="AY90" s="17" t="s">
        <v>206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7" t="s">
        <v>83</v>
      </c>
      <c r="BK90" s="211">
        <f>ROUND(I90*H90,2)</f>
        <v>0</v>
      </c>
      <c r="BL90" s="17" t="s">
        <v>214</v>
      </c>
      <c r="BM90" s="210" t="s">
        <v>2574</v>
      </c>
    </row>
    <row r="91" s="2" customFormat="1" ht="24" customHeight="1">
      <c r="A91" s="39"/>
      <c r="B91" s="40"/>
      <c r="C91" s="198" t="s">
        <v>224</v>
      </c>
      <c r="D91" s="198" t="s">
        <v>201</v>
      </c>
      <c r="E91" s="199" t="s">
        <v>2405</v>
      </c>
      <c r="F91" s="200" t="s">
        <v>2406</v>
      </c>
      <c r="G91" s="201" t="s">
        <v>204</v>
      </c>
      <c r="H91" s="202">
        <v>1</v>
      </c>
      <c r="I91" s="203"/>
      <c r="J91" s="204">
        <f>ROUND(I91*H91,2)</f>
        <v>0</v>
      </c>
      <c r="K91" s="200" t="s">
        <v>212</v>
      </c>
      <c r="L91" s="205"/>
      <c r="M91" s="206" t="s">
        <v>32</v>
      </c>
      <c r="N91" s="207" t="s">
        <v>47</v>
      </c>
      <c r="O91" s="85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0" t="s">
        <v>205</v>
      </c>
      <c r="AT91" s="210" t="s">
        <v>201</v>
      </c>
      <c r="AU91" s="210" t="s">
        <v>76</v>
      </c>
      <c r="AY91" s="17" t="s">
        <v>206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7" t="s">
        <v>83</v>
      </c>
      <c r="BK91" s="211">
        <f>ROUND(I91*H91,2)</f>
        <v>0</v>
      </c>
      <c r="BL91" s="17" t="s">
        <v>205</v>
      </c>
      <c r="BM91" s="210" t="s">
        <v>2575</v>
      </c>
    </row>
    <row r="92" s="2" customFormat="1" ht="24" customHeight="1">
      <c r="A92" s="39"/>
      <c r="B92" s="40"/>
      <c r="C92" s="198" t="s">
        <v>228</v>
      </c>
      <c r="D92" s="198" t="s">
        <v>201</v>
      </c>
      <c r="E92" s="199" t="s">
        <v>2408</v>
      </c>
      <c r="F92" s="200" t="s">
        <v>2409</v>
      </c>
      <c r="G92" s="201" t="s">
        <v>204</v>
      </c>
      <c r="H92" s="202">
        <v>4</v>
      </c>
      <c r="I92" s="203"/>
      <c r="J92" s="204">
        <f>ROUND(I92*H92,2)</f>
        <v>0</v>
      </c>
      <c r="K92" s="200" t="s">
        <v>212</v>
      </c>
      <c r="L92" s="205"/>
      <c r="M92" s="206" t="s">
        <v>32</v>
      </c>
      <c r="N92" s="207" t="s">
        <v>47</v>
      </c>
      <c r="O92" s="85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0" t="s">
        <v>213</v>
      </c>
      <c r="AT92" s="210" t="s">
        <v>201</v>
      </c>
      <c r="AU92" s="210" t="s">
        <v>76</v>
      </c>
      <c r="AY92" s="17" t="s">
        <v>206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7" t="s">
        <v>83</v>
      </c>
      <c r="BK92" s="211">
        <f>ROUND(I92*H92,2)</f>
        <v>0</v>
      </c>
      <c r="BL92" s="17" t="s">
        <v>214</v>
      </c>
      <c r="BM92" s="210" t="s">
        <v>2576</v>
      </c>
    </row>
    <row r="93" s="2" customFormat="1" ht="24" customHeight="1">
      <c r="A93" s="39"/>
      <c r="B93" s="40"/>
      <c r="C93" s="198" t="s">
        <v>232</v>
      </c>
      <c r="D93" s="198" t="s">
        <v>201</v>
      </c>
      <c r="E93" s="199" t="s">
        <v>2411</v>
      </c>
      <c r="F93" s="200" t="s">
        <v>2412</v>
      </c>
      <c r="G93" s="201" t="s">
        <v>204</v>
      </c>
      <c r="H93" s="202">
        <v>1</v>
      </c>
      <c r="I93" s="203"/>
      <c r="J93" s="204">
        <f>ROUND(I93*H93,2)</f>
        <v>0</v>
      </c>
      <c r="K93" s="200" t="s">
        <v>212</v>
      </c>
      <c r="L93" s="205"/>
      <c r="M93" s="206" t="s">
        <v>32</v>
      </c>
      <c r="N93" s="207" t="s">
        <v>47</v>
      </c>
      <c r="O93" s="85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0" t="s">
        <v>213</v>
      </c>
      <c r="AT93" s="210" t="s">
        <v>201</v>
      </c>
      <c r="AU93" s="210" t="s">
        <v>76</v>
      </c>
      <c r="AY93" s="17" t="s">
        <v>206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7" t="s">
        <v>83</v>
      </c>
      <c r="BK93" s="211">
        <f>ROUND(I93*H93,2)</f>
        <v>0</v>
      </c>
      <c r="BL93" s="17" t="s">
        <v>214</v>
      </c>
      <c r="BM93" s="210" t="s">
        <v>2577</v>
      </c>
    </row>
    <row r="94" s="2" customFormat="1">
      <c r="A94" s="39"/>
      <c r="B94" s="40"/>
      <c r="C94" s="41"/>
      <c r="D94" s="212" t="s">
        <v>208</v>
      </c>
      <c r="E94" s="41"/>
      <c r="F94" s="213" t="s">
        <v>2414</v>
      </c>
      <c r="G94" s="41"/>
      <c r="H94" s="41"/>
      <c r="I94" s="147"/>
      <c r="J94" s="41"/>
      <c r="K94" s="41"/>
      <c r="L94" s="45"/>
      <c r="M94" s="214"/>
      <c r="N94" s="215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7" t="s">
        <v>208</v>
      </c>
      <c r="AU94" s="17" t="s">
        <v>76</v>
      </c>
    </row>
    <row r="95" s="2" customFormat="1" ht="24" customHeight="1">
      <c r="A95" s="39"/>
      <c r="B95" s="40"/>
      <c r="C95" s="198" t="s">
        <v>236</v>
      </c>
      <c r="D95" s="198" t="s">
        <v>201</v>
      </c>
      <c r="E95" s="199" t="s">
        <v>2415</v>
      </c>
      <c r="F95" s="200" t="s">
        <v>2416</v>
      </c>
      <c r="G95" s="201" t="s">
        <v>204</v>
      </c>
      <c r="H95" s="202">
        <v>1</v>
      </c>
      <c r="I95" s="203"/>
      <c r="J95" s="204">
        <f>ROUND(I95*H95,2)</f>
        <v>0</v>
      </c>
      <c r="K95" s="200" t="s">
        <v>212</v>
      </c>
      <c r="L95" s="205"/>
      <c r="M95" s="206" t="s">
        <v>32</v>
      </c>
      <c r="N95" s="207" t="s">
        <v>47</v>
      </c>
      <c r="O95" s="85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0" t="s">
        <v>213</v>
      </c>
      <c r="AT95" s="210" t="s">
        <v>201</v>
      </c>
      <c r="AU95" s="210" t="s">
        <v>76</v>
      </c>
      <c r="AY95" s="17" t="s">
        <v>206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7" t="s">
        <v>83</v>
      </c>
      <c r="BK95" s="211">
        <f>ROUND(I95*H95,2)</f>
        <v>0</v>
      </c>
      <c r="BL95" s="17" t="s">
        <v>214</v>
      </c>
      <c r="BM95" s="210" t="s">
        <v>2578</v>
      </c>
    </row>
    <row r="96" s="2" customFormat="1">
      <c r="A96" s="39"/>
      <c r="B96" s="40"/>
      <c r="C96" s="41"/>
      <c r="D96" s="212" t="s">
        <v>208</v>
      </c>
      <c r="E96" s="41"/>
      <c r="F96" s="213" t="s">
        <v>2418</v>
      </c>
      <c r="G96" s="41"/>
      <c r="H96" s="41"/>
      <c r="I96" s="147"/>
      <c r="J96" s="41"/>
      <c r="K96" s="41"/>
      <c r="L96" s="45"/>
      <c r="M96" s="214"/>
      <c r="N96" s="215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7" t="s">
        <v>208</v>
      </c>
      <c r="AU96" s="17" t="s">
        <v>76</v>
      </c>
    </row>
    <row r="97" s="2" customFormat="1" ht="24" customHeight="1">
      <c r="A97" s="39"/>
      <c r="B97" s="40"/>
      <c r="C97" s="198" t="s">
        <v>241</v>
      </c>
      <c r="D97" s="198" t="s">
        <v>201</v>
      </c>
      <c r="E97" s="199" t="s">
        <v>2579</v>
      </c>
      <c r="F97" s="200" t="s">
        <v>2580</v>
      </c>
      <c r="G97" s="201" t="s">
        <v>204</v>
      </c>
      <c r="H97" s="202">
        <v>1</v>
      </c>
      <c r="I97" s="203"/>
      <c r="J97" s="204">
        <f>ROUND(I97*H97,2)</f>
        <v>0</v>
      </c>
      <c r="K97" s="200" t="s">
        <v>212</v>
      </c>
      <c r="L97" s="205"/>
      <c r="M97" s="206" t="s">
        <v>32</v>
      </c>
      <c r="N97" s="207" t="s">
        <v>47</v>
      </c>
      <c r="O97" s="85"/>
      <c r="P97" s="208">
        <f>O97*H97</f>
        <v>0</v>
      </c>
      <c r="Q97" s="208">
        <v>0</v>
      </c>
      <c r="R97" s="208">
        <f>Q97*H97</f>
        <v>0</v>
      </c>
      <c r="S97" s="208">
        <v>0</v>
      </c>
      <c r="T97" s="20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0" t="s">
        <v>213</v>
      </c>
      <c r="AT97" s="210" t="s">
        <v>201</v>
      </c>
      <c r="AU97" s="210" t="s">
        <v>76</v>
      </c>
      <c r="AY97" s="17" t="s">
        <v>206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7" t="s">
        <v>83</v>
      </c>
      <c r="BK97" s="211">
        <f>ROUND(I97*H97,2)</f>
        <v>0</v>
      </c>
      <c r="BL97" s="17" t="s">
        <v>214</v>
      </c>
      <c r="BM97" s="210" t="s">
        <v>2581</v>
      </c>
    </row>
    <row r="98" s="2" customFormat="1" ht="24" customHeight="1">
      <c r="A98" s="39"/>
      <c r="B98" s="40"/>
      <c r="C98" s="198" t="s">
        <v>245</v>
      </c>
      <c r="D98" s="198" t="s">
        <v>201</v>
      </c>
      <c r="E98" s="199" t="s">
        <v>2419</v>
      </c>
      <c r="F98" s="200" t="s">
        <v>2420</v>
      </c>
      <c r="G98" s="201" t="s">
        <v>239</v>
      </c>
      <c r="H98" s="202">
        <v>5</v>
      </c>
      <c r="I98" s="203"/>
      <c r="J98" s="204">
        <f>ROUND(I98*H98,2)</f>
        <v>0</v>
      </c>
      <c r="K98" s="200" t="s">
        <v>212</v>
      </c>
      <c r="L98" s="205"/>
      <c r="M98" s="206" t="s">
        <v>32</v>
      </c>
      <c r="N98" s="207" t="s">
        <v>47</v>
      </c>
      <c r="O98" s="85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0" t="s">
        <v>213</v>
      </c>
      <c r="AT98" s="210" t="s">
        <v>201</v>
      </c>
      <c r="AU98" s="210" t="s">
        <v>76</v>
      </c>
      <c r="AY98" s="17" t="s">
        <v>206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7" t="s">
        <v>83</v>
      </c>
      <c r="BK98" s="211">
        <f>ROUND(I98*H98,2)</f>
        <v>0</v>
      </c>
      <c r="BL98" s="17" t="s">
        <v>214</v>
      </c>
      <c r="BM98" s="210" t="s">
        <v>2582</v>
      </c>
    </row>
    <row r="99" s="2" customFormat="1" ht="24" customHeight="1">
      <c r="A99" s="39"/>
      <c r="B99" s="40"/>
      <c r="C99" s="198" t="s">
        <v>249</v>
      </c>
      <c r="D99" s="198" t="s">
        <v>201</v>
      </c>
      <c r="E99" s="199" t="s">
        <v>2583</v>
      </c>
      <c r="F99" s="200" t="s">
        <v>2584</v>
      </c>
      <c r="G99" s="201" t="s">
        <v>239</v>
      </c>
      <c r="H99" s="202">
        <v>30</v>
      </c>
      <c r="I99" s="203"/>
      <c r="J99" s="204">
        <f>ROUND(I99*H99,2)</f>
        <v>0</v>
      </c>
      <c r="K99" s="200" t="s">
        <v>212</v>
      </c>
      <c r="L99" s="205"/>
      <c r="M99" s="206" t="s">
        <v>32</v>
      </c>
      <c r="N99" s="207" t="s">
        <v>47</v>
      </c>
      <c r="O99" s="85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0" t="s">
        <v>213</v>
      </c>
      <c r="AT99" s="210" t="s">
        <v>201</v>
      </c>
      <c r="AU99" s="210" t="s">
        <v>76</v>
      </c>
      <c r="AY99" s="17" t="s">
        <v>206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7" t="s">
        <v>83</v>
      </c>
      <c r="BK99" s="211">
        <f>ROUND(I99*H99,2)</f>
        <v>0</v>
      </c>
      <c r="BL99" s="17" t="s">
        <v>214</v>
      </c>
      <c r="BM99" s="210" t="s">
        <v>2585</v>
      </c>
    </row>
    <row r="100" s="2" customFormat="1" ht="24" customHeight="1">
      <c r="A100" s="39"/>
      <c r="B100" s="40"/>
      <c r="C100" s="198" t="s">
        <v>253</v>
      </c>
      <c r="D100" s="198" t="s">
        <v>201</v>
      </c>
      <c r="E100" s="199" t="s">
        <v>2586</v>
      </c>
      <c r="F100" s="200" t="s">
        <v>2587</v>
      </c>
      <c r="G100" s="201" t="s">
        <v>239</v>
      </c>
      <c r="H100" s="202">
        <v>430</v>
      </c>
      <c r="I100" s="203"/>
      <c r="J100" s="204">
        <f>ROUND(I100*H100,2)</f>
        <v>0</v>
      </c>
      <c r="K100" s="200" t="s">
        <v>212</v>
      </c>
      <c r="L100" s="205"/>
      <c r="M100" s="206" t="s">
        <v>32</v>
      </c>
      <c r="N100" s="207" t="s">
        <v>47</v>
      </c>
      <c r="O100" s="85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0" t="s">
        <v>213</v>
      </c>
      <c r="AT100" s="210" t="s">
        <v>201</v>
      </c>
      <c r="AU100" s="210" t="s">
        <v>76</v>
      </c>
      <c r="AY100" s="17" t="s">
        <v>206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7" t="s">
        <v>83</v>
      </c>
      <c r="BK100" s="211">
        <f>ROUND(I100*H100,2)</f>
        <v>0</v>
      </c>
      <c r="BL100" s="17" t="s">
        <v>214</v>
      </c>
      <c r="BM100" s="210" t="s">
        <v>2588</v>
      </c>
    </row>
    <row r="101" s="2" customFormat="1" ht="24" customHeight="1">
      <c r="A101" s="39"/>
      <c r="B101" s="40"/>
      <c r="C101" s="198" t="s">
        <v>257</v>
      </c>
      <c r="D101" s="198" t="s">
        <v>201</v>
      </c>
      <c r="E101" s="199" t="s">
        <v>2589</v>
      </c>
      <c r="F101" s="200" t="s">
        <v>2590</v>
      </c>
      <c r="G101" s="201" t="s">
        <v>239</v>
      </c>
      <c r="H101" s="202">
        <v>10</v>
      </c>
      <c r="I101" s="203"/>
      <c r="J101" s="204">
        <f>ROUND(I101*H101,2)</f>
        <v>0</v>
      </c>
      <c r="K101" s="200" t="s">
        <v>212</v>
      </c>
      <c r="L101" s="205"/>
      <c r="M101" s="206" t="s">
        <v>32</v>
      </c>
      <c r="N101" s="207" t="s">
        <v>47</v>
      </c>
      <c r="O101" s="85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0" t="s">
        <v>213</v>
      </c>
      <c r="AT101" s="210" t="s">
        <v>201</v>
      </c>
      <c r="AU101" s="210" t="s">
        <v>76</v>
      </c>
      <c r="AY101" s="17" t="s">
        <v>206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7" t="s">
        <v>83</v>
      </c>
      <c r="BK101" s="211">
        <f>ROUND(I101*H101,2)</f>
        <v>0</v>
      </c>
      <c r="BL101" s="17" t="s">
        <v>214</v>
      </c>
      <c r="BM101" s="210" t="s">
        <v>2591</v>
      </c>
    </row>
    <row r="102" s="2" customFormat="1" ht="24" customHeight="1">
      <c r="A102" s="39"/>
      <c r="B102" s="40"/>
      <c r="C102" s="198" t="s">
        <v>261</v>
      </c>
      <c r="D102" s="198" t="s">
        <v>201</v>
      </c>
      <c r="E102" s="199" t="s">
        <v>292</v>
      </c>
      <c r="F102" s="200" t="s">
        <v>293</v>
      </c>
      <c r="G102" s="201" t="s">
        <v>239</v>
      </c>
      <c r="H102" s="202">
        <v>10</v>
      </c>
      <c r="I102" s="203"/>
      <c r="J102" s="204">
        <f>ROUND(I102*H102,2)</f>
        <v>0</v>
      </c>
      <c r="K102" s="200" t="s">
        <v>212</v>
      </c>
      <c r="L102" s="205"/>
      <c r="M102" s="206" t="s">
        <v>32</v>
      </c>
      <c r="N102" s="207" t="s">
        <v>47</v>
      </c>
      <c r="O102" s="85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0" t="s">
        <v>213</v>
      </c>
      <c r="AT102" s="210" t="s">
        <v>201</v>
      </c>
      <c r="AU102" s="210" t="s">
        <v>76</v>
      </c>
      <c r="AY102" s="17" t="s">
        <v>206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7" t="s">
        <v>83</v>
      </c>
      <c r="BK102" s="211">
        <f>ROUND(I102*H102,2)</f>
        <v>0</v>
      </c>
      <c r="BL102" s="17" t="s">
        <v>214</v>
      </c>
      <c r="BM102" s="210" t="s">
        <v>2592</v>
      </c>
    </row>
    <row r="103" s="2" customFormat="1" ht="24" customHeight="1">
      <c r="A103" s="39"/>
      <c r="B103" s="40"/>
      <c r="C103" s="198" t="s">
        <v>8</v>
      </c>
      <c r="D103" s="198" t="s">
        <v>201</v>
      </c>
      <c r="E103" s="199" t="s">
        <v>388</v>
      </c>
      <c r="F103" s="200" t="s">
        <v>389</v>
      </c>
      <c r="G103" s="201" t="s">
        <v>239</v>
      </c>
      <c r="H103" s="202">
        <v>10</v>
      </c>
      <c r="I103" s="203"/>
      <c r="J103" s="204">
        <f>ROUND(I103*H103,2)</f>
        <v>0</v>
      </c>
      <c r="K103" s="200" t="s">
        <v>212</v>
      </c>
      <c r="L103" s="205"/>
      <c r="M103" s="206" t="s">
        <v>32</v>
      </c>
      <c r="N103" s="207" t="s">
        <v>47</v>
      </c>
      <c r="O103" s="85"/>
      <c r="P103" s="208">
        <f>O103*H103</f>
        <v>0</v>
      </c>
      <c r="Q103" s="208">
        <v>0</v>
      </c>
      <c r="R103" s="208">
        <f>Q103*H103</f>
        <v>0</v>
      </c>
      <c r="S103" s="208">
        <v>0</v>
      </c>
      <c r="T103" s="20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0" t="s">
        <v>213</v>
      </c>
      <c r="AT103" s="210" t="s">
        <v>201</v>
      </c>
      <c r="AU103" s="210" t="s">
        <v>76</v>
      </c>
      <c r="AY103" s="17" t="s">
        <v>206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7" t="s">
        <v>83</v>
      </c>
      <c r="BK103" s="211">
        <f>ROUND(I103*H103,2)</f>
        <v>0</v>
      </c>
      <c r="BL103" s="17" t="s">
        <v>214</v>
      </c>
      <c r="BM103" s="210" t="s">
        <v>2593</v>
      </c>
    </row>
    <row r="104" s="2" customFormat="1" ht="24" customHeight="1">
      <c r="A104" s="39"/>
      <c r="B104" s="40"/>
      <c r="C104" s="198" t="s">
        <v>268</v>
      </c>
      <c r="D104" s="198" t="s">
        <v>201</v>
      </c>
      <c r="E104" s="199" t="s">
        <v>2424</v>
      </c>
      <c r="F104" s="200" t="s">
        <v>2425</v>
      </c>
      <c r="G104" s="201" t="s">
        <v>204</v>
      </c>
      <c r="H104" s="202">
        <v>1</v>
      </c>
      <c r="I104" s="203"/>
      <c r="J104" s="204">
        <f>ROUND(I104*H104,2)</f>
        <v>0</v>
      </c>
      <c r="K104" s="200" t="s">
        <v>212</v>
      </c>
      <c r="L104" s="205"/>
      <c r="M104" s="206" t="s">
        <v>32</v>
      </c>
      <c r="N104" s="207" t="s">
        <v>47</v>
      </c>
      <c r="O104" s="85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0" t="s">
        <v>213</v>
      </c>
      <c r="AT104" s="210" t="s">
        <v>201</v>
      </c>
      <c r="AU104" s="210" t="s">
        <v>76</v>
      </c>
      <c r="AY104" s="17" t="s">
        <v>206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7" t="s">
        <v>83</v>
      </c>
      <c r="BK104" s="211">
        <f>ROUND(I104*H104,2)</f>
        <v>0</v>
      </c>
      <c r="BL104" s="17" t="s">
        <v>214</v>
      </c>
      <c r="BM104" s="210" t="s">
        <v>2594</v>
      </c>
    </row>
    <row r="105" s="2" customFormat="1" ht="24" customHeight="1">
      <c r="A105" s="39"/>
      <c r="B105" s="40"/>
      <c r="C105" s="198" t="s">
        <v>272</v>
      </c>
      <c r="D105" s="198" t="s">
        <v>201</v>
      </c>
      <c r="E105" s="199" t="s">
        <v>2427</v>
      </c>
      <c r="F105" s="200" t="s">
        <v>2428</v>
      </c>
      <c r="G105" s="201" t="s">
        <v>204</v>
      </c>
      <c r="H105" s="202">
        <v>1</v>
      </c>
      <c r="I105" s="203"/>
      <c r="J105" s="204">
        <f>ROUND(I105*H105,2)</f>
        <v>0</v>
      </c>
      <c r="K105" s="200" t="s">
        <v>212</v>
      </c>
      <c r="L105" s="205"/>
      <c r="M105" s="206" t="s">
        <v>32</v>
      </c>
      <c r="N105" s="207" t="s">
        <v>47</v>
      </c>
      <c r="O105" s="85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0" t="s">
        <v>213</v>
      </c>
      <c r="AT105" s="210" t="s">
        <v>201</v>
      </c>
      <c r="AU105" s="210" t="s">
        <v>76</v>
      </c>
      <c r="AY105" s="17" t="s">
        <v>206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7" t="s">
        <v>83</v>
      </c>
      <c r="BK105" s="211">
        <f>ROUND(I105*H105,2)</f>
        <v>0</v>
      </c>
      <c r="BL105" s="17" t="s">
        <v>214</v>
      </c>
      <c r="BM105" s="210" t="s">
        <v>2595</v>
      </c>
    </row>
    <row r="106" s="2" customFormat="1" ht="24" customHeight="1">
      <c r="A106" s="39"/>
      <c r="B106" s="40"/>
      <c r="C106" s="198" t="s">
        <v>276</v>
      </c>
      <c r="D106" s="198" t="s">
        <v>201</v>
      </c>
      <c r="E106" s="199" t="s">
        <v>2596</v>
      </c>
      <c r="F106" s="200" t="s">
        <v>2597</v>
      </c>
      <c r="G106" s="201" t="s">
        <v>204</v>
      </c>
      <c r="H106" s="202">
        <v>1</v>
      </c>
      <c r="I106" s="203"/>
      <c r="J106" s="204">
        <f>ROUND(I106*H106,2)</f>
        <v>0</v>
      </c>
      <c r="K106" s="200" t="s">
        <v>212</v>
      </c>
      <c r="L106" s="205"/>
      <c r="M106" s="206" t="s">
        <v>32</v>
      </c>
      <c r="N106" s="207" t="s">
        <v>47</v>
      </c>
      <c r="O106" s="85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0" t="s">
        <v>213</v>
      </c>
      <c r="AT106" s="210" t="s">
        <v>201</v>
      </c>
      <c r="AU106" s="210" t="s">
        <v>76</v>
      </c>
      <c r="AY106" s="17" t="s">
        <v>206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7" t="s">
        <v>83</v>
      </c>
      <c r="BK106" s="211">
        <f>ROUND(I106*H106,2)</f>
        <v>0</v>
      </c>
      <c r="BL106" s="17" t="s">
        <v>214</v>
      </c>
      <c r="BM106" s="210" t="s">
        <v>2598</v>
      </c>
    </row>
    <row r="107" s="2" customFormat="1" ht="24" customHeight="1">
      <c r="A107" s="39"/>
      <c r="B107" s="40"/>
      <c r="C107" s="198" t="s">
        <v>280</v>
      </c>
      <c r="D107" s="198" t="s">
        <v>201</v>
      </c>
      <c r="E107" s="199" t="s">
        <v>2433</v>
      </c>
      <c r="F107" s="200" t="s">
        <v>2434</v>
      </c>
      <c r="G107" s="201" t="s">
        <v>239</v>
      </c>
      <c r="H107" s="202">
        <v>70</v>
      </c>
      <c r="I107" s="203"/>
      <c r="J107" s="204">
        <f>ROUND(I107*H107,2)</f>
        <v>0</v>
      </c>
      <c r="K107" s="200" t="s">
        <v>212</v>
      </c>
      <c r="L107" s="205"/>
      <c r="M107" s="206" t="s">
        <v>32</v>
      </c>
      <c r="N107" s="207" t="s">
        <v>47</v>
      </c>
      <c r="O107" s="85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0" t="s">
        <v>213</v>
      </c>
      <c r="AT107" s="210" t="s">
        <v>201</v>
      </c>
      <c r="AU107" s="210" t="s">
        <v>76</v>
      </c>
      <c r="AY107" s="17" t="s">
        <v>206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7" t="s">
        <v>83</v>
      </c>
      <c r="BK107" s="211">
        <f>ROUND(I107*H107,2)</f>
        <v>0</v>
      </c>
      <c r="BL107" s="17" t="s">
        <v>214</v>
      </c>
      <c r="BM107" s="210" t="s">
        <v>2599</v>
      </c>
    </row>
    <row r="108" s="2" customFormat="1" ht="24" customHeight="1">
      <c r="A108" s="39"/>
      <c r="B108" s="40"/>
      <c r="C108" s="198" t="s">
        <v>284</v>
      </c>
      <c r="D108" s="198" t="s">
        <v>201</v>
      </c>
      <c r="E108" s="199" t="s">
        <v>615</v>
      </c>
      <c r="F108" s="200" t="s">
        <v>616</v>
      </c>
      <c r="G108" s="201" t="s">
        <v>204</v>
      </c>
      <c r="H108" s="202">
        <v>4</v>
      </c>
      <c r="I108" s="203"/>
      <c r="J108" s="204">
        <f>ROUND(I108*H108,2)</f>
        <v>0</v>
      </c>
      <c r="K108" s="200" t="s">
        <v>212</v>
      </c>
      <c r="L108" s="205"/>
      <c r="M108" s="206" t="s">
        <v>32</v>
      </c>
      <c r="N108" s="207" t="s">
        <v>47</v>
      </c>
      <c r="O108" s="85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0" t="s">
        <v>213</v>
      </c>
      <c r="AT108" s="210" t="s">
        <v>201</v>
      </c>
      <c r="AU108" s="210" t="s">
        <v>76</v>
      </c>
      <c r="AY108" s="17" t="s">
        <v>206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7" t="s">
        <v>83</v>
      </c>
      <c r="BK108" s="211">
        <f>ROUND(I108*H108,2)</f>
        <v>0</v>
      </c>
      <c r="BL108" s="17" t="s">
        <v>214</v>
      </c>
      <c r="BM108" s="210" t="s">
        <v>2600</v>
      </c>
    </row>
    <row r="109" s="2" customFormat="1" ht="24" customHeight="1">
      <c r="A109" s="39"/>
      <c r="B109" s="40"/>
      <c r="C109" s="198" t="s">
        <v>7</v>
      </c>
      <c r="D109" s="198" t="s">
        <v>201</v>
      </c>
      <c r="E109" s="199" t="s">
        <v>2437</v>
      </c>
      <c r="F109" s="200" t="s">
        <v>2438</v>
      </c>
      <c r="G109" s="201" t="s">
        <v>239</v>
      </c>
      <c r="H109" s="202">
        <v>460</v>
      </c>
      <c r="I109" s="203"/>
      <c r="J109" s="204">
        <f>ROUND(I109*H109,2)</f>
        <v>0</v>
      </c>
      <c r="K109" s="200" t="s">
        <v>212</v>
      </c>
      <c r="L109" s="205"/>
      <c r="M109" s="206" t="s">
        <v>32</v>
      </c>
      <c r="N109" s="207" t="s">
        <v>47</v>
      </c>
      <c r="O109" s="85"/>
      <c r="P109" s="208">
        <f>O109*H109</f>
        <v>0</v>
      </c>
      <c r="Q109" s="208">
        <v>0</v>
      </c>
      <c r="R109" s="208">
        <f>Q109*H109</f>
        <v>0</v>
      </c>
      <c r="S109" s="208">
        <v>0</v>
      </c>
      <c r="T109" s="20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0" t="s">
        <v>213</v>
      </c>
      <c r="AT109" s="210" t="s">
        <v>201</v>
      </c>
      <c r="AU109" s="210" t="s">
        <v>76</v>
      </c>
      <c r="AY109" s="17" t="s">
        <v>206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7" t="s">
        <v>83</v>
      </c>
      <c r="BK109" s="211">
        <f>ROUND(I109*H109,2)</f>
        <v>0</v>
      </c>
      <c r="BL109" s="17" t="s">
        <v>214</v>
      </c>
      <c r="BM109" s="210" t="s">
        <v>2601</v>
      </c>
    </row>
    <row r="110" s="2" customFormat="1" ht="24" customHeight="1">
      <c r="A110" s="39"/>
      <c r="B110" s="40"/>
      <c r="C110" s="198" t="s">
        <v>291</v>
      </c>
      <c r="D110" s="198" t="s">
        <v>201</v>
      </c>
      <c r="E110" s="199" t="s">
        <v>2440</v>
      </c>
      <c r="F110" s="200" t="s">
        <v>2441</v>
      </c>
      <c r="G110" s="201" t="s">
        <v>204</v>
      </c>
      <c r="H110" s="202">
        <v>230</v>
      </c>
      <c r="I110" s="203"/>
      <c r="J110" s="204">
        <f>ROUND(I110*H110,2)</f>
        <v>0</v>
      </c>
      <c r="K110" s="200" t="s">
        <v>212</v>
      </c>
      <c r="L110" s="205"/>
      <c r="M110" s="206" t="s">
        <v>32</v>
      </c>
      <c r="N110" s="207" t="s">
        <v>47</v>
      </c>
      <c r="O110" s="85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0" t="s">
        <v>213</v>
      </c>
      <c r="AT110" s="210" t="s">
        <v>201</v>
      </c>
      <c r="AU110" s="210" t="s">
        <v>76</v>
      </c>
      <c r="AY110" s="17" t="s">
        <v>206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7" t="s">
        <v>83</v>
      </c>
      <c r="BK110" s="211">
        <f>ROUND(I110*H110,2)</f>
        <v>0</v>
      </c>
      <c r="BL110" s="17" t="s">
        <v>214</v>
      </c>
      <c r="BM110" s="210" t="s">
        <v>2602</v>
      </c>
    </row>
    <row r="111" s="2" customFormat="1" ht="24" customHeight="1">
      <c r="A111" s="39"/>
      <c r="B111" s="40"/>
      <c r="C111" s="198" t="s">
        <v>295</v>
      </c>
      <c r="D111" s="198" t="s">
        <v>201</v>
      </c>
      <c r="E111" s="199" t="s">
        <v>2603</v>
      </c>
      <c r="F111" s="200" t="s">
        <v>2604</v>
      </c>
      <c r="G111" s="201" t="s">
        <v>204</v>
      </c>
      <c r="H111" s="202">
        <v>3</v>
      </c>
      <c r="I111" s="203"/>
      <c r="J111" s="204">
        <f>ROUND(I111*H111,2)</f>
        <v>0</v>
      </c>
      <c r="K111" s="200" t="s">
        <v>212</v>
      </c>
      <c r="L111" s="205"/>
      <c r="M111" s="206" t="s">
        <v>32</v>
      </c>
      <c r="N111" s="207" t="s">
        <v>47</v>
      </c>
      <c r="O111" s="85"/>
      <c r="P111" s="208">
        <f>O111*H111</f>
        <v>0</v>
      </c>
      <c r="Q111" s="208">
        <v>0</v>
      </c>
      <c r="R111" s="208">
        <f>Q111*H111</f>
        <v>0</v>
      </c>
      <c r="S111" s="208">
        <v>0</v>
      </c>
      <c r="T111" s="20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0" t="s">
        <v>213</v>
      </c>
      <c r="AT111" s="210" t="s">
        <v>201</v>
      </c>
      <c r="AU111" s="210" t="s">
        <v>76</v>
      </c>
      <c r="AY111" s="17" t="s">
        <v>206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7" t="s">
        <v>83</v>
      </c>
      <c r="BK111" s="211">
        <f>ROUND(I111*H111,2)</f>
        <v>0</v>
      </c>
      <c r="BL111" s="17" t="s">
        <v>214</v>
      </c>
      <c r="BM111" s="210" t="s">
        <v>2605</v>
      </c>
    </row>
    <row r="112" s="2" customFormat="1" ht="24" customHeight="1">
      <c r="A112" s="39"/>
      <c r="B112" s="40"/>
      <c r="C112" s="198" t="s">
        <v>299</v>
      </c>
      <c r="D112" s="198" t="s">
        <v>201</v>
      </c>
      <c r="E112" s="199" t="s">
        <v>2606</v>
      </c>
      <c r="F112" s="200" t="s">
        <v>2607</v>
      </c>
      <c r="G112" s="201" t="s">
        <v>204</v>
      </c>
      <c r="H112" s="202">
        <v>3</v>
      </c>
      <c r="I112" s="203"/>
      <c r="J112" s="204">
        <f>ROUND(I112*H112,2)</f>
        <v>0</v>
      </c>
      <c r="K112" s="200" t="s">
        <v>212</v>
      </c>
      <c r="L112" s="205"/>
      <c r="M112" s="206" t="s">
        <v>32</v>
      </c>
      <c r="N112" s="207" t="s">
        <v>47</v>
      </c>
      <c r="O112" s="85"/>
      <c r="P112" s="208">
        <f>O112*H112</f>
        <v>0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0" t="s">
        <v>213</v>
      </c>
      <c r="AT112" s="210" t="s">
        <v>201</v>
      </c>
      <c r="AU112" s="210" t="s">
        <v>76</v>
      </c>
      <c r="AY112" s="17" t="s">
        <v>206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7" t="s">
        <v>83</v>
      </c>
      <c r="BK112" s="211">
        <f>ROUND(I112*H112,2)</f>
        <v>0</v>
      </c>
      <c r="BL112" s="17" t="s">
        <v>214</v>
      </c>
      <c r="BM112" s="210" t="s">
        <v>2608</v>
      </c>
    </row>
    <row r="113" s="2" customFormat="1" ht="24" customHeight="1">
      <c r="A113" s="39"/>
      <c r="B113" s="40"/>
      <c r="C113" s="198" t="s">
        <v>303</v>
      </c>
      <c r="D113" s="198" t="s">
        <v>201</v>
      </c>
      <c r="E113" s="199" t="s">
        <v>2609</v>
      </c>
      <c r="F113" s="200" t="s">
        <v>2610</v>
      </c>
      <c r="G113" s="201" t="s">
        <v>204</v>
      </c>
      <c r="H113" s="202">
        <v>3</v>
      </c>
      <c r="I113" s="203"/>
      <c r="J113" s="204">
        <f>ROUND(I113*H113,2)</f>
        <v>0</v>
      </c>
      <c r="K113" s="200" t="s">
        <v>212</v>
      </c>
      <c r="L113" s="205"/>
      <c r="M113" s="206" t="s">
        <v>32</v>
      </c>
      <c r="N113" s="207" t="s">
        <v>47</v>
      </c>
      <c r="O113" s="85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0" t="s">
        <v>213</v>
      </c>
      <c r="AT113" s="210" t="s">
        <v>201</v>
      </c>
      <c r="AU113" s="210" t="s">
        <v>76</v>
      </c>
      <c r="AY113" s="17" t="s">
        <v>206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7" t="s">
        <v>83</v>
      </c>
      <c r="BK113" s="211">
        <f>ROUND(I113*H113,2)</f>
        <v>0</v>
      </c>
      <c r="BL113" s="17" t="s">
        <v>214</v>
      </c>
      <c r="BM113" s="210" t="s">
        <v>2611</v>
      </c>
    </row>
    <row r="114" s="2" customFormat="1" ht="24" customHeight="1">
      <c r="A114" s="39"/>
      <c r="B114" s="40"/>
      <c r="C114" s="216" t="s">
        <v>307</v>
      </c>
      <c r="D114" s="216" t="s">
        <v>627</v>
      </c>
      <c r="E114" s="217" t="s">
        <v>656</v>
      </c>
      <c r="F114" s="218" t="s">
        <v>657</v>
      </c>
      <c r="G114" s="219" t="s">
        <v>239</v>
      </c>
      <c r="H114" s="220">
        <v>10</v>
      </c>
      <c r="I114" s="221"/>
      <c r="J114" s="222">
        <f>ROUND(I114*H114,2)</f>
        <v>0</v>
      </c>
      <c r="K114" s="218" t="s">
        <v>212</v>
      </c>
      <c r="L114" s="45"/>
      <c r="M114" s="223" t="s">
        <v>32</v>
      </c>
      <c r="N114" s="224" t="s">
        <v>47</v>
      </c>
      <c r="O114" s="85"/>
      <c r="P114" s="208">
        <f>O114*H114</f>
        <v>0</v>
      </c>
      <c r="Q114" s="208">
        <v>0</v>
      </c>
      <c r="R114" s="208">
        <f>Q114*H114</f>
        <v>0</v>
      </c>
      <c r="S114" s="208">
        <v>0</v>
      </c>
      <c r="T114" s="20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0" t="s">
        <v>220</v>
      </c>
      <c r="AT114" s="210" t="s">
        <v>627</v>
      </c>
      <c r="AU114" s="210" t="s">
        <v>76</v>
      </c>
      <c r="AY114" s="17" t="s">
        <v>206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7" t="s">
        <v>83</v>
      </c>
      <c r="BK114" s="211">
        <f>ROUND(I114*H114,2)</f>
        <v>0</v>
      </c>
      <c r="BL114" s="17" t="s">
        <v>220</v>
      </c>
      <c r="BM114" s="210" t="s">
        <v>2612</v>
      </c>
    </row>
    <row r="115" s="2" customFormat="1" ht="36" customHeight="1">
      <c r="A115" s="39"/>
      <c r="B115" s="40"/>
      <c r="C115" s="216" t="s">
        <v>311</v>
      </c>
      <c r="D115" s="216" t="s">
        <v>627</v>
      </c>
      <c r="E115" s="217" t="s">
        <v>2443</v>
      </c>
      <c r="F115" s="218" t="s">
        <v>2444</v>
      </c>
      <c r="G115" s="219" t="s">
        <v>239</v>
      </c>
      <c r="H115" s="220">
        <v>70</v>
      </c>
      <c r="I115" s="221"/>
      <c r="J115" s="222">
        <f>ROUND(I115*H115,2)</f>
        <v>0</v>
      </c>
      <c r="K115" s="218" t="s">
        <v>212</v>
      </c>
      <c r="L115" s="45"/>
      <c r="M115" s="223" t="s">
        <v>32</v>
      </c>
      <c r="N115" s="224" t="s">
        <v>47</v>
      </c>
      <c r="O115" s="85"/>
      <c r="P115" s="208">
        <f>O115*H115</f>
        <v>0</v>
      </c>
      <c r="Q115" s="208">
        <v>0</v>
      </c>
      <c r="R115" s="208">
        <f>Q115*H115</f>
        <v>0</v>
      </c>
      <c r="S115" s="208">
        <v>0</v>
      </c>
      <c r="T115" s="20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0" t="s">
        <v>220</v>
      </c>
      <c r="AT115" s="210" t="s">
        <v>627</v>
      </c>
      <c r="AU115" s="210" t="s">
        <v>76</v>
      </c>
      <c r="AY115" s="17" t="s">
        <v>206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7" t="s">
        <v>83</v>
      </c>
      <c r="BK115" s="211">
        <f>ROUND(I115*H115,2)</f>
        <v>0</v>
      </c>
      <c r="BL115" s="17" t="s">
        <v>220</v>
      </c>
      <c r="BM115" s="210" t="s">
        <v>2613</v>
      </c>
    </row>
    <row r="116" s="2" customFormat="1" ht="24" customHeight="1">
      <c r="A116" s="39"/>
      <c r="B116" s="40"/>
      <c r="C116" s="216" t="s">
        <v>315</v>
      </c>
      <c r="D116" s="216" t="s">
        <v>627</v>
      </c>
      <c r="E116" s="217" t="s">
        <v>744</v>
      </c>
      <c r="F116" s="218" t="s">
        <v>745</v>
      </c>
      <c r="G116" s="219" t="s">
        <v>204</v>
      </c>
      <c r="H116" s="220">
        <v>4</v>
      </c>
      <c r="I116" s="221"/>
      <c r="J116" s="222">
        <f>ROUND(I116*H116,2)</f>
        <v>0</v>
      </c>
      <c r="K116" s="218" t="s">
        <v>212</v>
      </c>
      <c r="L116" s="45"/>
      <c r="M116" s="223" t="s">
        <v>32</v>
      </c>
      <c r="N116" s="224" t="s">
        <v>47</v>
      </c>
      <c r="O116" s="85"/>
      <c r="P116" s="208">
        <f>O116*H116</f>
        <v>0</v>
      </c>
      <c r="Q116" s="208">
        <v>0</v>
      </c>
      <c r="R116" s="208">
        <f>Q116*H116</f>
        <v>0</v>
      </c>
      <c r="S116" s="208">
        <v>0</v>
      </c>
      <c r="T116" s="20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0" t="s">
        <v>220</v>
      </c>
      <c r="AT116" s="210" t="s">
        <v>627</v>
      </c>
      <c r="AU116" s="210" t="s">
        <v>76</v>
      </c>
      <c r="AY116" s="17" t="s">
        <v>206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7" t="s">
        <v>83</v>
      </c>
      <c r="BK116" s="211">
        <f>ROUND(I116*H116,2)</f>
        <v>0</v>
      </c>
      <c r="BL116" s="17" t="s">
        <v>220</v>
      </c>
      <c r="BM116" s="210" t="s">
        <v>2614</v>
      </c>
    </row>
    <row r="117" s="2" customFormat="1" ht="24" customHeight="1">
      <c r="A117" s="39"/>
      <c r="B117" s="40"/>
      <c r="C117" s="216" t="s">
        <v>319</v>
      </c>
      <c r="D117" s="216" t="s">
        <v>627</v>
      </c>
      <c r="E117" s="217" t="s">
        <v>660</v>
      </c>
      <c r="F117" s="218" t="s">
        <v>661</v>
      </c>
      <c r="G117" s="219" t="s">
        <v>239</v>
      </c>
      <c r="H117" s="220">
        <v>35</v>
      </c>
      <c r="I117" s="221"/>
      <c r="J117" s="222">
        <f>ROUND(I117*H117,2)</f>
        <v>0</v>
      </c>
      <c r="K117" s="218" t="s">
        <v>212</v>
      </c>
      <c r="L117" s="45"/>
      <c r="M117" s="223" t="s">
        <v>32</v>
      </c>
      <c r="N117" s="224" t="s">
        <v>47</v>
      </c>
      <c r="O117" s="85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0" t="s">
        <v>220</v>
      </c>
      <c r="AT117" s="210" t="s">
        <v>627</v>
      </c>
      <c r="AU117" s="210" t="s">
        <v>76</v>
      </c>
      <c r="AY117" s="17" t="s">
        <v>206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7" t="s">
        <v>83</v>
      </c>
      <c r="BK117" s="211">
        <f>ROUND(I117*H117,2)</f>
        <v>0</v>
      </c>
      <c r="BL117" s="17" t="s">
        <v>220</v>
      </c>
      <c r="BM117" s="210" t="s">
        <v>2615</v>
      </c>
    </row>
    <row r="118" s="2" customFormat="1" ht="24" customHeight="1">
      <c r="A118" s="39"/>
      <c r="B118" s="40"/>
      <c r="C118" s="216" t="s">
        <v>324</v>
      </c>
      <c r="D118" s="216" t="s">
        <v>627</v>
      </c>
      <c r="E118" s="217" t="s">
        <v>2616</v>
      </c>
      <c r="F118" s="218" t="s">
        <v>2617</v>
      </c>
      <c r="G118" s="219" t="s">
        <v>239</v>
      </c>
      <c r="H118" s="220">
        <v>30</v>
      </c>
      <c r="I118" s="221"/>
      <c r="J118" s="222">
        <f>ROUND(I118*H118,2)</f>
        <v>0</v>
      </c>
      <c r="K118" s="218" t="s">
        <v>212</v>
      </c>
      <c r="L118" s="45"/>
      <c r="M118" s="223" t="s">
        <v>32</v>
      </c>
      <c r="N118" s="224" t="s">
        <v>47</v>
      </c>
      <c r="O118" s="85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0" t="s">
        <v>220</v>
      </c>
      <c r="AT118" s="210" t="s">
        <v>627</v>
      </c>
      <c r="AU118" s="210" t="s">
        <v>76</v>
      </c>
      <c r="AY118" s="17" t="s">
        <v>206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7" t="s">
        <v>83</v>
      </c>
      <c r="BK118" s="211">
        <f>ROUND(I118*H118,2)</f>
        <v>0</v>
      </c>
      <c r="BL118" s="17" t="s">
        <v>220</v>
      </c>
      <c r="BM118" s="210" t="s">
        <v>2618</v>
      </c>
    </row>
    <row r="119" s="2" customFormat="1" ht="24" customHeight="1">
      <c r="A119" s="39"/>
      <c r="B119" s="40"/>
      <c r="C119" s="216" t="s">
        <v>328</v>
      </c>
      <c r="D119" s="216" t="s">
        <v>627</v>
      </c>
      <c r="E119" s="217" t="s">
        <v>2535</v>
      </c>
      <c r="F119" s="218" t="s">
        <v>2536</v>
      </c>
      <c r="G119" s="219" t="s">
        <v>239</v>
      </c>
      <c r="H119" s="220">
        <v>440</v>
      </c>
      <c r="I119" s="221"/>
      <c r="J119" s="222">
        <f>ROUND(I119*H119,2)</f>
        <v>0</v>
      </c>
      <c r="K119" s="218" t="s">
        <v>212</v>
      </c>
      <c r="L119" s="45"/>
      <c r="M119" s="223" t="s">
        <v>32</v>
      </c>
      <c r="N119" s="224" t="s">
        <v>47</v>
      </c>
      <c r="O119" s="85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0" t="s">
        <v>220</v>
      </c>
      <c r="AT119" s="210" t="s">
        <v>627</v>
      </c>
      <c r="AU119" s="210" t="s">
        <v>76</v>
      </c>
      <c r="AY119" s="17" t="s">
        <v>206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7" t="s">
        <v>83</v>
      </c>
      <c r="BK119" s="211">
        <f>ROUND(I119*H119,2)</f>
        <v>0</v>
      </c>
      <c r="BL119" s="17" t="s">
        <v>220</v>
      </c>
      <c r="BM119" s="210" t="s">
        <v>2619</v>
      </c>
    </row>
    <row r="120" s="2" customFormat="1" ht="36" customHeight="1">
      <c r="A120" s="39"/>
      <c r="B120" s="40"/>
      <c r="C120" s="216" t="s">
        <v>333</v>
      </c>
      <c r="D120" s="216" t="s">
        <v>627</v>
      </c>
      <c r="E120" s="217" t="s">
        <v>2449</v>
      </c>
      <c r="F120" s="218" t="s">
        <v>2450</v>
      </c>
      <c r="G120" s="219" t="s">
        <v>204</v>
      </c>
      <c r="H120" s="220">
        <v>2</v>
      </c>
      <c r="I120" s="221"/>
      <c r="J120" s="222">
        <f>ROUND(I120*H120,2)</f>
        <v>0</v>
      </c>
      <c r="K120" s="218" t="s">
        <v>212</v>
      </c>
      <c r="L120" s="45"/>
      <c r="M120" s="223" t="s">
        <v>32</v>
      </c>
      <c r="N120" s="224" t="s">
        <v>47</v>
      </c>
      <c r="O120" s="85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0" t="s">
        <v>220</v>
      </c>
      <c r="AT120" s="210" t="s">
        <v>627</v>
      </c>
      <c r="AU120" s="210" t="s">
        <v>76</v>
      </c>
      <c r="AY120" s="17" t="s">
        <v>206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7" t="s">
        <v>83</v>
      </c>
      <c r="BK120" s="211">
        <f>ROUND(I120*H120,2)</f>
        <v>0</v>
      </c>
      <c r="BL120" s="17" t="s">
        <v>220</v>
      </c>
      <c r="BM120" s="210" t="s">
        <v>2620</v>
      </c>
    </row>
    <row r="121" s="2" customFormat="1" ht="36" customHeight="1">
      <c r="A121" s="39"/>
      <c r="B121" s="40"/>
      <c r="C121" s="216" t="s">
        <v>337</v>
      </c>
      <c r="D121" s="216" t="s">
        <v>627</v>
      </c>
      <c r="E121" s="217" t="s">
        <v>2452</v>
      </c>
      <c r="F121" s="218" t="s">
        <v>2453</v>
      </c>
      <c r="G121" s="219" t="s">
        <v>204</v>
      </c>
      <c r="H121" s="220">
        <v>10</v>
      </c>
      <c r="I121" s="221"/>
      <c r="J121" s="222">
        <f>ROUND(I121*H121,2)</f>
        <v>0</v>
      </c>
      <c r="K121" s="218" t="s">
        <v>212</v>
      </c>
      <c r="L121" s="45"/>
      <c r="M121" s="223" t="s">
        <v>32</v>
      </c>
      <c r="N121" s="224" t="s">
        <v>47</v>
      </c>
      <c r="O121" s="85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0" t="s">
        <v>220</v>
      </c>
      <c r="AT121" s="210" t="s">
        <v>627</v>
      </c>
      <c r="AU121" s="210" t="s">
        <v>76</v>
      </c>
      <c r="AY121" s="17" t="s">
        <v>206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7" t="s">
        <v>83</v>
      </c>
      <c r="BK121" s="211">
        <f>ROUND(I121*H121,2)</f>
        <v>0</v>
      </c>
      <c r="BL121" s="17" t="s">
        <v>220</v>
      </c>
      <c r="BM121" s="210" t="s">
        <v>2621</v>
      </c>
    </row>
    <row r="122" s="2" customFormat="1" ht="36" customHeight="1">
      <c r="A122" s="39"/>
      <c r="B122" s="40"/>
      <c r="C122" s="216" t="s">
        <v>341</v>
      </c>
      <c r="D122" s="216" t="s">
        <v>627</v>
      </c>
      <c r="E122" s="217" t="s">
        <v>2540</v>
      </c>
      <c r="F122" s="218" t="s">
        <v>2541</v>
      </c>
      <c r="G122" s="219" t="s">
        <v>204</v>
      </c>
      <c r="H122" s="220">
        <v>2</v>
      </c>
      <c r="I122" s="221"/>
      <c r="J122" s="222">
        <f>ROUND(I122*H122,2)</f>
        <v>0</v>
      </c>
      <c r="K122" s="218" t="s">
        <v>212</v>
      </c>
      <c r="L122" s="45"/>
      <c r="M122" s="223" t="s">
        <v>32</v>
      </c>
      <c r="N122" s="224" t="s">
        <v>47</v>
      </c>
      <c r="O122" s="85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0" t="s">
        <v>220</v>
      </c>
      <c r="AT122" s="210" t="s">
        <v>627</v>
      </c>
      <c r="AU122" s="210" t="s">
        <v>76</v>
      </c>
      <c r="AY122" s="17" t="s">
        <v>206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7" t="s">
        <v>83</v>
      </c>
      <c r="BK122" s="211">
        <f>ROUND(I122*H122,2)</f>
        <v>0</v>
      </c>
      <c r="BL122" s="17" t="s">
        <v>220</v>
      </c>
      <c r="BM122" s="210" t="s">
        <v>2622</v>
      </c>
    </row>
    <row r="123" s="2" customFormat="1" ht="24" customHeight="1">
      <c r="A123" s="39"/>
      <c r="B123" s="40"/>
      <c r="C123" s="216" t="s">
        <v>346</v>
      </c>
      <c r="D123" s="216" t="s">
        <v>627</v>
      </c>
      <c r="E123" s="217" t="s">
        <v>2623</v>
      </c>
      <c r="F123" s="218" t="s">
        <v>2624</v>
      </c>
      <c r="G123" s="219" t="s">
        <v>204</v>
      </c>
      <c r="H123" s="220">
        <v>1</v>
      </c>
      <c r="I123" s="221"/>
      <c r="J123" s="222">
        <f>ROUND(I123*H123,2)</f>
        <v>0</v>
      </c>
      <c r="K123" s="218" t="s">
        <v>212</v>
      </c>
      <c r="L123" s="45"/>
      <c r="M123" s="223" t="s">
        <v>32</v>
      </c>
      <c r="N123" s="224" t="s">
        <v>47</v>
      </c>
      <c r="O123" s="85"/>
      <c r="P123" s="208">
        <f>O123*H123</f>
        <v>0</v>
      </c>
      <c r="Q123" s="208">
        <v>0</v>
      </c>
      <c r="R123" s="208">
        <f>Q123*H123</f>
        <v>0</v>
      </c>
      <c r="S123" s="208">
        <v>0</v>
      </c>
      <c r="T123" s="20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0" t="s">
        <v>220</v>
      </c>
      <c r="AT123" s="210" t="s">
        <v>627</v>
      </c>
      <c r="AU123" s="210" t="s">
        <v>76</v>
      </c>
      <c r="AY123" s="17" t="s">
        <v>206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7" t="s">
        <v>83</v>
      </c>
      <c r="BK123" s="211">
        <f>ROUND(I123*H123,2)</f>
        <v>0</v>
      </c>
      <c r="BL123" s="17" t="s">
        <v>220</v>
      </c>
      <c r="BM123" s="210" t="s">
        <v>2625</v>
      </c>
    </row>
    <row r="124" s="2" customFormat="1" ht="24" customHeight="1">
      <c r="A124" s="39"/>
      <c r="B124" s="40"/>
      <c r="C124" s="216" t="s">
        <v>350</v>
      </c>
      <c r="D124" s="216" t="s">
        <v>627</v>
      </c>
      <c r="E124" s="217" t="s">
        <v>2458</v>
      </c>
      <c r="F124" s="218" t="s">
        <v>2459</v>
      </c>
      <c r="G124" s="219" t="s">
        <v>239</v>
      </c>
      <c r="H124" s="220">
        <v>36</v>
      </c>
      <c r="I124" s="221"/>
      <c r="J124" s="222">
        <f>ROUND(I124*H124,2)</f>
        <v>0</v>
      </c>
      <c r="K124" s="218" t="s">
        <v>212</v>
      </c>
      <c r="L124" s="45"/>
      <c r="M124" s="223" t="s">
        <v>32</v>
      </c>
      <c r="N124" s="224" t="s">
        <v>47</v>
      </c>
      <c r="O124" s="85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0" t="s">
        <v>268</v>
      </c>
      <c r="AT124" s="210" t="s">
        <v>627</v>
      </c>
      <c r="AU124" s="210" t="s">
        <v>76</v>
      </c>
      <c r="AY124" s="17" t="s">
        <v>206</v>
      </c>
      <c r="BE124" s="211">
        <f>IF(N124="základní",J124,0)</f>
        <v>0</v>
      </c>
      <c r="BF124" s="211">
        <f>IF(N124="snížená",J124,0)</f>
        <v>0</v>
      </c>
      <c r="BG124" s="211">
        <f>IF(N124="zákl. přenesená",J124,0)</f>
        <v>0</v>
      </c>
      <c r="BH124" s="211">
        <f>IF(N124="sníž. přenesená",J124,0)</f>
        <v>0</v>
      </c>
      <c r="BI124" s="211">
        <f>IF(N124="nulová",J124,0)</f>
        <v>0</v>
      </c>
      <c r="BJ124" s="17" t="s">
        <v>83</v>
      </c>
      <c r="BK124" s="211">
        <f>ROUND(I124*H124,2)</f>
        <v>0</v>
      </c>
      <c r="BL124" s="17" t="s">
        <v>268</v>
      </c>
      <c r="BM124" s="210" t="s">
        <v>2626</v>
      </c>
    </row>
    <row r="125" s="2" customFormat="1" ht="24" customHeight="1">
      <c r="A125" s="39"/>
      <c r="B125" s="40"/>
      <c r="C125" s="216" t="s">
        <v>354</v>
      </c>
      <c r="D125" s="216" t="s">
        <v>627</v>
      </c>
      <c r="E125" s="217" t="s">
        <v>2627</v>
      </c>
      <c r="F125" s="218" t="s">
        <v>2628</v>
      </c>
      <c r="G125" s="219" t="s">
        <v>204</v>
      </c>
      <c r="H125" s="220">
        <v>1</v>
      </c>
      <c r="I125" s="221"/>
      <c r="J125" s="222">
        <f>ROUND(I125*H125,2)</f>
        <v>0</v>
      </c>
      <c r="K125" s="218" t="s">
        <v>212</v>
      </c>
      <c r="L125" s="45"/>
      <c r="M125" s="223" t="s">
        <v>32</v>
      </c>
      <c r="N125" s="224" t="s">
        <v>47</v>
      </c>
      <c r="O125" s="85"/>
      <c r="P125" s="208">
        <f>O125*H125</f>
        <v>0</v>
      </c>
      <c r="Q125" s="208">
        <v>0</v>
      </c>
      <c r="R125" s="208">
        <f>Q125*H125</f>
        <v>0</v>
      </c>
      <c r="S125" s="208">
        <v>0</v>
      </c>
      <c r="T125" s="20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0" t="s">
        <v>220</v>
      </c>
      <c r="AT125" s="210" t="s">
        <v>627</v>
      </c>
      <c r="AU125" s="210" t="s">
        <v>76</v>
      </c>
      <c r="AY125" s="17" t="s">
        <v>206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17" t="s">
        <v>83</v>
      </c>
      <c r="BK125" s="211">
        <f>ROUND(I125*H125,2)</f>
        <v>0</v>
      </c>
      <c r="BL125" s="17" t="s">
        <v>220</v>
      </c>
      <c r="BM125" s="210" t="s">
        <v>2629</v>
      </c>
    </row>
    <row r="126" s="2" customFormat="1" ht="24" customHeight="1">
      <c r="A126" s="39"/>
      <c r="B126" s="40"/>
      <c r="C126" s="216" t="s">
        <v>359</v>
      </c>
      <c r="D126" s="216" t="s">
        <v>627</v>
      </c>
      <c r="E126" s="217" t="s">
        <v>2547</v>
      </c>
      <c r="F126" s="218" t="s">
        <v>2548</v>
      </c>
      <c r="G126" s="219" t="s">
        <v>204</v>
      </c>
      <c r="H126" s="220">
        <v>1</v>
      </c>
      <c r="I126" s="221"/>
      <c r="J126" s="222">
        <f>ROUND(I126*H126,2)</f>
        <v>0</v>
      </c>
      <c r="K126" s="218" t="s">
        <v>212</v>
      </c>
      <c r="L126" s="45"/>
      <c r="M126" s="223" t="s">
        <v>32</v>
      </c>
      <c r="N126" s="224" t="s">
        <v>47</v>
      </c>
      <c r="O126" s="85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0" t="s">
        <v>220</v>
      </c>
      <c r="AT126" s="210" t="s">
        <v>627</v>
      </c>
      <c r="AU126" s="210" t="s">
        <v>76</v>
      </c>
      <c r="AY126" s="17" t="s">
        <v>206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17" t="s">
        <v>83</v>
      </c>
      <c r="BK126" s="211">
        <f>ROUND(I126*H126,2)</f>
        <v>0</v>
      </c>
      <c r="BL126" s="17" t="s">
        <v>220</v>
      </c>
      <c r="BM126" s="210" t="s">
        <v>2630</v>
      </c>
    </row>
    <row r="127" s="2" customFormat="1" ht="36" customHeight="1">
      <c r="A127" s="39"/>
      <c r="B127" s="40"/>
      <c r="C127" s="216" t="s">
        <v>363</v>
      </c>
      <c r="D127" s="216" t="s">
        <v>627</v>
      </c>
      <c r="E127" s="217" t="s">
        <v>2550</v>
      </c>
      <c r="F127" s="218" t="s">
        <v>2551</v>
      </c>
      <c r="G127" s="219" t="s">
        <v>204</v>
      </c>
      <c r="H127" s="220">
        <v>1</v>
      </c>
      <c r="I127" s="221"/>
      <c r="J127" s="222">
        <f>ROUND(I127*H127,2)</f>
        <v>0</v>
      </c>
      <c r="K127" s="218" t="s">
        <v>212</v>
      </c>
      <c r="L127" s="45"/>
      <c r="M127" s="223" t="s">
        <v>32</v>
      </c>
      <c r="N127" s="224" t="s">
        <v>47</v>
      </c>
      <c r="O127" s="85"/>
      <c r="P127" s="208">
        <f>O127*H127</f>
        <v>0</v>
      </c>
      <c r="Q127" s="208">
        <v>0</v>
      </c>
      <c r="R127" s="208">
        <f>Q127*H127</f>
        <v>0</v>
      </c>
      <c r="S127" s="208">
        <v>0</v>
      </c>
      <c r="T127" s="20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0" t="s">
        <v>220</v>
      </c>
      <c r="AT127" s="210" t="s">
        <v>627</v>
      </c>
      <c r="AU127" s="210" t="s">
        <v>76</v>
      </c>
      <c r="AY127" s="17" t="s">
        <v>206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7" t="s">
        <v>83</v>
      </c>
      <c r="BK127" s="211">
        <f>ROUND(I127*H127,2)</f>
        <v>0</v>
      </c>
      <c r="BL127" s="17" t="s">
        <v>220</v>
      </c>
      <c r="BM127" s="210" t="s">
        <v>2631</v>
      </c>
    </row>
    <row r="128" s="2" customFormat="1">
      <c r="A128" s="39"/>
      <c r="B128" s="40"/>
      <c r="C128" s="41"/>
      <c r="D128" s="212" t="s">
        <v>208</v>
      </c>
      <c r="E128" s="41"/>
      <c r="F128" s="213" t="s">
        <v>2553</v>
      </c>
      <c r="G128" s="41"/>
      <c r="H128" s="41"/>
      <c r="I128" s="147"/>
      <c r="J128" s="41"/>
      <c r="K128" s="41"/>
      <c r="L128" s="45"/>
      <c r="M128" s="214"/>
      <c r="N128" s="215"/>
      <c r="O128" s="85"/>
      <c r="P128" s="85"/>
      <c r="Q128" s="85"/>
      <c r="R128" s="85"/>
      <c r="S128" s="85"/>
      <c r="T128" s="86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7" t="s">
        <v>208</v>
      </c>
      <c r="AU128" s="17" t="s">
        <v>76</v>
      </c>
    </row>
    <row r="129" s="2" customFormat="1" ht="24" customHeight="1">
      <c r="A129" s="39"/>
      <c r="B129" s="40"/>
      <c r="C129" s="216" t="s">
        <v>367</v>
      </c>
      <c r="D129" s="216" t="s">
        <v>627</v>
      </c>
      <c r="E129" s="217" t="s">
        <v>2554</v>
      </c>
      <c r="F129" s="218" t="s">
        <v>2555</v>
      </c>
      <c r="G129" s="219" t="s">
        <v>204</v>
      </c>
      <c r="H129" s="220">
        <v>3</v>
      </c>
      <c r="I129" s="221"/>
      <c r="J129" s="222">
        <f>ROUND(I129*H129,2)</f>
        <v>0</v>
      </c>
      <c r="K129" s="218" t="s">
        <v>212</v>
      </c>
      <c r="L129" s="45"/>
      <c r="M129" s="223" t="s">
        <v>32</v>
      </c>
      <c r="N129" s="224" t="s">
        <v>47</v>
      </c>
      <c r="O129" s="85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0" t="s">
        <v>83</v>
      </c>
      <c r="AT129" s="210" t="s">
        <v>627</v>
      </c>
      <c r="AU129" s="210" t="s">
        <v>76</v>
      </c>
      <c r="AY129" s="17" t="s">
        <v>206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7" t="s">
        <v>83</v>
      </c>
      <c r="BK129" s="211">
        <f>ROUND(I129*H129,2)</f>
        <v>0</v>
      </c>
      <c r="BL129" s="17" t="s">
        <v>83</v>
      </c>
      <c r="BM129" s="210" t="s">
        <v>2632</v>
      </c>
    </row>
    <row r="130" s="2" customFormat="1" ht="24" customHeight="1">
      <c r="A130" s="39"/>
      <c r="B130" s="40"/>
      <c r="C130" s="216" t="s">
        <v>371</v>
      </c>
      <c r="D130" s="216" t="s">
        <v>627</v>
      </c>
      <c r="E130" s="217" t="s">
        <v>668</v>
      </c>
      <c r="F130" s="218" t="s">
        <v>669</v>
      </c>
      <c r="G130" s="219" t="s">
        <v>204</v>
      </c>
      <c r="H130" s="220">
        <v>1</v>
      </c>
      <c r="I130" s="221"/>
      <c r="J130" s="222">
        <f>ROUND(I130*H130,2)</f>
        <v>0</v>
      </c>
      <c r="K130" s="218" t="s">
        <v>212</v>
      </c>
      <c r="L130" s="45"/>
      <c r="M130" s="223" t="s">
        <v>32</v>
      </c>
      <c r="N130" s="224" t="s">
        <v>47</v>
      </c>
      <c r="O130" s="85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0" t="s">
        <v>220</v>
      </c>
      <c r="AT130" s="210" t="s">
        <v>627</v>
      </c>
      <c r="AU130" s="210" t="s">
        <v>76</v>
      </c>
      <c r="AY130" s="17" t="s">
        <v>206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7" t="s">
        <v>83</v>
      </c>
      <c r="BK130" s="211">
        <f>ROUND(I130*H130,2)</f>
        <v>0</v>
      </c>
      <c r="BL130" s="17" t="s">
        <v>220</v>
      </c>
      <c r="BM130" s="210" t="s">
        <v>2633</v>
      </c>
    </row>
    <row r="131" s="2" customFormat="1" ht="24" customHeight="1">
      <c r="A131" s="39"/>
      <c r="B131" s="40"/>
      <c r="C131" s="216" t="s">
        <v>375</v>
      </c>
      <c r="D131" s="216" t="s">
        <v>627</v>
      </c>
      <c r="E131" s="217" t="s">
        <v>2462</v>
      </c>
      <c r="F131" s="218" t="s">
        <v>2463</v>
      </c>
      <c r="G131" s="219" t="s">
        <v>204</v>
      </c>
      <c r="H131" s="220">
        <v>1</v>
      </c>
      <c r="I131" s="221"/>
      <c r="J131" s="222">
        <f>ROUND(I131*H131,2)</f>
        <v>0</v>
      </c>
      <c r="K131" s="218" t="s">
        <v>212</v>
      </c>
      <c r="L131" s="45"/>
      <c r="M131" s="223" t="s">
        <v>32</v>
      </c>
      <c r="N131" s="224" t="s">
        <v>47</v>
      </c>
      <c r="O131" s="85"/>
      <c r="P131" s="208">
        <f>O131*H131</f>
        <v>0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0" t="s">
        <v>220</v>
      </c>
      <c r="AT131" s="210" t="s">
        <v>627</v>
      </c>
      <c r="AU131" s="210" t="s">
        <v>76</v>
      </c>
      <c r="AY131" s="17" t="s">
        <v>206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17" t="s">
        <v>83</v>
      </c>
      <c r="BK131" s="211">
        <f>ROUND(I131*H131,2)</f>
        <v>0</v>
      </c>
      <c r="BL131" s="17" t="s">
        <v>220</v>
      </c>
      <c r="BM131" s="210" t="s">
        <v>2634</v>
      </c>
    </row>
    <row r="132" s="2" customFormat="1" ht="24" customHeight="1">
      <c r="A132" s="39"/>
      <c r="B132" s="40"/>
      <c r="C132" s="216" t="s">
        <v>379</v>
      </c>
      <c r="D132" s="216" t="s">
        <v>627</v>
      </c>
      <c r="E132" s="217" t="s">
        <v>2635</v>
      </c>
      <c r="F132" s="218" t="s">
        <v>2636</v>
      </c>
      <c r="G132" s="219" t="s">
        <v>204</v>
      </c>
      <c r="H132" s="220">
        <v>9</v>
      </c>
      <c r="I132" s="221"/>
      <c r="J132" s="222">
        <f>ROUND(I132*H132,2)</f>
        <v>0</v>
      </c>
      <c r="K132" s="218" t="s">
        <v>212</v>
      </c>
      <c r="L132" s="45"/>
      <c r="M132" s="223" t="s">
        <v>32</v>
      </c>
      <c r="N132" s="224" t="s">
        <v>47</v>
      </c>
      <c r="O132" s="85"/>
      <c r="P132" s="208">
        <f>O132*H132</f>
        <v>0</v>
      </c>
      <c r="Q132" s="208">
        <v>0</v>
      </c>
      <c r="R132" s="208">
        <f>Q132*H132</f>
        <v>0</v>
      </c>
      <c r="S132" s="208">
        <v>0</v>
      </c>
      <c r="T132" s="20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0" t="s">
        <v>220</v>
      </c>
      <c r="AT132" s="210" t="s">
        <v>627</v>
      </c>
      <c r="AU132" s="210" t="s">
        <v>76</v>
      </c>
      <c r="AY132" s="17" t="s">
        <v>206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17" t="s">
        <v>83</v>
      </c>
      <c r="BK132" s="211">
        <f>ROUND(I132*H132,2)</f>
        <v>0</v>
      </c>
      <c r="BL132" s="17" t="s">
        <v>220</v>
      </c>
      <c r="BM132" s="210" t="s">
        <v>2637</v>
      </c>
    </row>
    <row r="133" s="2" customFormat="1" ht="24" customHeight="1">
      <c r="A133" s="39"/>
      <c r="B133" s="40"/>
      <c r="C133" s="216" t="s">
        <v>383</v>
      </c>
      <c r="D133" s="216" t="s">
        <v>627</v>
      </c>
      <c r="E133" s="217" t="s">
        <v>2465</v>
      </c>
      <c r="F133" s="218" t="s">
        <v>2466</v>
      </c>
      <c r="G133" s="219" t="s">
        <v>204</v>
      </c>
      <c r="H133" s="220">
        <v>1</v>
      </c>
      <c r="I133" s="221"/>
      <c r="J133" s="222">
        <f>ROUND(I133*H133,2)</f>
        <v>0</v>
      </c>
      <c r="K133" s="218" t="s">
        <v>212</v>
      </c>
      <c r="L133" s="45"/>
      <c r="M133" s="223" t="s">
        <v>32</v>
      </c>
      <c r="N133" s="224" t="s">
        <v>47</v>
      </c>
      <c r="O133" s="85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0" t="s">
        <v>220</v>
      </c>
      <c r="AT133" s="210" t="s">
        <v>627</v>
      </c>
      <c r="AU133" s="210" t="s">
        <v>76</v>
      </c>
      <c r="AY133" s="17" t="s">
        <v>206</v>
      </c>
      <c r="BE133" s="211">
        <f>IF(N133="základní",J133,0)</f>
        <v>0</v>
      </c>
      <c r="BF133" s="211">
        <f>IF(N133="snížená",J133,0)</f>
        <v>0</v>
      </c>
      <c r="BG133" s="211">
        <f>IF(N133="zákl. přenesená",J133,0)</f>
        <v>0</v>
      </c>
      <c r="BH133" s="211">
        <f>IF(N133="sníž. přenesená",J133,0)</f>
        <v>0</v>
      </c>
      <c r="BI133" s="211">
        <f>IF(N133="nulová",J133,0)</f>
        <v>0</v>
      </c>
      <c r="BJ133" s="17" t="s">
        <v>83</v>
      </c>
      <c r="BK133" s="211">
        <f>ROUND(I133*H133,2)</f>
        <v>0</v>
      </c>
      <c r="BL133" s="17" t="s">
        <v>220</v>
      </c>
      <c r="BM133" s="210" t="s">
        <v>2638</v>
      </c>
    </row>
    <row r="134" s="2" customFormat="1" ht="24" customHeight="1">
      <c r="A134" s="39"/>
      <c r="B134" s="40"/>
      <c r="C134" s="216" t="s">
        <v>387</v>
      </c>
      <c r="D134" s="216" t="s">
        <v>627</v>
      </c>
      <c r="E134" s="217" t="s">
        <v>2468</v>
      </c>
      <c r="F134" s="218" t="s">
        <v>2469</v>
      </c>
      <c r="G134" s="219" t="s">
        <v>204</v>
      </c>
      <c r="H134" s="220">
        <v>1</v>
      </c>
      <c r="I134" s="221"/>
      <c r="J134" s="222">
        <f>ROUND(I134*H134,2)</f>
        <v>0</v>
      </c>
      <c r="K134" s="218" t="s">
        <v>212</v>
      </c>
      <c r="L134" s="45"/>
      <c r="M134" s="223" t="s">
        <v>32</v>
      </c>
      <c r="N134" s="224" t="s">
        <v>47</v>
      </c>
      <c r="O134" s="85"/>
      <c r="P134" s="208">
        <f>O134*H134</f>
        <v>0</v>
      </c>
      <c r="Q134" s="208">
        <v>0</v>
      </c>
      <c r="R134" s="208">
        <f>Q134*H134</f>
        <v>0</v>
      </c>
      <c r="S134" s="208">
        <v>0</v>
      </c>
      <c r="T134" s="20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10" t="s">
        <v>220</v>
      </c>
      <c r="AT134" s="210" t="s">
        <v>627</v>
      </c>
      <c r="AU134" s="210" t="s">
        <v>76</v>
      </c>
      <c r="AY134" s="17" t="s">
        <v>206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17" t="s">
        <v>83</v>
      </c>
      <c r="BK134" s="211">
        <f>ROUND(I134*H134,2)</f>
        <v>0</v>
      </c>
      <c r="BL134" s="17" t="s">
        <v>220</v>
      </c>
      <c r="BM134" s="210" t="s">
        <v>2639</v>
      </c>
    </row>
    <row r="135" s="2" customFormat="1" ht="24" customHeight="1">
      <c r="A135" s="39"/>
      <c r="B135" s="40"/>
      <c r="C135" s="216" t="s">
        <v>391</v>
      </c>
      <c r="D135" s="216" t="s">
        <v>627</v>
      </c>
      <c r="E135" s="217" t="s">
        <v>2471</v>
      </c>
      <c r="F135" s="218" t="s">
        <v>2472</v>
      </c>
      <c r="G135" s="219" t="s">
        <v>204</v>
      </c>
      <c r="H135" s="220">
        <v>4</v>
      </c>
      <c r="I135" s="221"/>
      <c r="J135" s="222">
        <f>ROUND(I135*H135,2)</f>
        <v>0</v>
      </c>
      <c r="K135" s="218" t="s">
        <v>212</v>
      </c>
      <c r="L135" s="45"/>
      <c r="M135" s="223" t="s">
        <v>32</v>
      </c>
      <c r="N135" s="224" t="s">
        <v>47</v>
      </c>
      <c r="O135" s="85"/>
      <c r="P135" s="208">
        <f>O135*H135</f>
        <v>0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0" t="s">
        <v>220</v>
      </c>
      <c r="AT135" s="210" t="s">
        <v>627</v>
      </c>
      <c r="AU135" s="210" t="s">
        <v>76</v>
      </c>
      <c r="AY135" s="17" t="s">
        <v>206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7" t="s">
        <v>83</v>
      </c>
      <c r="BK135" s="211">
        <f>ROUND(I135*H135,2)</f>
        <v>0</v>
      </c>
      <c r="BL135" s="17" t="s">
        <v>220</v>
      </c>
      <c r="BM135" s="210" t="s">
        <v>2640</v>
      </c>
    </row>
    <row r="136" s="2" customFormat="1" ht="48" customHeight="1">
      <c r="A136" s="39"/>
      <c r="B136" s="40"/>
      <c r="C136" s="216" t="s">
        <v>395</v>
      </c>
      <c r="D136" s="216" t="s">
        <v>627</v>
      </c>
      <c r="E136" s="217" t="s">
        <v>2474</v>
      </c>
      <c r="F136" s="218" t="s">
        <v>2475</v>
      </c>
      <c r="G136" s="219" t="s">
        <v>204</v>
      </c>
      <c r="H136" s="220">
        <v>1</v>
      </c>
      <c r="I136" s="221"/>
      <c r="J136" s="222">
        <f>ROUND(I136*H136,2)</f>
        <v>0</v>
      </c>
      <c r="K136" s="218" t="s">
        <v>212</v>
      </c>
      <c r="L136" s="45"/>
      <c r="M136" s="223" t="s">
        <v>32</v>
      </c>
      <c r="N136" s="224" t="s">
        <v>47</v>
      </c>
      <c r="O136" s="85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0" t="s">
        <v>682</v>
      </c>
      <c r="AT136" s="210" t="s">
        <v>627</v>
      </c>
      <c r="AU136" s="210" t="s">
        <v>76</v>
      </c>
      <c r="AY136" s="17" t="s">
        <v>206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17" t="s">
        <v>83</v>
      </c>
      <c r="BK136" s="211">
        <f>ROUND(I136*H136,2)</f>
        <v>0</v>
      </c>
      <c r="BL136" s="17" t="s">
        <v>682</v>
      </c>
      <c r="BM136" s="210" t="s">
        <v>2641</v>
      </c>
    </row>
    <row r="137" s="2" customFormat="1" ht="24" customHeight="1">
      <c r="A137" s="39"/>
      <c r="B137" s="40"/>
      <c r="C137" s="216" t="s">
        <v>399</v>
      </c>
      <c r="D137" s="216" t="s">
        <v>627</v>
      </c>
      <c r="E137" s="217" t="s">
        <v>2477</v>
      </c>
      <c r="F137" s="218" t="s">
        <v>2478</v>
      </c>
      <c r="G137" s="219" t="s">
        <v>204</v>
      </c>
      <c r="H137" s="220">
        <v>1</v>
      </c>
      <c r="I137" s="221"/>
      <c r="J137" s="222">
        <f>ROUND(I137*H137,2)</f>
        <v>0</v>
      </c>
      <c r="K137" s="218" t="s">
        <v>212</v>
      </c>
      <c r="L137" s="45"/>
      <c r="M137" s="223" t="s">
        <v>32</v>
      </c>
      <c r="N137" s="224" t="s">
        <v>47</v>
      </c>
      <c r="O137" s="85"/>
      <c r="P137" s="208">
        <f>O137*H137</f>
        <v>0</v>
      </c>
      <c r="Q137" s="208">
        <v>0</v>
      </c>
      <c r="R137" s="208">
        <f>Q137*H137</f>
        <v>0</v>
      </c>
      <c r="S137" s="208">
        <v>0</v>
      </c>
      <c r="T137" s="20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0" t="s">
        <v>682</v>
      </c>
      <c r="AT137" s="210" t="s">
        <v>627</v>
      </c>
      <c r="AU137" s="210" t="s">
        <v>76</v>
      </c>
      <c r="AY137" s="17" t="s">
        <v>206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7" t="s">
        <v>83</v>
      </c>
      <c r="BK137" s="211">
        <f>ROUND(I137*H137,2)</f>
        <v>0</v>
      </c>
      <c r="BL137" s="17" t="s">
        <v>682</v>
      </c>
      <c r="BM137" s="210" t="s">
        <v>2642</v>
      </c>
    </row>
    <row r="138" s="2" customFormat="1" ht="24" customHeight="1">
      <c r="A138" s="39"/>
      <c r="B138" s="40"/>
      <c r="C138" s="216" t="s">
        <v>403</v>
      </c>
      <c r="D138" s="216" t="s">
        <v>627</v>
      </c>
      <c r="E138" s="217" t="s">
        <v>2480</v>
      </c>
      <c r="F138" s="218" t="s">
        <v>2481</v>
      </c>
      <c r="G138" s="219" t="s">
        <v>1133</v>
      </c>
      <c r="H138" s="220">
        <v>16</v>
      </c>
      <c r="I138" s="221"/>
      <c r="J138" s="222">
        <f>ROUND(I138*H138,2)</f>
        <v>0</v>
      </c>
      <c r="K138" s="218" t="s">
        <v>212</v>
      </c>
      <c r="L138" s="45"/>
      <c r="M138" s="223" t="s">
        <v>32</v>
      </c>
      <c r="N138" s="224" t="s">
        <v>47</v>
      </c>
      <c r="O138" s="85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0" t="s">
        <v>682</v>
      </c>
      <c r="AT138" s="210" t="s">
        <v>627</v>
      </c>
      <c r="AU138" s="210" t="s">
        <v>76</v>
      </c>
      <c r="AY138" s="17" t="s">
        <v>206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17" t="s">
        <v>83</v>
      </c>
      <c r="BK138" s="211">
        <f>ROUND(I138*H138,2)</f>
        <v>0</v>
      </c>
      <c r="BL138" s="17" t="s">
        <v>682</v>
      </c>
      <c r="BM138" s="210" t="s">
        <v>2643</v>
      </c>
    </row>
    <row r="139" s="2" customFormat="1" ht="36" customHeight="1">
      <c r="A139" s="39"/>
      <c r="B139" s="40"/>
      <c r="C139" s="216" t="s">
        <v>407</v>
      </c>
      <c r="D139" s="216" t="s">
        <v>627</v>
      </c>
      <c r="E139" s="217" t="s">
        <v>2644</v>
      </c>
      <c r="F139" s="218" t="s">
        <v>2645</v>
      </c>
      <c r="G139" s="219" t="s">
        <v>1133</v>
      </c>
      <c r="H139" s="220">
        <v>24</v>
      </c>
      <c r="I139" s="221"/>
      <c r="J139" s="222">
        <f>ROUND(I139*H139,2)</f>
        <v>0</v>
      </c>
      <c r="K139" s="218" t="s">
        <v>212</v>
      </c>
      <c r="L139" s="45"/>
      <c r="M139" s="223" t="s">
        <v>32</v>
      </c>
      <c r="N139" s="224" t="s">
        <v>47</v>
      </c>
      <c r="O139" s="85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0" t="s">
        <v>268</v>
      </c>
      <c r="AT139" s="210" t="s">
        <v>627</v>
      </c>
      <c r="AU139" s="210" t="s">
        <v>76</v>
      </c>
      <c r="AY139" s="17" t="s">
        <v>206</v>
      </c>
      <c r="BE139" s="211">
        <f>IF(N139="základní",J139,0)</f>
        <v>0</v>
      </c>
      <c r="BF139" s="211">
        <f>IF(N139="snížená",J139,0)</f>
        <v>0</v>
      </c>
      <c r="BG139" s="211">
        <f>IF(N139="zákl. přenesená",J139,0)</f>
        <v>0</v>
      </c>
      <c r="BH139" s="211">
        <f>IF(N139="sníž. přenesená",J139,0)</f>
        <v>0</v>
      </c>
      <c r="BI139" s="211">
        <f>IF(N139="nulová",J139,0)</f>
        <v>0</v>
      </c>
      <c r="BJ139" s="17" t="s">
        <v>83</v>
      </c>
      <c r="BK139" s="211">
        <f>ROUND(I139*H139,2)</f>
        <v>0</v>
      </c>
      <c r="BL139" s="17" t="s">
        <v>268</v>
      </c>
      <c r="BM139" s="210" t="s">
        <v>2646</v>
      </c>
    </row>
    <row r="140" s="2" customFormat="1" ht="24" customHeight="1">
      <c r="A140" s="39"/>
      <c r="B140" s="40"/>
      <c r="C140" s="216" t="s">
        <v>411</v>
      </c>
      <c r="D140" s="216" t="s">
        <v>627</v>
      </c>
      <c r="E140" s="217" t="s">
        <v>2483</v>
      </c>
      <c r="F140" s="218" t="s">
        <v>2484</v>
      </c>
      <c r="G140" s="219" t="s">
        <v>1133</v>
      </c>
      <c r="H140" s="220">
        <v>16</v>
      </c>
      <c r="I140" s="221"/>
      <c r="J140" s="222">
        <f>ROUND(I140*H140,2)</f>
        <v>0</v>
      </c>
      <c r="K140" s="218" t="s">
        <v>212</v>
      </c>
      <c r="L140" s="45"/>
      <c r="M140" s="223" t="s">
        <v>32</v>
      </c>
      <c r="N140" s="224" t="s">
        <v>47</v>
      </c>
      <c r="O140" s="85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0" t="s">
        <v>682</v>
      </c>
      <c r="AT140" s="210" t="s">
        <v>627</v>
      </c>
      <c r="AU140" s="210" t="s">
        <v>76</v>
      </c>
      <c r="AY140" s="17" t="s">
        <v>206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17" t="s">
        <v>83</v>
      </c>
      <c r="BK140" s="211">
        <f>ROUND(I140*H140,2)</f>
        <v>0</v>
      </c>
      <c r="BL140" s="17" t="s">
        <v>682</v>
      </c>
      <c r="BM140" s="210" t="s">
        <v>2647</v>
      </c>
    </row>
    <row r="141" s="2" customFormat="1" ht="24" customHeight="1">
      <c r="A141" s="39"/>
      <c r="B141" s="40"/>
      <c r="C141" s="216" t="s">
        <v>415</v>
      </c>
      <c r="D141" s="216" t="s">
        <v>627</v>
      </c>
      <c r="E141" s="217" t="s">
        <v>2486</v>
      </c>
      <c r="F141" s="218" t="s">
        <v>2487</v>
      </c>
      <c r="G141" s="219" t="s">
        <v>204</v>
      </c>
      <c r="H141" s="220">
        <v>1</v>
      </c>
      <c r="I141" s="221"/>
      <c r="J141" s="222">
        <f>ROUND(I141*H141,2)</f>
        <v>0</v>
      </c>
      <c r="K141" s="218" t="s">
        <v>212</v>
      </c>
      <c r="L141" s="45"/>
      <c r="M141" s="225" t="s">
        <v>32</v>
      </c>
      <c r="N141" s="226" t="s">
        <v>47</v>
      </c>
      <c r="O141" s="227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0" t="s">
        <v>220</v>
      </c>
      <c r="AT141" s="210" t="s">
        <v>627</v>
      </c>
      <c r="AU141" s="210" t="s">
        <v>76</v>
      </c>
      <c r="AY141" s="17" t="s">
        <v>206</v>
      </c>
      <c r="BE141" s="211">
        <f>IF(N141="základní",J141,0)</f>
        <v>0</v>
      </c>
      <c r="BF141" s="211">
        <f>IF(N141="snížená",J141,0)</f>
        <v>0</v>
      </c>
      <c r="BG141" s="211">
        <f>IF(N141="zákl. přenesená",J141,0)</f>
        <v>0</v>
      </c>
      <c r="BH141" s="211">
        <f>IF(N141="sníž. přenesená",J141,0)</f>
        <v>0</v>
      </c>
      <c r="BI141" s="211">
        <f>IF(N141="nulová",J141,0)</f>
        <v>0</v>
      </c>
      <c r="BJ141" s="17" t="s">
        <v>83</v>
      </c>
      <c r="BK141" s="211">
        <f>ROUND(I141*H141,2)</f>
        <v>0</v>
      </c>
      <c r="BL141" s="17" t="s">
        <v>220</v>
      </c>
      <c r="BM141" s="210" t="s">
        <v>2648</v>
      </c>
    </row>
    <row r="142" s="2" customFormat="1" ht="6.96" customHeight="1">
      <c r="A142" s="39"/>
      <c r="B142" s="60"/>
      <c r="C142" s="61"/>
      <c r="D142" s="61"/>
      <c r="E142" s="61"/>
      <c r="F142" s="61"/>
      <c r="G142" s="61"/>
      <c r="H142" s="61"/>
      <c r="I142" s="176"/>
      <c r="J142" s="61"/>
      <c r="K142" s="61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fm/oSmXWf7KSdmp4zgLhdgGKDV9AjmLERYKzJW9WYsG5f2ugmYeL6/RucHWNml/5ub1ap+Irz3dA0Xqi2IeF/Q==" hashValue="JzpLN38L2yCUc2GZ5r7O/wzgL5mm4hUUdbf4Inq8iUjZaxqD3f+INb0Y/IUHbq4r9pbGFaWWg+1VM/oS5lOCAQ==" algorithmName="SHA-512" password="CC35"/>
  <autoFilter ref="C84:K1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85</v>
      </c>
    </row>
    <row r="4" s="1" customFormat="1" ht="24.96" customHeight="1">
      <c r="B4" s="20"/>
      <c r="D4" s="143" t="s">
        <v>179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Oprava PZS v úseku Hněvčeves – Butoves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180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2397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182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2649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23</v>
      </c>
      <c r="G14" s="39"/>
      <c r="H14" s="39"/>
      <c r="I14" s="150" t="s">
        <v>24</v>
      </c>
      <c r="J14" s="151" t="str">
        <f>'Rekapitulace stavby'!AN8</f>
        <v>7. 10. 2019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tr">
        <f>IF('Rekapitulace stavby'!AN10="","",'Rekapitulace stavby'!AN10)</f>
        <v/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50" t="s">
        <v>34</v>
      </c>
      <c r="J17" s="134" t="str">
        <f>IF('Rekapitulace stavby'!AN11="","",'Rekapitulace stavby'!AN11)</f>
        <v/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35</v>
      </c>
      <c r="E19" s="39"/>
      <c r="F19" s="39"/>
      <c r="G19" s="39"/>
      <c r="H19" s="39"/>
      <c r="I19" s="150" t="s">
        <v>31</v>
      </c>
      <c r="J19" s="33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stavby'!E14</f>
        <v>Vyplň údaj</v>
      </c>
      <c r="F20" s="134"/>
      <c r="G20" s="134"/>
      <c r="H20" s="134"/>
      <c r="I20" s="150" t="s">
        <v>34</v>
      </c>
      <c r="J20" s="33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37</v>
      </c>
      <c r="E22" s="39"/>
      <c r="F22" s="39"/>
      <c r="G22" s="39"/>
      <c r="H22" s="39"/>
      <c r="I22" s="150" t="s">
        <v>31</v>
      </c>
      <c r="J22" s="134" t="str">
        <f>IF('Rekapitulace stavby'!AN16="","",'Rekapitulace stavby'!AN16)</f>
        <v/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50" t="s">
        <v>34</v>
      </c>
      <c r="J23" s="134" t="str">
        <f>IF('Rekapitulace stavby'!AN17="","",'Rekapitulace stavby'!AN17)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39</v>
      </c>
      <c r="E25" s="39"/>
      <c r="F25" s="39"/>
      <c r="G25" s="39"/>
      <c r="H25" s="39"/>
      <c r="I25" s="150" t="s">
        <v>31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50" t="s">
        <v>34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40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6.5" customHeight="1">
      <c r="A29" s="152"/>
      <c r="B29" s="153"/>
      <c r="C29" s="152"/>
      <c r="D29" s="152"/>
      <c r="E29" s="154" t="s">
        <v>41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42</v>
      </c>
      <c r="E32" s="39"/>
      <c r="F32" s="39"/>
      <c r="G32" s="39"/>
      <c r="H32" s="39"/>
      <c r="I32" s="147"/>
      <c r="J32" s="160">
        <f>ROUND(J85,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44</v>
      </c>
      <c r="G34" s="39"/>
      <c r="H34" s="39"/>
      <c r="I34" s="162" t="s">
        <v>43</v>
      </c>
      <c r="J34" s="161" t="s">
        <v>45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46</v>
      </c>
      <c r="E35" s="145" t="s">
        <v>47</v>
      </c>
      <c r="F35" s="164">
        <f>ROUND((SUM(BE85:BE91)),  2)</f>
        <v>0</v>
      </c>
      <c r="G35" s="39"/>
      <c r="H35" s="39"/>
      <c r="I35" s="165">
        <v>0.20999999999999999</v>
      </c>
      <c r="J35" s="164">
        <f>ROUND(((SUM(BE85:BE91))*I35),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48</v>
      </c>
      <c r="F36" s="164">
        <f>ROUND((SUM(BF85:BF91)),  2)</f>
        <v>0</v>
      </c>
      <c r="G36" s="39"/>
      <c r="H36" s="39"/>
      <c r="I36" s="165">
        <v>0.14999999999999999</v>
      </c>
      <c r="J36" s="164">
        <f>ROUND(((SUM(BF85:BF91))*I36),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49</v>
      </c>
      <c r="F37" s="164">
        <f>ROUND((SUM(BG85:BG91)),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50</v>
      </c>
      <c r="F38" s="164">
        <f>ROUND((SUM(BH85:BH91)),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51</v>
      </c>
      <c r="F39" s="164">
        <f>ROUND((SUM(BI85:BI91)),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184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Oprava PZS v úseku Hněvčeves – Butoves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180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2397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182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SO03_03 - Napájení PZS v km 0,741_zemní práce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PZS 18,810; 20,026; 0,741; 2,226; 4,018 a 7,814</v>
      </c>
      <c r="G56" s="41"/>
      <c r="H56" s="41"/>
      <c r="I56" s="150" t="s">
        <v>24</v>
      </c>
      <c r="J56" s="73" t="str">
        <f>IF(J14="","",J14)</f>
        <v>7. 10. 2019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37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35</v>
      </c>
      <c r="D59" s="41"/>
      <c r="E59" s="41"/>
      <c r="F59" s="27" t="str">
        <f>IF(E20="","",E20)</f>
        <v>Vyplň údaj</v>
      </c>
      <c r="G59" s="41"/>
      <c r="H59" s="41"/>
      <c r="I59" s="150" t="s">
        <v>39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185</v>
      </c>
      <c r="D61" s="182"/>
      <c r="E61" s="182"/>
      <c r="F61" s="182"/>
      <c r="G61" s="182"/>
      <c r="H61" s="182"/>
      <c r="I61" s="183"/>
      <c r="J61" s="184" t="s">
        <v>186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74</v>
      </c>
      <c r="D63" s="41"/>
      <c r="E63" s="41"/>
      <c r="F63" s="41"/>
      <c r="G63" s="41"/>
      <c r="H63" s="41"/>
      <c r="I63" s="147"/>
      <c r="J63" s="103">
        <f>J85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187</v>
      </c>
    </row>
    <row r="64" hidden="1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147"/>
      <c r="J64" s="41"/>
      <c r="K64" s="41"/>
      <c r="L64" s="14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176"/>
      <c r="J65" s="61"/>
      <c r="K65" s="61"/>
      <c r="L65" s="14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/>
    <row r="67" hidden="1"/>
    <row r="68" hidden="1"/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179"/>
      <c r="J69" s="63"/>
      <c r="K69" s="63"/>
      <c r="L69" s="14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3" t="s">
        <v>188</v>
      </c>
      <c r="D70" s="41"/>
      <c r="E70" s="41"/>
      <c r="F70" s="41"/>
      <c r="G70" s="41"/>
      <c r="H70" s="41"/>
      <c r="I70" s="147"/>
      <c r="J70" s="41"/>
      <c r="K70" s="41"/>
      <c r="L70" s="14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147"/>
      <c r="J71" s="41"/>
      <c r="K71" s="41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2" t="s">
        <v>16</v>
      </c>
      <c r="D72" s="41"/>
      <c r="E72" s="41"/>
      <c r="F72" s="41"/>
      <c r="G72" s="41"/>
      <c r="H72" s="41"/>
      <c r="I72" s="147"/>
      <c r="J72" s="41"/>
      <c r="K72" s="4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80" t="str">
        <f>E7</f>
        <v>Oprava PZS v úseku Hněvčeves – Butoves</v>
      </c>
      <c r="F73" s="32"/>
      <c r="G73" s="32"/>
      <c r="H73" s="32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1"/>
      <c r="C74" s="32" t="s">
        <v>180</v>
      </c>
      <c r="D74" s="22"/>
      <c r="E74" s="22"/>
      <c r="F74" s="22"/>
      <c r="G74" s="22"/>
      <c r="H74" s="22"/>
      <c r="I74" s="139"/>
      <c r="J74" s="22"/>
      <c r="K74" s="22"/>
      <c r="L74" s="20"/>
    </row>
    <row r="75" s="2" customFormat="1" ht="16.5" customHeight="1">
      <c r="A75" s="39"/>
      <c r="B75" s="40"/>
      <c r="C75" s="41"/>
      <c r="D75" s="41"/>
      <c r="E75" s="180" t="s">
        <v>2397</v>
      </c>
      <c r="F75" s="41"/>
      <c r="G75" s="41"/>
      <c r="H75" s="41"/>
      <c r="I75" s="147"/>
      <c r="J75" s="41"/>
      <c r="K75" s="41"/>
      <c r="L75" s="14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2" t="s">
        <v>182</v>
      </c>
      <c r="D76" s="41"/>
      <c r="E76" s="41"/>
      <c r="F76" s="41"/>
      <c r="G76" s="41"/>
      <c r="H76" s="41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SO03_03 - Napájení PZS v km 0,741_zemní práce</v>
      </c>
      <c r="F77" s="41"/>
      <c r="G77" s="41"/>
      <c r="H77" s="41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2" t="s">
        <v>22</v>
      </c>
      <c r="D79" s="41"/>
      <c r="E79" s="41"/>
      <c r="F79" s="27" t="str">
        <f>F14</f>
        <v>PZS 18,810; 20,026; 0,741; 2,226; 4,018 a 7,814</v>
      </c>
      <c r="G79" s="41"/>
      <c r="H79" s="41"/>
      <c r="I79" s="150" t="s">
        <v>24</v>
      </c>
      <c r="J79" s="73" t="str">
        <f>IF(J14="","",J14)</f>
        <v>7. 10. 2019</v>
      </c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47"/>
      <c r="J80" s="41"/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2" t="s">
        <v>30</v>
      </c>
      <c r="D81" s="41"/>
      <c r="E81" s="41"/>
      <c r="F81" s="27" t="str">
        <f>E17</f>
        <v xml:space="preserve"> </v>
      </c>
      <c r="G81" s="41"/>
      <c r="H81" s="41"/>
      <c r="I81" s="150" t="s">
        <v>37</v>
      </c>
      <c r="J81" s="37" t="str">
        <f>E23</f>
        <v xml:space="preserve"> </v>
      </c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2" t="s">
        <v>35</v>
      </c>
      <c r="D82" s="41"/>
      <c r="E82" s="41"/>
      <c r="F82" s="27" t="str">
        <f>IF(E20="","",E20)</f>
        <v>Vyplň údaj</v>
      </c>
      <c r="G82" s="41"/>
      <c r="H82" s="41"/>
      <c r="I82" s="150" t="s">
        <v>39</v>
      </c>
      <c r="J82" s="37" t="str">
        <f>E26</f>
        <v xml:space="preserve"> </v>
      </c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47"/>
      <c r="J83" s="41"/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9" customFormat="1" ht="29.28" customHeight="1">
      <c r="A84" s="186"/>
      <c r="B84" s="187"/>
      <c r="C84" s="188" t="s">
        <v>189</v>
      </c>
      <c r="D84" s="189" t="s">
        <v>61</v>
      </c>
      <c r="E84" s="189" t="s">
        <v>57</v>
      </c>
      <c r="F84" s="189" t="s">
        <v>58</v>
      </c>
      <c r="G84" s="189" t="s">
        <v>190</v>
      </c>
      <c r="H84" s="189" t="s">
        <v>191</v>
      </c>
      <c r="I84" s="190" t="s">
        <v>192</v>
      </c>
      <c r="J84" s="189" t="s">
        <v>186</v>
      </c>
      <c r="K84" s="191" t="s">
        <v>193</v>
      </c>
      <c r="L84" s="192"/>
      <c r="M84" s="93" t="s">
        <v>32</v>
      </c>
      <c r="N84" s="94" t="s">
        <v>46</v>
      </c>
      <c r="O84" s="94" t="s">
        <v>194</v>
      </c>
      <c r="P84" s="94" t="s">
        <v>195</v>
      </c>
      <c r="Q84" s="94" t="s">
        <v>196</v>
      </c>
      <c r="R84" s="94" t="s">
        <v>197</v>
      </c>
      <c r="S84" s="94" t="s">
        <v>198</v>
      </c>
      <c r="T84" s="95" t="s">
        <v>199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200</v>
      </c>
      <c r="D85" s="41"/>
      <c r="E85" s="41"/>
      <c r="F85" s="41"/>
      <c r="G85" s="41"/>
      <c r="H85" s="41"/>
      <c r="I85" s="147"/>
      <c r="J85" s="193">
        <f>BK85</f>
        <v>0</v>
      </c>
      <c r="K85" s="41"/>
      <c r="L85" s="45"/>
      <c r="M85" s="96"/>
      <c r="N85" s="194"/>
      <c r="O85" s="97"/>
      <c r="P85" s="195">
        <f>SUM(P86:P91)</f>
        <v>0</v>
      </c>
      <c r="Q85" s="97"/>
      <c r="R85" s="195">
        <f>SUM(R86:R91)</f>
        <v>0.01472</v>
      </c>
      <c r="S85" s="97"/>
      <c r="T85" s="196">
        <f>SUM(T86:T91)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7" t="s">
        <v>75</v>
      </c>
      <c r="AU85" s="17" t="s">
        <v>187</v>
      </c>
      <c r="BK85" s="197">
        <f>SUM(BK86:BK91)</f>
        <v>0</v>
      </c>
    </row>
    <row r="86" s="2" customFormat="1" ht="36" customHeight="1">
      <c r="A86" s="39"/>
      <c r="B86" s="40"/>
      <c r="C86" s="216" t="s">
        <v>83</v>
      </c>
      <c r="D86" s="216" t="s">
        <v>627</v>
      </c>
      <c r="E86" s="217" t="s">
        <v>2495</v>
      </c>
      <c r="F86" s="218" t="s">
        <v>2496</v>
      </c>
      <c r="G86" s="219" t="s">
        <v>239</v>
      </c>
      <c r="H86" s="220">
        <v>60</v>
      </c>
      <c r="I86" s="221"/>
      <c r="J86" s="222">
        <f>ROUND(I86*H86,2)</f>
        <v>0</v>
      </c>
      <c r="K86" s="218" t="s">
        <v>1060</v>
      </c>
      <c r="L86" s="45"/>
      <c r="M86" s="223" t="s">
        <v>32</v>
      </c>
      <c r="N86" s="224" t="s">
        <v>47</v>
      </c>
      <c r="O86" s="85"/>
      <c r="P86" s="208">
        <f>O86*H86</f>
        <v>0</v>
      </c>
      <c r="Q86" s="208">
        <v>0</v>
      </c>
      <c r="R86" s="208">
        <f>Q86*H86</f>
        <v>0</v>
      </c>
      <c r="S86" s="208">
        <v>0</v>
      </c>
      <c r="T86" s="209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0" t="s">
        <v>220</v>
      </c>
      <c r="AT86" s="210" t="s">
        <v>627</v>
      </c>
      <c r="AU86" s="210" t="s">
        <v>76</v>
      </c>
      <c r="AY86" s="17" t="s">
        <v>206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17" t="s">
        <v>83</v>
      </c>
      <c r="BK86" s="211">
        <f>ROUND(I86*H86,2)</f>
        <v>0</v>
      </c>
      <c r="BL86" s="17" t="s">
        <v>220</v>
      </c>
      <c r="BM86" s="210" t="s">
        <v>2650</v>
      </c>
    </row>
    <row r="87" s="2" customFormat="1">
      <c r="A87" s="39"/>
      <c r="B87" s="40"/>
      <c r="C87" s="41"/>
      <c r="D87" s="212" t="s">
        <v>931</v>
      </c>
      <c r="E87" s="41"/>
      <c r="F87" s="213" t="s">
        <v>2498</v>
      </c>
      <c r="G87" s="41"/>
      <c r="H87" s="41"/>
      <c r="I87" s="147"/>
      <c r="J87" s="41"/>
      <c r="K87" s="41"/>
      <c r="L87" s="45"/>
      <c r="M87" s="214"/>
      <c r="N87" s="215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7" t="s">
        <v>931</v>
      </c>
      <c r="AU87" s="17" t="s">
        <v>76</v>
      </c>
    </row>
    <row r="88" s="2" customFormat="1" ht="24" customHeight="1">
      <c r="A88" s="39"/>
      <c r="B88" s="40"/>
      <c r="C88" s="216" t="s">
        <v>85</v>
      </c>
      <c r="D88" s="216" t="s">
        <v>627</v>
      </c>
      <c r="E88" s="217" t="s">
        <v>2651</v>
      </c>
      <c r="F88" s="218" t="s">
        <v>2652</v>
      </c>
      <c r="G88" s="219" t="s">
        <v>239</v>
      </c>
      <c r="H88" s="220">
        <v>12</v>
      </c>
      <c r="I88" s="221"/>
      <c r="J88" s="222">
        <f>ROUND(I88*H88,2)</f>
        <v>0</v>
      </c>
      <c r="K88" s="218" t="s">
        <v>1060</v>
      </c>
      <c r="L88" s="45"/>
      <c r="M88" s="223" t="s">
        <v>32</v>
      </c>
      <c r="N88" s="224" t="s">
        <v>47</v>
      </c>
      <c r="O88" s="85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0" t="s">
        <v>220</v>
      </c>
      <c r="AT88" s="210" t="s">
        <v>627</v>
      </c>
      <c r="AU88" s="210" t="s">
        <v>76</v>
      </c>
      <c r="AY88" s="17" t="s">
        <v>206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7" t="s">
        <v>83</v>
      </c>
      <c r="BK88" s="211">
        <f>ROUND(I88*H88,2)</f>
        <v>0</v>
      </c>
      <c r="BL88" s="17" t="s">
        <v>220</v>
      </c>
      <c r="BM88" s="210" t="s">
        <v>2653</v>
      </c>
    </row>
    <row r="89" s="2" customFormat="1">
      <c r="A89" s="39"/>
      <c r="B89" s="40"/>
      <c r="C89" s="41"/>
      <c r="D89" s="212" t="s">
        <v>931</v>
      </c>
      <c r="E89" s="41"/>
      <c r="F89" s="213" t="s">
        <v>2654</v>
      </c>
      <c r="G89" s="41"/>
      <c r="H89" s="41"/>
      <c r="I89" s="147"/>
      <c r="J89" s="41"/>
      <c r="K89" s="41"/>
      <c r="L89" s="45"/>
      <c r="M89" s="214"/>
      <c r="N89" s="215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7" t="s">
        <v>931</v>
      </c>
      <c r="AU89" s="17" t="s">
        <v>76</v>
      </c>
    </row>
    <row r="90" s="2" customFormat="1" ht="24" customHeight="1">
      <c r="A90" s="39"/>
      <c r="B90" s="40"/>
      <c r="C90" s="216" t="s">
        <v>216</v>
      </c>
      <c r="D90" s="216" t="s">
        <v>627</v>
      </c>
      <c r="E90" s="217" t="s">
        <v>2499</v>
      </c>
      <c r="F90" s="218" t="s">
        <v>2500</v>
      </c>
      <c r="G90" s="219" t="s">
        <v>239</v>
      </c>
      <c r="H90" s="220">
        <v>60</v>
      </c>
      <c r="I90" s="221"/>
      <c r="J90" s="222">
        <f>ROUND(I90*H90,2)</f>
        <v>0</v>
      </c>
      <c r="K90" s="218" t="s">
        <v>1060</v>
      </c>
      <c r="L90" s="45"/>
      <c r="M90" s="223" t="s">
        <v>32</v>
      </c>
      <c r="N90" s="224" t="s">
        <v>47</v>
      </c>
      <c r="O90" s="85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0" t="s">
        <v>220</v>
      </c>
      <c r="AT90" s="210" t="s">
        <v>627</v>
      </c>
      <c r="AU90" s="210" t="s">
        <v>76</v>
      </c>
      <c r="AY90" s="17" t="s">
        <v>206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7" t="s">
        <v>83</v>
      </c>
      <c r="BK90" s="211">
        <f>ROUND(I90*H90,2)</f>
        <v>0</v>
      </c>
      <c r="BL90" s="17" t="s">
        <v>220</v>
      </c>
      <c r="BM90" s="210" t="s">
        <v>2655</v>
      </c>
    </row>
    <row r="91" s="2" customFormat="1" ht="16.5" customHeight="1">
      <c r="A91" s="39"/>
      <c r="B91" s="40"/>
      <c r="C91" s="198" t="s">
        <v>220</v>
      </c>
      <c r="D91" s="198" t="s">
        <v>201</v>
      </c>
      <c r="E91" s="199" t="s">
        <v>2656</v>
      </c>
      <c r="F91" s="200" t="s">
        <v>2657</v>
      </c>
      <c r="G91" s="201" t="s">
        <v>239</v>
      </c>
      <c r="H91" s="202">
        <v>16</v>
      </c>
      <c r="I91" s="203"/>
      <c r="J91" s="204">
        <f>ROUND(I91*H91,2)</f>
        <v>0</v>
      </c>
      <c r="K91" s="200" t="s">
        <v>1060</v>
      </c>
      <c r="L91" s="205"/>
      <c r="M91" s="284" t="s">
        <v>32</v>
      </c>
      <c r="N91" s="285" t="s">
        <v>47</v>
      </c>
      <c r="O91" s="227"/>
      <c r="P91" s="228">
        <f>O91*H91</f>
        <v>0</v>
      </c>
      <c r="Q91" s="228">
        <v>0.00092000000000000003</v>
      </c>
      <c r="R91" s="228">
        <f>Q91*H91</f>
        <v>0.01472</v>
      </c>
      <c r="S91" s="228">
        <v>0</v>
      </c>
      <c r="T91" s="22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0" t="s">
        <v>213</v>
      </c>
      <c r="AT91" s="210" t="s">
        <v>201</v>
      </c>
      <c r="AU91" s="210" t="s">
        <v>76</v>
      </c>
      <c r="AY91" s="17" t="s">
        <v>206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7" t="s">
        <v>83</v>
      </c>
      <c r="BK91" s="211">
        <f>ROUND(I91*H91,2)</f>
        <v>0</v>
      </c>
      <c r="BL91" s="17" t="s">
        <v>214</v>
      </c>
      <c r="BM91" s="210" t="s">
        <v>2658</v>
      </c>
    </row>
    <row r="92" s="2" customFormat="1" ht="6.96" customHeight="1">
      <c r="A92" s="39"/>
      <c r="B92" s="60"/>
      <c r="C92" s="61"/>
      <c r="D92" s="61"/>
      <c r="E92" s="61"/>
      <c r="F92" s="61"/>
      <c r="G92" s="61"/>
      <c r="H92" s="61"/>
      <c r="I92" s="176"/>
      <c r="J92" s="61"/>
      <c r="K92" s="61"/>
      <c r="L92" s="45"/>
      <c r="M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</sheetData>
  <sheetProtection sheet="1" autoFilter="0" formatColumns="0" formatRows="0" objects="1" scenarios="1" spinCount="100000" saltValue="59QoNDe4j35gz2Ldge4OtbVuBvxoils9YDT+pmOo3L69FuygNtlXv9LrW/nxLWC+AUN0crzvTy5gPU7+J4qV1A==" hashValue="j5t5uk4GnzYakoCLygIWj/F9SRDrZZviMe2jG0bocovVPh9jGny0Rgr+3Eavh88+QIlF/mfLYwDX6hr8w97yBw==" algorithmName="SHA-512" password="CC35"/>
  <autoFilter ref="C84:K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85</v>
      </c>
    </row>
    <row r="4" s="1" customFormat="1" ht="24.96" customHeight="1">
      <c r="B4" s="20"/>
      <c r="D4" s="143" t="s">
        <v>179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Oprava PZS v úseku Hněvčeves – Butoves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180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2397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182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2659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23</v>
      </c>
      <c r="G14" s="39"/>
      <c r="H14" s="39"/>
      <c r="I14" s="150" t="s">
        <v>24</v>
      </c>
      <c r="J14" s="151" t="str">
        <f>'Rekapitulace stavby'!AN8</f>
        <v>7. 10. 2019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tr">
        <f>IF('Rekapitulace stavby'!AN10="","",'Rekapitulace stavby'!AN10)</f>
        <v/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50" t="s">
        <v>34</v>
      </c>
      <c r="J17" s="134" t="str">
        <f>IF('Rekapitulace stavby'!AN11="","",'Rekapitulace stavby'!AN11)</f>
        <v/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35</v>
      </c>
      <c r="E19" s="39"/>
      <c r="F19" s="39"/>
      <c r="G19" s="39"/>
      <c r="H19" s="39"/>
      <c r="I19" s="150" t="s">
        <v>31</v>
      </c>
      <c r="J19" s="33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stavby'!E14</f>
        <v>Vyplň údaj</v>
      </c>
      <c r="F20" s="134"/>
      <c r="G20" s="134"/>
      <c r="H20" s="134"/>
      <c r="I20" s="150" t="s">
        <v>34</v>
      </c>
      <c r="J20" s="33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37</v>
      </c>
      <c r="E22" s="39"/>
      <c r="F22" s="39"/>
      <c r="G22" s="39"/>
      <c r="H22" s="39"/>
      <c r="I22" s="150" t="s">
        <v>31</v>
      </c>
      <c r="J22" s="134" t="str">
        <f>IF('Rekapitulace stavby'!AN16="","",'Rekapitulace stavby'!AN16)</f>
        <v/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50" t="s">
        <v>34</v>
      </c>
      <c r="J23" s="134" t="str">
        <f>IF('Rekapitulace stavby'!AN17="","",'Rekapitulace stavby'!AN17)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39</v>
      </c>
      <c r="E25" s="39"/>
      <c r="F25" s="39"/>
      <c r="G25" s="39"/>
      <c r="H25" s="39"/>
      <c r="I25" s="150" t="s">
        <v>31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50" t="s">
        <v>34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40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6.5" customHeight="1">
      <c r="A29" s="152"/>
      <c r="B29" s="153"/>
      <c r="C29" s="152"/>
      <c r="D29" s="152"/>
      <c r="E29" s="154" t="s">
        <v>41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42</v>
      </c>
      <c r="E32" s="39"/>
      <c r="F32" s="39"/>
      <c r="G32" s="39"/>
      <c r="H32" s="39"/>
      <c r="I32" s="147"/>
      <c r="J32" s="160">
        <f>ROUND(J86,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44</v>
      </c>
      <c r="G34" s="39"/>
      <c r="H34" s="39"/>
      <c r="I34" s="162" t="s">
        <v>43</v>
      </c>
      <c r="J34" s="161" t="s">
        <v>45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46</v>
      </c>
      <c r="E35" s="145" t="s">
        <v>47</v>
      </c>
      <c r="F35" s="164">
        <f>ROUND((SUM(BE86:BE123)),  2)</f>
        <v>0</v>
      </c>
      <c r="G35" s="39"/>
      <c r="H35" s="39"/>
      <c r="I35" s="165">
        <v>0.20999999999999999</v>
      </c>
      <c r="J35" s="164">
        <f>ROUND(((SUM(BE86:BE123))*I35),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48</v>
      </c>
      <c r="F36" s="164">
        <f>ROUND((SUM(BF86:BF123)),  2)</f>
        <v>0</v>
      </c>
      <c r="G36" s="39"/>
      <c r="H36" s="39"/>
      <c r="I36" s="165">
        <v>0.14999999999999999</v>
      </c>
      <c r="J36" s="164">
        <f>ROUND(((SUM(BF86:BF123))*I36),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49</v>
      </c>
      <c r="F37" s="164">
        <f>ROUND((SUM(BG86:BG123)),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50</v>
      </c>
      <c r="F38" s="164">
        <f>ROUND((SUM(BH86:BH123)),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51</v>
      </c>
      <c r="F39" s="164">
        <f>ROUND((SUM(BI86:BI123)),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184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Oprava PZS v úseku Hněvčeves – Butoves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180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2397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182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SO04 - Napájení PZS km 4,018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PZS 18,810; 20,026; 0,741; 2,226; 4,018 a 7,814</v>
      </c>
      <c r="G56" s="41"/>
      <c r="H56" s="41"/>
      <c r="I56" s="150" t="s">
        <v>24</v>
      </c>
      <c r="J56" s="73" t="str">
        <f>IF(J14="","",J14)</f>
        <v>7. 10. 2019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37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35</v>
      </c>
      <c r="D59" s="41"/>
      <c r="E59" s="41"/>
      <c r="F59" s="27" t="str">
        <f>IF(E20="","",E20)</f>
        <v>Vyplň údaj</v>
      </c>
      <c r="G59" s="41"/>
      <c r="H59" s="41"/>
      <c r="I59" s="150" t="s">
        <v>39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185</v>
      </c>
      <c r="D61" s="182"/>
      <c r="E61" s="182"/>
      <c r="F61" s="182"/>
      <c r="G61" s="182"/>
      <c r="H61" s="182"/>
      <c r="I61" s="183"/>
      <c r="J61" s="184" t="s">
        <v>186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74</v>
      </c>
      <c r="D63" s="41"/>
      <c r="E63" s="41"/>
      <c r="F63" s="41"/>
      <c r="G63" s="41"/>
      <c r="H63" s="41"/>
      <c r="I63" s="147"/>
      <c r="J63" s="103">
        <f>J86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187</v>
      </c>
    </row>
    <row r="64" hidden="1" s="10" customFormat="1" ht="24.96" customHeight="1">
      <c r="A64" s="10"/>
      <c r="B64" s="230"/>
      <c r="C64" s="231"/>
      <c r="D64" s="232" t="s">
        <v>2399</v>
      </c>
      <c r="E64" s="233"/>
      <c r="F64" s="233"/>
      <c r="G64" s="233"/>
      <c r="H64" s="233"/>
      <c r="I64" s="234"/>
      <c r="J64" s="235">
        <f>J87</f>
        <v>0</v>
      </c>
      <c r="K64" s="231"/>
      <c r="L64" s="23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147"/>
      <c r="J65" s="41"/>
      <c r="K65" s="41"/>
      <c r="L65" s="14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176"/>
      <c r="J66" s="61"/>
      <c r="K66" s="61"/>
      <c r="L66" s="14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/>
    <row r="68" hidden="1"/>
    <row r="69" hidden="1"/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179"/>
      <c r="J70" s="63"/>
      <c r="K70" s="63"/>
      <c r="L70" s="14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3" t="s">
        <v>188</v>
      </c>
      <c r="D71" s="41"/>
      <c r="E71" s="41"/>
      <c r="F71" s="41"/>
      <c r="G71" s="41"/>
      <c r="H71" s="41"/>
      <c r="I71" s="147"/>
      <c r="J71" s="41"/>
      <c r="K71" s="41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147"/>
      <c r="J72" s="41"/>
      <c r="K72" s="4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2" t="s">
        <v>16</v>
      </c>
      <c r="D73" s="41"/>
      <c r="E73" s="41"/>
      <c r="F73" s="41"/>
      <c r="G73" s="41"/>
      <c r="H73" s="41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80" t="str">
        <f>E7</f>
        <v>Oprava PZS v úseku Hněvčeves – Butoves</v>
      </c>
      <c r="F74" s="32"/>
      <c r="G74" s="32"/>
      <c r="H74" s="32"/>
      <c r="I74" s="147"/>
      <c r="J74" s="41"/>
      <c r="K74" s="41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1"/>
      <c r="C75" s="32" t="s">
        <v>180</v>
      </c>
      <c r="D75" s="22"/>
      <c r="E75" s="22"/>
      <c r="F75" s="22"/>
      <c r="G75" s="22"/>
      <c r="H75" s="22"/>
      <c r="I75" s="139"/>
      <c r="J75" s="22"/>
      <c r="K75" s="22"/>
      <c r="L75" s="20"/>
    </row>
    <row r="76" s="2" customFormat="1" ht="16.5" customHeight="1">
      <c r="A76" s="39"/>
      <c r="B76" s="40"/>
      <c r="C76" s="41"/>
      <c r="D76" s="41"/>
      <c r="E76" s="180" t="s">
        <v>2397</v>
      </c>
      <c r="F76" s="41"/>
      <c r="G76" s="41"/>
      <c r="H76" s="41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2" t="s">
        <v>182</v>
      </c>
      <c r="D77" s="41"/>
      <c r="E77" s="41"/>
      <c r="F77" s="41"/>
      <c r="G77" s="41"/>
      <c r="H77" s="41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SO04 - Napájení PZS km 4,018</v>
      </c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147"/>
      <c r="J79" s="41"/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2" t="s">
        <v>22</v>
      </c>
      <c r="D80" s="41"/>
      <c r="E80" s="41"/>
      <c r="F80" s="27" t="str">
        <f>F14</f>
        <v>PZS 18,810; 20,026; 0,741; 2,226; 4,018 a 7,814</v>
      </c>
      <c r="G80" s="41"/>
      <c r="H80" s="41"/>
      <c r="I80" s="150" t="s">
        <v>24</v>
      </c>
      <c r="J80" s="73" t="str">
        <f>IF(J14="","",J14)</f>
        <v>7. 10. 2019</v>
      </c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147"/>
      <c r="J81" s="41"/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2" t="s">
        <v>30</v>
      </c>
      <c r="D82" s="41"/>
      <c r="E82" s="41"/>
      <c r="F82" s="27" t="str">
        <f>E17</f>
        <v xml:space="preserve"> </v>
      </c>
      <c r="G82" s="41"/>
      <c r="H82" s="41"/>
      <c r="I82" s="150" t="s">
        <v>37</v>
      </c>
      <c r="J82" s="37" t="str">
        <f>E23</f>
        <v xml:space="preserve"> </v>
      </c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2" t="s">
        <v>35</v>
      </c>
      <c r="D83" s="41"/>
      <c r="E83" s="41"/>
      <c r="F83" s="27" t="str">
        <f>IF(E20="","",E20)</f>
        <v>Vyplň údaj</v>
      </c>
      <c r="G83" s="41"/>
      <c r="H83" s="41"/>
      <c r="I83" s="150" t="s">
        <v>39</v>
      </c>
      <c r="J83" s="37" t="str">
        <f>E26</f>
        <v xml:space="preserve"> </v>
      </c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147"/>
      <c r="J84" s="41"/>
      <c r="K84" s="41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9" customFormat="1" ht="29.28" customHeight="1">
      <c r="A85" s="186"/>
      <c r="B85" s="187"/>
      <c r="C85" s="188" t="s">
        <v>189</v>
      </c>
      <c r="D85" s="189" t="s">
        <v>61</v>
      </c>
      <c r="E85" s="189" t="s">
        <v>57</v>
      </c>
      <c r="F85" s="189" t="s">
        <v>58</v>
      </c>
      <c r="G85" s="189" t="s">
        <v>190</v>
      </c>
      <c r="H85" s="189" t="s">
        <v>191</v>
      </c>
      <c r="I85" s="190" t="s">
        <v>192</v>
      </c>
      <c r="J85" s="189" t="s">
        <v>186</v>
      </c>
      <c r="K85" s="191" t="s">
        <v>193</v>
      </c>
      <c r="L85" s="192"/>
      <c r="M85" s="93" t="s">
        <v>32</v>
      </c>
      <c r="N85" s="94" t="s">
        <v>46</v>
      </c>
      <c r="O85" s="94" t="s">
        <v>194</v>
      </c>
      <c r="P85" s="94" t="s">
        <v>195</v>
      </c>
      <c r="Q85" s="94" t="s">
        <v>196</v>
      </c>
      <c r="R85" s="94" t="s">
        <v>197</v>
      </c>
      <c r="S85" s="94" t="s">
        <v>198</v>
      </c>
      <c r="T85" s="95" t="s">
        <v>199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200</v>
      </c>
      <c r="D86" s="41"/>
      <c r="E86" s="41"/>
      <c r="F86" s="41"/>
      <c r="G86" s="41"/>
      <c r="H86" s="41"/>
      <c r="I86" s="147"/>
      <c r="J86" s="193">
        <f>BK86</f>
        <v>0</v>
      </c>
      <c r="K86" s="41"/>
      <c r="L86" s="45"/>
      <c r="M86" s="96"/>
      <c r="N86" s="194"/>
      <c r="O86" s="97"/>
      <c r="P86" s="195">
        <f>P87</f>
        <v>0</v>
      </c>
      <c r="Q86" s="97"/>
      <c r="R86" s="195">
        <f>R87</f>
        <v>0</v>
      </c>
      <c r="S86" s="97"/>
      <c r="T86" s="196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7" t="s">
        <v>75</v>
      </c>
      <c r="AU86" s="17" t="s">
        <v>187</v>
      </c>
      <c r="BK86" s="197">
        <f>BK87</f>
        <v>0</v>
      </c>
    </row>
    <row r="87" s="13" customFormat="1" ht="25.92" customHeight="1">
      <c r="A87" s="13"/>
      <c r="B87" s="259"/>
      <c r="C87" s="260"/>
      <c r="D87" s="261" t="s">
        <v>75</v>
      </c>
      <c r="E87" s="262" t="s">
        <v>2400</v>
      </c>
      <c r="F87" s="262" t="s">
        <v>2401</v>
      </c>
      <c r="G87" s="260"/>
      <c r="H87" s="260"/>
      <c r="I87" s="263"/>
      <c r="J87" s="264">
        <f>BK87</f>
        <v>0</v>
      </c>
      <c r="K87" s="260"/>
      <c r="L87" s="265"/>
      <c r="M87" s="266"/>
      <c r="N87" s="267"/>
      <c r="O87" s="267"/>
      <c r="P87" s="268">
        <f>SUM(P88:P123)</f>
        <v>0</v>
      </c>
      <c r="Q87" s="267"/>
      <c r="R87" s="268">
        <f>SUM(R88:R123)</f>
        <v>0</v>
      </c>
      <c r="S87" s="267"/>
      <c r="T87" s="269">
        <f>SUM(T88:T123)</f>
        <v>0</v>
      </c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R87" s="270" t="s">
        <v>220</v>
      </c>
      <c r="AT87" s="271" t="s">
        <v>75</v>
      </c>
      <c r="AU87" s="271" t="s">
        <v>76</v>
      </c>
      <c r="AY87" s="270" t="s">
        <v>206</v>
      </c>
      <c r="BK87" s="272">
        <f>SUM(BK88:BK123)</f>
        <v>0</v>
      </c>
    </row>
    <row r="88" s="2" customFormat="1" ht="24" customHeight="1">
      <c r="A88" s="39"/>
      <c r="B88" s="40"/>
      <c r="C88" s="198" t="s">
        <v>83</v>
      </c>
      <c r="D88" s="198" t="s">
        <v>201</v>
      </c>
      <c r="E88" s="199" t="s">
        <v>2402</v>
      </c>
      <c r="F88" s="200" t="s">
        <v>2403</v>
      </c>
      <c r="G88" s="201" t="s">
        <v>204</v>
      </c>
      <c r="H88" s="202">
        <v>1</v>
      </c>
      <c r="I88" s="203"/>
      <c r="J88" s="204">
        <f>ROUND(I88*H88,2)</f>
        <v>0</v>
      </c>
      <c r="K88" s="200" t="s">
        <v>212</v>
      </c>
      <c r="L88" s="205"/>
      <c r="M88" s="206" t="s">
        <v>32</v>
      </c>
      <c r="N88" s="207" t="s">
        <v>47</v>
      </c>
      <c r="O88" s="85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0" t="s">
        <v>205</v>
      </c>
      <c r="AT88" s="210" t="s">
        <v>201</v>
      </c>
      <c r="AU88" s="210" t="s">
        <v>83</v>
      </c>
      <c r="AY88" s="17" t="s">
        <v>206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7" t="s">
        <v>83</v>
      </c>
      <c r="BK88" s="211">
        <f>ROUND(I88*H88,2)</f>
        <v>0</v>
      </c>
      <c r="BL88" s="17" t="s">
        <v>205</v>
      </c>
      <c r="BM88" s="210" t="s">
        <v>2660</v>
      </c>
    </row>
    <row r="89" s="2" customFormat="1" ht="24" customHeight="1">
      <c r="A89" s="39"/>
      <c r="B89" s="40"/>
      <c r="C89" s="198" t="s">
        <v>85</v>
      </c>
      <c r="D89" s="198" t="s">
        <v>201</v>
      </c>
      <c r="E89" s="199" t="s">
        <v>2405</v>
      </c>
      <c r="F89" s="200" t="s">
        <v>2406</v>
      </c>
      <c r="G89" s="201" t="s">
        <v>204</v>
      </c>
      <c r="H89" s="202">
        <v>1</v>
      </c>
      <c r="I89" s="203"/>
      <c r="J89" s="204">
        <f>ROUND(I89*H89,2)</f>
        <v>0</v>
      </c>
      <c r="K89" s="200" t="s">
        <v>212</v>
      </c>
      <c r="L89" s="205"/>
      <c r="M89" s="206" t="s">
        <v>32</v>
      </c>
      <c r="N89" s="207" t="s">
        <v>47</v>
      </c>
      <c r="O89" s="85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9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0" t="s">
        <v>205</v>
      </c>
      <c r="AT89" s="210" t="s">
        <v>201</v>
      </c>
      <c r="AU89" s="210" t="s">
        <v>83</v>
      </c>
      <c r="AY89" s="17" t="s">
        <v>206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7" t="s">
        <v>83</v>
      </c>
      <c r="BK89" s="211">
        <f>ROUND(I89*H89,2)</f>
        <v>0</v>
      </c>
      <c r="BL89" s="17" t="s">
        <v>205</v>
      </c>
      <c r="BM89" s="210" t="s">
        <v>2661</v>
      </c>
    </row>
    <row r="90" s="2" customFormat="1" ht="24" customHeight="1">
      <c r="A90" s="39"/>
      <c r="B90" s="40"/>
      <c r="C90" s="198" t="s">
        <v>216</v>
      </c>
      <c r="D90" s="198" t="s">
        <v>201</v>
      </c>
      <c r="E90" s="199" t="s">
        <v>2662</v>
      </c>
      <c r="F90" s="200" t="s">
        <v>2663</v>
      </c>
      <c r="G90" s="201" t="s">
        <v>204</v>
      </c>
      <c r="H90" s="202">
        <v>1</v>
      </c>
      <c r="I90" s="203"/>
      <c r="J90" s="204">
        <f>ROUND(I90*H90,2)</f>
        <v>0</v>
      </c>
      <c r="K90" s="200" t="s">
        <v>212</v>
      </c>
      <c r="L90" s="205"/>
      <c r="M90" s="206" t="s">
        <v>32</v>
      </c>
      <c r="N90" s="207" t="s">
        <v>47</v>
      </c>
      <c r="O90" s="85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0" t="s">
        <v>213</v>
      </c>
      <c r="AT90" s="210" t="s">
        <v>201</v>
      </c>
      <c r="AU90" s="210" t="s">
        <v>83</v>
      </c>
      <c r="AY90" s="17" t="s">
        <v>206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7" t="s">
        <v>83</v>
      </c>
      <c r="BK90" s="211">
        <f>ROUND(I90*H90,2)</f>
        <v>0</v>
      </c>
      <c r="BL90" s="17" t="s">
        <v>214</v>
      </c>
      <c r="BM90" s="210" t="s">
        <v>2664</v>
      </c>
    </row>
    <row r="91" s="2" customFormat="1" ht="24" customHeight="1">
      <c r="A91" s="39"/>
      <c r="B91" s="40"/>
      <c r="C91" s="198" t="s">
        <v>220</v>
      </c>
      <c r="D91" s="198" t="s">
        <v>201</v>
      </c>
      <c r="E91" s="199" t="s">
        <v>2408</v>
      </c>
      <c r="F91" s="200" t="s">
        <v>2409</v>
      </c>
      <c r="G91" s="201" t="s">
        <v>204</v>
      </c>
      <c r="H91" s="202">
        <v>8</v>
      </c>
      <c r="I91" s="203"/>
      <c r="J91" s="204">
        <f>ROUND(I91*H91,2)</f>
        <v>0</v>
      </c>
      <c r="K91" s="200" t="s">
        <v>212</v>
      </c>
      <c r="L91" s="205"/>
      <c r="M91" s="206" t="s">
        <v>32</v>
      </c>
      <c r="N91" s="207" t="s">
        <v>47</v>
      </c>
      <c r="O91" s="85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0" t="s">
        <v>213</v>
      </c>
      <c r="AT91" s="210" t="s">
        <v>201</v>
      </c>
      <c r="AU91" s="210" t="s">
        <v>83</v>
      </c>
      <c r="AY91" s="17" t="s">
        <v>206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7" t="s">
        <v>83</v>
      </c>
      <c r="BK91" s="211">
        <f>ROUND(I91*H91,2)</f>
        <v>0</v>
      </c>
      <c r="BL91" s="17" t="s">
        <v>214</v>
      </c>
      <c r="BM91" s="210" t="s">
        <v>2665</v>
      </c>
    </row>
    <row r="92" s="2" customFormat="1" ht="24" customHeight="1">
      <c r="A92" s="39"/>
      <c r="B92" s="40"/>
      <c r="C92" s="198" t="s">
        <v>224</v>
      </c>
      <c r="D92" s="198" t="s">
        <v>201</v>
      </c>
      <c r="E92" s="199" t="s">
        <v>2411</v>
      </c>
      <c r="F92" s="200" t="s">
        <v>2412</v>
      </c>
      <c r="G92" s="201" t="s">
        <v>204</v>
      </c>
      <c r="H92" s="202">
        <v>1</v>
      </c>
      <c r="I92" s="203"/>
      <c r="J92" s="204">
        <f>ROUND(I92*H92,2)</f>
        <v>0</v>
      </c>
      <c r="K92" s="200" t="s">
        <v>212</v>
      </c>
      <c r="L92" s="205"/>
      <c r="M92" s="206" t="s">
        <v>32</v>
      </c>
      <c r="N92" s="207" t="s">
        <v>47</v>
      </c>
      <c r="O92" s="85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0" t="s">
        <v>213</v>
      </c>
      <c r="AT92" s="210" t="s">
        <v>201</v>
      </c>
      <c r="AU92" s="210" t="s">
        <v>83</v>
      </c>
      <c r="AY92" s="17" t="s">
        <v>206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7" t="s">
        <v>83</v>
      </c>
      <c r="BK92" s="211">
        <f>ROUND(I92*H92,2)</f>
        <v>0</v>
      </c>
      <c r="BL92" s="17" t="s">
        <v>214</v>
      </c>
      <c r="BM92" s="210" t="s">
        <v>2666</v>
      </c>
    </row>
    <row r="93" s="2" customFormat="1">
      <c r="A93" s="39"/>
      <c r="B93" s="40"/>
      <c r="C93" s="41"/>
      <c r="D93" s="212" t="s">
        <v>208</v>
      </c>
      <c r="E93" s="41"/>
      <c r="F93" s="213" t="s">
        <v>2414</v>
      </c>
      <c r="G93" s="41"/>
      <c r="H93" s="41"/>
      <c r="I93" s="147"/>
      <c r="J93" s="41"/>
      <c r="K93" s="41"/>
      <c r="L93" s="45"/>
      <c r="M93" s="214"/>
      <c r="N93" s="215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7" t="s">
        <v>208</v>
      </c>
      <c r="AU93" s="17" t="s">
        <v>83</v>
      </c>
    </row>
    <row r="94" s="2" customFormat="1" ht="24" customHeight="1">
      <c r="A94" s="39"/>
      <c r="B94" s="40"/>
      <c r="C94" s="198" t="s">
        <v>228</v>
      </c>
      <c r="D94" s="198" t="s">
        <v>201</v>
      </c>
      <c r="E94" s="199" t="s">
        <v>2415</v>
      </c>
      <c r="F94" s="200" t="s">
        <v>2416</v>
      </c>
      <c r="G94" s="201" t="s">
        <v>204</v>
      </c>
      <c r="H94" s="202">
        <v>1</v>
      </c>
      <c r="I94" s="203"/>
      <c r="J94" s="204">
        <f>ROUND(I94*H94,2)</f>
        <v>0</v>
      </c>
      <c r="K94" s="200" t="s">
        <v>212</v>
      </c>
      <c r="L94" s="205"/>
      <c r="M94" s="206" t="s">
        <v>32</v>
      </c>
      <c r="N94" s="207" t="s">
        <v>47</v>
      </c>
      <c r="O94" s="85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0" t="s">
        <v>213</v>
      </c>
      <c r="AT94" s="210" t="s">
        <v>201</v>
      </c>
      <c r="AU94" s="210" t="s">
        <v>83</v>
      </c>
      <c r="AY94" s="17" t="s">
        <v>206</v>
      </c>
      <c r="BE94" s="211">
        <f>IF(N94="základní",J94,0)</f>
        <v>0</v>
      </c>
      <c r="BF94" s="211">
        <f>IF(N94="snížená",J94,0)</f>
        <v>0</v>
      </c>
      <c r="BG94" s="211">
        <f>IF(N94="zákl. přenesená",J94,0)</f>
        <v>0</v>
      </c>
      <c r="BH94" s="211">
        <f>IF(N94="sníž. přenesená",J94,0)</f>
        <v>0</v>
      </c>
      <c r="BI94" s="211">
        <f>IF(N94="nulová",J94,0)</f>
        <v>0</v>
      </c>
      <c r="BJ94" s="17" t="s">
        <v>83</v>
      </c>
      <c r="BK94" s="211">
        <f>ROUND(I94*H94,2)</f>
        <v>0</v>
      </c>
      <c r="BL94" s="17" t="s">
        <v>214</v>
      </c>
      <c r="BM94" s="210" t="s">
        <v>2667</v>
      </c>
    </row>
    <row r="95" s="2" customFormat="1">
      <c r="A95" s="39"/>
      <c r="B95" s="40"/>
      <c r="C95" s="41"/>
      <c r="D95" s="212" t="s">
        <v>208</v>
      </c>
      <c r="E95" s="41"/>
      <c r="F95" s="213" t="s">
        <v>2418</v>
      </c>
      <c r="G95" s="41"/>
      <c r="H95" s="41"/>
      <c r="I95" s="147"/>
      <c r="J95" s="41"/>
      <c r="K95" s="41"/>
      <c r="L95" s="45"/>
      <c r="M95" s="214"/>
      <c r="N95" s="215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7" t="s">
        <v>208</v>
      </c>
      <c r="AU95" s="17" t="s">
        <v>83</v>
      </c>
    </row>
    <row r="96" s="2" customFormat="1" ht="24" customHeight="1">
      <c r="A96" s="39"/>
      <c r="B96" s="40"/>
      <c r="C96" s="198" t="s">
        <v>232</v>
      </c>
      <c r="D96" s="198" t="s">
        <v>201</v>
      </c>
      <c r="E96" s="199" t="s">
        <v>2419</v>
      </c>
      <c r="F96" s="200" t="s">
        <v>2420</v>
      </c>
      <c r="G96" s="201" t="s">
        <v>239</v>
      </c>
      <c r="H96" s="202">
        <v>55</v>
      </c>
      <c r="I96" s="203"/>
      <c r="J96" s="204">
        <f>ROUND(I96*H96,2)</f>
        <v>0</v>
      </c>
      <c r="K96" s="200" t="s">
        <v>212</v>
      </c>
      <c r="L96" s="205"/>
      <c r="M96" s="206" t="s">
        <v>32</v>
      </c>
      <c r="N96" s="207" t="s">
        <v>47</v>
      </c>
      <c r="O96" s="85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0" t="s">
        <v>213</v>
      </c>
      <c r="AT96" s="210" t="s">
        <v>201</v>
      </c>
      <c r="AU96" s="210" t="s">
        <v>83</v>
      </c>
      <c r="AY96" s="17" t="s">
        <v>206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7" t="s">
        <v>83</v>
      </c>
      <c r="BK96" s="211">
        <f>ROUND(I96*H96,2)</f>
        <v>0</v>
      </c>
      <c r="BL96" s="17" t="s">
        <v>214</v>
      </c>
      <c r="BM96" s="210" t="s">
        <v>2668</v>
      </c>
    </row>
    <row r="97" s="2" customFormat="1" ht="24" customHeight="1">
      <c r="A97" s="39"/>
      <c r="B97" s="40"/>
      <c r="C97" s="198" t="s">
        <v>236</v>
      </c>
      <c r="D97" s="198" t="s">
        <v>201</v>
      </c>
      <c r="E97" s="199" t="s">
        <v>292</v>
      </c>
      <c r="F97" s="200" t="s">
        <v>293</v>
      </c>
      <c r="G97" s="201" t="s">
        <v>239</v>
      </c>
      <c r="H97" s="202">
        <v>10</v>
      </c>
      <c r="I97" s="203"/>
      <c r="J97" s="204">
        <f>ROUND(I97*H97,2)</f>
        <v>0</v>
      </c>
      <c r="K97" s="200" t="s">
        <v>212</v>
      </c>
      <c r="L97" s="205"/>
      <c r="M97" s="206" t="s">
        <v>32</v>
      </c>
      <c r="N97" s="207" t="s">
        <v>47</v>
      </c>
      <c r="O97" s="85"/>
      <c r="P97" s="208">
        <f>O97*H97</f>
        <v>0</v>
      </c>
      <c r="Q97" s="208">
        <v>0</v>
      </c>
      <c r="R97" s="208">
        <f>Q97*H97</f>
        <v>0</v>
      </c>
      <c r="S97" s="208">
        <v>0</v>
      </c>
      <c r="T97" s="20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0" t="s">
        <v>213</v>
      </c>
      <c r="AT97" s="210" t="s">
        <v>201</v>
      </c>
      <c r="AU97" s="210" t="s">
        <v>83</v>
      </c>
      <c r="AY97" s="17" t="s">
        <v>206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7" t="s">
        <v>83</v>
      </c>
      <c r="BK97" s="211">
        <f>ROUND(I97*H97,2)</f>
        <v>0</v>
      </c>
      <c r="BL97" s="17" t="s">
        <v>214</v>
      </c>
      <c r="BM97" s="210" t="s">
        <v>2669</v>
      </c>
    </row>
    <row r="98" s="2" customFormat="1" ht="24" customHeight="1">
      <c r="A98" s="39"/>
      <c r="B98" s="40"/>
      <c r="C98" s="198" t="s">
        <v>241</v>
      </c>
      <c r="D98" s="198" t="s">
        <v>201</v>
      </c>
      <c r="E98" s="199" t="s">
        <v>388</v>
      </c>
      <c r="F98" s="200" t="s">
        <v>389</v>
      </c>
      <c r="G98" s="201" t="s">
        <v>239</v>
      </c>
      <c r="H98" s="202">
        <v>10</v>
      </c>
      <c r="I98" s="203"/>
      <c r="J98" s="204">
        <f>ROUND(I98*H98,2)</f>
        <v>0</v>
      </c>
      <c r="K98" s="200" t="s">
        <v>212</v>
      </c>
      <c r="L98" s="205"/>
      <c r="M98" s="206" t="s">
        <v>32</v>
      </c>
      <c r="N98" s="207" t="s">
        <v>47</v>
      </c>
      <c r="O98" s="85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0" t="s">
        <v>213</v>
      </c>
      <c r="AT98" s="210" t="s">
        <v>201</v>
      </c>
      <c r="AU98" s="210" t="s">
        <v>83</v>
      </c>
      <c r="AY98" s="17" t="s">
        <v>206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7" t="s">
        <v>83</v>
      </c>
      <c r="BK98" s="211">
        <f>ROUND(I98*H98,2)</f>
        <v>0</v>
      </c>
      <c r="BL98" s="17" t="s">
        <v>214</v>
      </c>
      <c r="BM98" s="210" t="s">
        <v>2670</v>
      </c>
    </row>
    <row r="99" s="2" customFormat="1" ht="24" customHeight="1">
      <c r="A99" s="39"/>
      <c r="B99" s="40"/>
      <c r="C99" s="198" t="s">
        <v>245</v>
      </c>
      <c r="D99" s="198" t="s">
        <v>201</v>
      </c>
      <c r="E99" s="199" t="s">
        <v>2424</v>
      </c>
      <c r="F99" s="200" t="s">
        <v>2425</v>
      </c>
      <c r="G99" s="201" t="s">
        <v>204</v>
      </c>
      <c r="H99" s="202">
        <v>1</v>
      </c>
      <c r="I99" s="203"/>
      <c r="J99" s="204">
        <f>ROUND(I99*H99,2)</f>
        <v>0</v>
      </c>
      <c r="K99" s="200" t="s">
        <v>212</v>
      </c>
      <c r="L99" s="205"/>
      <c r="M99" s="206" t="s">
        <v>32</v>
      </c>
      <c r="N99" s="207" t="s">
        <v>47</v>
      </c>
      <c r="O99" s="85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0" t="s">
        <v>213</v>
      </c>
      <c r="AT99" s="210" t="s">
        <v>201</v>
      </c>
      <c r="AU99" s="210" t="s">
        <v>83</v>
      </c>
      <c r="AY99" s="17" t="s">
        <v>206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7" t="s">
        <v>83</v>
      </c>
      <c r="BK99" s="211">
        <f>ROUND(I99*H99,2)</f>
        <v>0</v>
      </c>
      <c r="BL99" s="17" t="s">
        <v>214</v>
      </c>
      <c r="BM99" s="210" t="s">
        <v>2671</v>
      </c>
    </row>
    <row r="100" s="2" customFormat="1" ht="24" customHeight="1">
      <c r="A100" s="39"/>
      <c r="B100" s="40"/>
      <c r="C100" s="198" t="s">
        <v>249</v>
      </c>
      <c r="D100" s="198" t="s">
        <v>201</v>
      </c>
      <c r="E100" s="199" t="s">
        <v>2427</v>
      </c>
      <c r="F100" s="200" t="s">
        <v>2428</v>
      </c>
      <c r="G100" s="201" t="s">
        <v>204</v>
      </c>
      <c r="H100" s="202">
        <v>1</v>
      </c>
      <c r="I100" s="203"/>
      <c r="J100" s="204">
        <f>ROUND(I100*H100,2)</f>
        <v>0</v>
      </c>
      <c r="K100" s="200" t="s">
        <v>212</v>
      </c>
      <c r="L100" s="205"/>
      <c r="M100" s="206" t="s">
        <v>32</v>
      </c>
      <c r="N100" s="207" t="s">
        <v>47</v>
      </c>
      <c r="O100" s="85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0" t="s">
        <v>213</v>
      </c>
      <c r="AT100" s="210" t="s">
        <v>201</v>
      </c>
      <c r="AU100" s="210" t="s">
        <v>83</v>
      </c>
      <c r="AY100" s="17" t="s">
        <v>206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7" t="s">
        <v>83</v>
      </c>
      <c r="BK100" s="211">
        <f>ROUND(I100*H100,2)</f>
        <v>0</v>
      </c>
      <c r="BL100" s="17" t="s">
        <v>214</v>
      </c>
      <c r="BM100" s="210" t="s">
        <v>2672</v>
      </c>
    </row>
    <row r="101" s="2" customFormat="1" ht="24" customHeight="1">
      <c r="A101" s="39"/>
      <c r="B101" s="40"/>
      <c r="C101" s="198" t="s">
        <v>253</v>
      </c>
      <c r="D101" s="198" t="s">
        <v>201</v>
      </c>
      <c r="E101" s="199" t="s">
        <v>2433</v>
      </c>
      <c r="F101" s="200" t="s">
        <v>2434</v>
      </c>
      <c r="G101" s="201" t="s">
        <v>239</v>
      </c>
      <c r="H101" s="202">
        <v>50</v>
      </c>
      <c r="I101" s="203"/>
      <c r="J101" s="204">
        <f>ROUND(I101*H101,2)</f>
        <v>0</v>
      </c>
      <c r="K101" s="200" t="s">
        <v>212</v>
      </c>
      <c r="L101" s="205"/>
      <c r="M101" s="206" t="s">
        <v>32</v>
      </c>
      <c r="N101" s="207" t="s">
        <v>47</v>
      </c>
      <c r="O101" s="85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0" t="s">
        <v>213</v>
      </c>
      <c r="AT101" s="210" t="s">
        <v>201</v>
      </c>
      <c r="AU101" s="210" t="s">
        <v>83</v>
      </c>
      <c r="AY101" s="17" t="s">
        <v>206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7" t="s">
        <v>83</v>
      </c>
      <c r="BK101" s="211">
        <f>ROUND(I101*H101,2)</f>
        <v>0</v>
      </c>
      <c r="BL101" s="17" t="s">
        <v>214</v>
      </c>
      <c r="BM101" s="210" t="s">
        <v>2673</v>
      </c>
    </row>
    <row r="102" s="2" customFormat="1" ht="24" customHeight="1">
      <c r="A102" s="39"/>
      <c r="B102" s="40"/>
      <c r="C102" s="198" t="s">
        <v>257</v>
      </c>
      <c r="D102" s="198" t="s">
        <v>201</v>
      </c>
      <c r="E102" s="199" t="s">
        <v>615</v>
      </c>
      <c r="F102" s="200" t="s">
        <v>616</v>
      </c>
      <c r="G102" s="201" t="s">
        <v>204</v>
      </c>
      <c r="H102" s="202">
        <v>4</v>
      </c>
      <c r="I102" s="203"/>
      <c r="J102" s="204">
        <f>ROUND(I102*H102,2)</f>
        <v>0</v>
      </c>
      <c r="K102" s="200" t="s">
        <v>212</v>
      </c>
      <c r="L102" s="205"/>
      <c r="M102" s="206" t="s">
        <v>32</v>
      </c>
      <c r="N102" s="207" t="s">
        <v>47</v>
      </c>
      <c r="O102" s="85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0" t="s">
        <v>213</v>
      </c>
      <c r="AT102" s="210" t="s">
        <v>201</v>
      </c>
      <c r="AU102" s="210" t="s">
        <v>83</v>
      </c>
      <c r="AY102" s="17" t="s">
        <v>206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7" t="s">
        <v>83</v>
      </c>
      <c r="BK102" s="211">
        <f>ROUND(I102*H102,2)</f>
        <v>0</v>
      </c>
      <c r="BL102" s="17" t="s">
        <v>214</v>
      </c>
      <c r="BM102" s="210" t="s">
        <v>2674</v>
      </c>
    </row>
    <row r="103" s="2" customFormat="1" ht="24" customHeight="1">
      <c r="A103" s="39"/>
      <c r="B103" s="40"/>
      <c r="C103" s="198" t="s">
        <v>261</v>
      </c>
      <c r="D103" s="198" t="s">
        <v>201</v>
      </c>
      <c r="E103" s="199" t="s">
        <v>2437</v>
      </c>
      <c r="F103" s="200" t="s">
        <v>2438</v>
      </c>
      <c r="G103" s="201" t="s">
        <v>239</v>
      </c>
      <c r="H103" s="202">
        <v>20</v>
      </c>
      <c r="I103" s="203"/>
      <c r="J103" s="204">
        <f>ROUND(I103*H103,2)</f>
        <v>0</v>
      </c>
      <c r="K103" s="200" t="s">
        <v>212</v>
      </c>
      <c r="L103" s="205"/>
      <c r="M103" s="206" t="s">
        <v>32</v>
      </c>
      <c r="N103" s="207" t="s">
        <v>47</v>
      </c>
      <c r="O103" s="85"/>
      <c r="P103" s="208">
        <f>O103*H103</f>
        <v>0</v>
      </c>
      <c r="Q103" s="208">
        <v>0</v>
      </c>
      <c r="R103" s="208">
        <f>Q103*H103</f>
        <v>0</v>
      </c>
      <c r="S103" s="208">
        <v>0</v>
      </c>
      <c r="T103" s="20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0" t="s">
        <v>213</v>
      </c>
      <c r="AT103" s="210" t="s">
        <v>201</v>
      </c>
      <c r="AU103" s="210" t="s">
        <v>83</v>
      </c>
      <c r="AY103" s="17" t="s">
        <v>206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7" t="s">
        <v>83</v>
      </c>
      <c r="BK103" s="211">
        <f>ROUND(I103*H103,2)</f>
        <v>0</v>
      </c>
      <c r="BL103" s="17" t="s">
        <v>214</v>
      </c>
      <c r="BM103" s="210" t="s">
        <v>2675</v>
      </c>
    </row>
    <row r="104" s="2" customFormat="1" ht="24" customHeight="1">
      <c r="A104" s="39"/>
      <c r="B104" s="40"/>
      <c r="C104" s="198" t="s">
        <v>8</v>
      </c>
      <c r="D104" s="198" t="s">
        <v>201</v>
      </c>
      <c r="E104" s="199" t="s">
        <v>2440</v>
      </c>
      <c r="F104" s="200" t="s">
        <v>2441</v>
      </c>
      <c r="G104" s="201" t="s">
        <v>204</v>
      </c>
      <c r="H104" s="202">
        <v>10</v>
      </c>
      <c r="I104" s="203"/>
      <c r="J104" s="204">
        <f>ROUND(I104*H104,2)</f>
        <v>0</v>
      </c>
      <c r="K104" s="200" t="s">
        <v>212</v>
      </c>
      <c r="L104" s="205"/>
      <c r="M104" s="206" t="s">
        <v>32</v>
      </c>
      <c r="N104" s="207" t="s">
        <v>47</v>
      </c>
      <c r="O104" s="85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0" t="s">
        <v>213</v>
      </c>
      <c r="AT104" s="210" t="s">
        <v>201</v>
      </c>
      <c r="AU104" s="210" t="s">
        <v>83</v>
      </c>
      <c r="AY104" s="17" t="s">
        <v>206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7" t="s">
        <v>83</v>
      </c>
      <c r="BK104" s="211">
        <f>ROUND(I104*H104,2)</f>
        <v>0</v>
      </c>
      <c r="BL104" s="17" t="s">
        <v>214</v>
      </c>
      <c r="BM104" s="210" t="s">
        <v>2676</v>
      </c>
    </row>
    <row r="105" s="2" customFormat="1" ht="36" customHeight="1">
      <c r="A105" s="39"/>
      <c r="B105" s="40"/>
      <c r="C105" s="216" t="s">
        <v>268</v>
      </c>
      <c r="D105" s="216" t="s">
        <v>627</v>
      </c>
      <c r="E105" s="217" t="s">
        <v>2443</v>
      </c>
      <c r="F105" s="218" t="s">
        <v>2444</v>
      </c>
      <c r="G105" s="219" t="s">
        <v>239</v>
      </c>
      <c r="H105" s="220">
        <v>50</v>
      </c>
      <c r="I105" s="221"/>
      <c r="J105" s="222">
        <f>ROUND(I105*H105,2)</f>
        <v>0</v>
      </c>
      <c r="K105" s="218" t="s">
        <v>212</v>
      </c>
      <c r="L105" s="45"/>
      <c r="M105" s="223" t="s">
        <v>32</v>
      </c>
      <c r="N105" s="224" t="s">
        <v>47</v>
      </c>
      <c r="O105" s="85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0" t="s">
        <v>220</v>
      </c>
      <c r="AT105" s="210" t="s">
        <v>627</v>
      </c>
      <c r="AU105" s="210" t="s">
        <v>83</v>
      </c>
      <c r="AY105" s="17" t="s">
        <v>206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7" t="s">
        <v>83</v>
      </c>
      <c r="BK105" s="211">
        <f>ROUND(I105*H105,2)</f>
        <v>0</v>
      </c>
      <c r="BL105" s="17" t="s">
        <v>220</v>
      </c>
      <c r="BM105" s="210" t="s">
        <v>2677</v>
      </c>
    </row>
    <row r="106" s="2" customFormat="1" ht="24" customHeight="1">
      <c r="A106" s="39"/>
      <c r="B106" s="40"/>
      <c r="C106" s="216" t="s">
        <v>272</v>
      </c>
      <c r="D106" s="216" t="s">
        <v>627</v>
      </c>
      <c r="E106" s="217" t="s">
        <v>744</v>
      </c>
      <c r="F106" s="218" t="s">
        <v>745</v>
      </c>
      <c r="G106" s="219" t="s">
        <v>204</v>
      </c>
      <c r="H106" s="220">
        <v>4</v>
      </c>
      <c r="I106" s="221"/>
      <c r="J106" s="222">
        <f>ROUND(I106*H106,2)</f>
        <v>0</v>
      </c>
      <c r="K106" s="218" t="s">
        <v>212</v>
      </c>
      <c r="L106" s="45"/>
      <c r="M106" s="223" t="s">
        <v>32</v>
      </c>
      <c r="N106" s="224" t="s">
        <v>47</v>
      </c>
      <c r="O106" s="85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0" t="s">
        <v>220</v>
      </c>
      <c r="AT106" s="210" t="s">
        <v>627</v>
      </c>
      <c r="AU106" s="210" t="s">
        <v>83</v>
      </c>
      <c r="AY106" s="17" t="s">
        <v>206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7" t="s">
        <v>83</v>
      </c>
      <c r="BK106" s="211">
        <f>ROUND(I106*H106,2)</f>
        <v>0</v>
      </c>
      <c r="BL106" s="17" t="s">
        <v>220</v>
      </c>
      <c r="BM106" s="210" t="s">
        <v>2678</v>
      </c>
    </row>
    <row r="107" s="2" customFormat="1" ht="24" customHeight="1">
      <c r="A107" s="39"/>
      <c r="B107" s="40"/>
      <c r="C107" s="216" t="s">
        <v>276</v>
      </c>
      <c r="D107" s="216" t="s">
        <v>627</v>
      </c>
      <c r="E107" s="217" t="s">
        <v>656</v>
      </c>
      <c r="F107" s="218" t="s">
        <v>657</v>
      </c>
      <c r="G107" s="219" t="s">
        <v>239</v>
      </c>
      <c r="H107" s="220">
        <v>10</v>
      </c>
      <c r="I107" s="221"/>
      <c r="J107" s="222">
        <f>ROUND(I107*H107,2)</f>
        <v>0</v>
      </c>
      <c r="K107" s="218" t="s">
        <v>212</v>
      </c>
      <c r="L107" s="45"/>
      <c r="M107" s="223" t="s">
        <v>32</v>
      </c>
      <c r="N107" s="224" t="s">
        <v>47</v>
      </c>
      <c r="O107" s="85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0" t="s">
        <v>220</v>
      </c>
      <c r="AT107" s="210" t="s">
        <v>627</v>
      </c>
      <c r="AU107" s="210" t="s">
        <v>83</v>
      </c>
      <c r="AY107" s="17" t="s">
        <v>206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7" t="s">
        <v>83</v>
      </c>
      <c r="BK107" s="211">
        <f>ROUND(I107*H107,2)</f>
        <v>0</v>
      </c>
      <c r="BL107" s="17" t="s">
        <v>220</v>
      </c>
      <c r="BM107" s="210" t="s">
        <v>2679</v>
      </c>
    </row>
    <row r="108" s="2" customFormat="1" ht="24" customHeight="1">
      <c r="A108" s="39"/>
      <c r="B108" s="40"/>
      <c r="C108" s="216" t="s">
        <v>280</v>
      </c>
      <c r="D108" s="216" t="s">
        <v>627</v>
      </c>
      <c r="E108" s="217" t="s">
        <v>660</v>
      </c>
      <c r="F108" s="218" t="s">
        <v>661</v>
      </c>
      <c r="G108" s="219" t="s">
        <v>239</v>
      </c>
      <c r="H108" s="220">
        <v>20</v>
      </c>
      <c r="I108" s="221"/>
      <c r="J108" s="222">
        <f>ROUND(I108*H108,2)</f>
        <v>0</v>
      </c>
      <c r="K108" s="218" t="s">
        <v>212</v>
      </c>
      <c r="L108" s="45"/>
      <c r="M108" s="223" t="s">
        <v>32</v>
      </c>
      <c r="N108" s="224" t="s">
        <v>47</v>
      </c>
      <c r="O108" s="85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0" t="s">
        <v>220</v>
      </c>
      <c r="AT108" s="210" t="s">
        <v>627</v>
      </c>
      <c r="AU108" s="210" t="s">
        <v>83</v>
      </c>
      <c r="AY108" s="17" t="s">
        <v>206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7" t="s">
        <v>83</v>
      </c>
      <c r="BK108" s="211">
        <f>ROUND(I108*H108,2)</f>
        <v>0</v>
      </c>
      <c r="BL108" s="17" t="s">
        <v>220</v>
      </c>
      <c r="BM108" s="210" t="s">
        <v>2680</v>
      </c>
    </row>
    <row r="109" s="2" customFormat="1" ht="36" customHeight="1">
      <c r="A109" s="39"/>
      <c r="B109" s="40"/>
      <c r="C109" s="216" t="s">
        <v>284</v>
      </c>
      <c r="D109" s="216" t="s">
        <v>627</v>
      </c>
      <c r="E109" s="217" t="s">
        <v>2449</v>
      </c>
      <c r="F109" s="218" t="s">
        <v>2450</v>
      </c>
      <c r="G109" s="219" t="s">
        <v>204</v>
      </c>
      <c r="H109" s="220">
        <v>2</v>
      </c>
      <c r="I109" s="221"/>
      <c r="J109" s="222">
        <f>ROUND(I109*H109,2)</f>
        <v>0</v>
      </c>
      <c r="K109" s="218" t="s">
        <v>212</v>
      </c>
      <c r="L109" s="45"/>
      <c r="M109" s="223" t="s">
        <v>32</v>
      </c>
      <c r="N109" s="224" t="s">
        <v>47</v>
      </c>
      <c r="O109" s="85"/>
      <c r="P109" s="208">
        <f>O109*H109</f>
        <v>0</v>
      </c>
      <c r="Q109" s="208">
        <v>0</v>
      </c>
      <c r="R109" s="208">
        <f>Q109*H109</f>
        <v>0</v>
      </c>
      <c r="S109" s="208">
        <v>0</v>
      </c>
      <c r="T109" s="20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0" t="s">
        <v>220</v>
      </c>
      <c r="AT109" s="210" t="s">
        <v>627</v>
      </c>
      <c r="AU109" s="210" t="s">
        <v>83</v>
      </c>
      <c r="AY109" s="17" t="s">
        <v>206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7" t="s">
        <v>83</v>
      </c>
      <c r="BK109" s="211">
        <f>ROUND(I109*H109,2)</f>
        <v>0</v>
      </c>
      <c r="BL109" s="17" t="s">
        <v>220</v>
      </c>
      <c r="BM109" s="210" t="s">
        <v>2681</v>
      </c>
    </row>
    <row r="110" s="2" customFormat="1" ht="36" customHeight="1">
      <c r="A110" s="39"/>
      <c r="B110" s="40"/>
      <c r="C110" s="216" t="s">
        <v>7</v>
      </c>
      <c r="D110" s="216" t="s">
        <v>627</v>
      </c>
      <c r="E110" s="217" t="s">
        <v>2452</v>
      </c>
      <c r="F110" s="218" t="s">
        <v>2453</v>
      </c>
      <c r="G110" s="219" t="s">
        <v>204</v>
      </c>
      <c r="H110" s="220">
        <v>6</v>
      </c>
      <c r="I110" s="221"/>
      <c r="J110" s="222">
        <f>ROUND(I110*H110,2)</f>
        <v>0</v>
      </c>
      <c r="K110" s="218" t="s">
        <v>212</v>
      </c>
      <c r="L110" s="45"/>
      <c r="M110" s="223" t="s">
        <v>32</v>
      </c>
      <c r="N110" s="224" t="s">
        <v>47</v>
      </c>
      <c r="O110" s="85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0" t="s">
        <v>220</v>
      </c>
      <c r="AT110" s="210" t="s">
        <v>627</v>
      </c>
      <c r="AU110" s="210" t="s">
        <v>83</v>
      </c>
      <c r="AY110" s="17" t="s">
        <v>206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7" t="s">
        <v>83</v>
      </c>
      <c r="BK110" s="211">
        <f>ROUND(I110*H110,2)</f>
        <v>0</v>
      </c>
      <c r="BL110" s="17" t="s">
        <v>220</v>
      </c>
      <c r="BM110" s="210" t="s">
        <v>2682</v>
      </c>
    </row>
    <row r="111" s="2" customFormat="1" ht="24" customHeight="1">
      <c r="A111" s="39"/>
      <c r="B111" s="40"/>
      <c r="C111" s="216" t="s">
        <v>291</v>
      </c>
      <c r="D111" s="216" t="s">
        <v>627</v>
      </c>
      <c r="E111" s="217" t="s">
        <v>2458</v>
      </c>
      <c r="F111" s="218" t="s">
        <v>2459</v>
      </c>
      <c r="G111" s="219" t="s">
        <v>239</v>
      </c>
      <c r="H111" s="220">
        <v>60</v>
      </c>
      <c r="I111" s="221"/>
      <c r="J111" s="222">
        <f>ROUND(I111*H111,2)</f>
        <v>0</v>
      </c>
      <c r="K111" s="218" t="s">
        <v>212</v>
      </c>
      <c r="L111" s="45"/>
      <c r="M111" s="223" t="s">
        <v>32</v>
      </c>
      <c r="N111" s="224" t="s">
        <v>47</v>
      </c>
      <c r="O111" s="85"/>
      <c r="P111" s="208">
        <f>O111*H111</f>
        <v>0</v>
      </c>
      <c r="Q111" s="208">
        <v>0</v>
      </c>
      <c r="R111" s="208">
        <f>Q111*H111</f>
        <v>0</v>
      </c>
      <c r="S111" s="208">
        <v>0</v>
      </c>
      <c r="T111" s="20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0" t="s">
        <v>268</v>
      </c>
      <c r="AT111" s="210" t="s">
        <v>627</v>
      </c>
      <c r="AU111" s="210" t="s">
        <v>83</v>
      </c>
      <c r="AY111" s="17" t="s">
        <v>206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7" t="s">
        <v>83</v>
      </c>
      <c r="BK111" s="211">
        <f>ROUND(I111*H111,2)</f>
        <v>0</v>
      </c>
      <c r="BL111" s="17" t="s">
        <v>268</v>
      </c>
      <c r="BM111" s="210" t="s">
        <v>2683</v>
      </c>
    </row>
    <row r="112" s="2" customFormat="1" ht="24" customHeight="1">
      <c r="A112" s="39"/>
      <c r="B112" s="40"/>
      <c r="C112" s="216" t="s">
        <v>295</v>
      </c>
      <c r="D112" s="216" t="s">
        <v>627</v>
      </c>
      <c r="E112" s="217" t="s">
        <v>2684</v>
      </c>
      <c r="F112" s="218" t="s">
        <v>2685</v>
      </c>
      <c r="G112" s="219" t="s">
        <v>204</v>
      </c>
      <c r="H112" s="220">
        <v>1</v>
      </c>
      <c r="I112" s="221"/>
      <c r="J112" s="222">
        <f>ROUND(I112*H112,2)</f>
        <v>0</v>
      </c>
      <c r="K112" s="218" t="s">
        <v>212</v>
      </c>
      <c r="L112" s="45"/>
      <c r="M112" s="223" t="s">
        <v>32</v>
      </c>
      <c r="N112" s="224" t="s">
        <v>47</v>
      </c>
      <c r="O112" s="85"/>
      <c r="P112" s="208">
        <f>O112*H112</f>
        <v>0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0" t="s">
        <v>220</v>
      </c>
      <c r="AT112" s="210" t="s">
        <v>627</v>
      </c>
      <c r="AU112" s="210" t="s">
        <v>83</v>
      </c>
      <c r="AY112" s="17" t="s">
        <v>206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7" t="s">
        <v>83</v>
      </c>
      <c r="BK112" s="211">
        <f>ROUND(I112*H112,2)</f>
        <v>0</v>
      </c>
      <c r="BL112" s="17" t="s">
        <v>220</v>
      </c>
      <c r="BM112" s="210" t="s">
        <v>2686</v>
      </c>
    </row>
    <row r="113" s="2" customFormat="1" ht="24" customHeight="1">
      <c r="A113" s="39"/>
      <c r="B113" s="40"/>
      <c r="C113" s="216" t="s">
        <v>299</v>
      </c>
      <c r="D113" s="216" t="s">
        <v>627</v>
      </c>
      <c r="E113" s="217" t="s">
        <v>668</v>
      </c>
      <c r="F113" s="218" t="s">
        <v>669</v>
      </c>
      <c r="G113" s="219" t="s">
        <v>204</v>
      </c>
      <c r="H113" s="220">
        <v>1</v>
      </c>
      <c r="I113" s="221"/>
      <c r="J113" s="222">
        <f>ROUND(I113*H113,2)</f>
        <v>0</v>
      </c>
      <c r="K113" s="218" t="s">
        <v>212</v>
      </c>
      <c r="L113" s="45"/>
      <c r="M113" s="223" t="s">
        <v>32</v>
      </c>
      <c r="N113" s="224" t="s">
        <v>47</v>
      </c>
      <c r="O113" s="85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0" t="s">
        <v>220</v>
      </c>
      <c r="AT113" s="210" t="s">
        <v>627</v>
      </c>
      <c r="AU113" s="210" t="s">
        <v>83</v>
      </c>
      <c r="AY113" s="17" t="s">
        <v>206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7" t="s">
        <v>83</v>
      </c>
      <c r="BK113" s="211">
        <f>ROUND(I113*H113,2)</f>
        <v>0</v>
      </c>
      <c r="BL113" s="17" t="s">
        <v>220</v>
      </c>
      <c r="BM113" s="210" t="s">
        <v>2687</v>
      </c>
    </row>
    <row r="114" s="2" customFormat="1" ht="24" customHeight="1">
      <c r="A114" s="39"/>
      <c r="B114" s="40"/>
      <c r="C114" s="216" t="s">
        <v>303</v>
      </c>
      <c r="D114" s="216" t="s">
        <v>627</v>
      </c>
      <c r="E114" s="217" t="s">
        <v>2462</v>
      </c>
      <c r="F114" s="218" t="s">
        <v>2463</v>
      </c>
      <c r="G114" s="219" t="s">
        <v>204</v>
      </c>
      <c r="H114" s="220">
        <v>1</v>
      </c>
      <c r="I114" s="221"/>
      <c r="J114" s="222">
        <f>ROUND(I114*H114,2)</f>
        <v>0</v>
      </c>
      <c r="K114" s="218" t="s">
        <v>212</v>
      </c>
      <c r="L114" s="45"/>
      <c r="M114" s="223" t="s">
        <v>32</v>
      </c>
      <c r="N114" s="224" t="s">
        <v>47</v>
      </c>
      <c r="O114" s="85"/>
      <c r="P114" s="208">
        <f>O114*H114</f>
        <v>0</v>
      </c>
      <c r="Q114" s="208">
        <v>0</v>
      </c>
      <c r="R114" s="208">
        <f>Q114*H114</f>
        <v>0</v>
      </c>
      <c r="S114" s="208">
        <v>0</v>
      </c>
      <c r="T114" s="20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0" t="s">
        <v>220</v>
      </c>
      <c r="AT114" s="210" t="s">
        <v>627</v>
      </c>
      <c r="AU114" s="210" t="s">
        <v>83</v>
      </c>
      <c r="AY114" s="17" t="s">
        <v>206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7" t="s">
        <v>83</v>
      </c>
      <c r="BK114" s="211">
        <f>ROUND(I114*H114,2)</f>
        <v>0</v>
      </c>
      <c r="BL114" s="17" t="s">
        <v>220</v>
      </c>
      <c r="BM114" s="210" t="s">
        <v>2688</v>
      </c>
    </row>
    <row r="115" s="2" customFormat="1" ht="24" customHeight="1">
      <c r="A115" s="39"/>
      <c r="B115" s="40"/>
      <c r="C115" s="216" t="s">
        <v>307</v>
      </c>
      <c r="D115" s="216" t="s">
        <v>627</v>
      </c>
      <c r="E115" s="217" t="s">
        <v>2465</v>
      </c>
      <c r="F115" s="218" t="s">
        <v>2466</v>
      </c>
      <c r="G115" s="219" t="s">
        <v>204</v>
      </c>
      <c r="H115" s="220">
        <v>1</v>
      </c>
      <c r="I115" s="221"/>
      <c r="J115" s="222">
        <f>ROUND(I115*H115,2)</f>
        <v>0</v>
      </c>
      <c r="K115" s="218" t="s">
        <v>212</v>
      </c>
      <c r="L115" s="45"/>
      <c r="M115" s="223" t="s">
        <v>32</v>
      </c>
      <c r="N115" s="224" t="s">
        <v>47</v>
      </c>
      <c r="O115" s="85"/>
      <c r="P115" s="208">
        <f>O115*H115</f>
        <v>0</v>
      </c>
      <c r="Q115" s="208">
        <v>0</v>
      </c>
      <c r="R115" s="208">
        <f>Q115*H115</f>
        <v>0</v>
      </c>
      <c r="S115" s="208">
        <v>0</v>
      </c>
      <c r="T115" s="20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0" t="s">
        <v>220</v>
      </c>
      <c r="AT115" s="210" t="s">
        <v>627</v>
      </c>
      <c r="AU115" s="210" t="s">
        <v>83</v>
      </c>
      <c r="AY115" s="17" t="s">
        <v>206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7" t="s">
        <v>83</v>
      </c>
      <c r="BK115" s="211">
        <f>ROUND(I115*H115,2)</f>
        <v>0</v>
      </c>
      <c r="BL115" s="17" t="s">
        <v>220</v>
      </c>
      <c r="BM115" s="210" t="s">
        <v>2689</v>
      </c>
    </row>
    <row r="116" s="2" customFormat="1" ht="24" customHeight="1">
      <c r="A116" s="39"/>
      <c r="B116" s="40"/>
      <c r="C116" s="216" t="s">
        <v>311</v>
      </c>
      <c r="D116" s="216" t="s">
        <v>627</v>
      </c>
      <c r="E116" s="217" t="s">
        <v>2468</v>
      </c>
      <c r="F116" s="218" t="s">
        <v>2469</v>
      </c>
      <c r="G116" s="219" t="s">
        <v>204</v>
      </c>
      <c r="H116" s="220">
        <v>1</v>
      </c>
      <c r="I116" s="221"/>
      <c r="J116" s="222">
        <f>ROUND(I116*H116,2)</f>
        <v>0</v>
      </c>
      <c r="K116" s="218" t="s">
        <v>212</v>
      </c>
      <c r="L116" s="45"/>
      <c r="M116" s="223" t="s">
        <v>32</v>
      </c>
      <c r="N116" s="224" t="s">
        <v>47</v>
      </c>
      <c r="O116" s="85"/>
      <c r="P116" s="208">
        <f>O116*H116</f>
        <v>0</v>
      </c>
      <c r="Q116" s="208">
        <v>0</v>
      </c>
      <c r="R116" s="208">
        <f>Q116*H116</f>
        <v>0</v>
      </c>
      <c r="S116" s="208">
        <v>0</v>
      </c>
      <c r="T116" s="20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0" t="s">
        <v>220</v>
      </c>
      <c r="AT116" s="210" t="s">
        <v>627</v>
      </c>
      <c r="AU116" s="210" t="s">
        <v>83</v>
      </c>
      <c r="AY116" s="17" t="s">
        <v>206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7" t="s">
        <v>83</v>
      </c>
      <c r="BK116" s="211">
        <f>ROUND(I116*H116,2)</f>
        <v>0</v>
      </c>
      <c r="BL116" s="17" t="s">
        <v>220</v>
      </c>
      <c r="BM116" s="210" t="s">
        <v>2690</v>
      </c>
    </row>
    <row r="117" s="2" customFormat="1" ht="24" customHeight="1">
      <c r="A117" s="39"/>
      <c r="B117" s="40"/>
      <c r="C117" s="216" t="s">
        <v>315</v>
      </c>
      <c r="D117" s="216" t="s">
        <v>627</v>
      </c>
      <c r="E117" s="217" t="s">
        <v>2471</v>
      </c>
      <c r="F117" s="218" t="s">
        <v>2472</v>
      </c>
      <c r="G117" s="219" t="s">
        <v>204</v>
      </c>
      <c r="H117" s="220">
        <v>8</v>
      </c>
      <c r="I117" s="221"/>
      <c r="J117" s="222">
        <f>ROUND(I117*H117,2)</f>
        <v>0</v>
      </c>
      <c r="K117" s="218" t="s">
        <v>212</v>
      </c>
      <c r="L117" s="45"/>
      <c r="M117" s="223" t="s">
        <v>32</v>
      </c>
      <c r="N117" s="224" t="s">
        <v>47</v>
      </c>
      <c r="O117" s="85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0" t="s">
        <v>220</v>
      </c>
      <c r="AT117" s="210" t="s">
        <v>627</v>
      </c>
      <c r="AU117" s="210" t="s">
        <v>83</v>
      </c>
      <c r="AY117" s="17" t="s">
        <v>206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7" t="s">
        <v>83</v>
      </c>
      <c r="BK117" s="211">
        <f>ROUND(I117*H117,2)</f>
        <v>0</v>
      </c>
      <c r="BL117" s="17" t="s">
        <v>220</v>
      </c>
      <c r="BM117" s="210" t="s">
        <v>2691</v>
      </c>
    </row>
    <row r="118" s="2" customFormat="1" ht="48" customHeight="1">
      <c r="A118" s="39"/>
      <c r="B118" s="40"/>
      <c r="C118" s="216" t="s">
        <v>319</v>
      </c>
      <c r="D118" s="216" t="s">
        <v>627</v>
      </c>
      <c r="E118" s="217" t="s">
        <v>2474</v>
      </c>
      <c r="F118" s="218" t="s">
        <v>2475</v>
      </c>
      <c r="G118" s="219" t="s">
        <v>204</v>
      </c>
      <c r="H118" s="220">
        <v>1</v>
      </c>
      <c r="I118" s="221"/>
      <c r="J118" s="222">
        <f>ROUND(I118*H118,2)</f>
        <v>0</v>
      </c>
      <c r="K118" s="218" t="s">
        <v>212</v>
      </c>
      <c r="L118" s="45"/>
      <c r="M118" s="223" t="s">
        <v>32</v>
      </c>
      <c r="N118" s="224" t="s">
        <v>47</v>
      </c>
      <c r="O118" s="85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0" t="s">
        <v>682</v>
      </c>
      <c r="AT118" s="210" t="s">
        <v>627</v>
      </c>
      <c r="AU118" s="210" t="s">
        <v>83</v>
      </c>
      <c r="AY118" s="17" t="s">
        <v>206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7" t="s">
        <v>83</v>
      </c>
      <c r="BK118" s="211">
        <f>ROUND(I118*H118,2)</f>
        <v>0</v>
      </c>
      <c r="BL118" s="17" t="s">
        <v>682</v>
      </c>
      <c r="BM118" s="210" t="s">
        <v>2692</v>
      </c>
    </row>
    <row r="119" s="2" customFormat="1" ht="24" customHeight="1">
      <c r="A119" s="39"/>
      <c r="B119" s="40"/>
      <c r="C119" s="216" t="s">
        <v>324</v>
      </c>
      <c r="D119" s="216" t="s">
        <v>627</v>
      </c>
      <c r="E119" s="217" t="s">
        <v>2477</v>
      </c>
      <c r="F119" s="218" t="s">
        <v>2478</v>
      </c>
      <c r="G119" s="219" t="s">
        <v>204</v>
      </c>
      <c r="H119" s="220">
        <v>1</v>
      </c>
      <c r="I119" s="221"/>
      <c r="J119" s="222">
        <f>ROUND(I119*H119,2)</f>
        <v>0</v>
      </c>
      <c r="K119" s="218" t="s">
        <v>212</v>
      </c>
      <c r="L119" s="45"/>
      <c r="M119" s="223" t="s">
        <v>32</v>
      </c>
      <c r="N119" s="224" t="s">
        <v>47</v>
      </c>
      <c r="O119" s="85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0" t="s">
        <v>682</v>
      </c>
      <c r="AT119" s="210" t="s">
        <v>627</v>
      </c>
      <c r="AU119" s="210" t="s">
        <v>83</v>
      </c>
      <c r="AY119" s="17" t="s">
        <v>206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7" t="s">
        <v>83</v>
      </c>
      <c r="BK119" s="211">
        <f>ROUND(I119*H119,2)</f>
        <v>0</v>
      </c>
      <c r="BL119" s="17" t="s">
        <v>682</v>
      </c>
      <c r="BM119" s="210" t="s">
        <v>2693</v>
      </c>
    </row>
    <row r="120" s="2" customFormat="1" ht="24" customHeight="1">
      <c r="A120" s="39"/>
      <c r="B120" s="40"/>
      <c r="C120" s="216" t="s">
        <v>328</v>
      </c>
      <c r="D120" s="216" t="s">
        <v>627</v>
      </c>
      <c r="E120" s="217" t="s">
        <v>2480</v>
      </c>
      <c r="F120" s="218" t="s">
        <v>2481</v>
      </c>
      <c r="G120" s="219" t="s">
        <v>1133</v>
      </c>
      <c r="H120" s="220">
        <v>8</v>
      </c>
      <c r="I120" s="221"/>
      <c r="J120" s="222">
        <f>ROUND(I120*H120,2)</f>
        <v>0</v>
      </c>
      <c r="K120" s="218" t="s">
        <v>212</v>
      </c>
      <c r="L120" s="45"/>
      <c r="M120" s="223" t="s">
        <v>32</v>
      </c>
      <c r="N120" s="224" t="s">
        <v>47</v>
      </c>
      <c r="O120" s="85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0" t="s">
        <v>682</v>
      </c>
      <c r="AT120" s="210" t="s">
        <v>627</v>
      </c>
      <c r="AU120" s="210" t="s">
        <v>83</v>
      </c>
      <c r="AY120" s="17" t="s">
        <v>206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7" t="s">
        <v>83</v>
      </c>
      <c r="BK120" s="211">
        <f>ROUND(I120*H120,2)</f>
        <v>0</v>
      </c>
      <c r="BL120" s="17" t="s">
        <v>682</v>
      </c>
      <c r="BM120" s="210" t="s">
        <v>2694</v>
      </c>
    </row>
    <row r="121" s="2" customFormat="1" ht="36" customHeight="1">
      <c r="A121" s="39"/>
      <c r="B121" s="40"/>
      <c r="C121" s="216" t="s">
        <v>333</v>
      </c>
      <c r="D121" s="216" t="s">
        <v>627</v>
      </c>
      <c r="E121" s="217" t="s">
        <v>2644</v>
      </c>
      <c r="F121" s="218" t="s">
        <v>2645</v>
      </c>
      <c r="G121" s="219" t="s">
        <v>1133</v>
      </c>
      <c r="H121" s="220">
        <v>16</v>
      </c>
      <c r="I121" s="221"/>
      <c r="J121" s="222">
        <f>ROUND(I121*H121,2)</f>
        <v>0</v>
      </c>
      <c r="K121" s="218" t="s">
        <v>212</v>
      </c>
      <c r="L121" s="45"/>
      <c r="M121" s="223" t="s">
        <v>32</v>
      </c>
      <c r="N121" s="224" t="s">
        <v>47</v>
      </c>
      <c r="O121" s="85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0" t="s">
        <v>268</v>
      </c>
      <c r="AT121" s="210" t="s">
        <v>627</v>
      </c>
      <c r="AU121" s="210" t="s">
        <v>83</v>
      </c>
      <c r="AY121" s="17" t="s">
        <v>206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7" t="s">
        <v>83</v>
      </c>
      <c r="BK121" s="211">
        <f>ROUND(I121*H121,2)</f>
        <v>0</v>
      </c>
      <c r="BL121" s="17" t="s">
        <v>268</v>
      </c>
      <c r="BM121" s="210" t="s">
        <v>2695</v>
      </c>
    </row>
    <row r="122" s="2" customFormat="1" ht="24" customHeight="1">
      <c r="A122" s="39"/>
      <c r="B122" s="40"/>
      <c r="C122" s="216" t="s">
        <v>337</v>
      </c>
      <c r="D122" s="216" t="s">
        <v>627</v>
      </c>
      <c r="E122" s="217" t="s">
        <v>2483</v>
      </c>
      <c r="F122" s="218" t="s">
        <v>2484</v>
      </c>
      <c r="G122" s="219" t="s">
        <v>1133</v>
      </c>
      <c r="H122" s="220">
        <v>8</v>
      </c>
      <c r="I122" s="221"/>
      <c r="J122" s="222">
        <f>ROUND(I122*H122,2)</f>
        <v>0</v>
      </c>
      <c r="K122" s="218" t="s">
        <v>212</v>
      </c>
      <c r="L122" s="45"/>
      <c r="M122" s="223" t="s">
        <v>32</v>
      </c>
      <c r="N122" s="224" t="s">
        <v>47</v>
      </c>
      <c r="O122" s="85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0" t="s">
        <v>682</v>
      </c>
      <c r="AT122" s="210" t="s">
        <v>627</v>
      </c>
      <c r="AU122" s="210" t="s">
        <v>83</v>
      </c>
      <c r="AY122" s="17" t="s">
        <v>206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7" t="s">
        <v>83</v>
      </c>
      <c r="BK122" s="211">
        <f>ROUND(I122*H122,2)</f>
        <v>0</v>
      </c>
      <c r="BL122" s="17" t="s">
        <v>682</v>
      </c>
      <c r="BM122" s="210" t="s">
        <v>2696</v>
      </c>
    </row>
    <row r="123" s="2" customFormat="1" ht="24" customHeight="1">
      <c r="A123" s="39"/>
      <c r="B123" s="40"/>
      <c r="C123" s="216" t="s">
        <v>341</v>
      </c>
      <c r="D123" s="216" t="s">
        <v>627</v>
      </c>
      <c r="E123" s="217" t="s">
        <v>2486</v>
      </c>
      <c r="F123" s="218" t="s">
        <v>2487</v>
      </c>
      <c r="G123" s="219" t="s">
        <v>204</v>
      </c>
      <c r="H123" s="220">
        <v>1</v>
      </c>
      <c r="I123" s="221"/>
      <c r="J123" s="222">
        <f>ROUND(I123*H123,2)</f>
        <v>0</v>
      </c>
      <c r="K123" s="218" t="s">
        <v>212</v>
      </c>
      <c r="L123" s="45"/>
      <c r="M123" s="225" t="s">
        <v>32</v>
      </c>
      <c r="N123" s="226" t="s">
        <v>47</v>
      </c>
      <c r="O123" s="227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0" t="s">
        <v>220</v>
      </c>
      <c r="AT123" s="210" t="s">
        <v>627</v>
      </c>
      <c r="AU123" s="210" t="s">
        <v>83</v>
      </c>
      <c r="AY123" s="17" t="s">
        <v>206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7" t="s">
        <v>83</v>
      </c>
      <c r="BK123" s="211">
        <f>ROUND(I123*H123,2)</f>
        <v>0</v>
      </c>
      <c r="BL123" s="17" t="s">
        <v>220</v>
      </c>
      <c r="BM123" s="210" t="s">
        <v>2697</v>
      </c>
    </row>
    <row r="124" s="2" customFormat="1" ht="6.96" customHeight="1">
      <c r="A124" s="39"/>
      <c r="B124" s="60"/>
      <c r="C124" s="61"/>
      <c r="D124" s="61"/>
      <c r="E124" s="61"/>
      <c r="F124" s="61"/>
      <c r="G124" s="61"/>
      <c r="H124" s="61"/>
      <c r="I124" s="176"/>
      <c r="J124" s="61"/>
      <c r="K124" s="61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1hemlQiycqv4lHVYk7HxGolq4fO9+opax8Dh+SqP9PHy0DrfC14zR/VLwr6og3D4ZDJ30EH/FA//O9ZpToAsTg==" hashValue="VL3WyvZ/mzKrL1xgEtsBJGGg/P3BMxHjKzmmVqVJodWqO7JqjOF2TO2ZKFkVwSyEZPzJ0dCqmv6hMyIbR2+h+Q==" algorithmName="SHA-512" password="CC35"/>
  <autoFilter ref="C85:K12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85</v>
      </c>
    </row>
    <row r="4" s="1" customFormat="1" ht="24.96" customHeight="1">
      <c r="B4" s="20"/>
      <c r="D4" s="143" t="s">
        <v>179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Oprava PZS v úseku Hněvčeves – Butoves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180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2397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182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2698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23</v>
      </c>
      <c r="G14" s="39"/>
      <c r="H14" s="39"/>
      <c r="I14" s="150" t="s">
        <v>24</v>
      </c>
      <c r="J14" s="151" t="str">
        <f>'Rekapitulace stavby'!AN8</f>
        <v>7. 10. 2019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tr">
        <f>IF('Rekapitulace stavby'!AN10="","",'Rekapitulace stavby'!AN10)</f>
        <v/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50" t="s">
        <v>34</v>
      </c>
      <c r="J17" s="134" t="str">
        <f>IF('Rekapitulace stavby'!AN11="","",'Rekapitulace stavby'!AN11)</f>
        <v/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35</v>
      </c>
      <c r="E19" s="39"/>
      <c r="F19" s="39"/>
      <c r="G19" s="39"/>
      <c r="H19" s="39"/>
      <c r="I19" s="150" t="s">
        <v>31</v>
      </c>
      <c r="J19" s="33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stavby'!E14</f>
        <v>Vyplň údaj</v>
      </c>
      <c r="F20" s="134"/>
      <c r="G20" s="134"/>
      <c r="H20" s="134"/>
      <c r="I20" s="150" t="s">
        <v>34</v>
      </c>
      <c r="J20" s="33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37</v>
      </c>
      <c r="E22" s="39"/>
      <c r="F22" s="39"/>
      <c r="G22" s="39"/>
      <c r="H22" s="39"/>
      <c r="I22" s="150" t="s">
        <v>31</v>
      </c>
      <c r="J22" s="134" t="str">
        <f>IF('Rekapitulace stavby'!AN16="","",'Rekapitulace stavby'!AN16)</f>
        <v/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50" t="s">
        <v>34</v>
      </c>
      <c r="J23" s="134" t="str">
        <f>IF('Rekapitulace stavby'!AN17="","",'Rekapitulace stavby'!AN17)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39</v>
      </c>
      <c r="E25" s="39"/>
      <c r="F25" s="39"/>
      <c r="G25" s="39"/>
      <c r="H25" s="39"/>
      <c r="I25" s="150" t="s">
        <v>31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50" t="s">
        <v>34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40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6.5" customHeight="1">
      <c r="A29" s="152"/>
      <c r="B29" s="153"/>
      <c r="C29" s="152"/>
      <c r="D29" s="152"/>
      <c r="E29" s="154" t="s">
        <v>41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42</v>
      </c>
      <c r="E32" s="39"/>
      <c r="F32" s="39"/>
      <c r="G32" s="39"/>
      <c r="H32" s="39"/>
      <c r="I32" s="147"/>
      <c r="J32" s="160">
        <f>ROUND(J88,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44</v>
      </c>
      <c r="G34" s="39"/>
      <c r="H34" s="39"/>
      <c r="I34" s="162" t="s">
        <v>43</v>
      </c>
      <c r="J34" s="161" t="s">
        <v>45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46</v>
      </c>
      <c r="E35" s="145" t="s">
        <v>47</v>
      </c>
      <c r="F35" s="164">
        <f>ROUND((SUM(BE88:BE97)),  2)</f>
        <v>0</v>
      </c>
      <c r="G35" s="39"/>
      <c r="H35" s="39"/>
      <c r="I35" s="165">
        <v>0.20999999999999999</v>
      </c>
      <c r="J35" s="164">
        <f>ROUND(((SUM(BE88:BE97))*I35),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48</v>
      </c>
      <c r="F36" s="164">
        <f>ROUND((SUM(BF88:BF97)),  2)</f>
        <v>0</v>
      </c>
      <c r="G36" s="39"/>
      <c r="H36" s="39"/>
      <c r="I36" s="165">
        <v>0.14999999999999999</v>
      </c>
      <c r="J36" s="164">
        <f>ROUND(((SUM(BF88:BF97))*I36),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49</v>
      </c>
      <c r="F37" s="164">
        <f>ROUND((SUM(BG88:BG97)),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50</v>
      </c>
      <c r="F38" s="164">
        <f>ROUND((SUM(BH88:BH97)),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51</v>
      </c>
      <c r="F39" s="164">
        <f>ROUND((SUM(BI88:BI97)),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184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Oprava PZS v úseku Hněvčeves – Butoves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180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2397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182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SO04_04 - Napájení PZS km 4,018_zemní práce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PZS 18,810; 20,026; 0,741; 2,226; 4,018 a 7,814</v>
      </c>
      <c r="G56" s="41"/>
      <c r="H56" s="41"/>
      <c r="I56" s="150" t="s">
        <v>24</v>
      </c>
      <c r="J56" s="73" t="str">
        <f>IF(J14="","",J14)</f>
        <v>7. 10. 2019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37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35</v>
      </c>
      <c r="D59" s="41"/>
      <c r="E59" s="41"/>
      <c r="F59" s="27" t="str">
        <f>IF(E20="","",E20)</f>
        <v>Vyplň údaj</v>
      </c>
      <c r="G59" s="41"/>
      <c r="H59" s="41"/>
      <c r="I59" s="150" t="s">
        <v>39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185</v>
      </c>
      <c r="D61" s="182"/>
      <c r="E61" s="182"/>
      <c r="F61" s="182"/>
      <c r="G61" s="182"/>
      <c r="H61" s="182"/>
      <c r="I61" s="183"/>
      <c r="J61" s="184" t="s">
        <v>186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74</v>
      </c>
      <c r="D63" s="41"/>
      <c r="E63" s="41"/>
      <c r="F63" s="41"/>
      <c r="G63" s="41"/>
      <c r="H63" s="41"/>
      <c r="I63" s="147"/>
      <c r="J63" s="103">
        <f>J88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187</v>
      </c>
    </row>
    <row r="64" hidden="1" s="10" customFormat="1" ht="24.96" customHeight="1">
      <c r="A64" s="10"/>
      <c r="B64" s="230"/>
      <c r="C64" s="231"/>
      <c r="D64" s="232" t="s">
        <v>2490</v>
      </c>
      <c r="E64" s="233"/>
      <c r="F64" s="233"/>
      <c r="G64" s="233"/>
      <c r="H64" s="233"/>
      <c r="I64" s="234"/>
      <c r="J64" s="235">
        <f>J89</f>
        <v>0</v>
      </c>
      <c r="K64" s="231"/>
      <c r="L64" s="23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4" customFormat="1" ht="19.92" customHeight="1">
      <c r="A65" s="14"/>
      <c r="B65" s="276"/>
      <c r="C65" s="126"/>
      <c r="D65" s="277" t="s">
        <v>2491</v>
      </c>
      <c r="E65" s="278"/>
      <c r="F65" s="278"/>
      <c r="G65" s="278"/>
      <c r="H65" s="278"/>
      <c r="I65" s="279"/>
      <c r="J65" s="280">
        <f>J90</f>
        <v>0</v>
      </c>
      <c r="K65" s="126"/>
      <c r="L65" s="281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hidden="1" s="10" customFormat="1" ht="24.96" customHeight="1">
      <c r="A66" s="10"/>
      <c r="B66" s="230"/>
      <c r="C66" s="231"/>
      <c r="D66" s="232" t="s">
        <v>2399</v>
      </c>
      <c r="E66" s="233"/>
      <c r="F66" s="233"/>
      <c r="G66" s="233"/>
      <c r="H66" s="233"/>
      <c r="I66" s="234"/>
      <c r="J66" s="235">
        <f>J96</f>
        <v>0</v>
      </c>
      <c r="K66" s="231"/>
      <c r="L66" s="23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147"/>
      <c r="J67" s="41"/>
      <c r="K67" s="41"/>
      <c r="L67" s="14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176"/>
      <c r="J68" s="61"/>
      <c r="K68" s="61"/>
      <c r="L68" s="14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179"/>
      <c r="J72" s="63"/>
      <c r="K72" s="63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3" t="s">
        <v>188</v>
      </c>
      <c r="D73" s="41"/>
      <c r="E73" s="41"/>
      <c r="F73" s="41"/>
      <c r="G73" s="41"/>
      <c r="H73" s="41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147"/>
      <c r="J74" s="41"/>
      <c r="K74" s="41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2" t="s">
        <v>16</v>
      </c>
      <c r="D75" s="41"/>
      <c r="E75" s="41"/>
      <c r="F75" s="41"/>
      <c r="G75" s="41"/>
      <c r="H75" s="41"/>
      <c r="I75" s="147"/>
      <c r="J75" s="41"/>
      <c r="K75" s="41"/>
      <c r="L75" s="14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80" t="str">
        <f>E7</f>
        <v>Oprava PZS v úseku Hněvčeves – Butoves</v>
      </c>
      <c r="F76" s="32"/>
      <c r="G76" s="32"/>
      <c r="H76" s="32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1"/>
      <c r="C77" s="32" t="s">
        <v>180</v>
      </c>
      <c r="D77" s="22"/>
      <c r="E77" s="22"/>
      <c r="F77" s="22"/>
      <c r="G77" s="22"/>
      <c r="H77" s="22"/>
      <c r="I77" s="139"/>
      <c r="J77" s="22"/>
      <c r="K77" s="22"/>
      <c r="L77" s="20"/>
    </row>
    <row r="78" s="2" customFormat="1" ht="16.5" customHeight="1">
      <c r="A78" s="39"/>
      <c r="B78" s="40"/>
      <c r="C78" s="41"/>
      <c r="D78" s="41"/>
      <c r="E78" s="180" t="s">
        <v>2397</v>
      </c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2" t="s">
        <v>182</v>
      </c>
      <c r="D79" s="41"/>
      <c r="E79" s="41"/>
      <c r="F79" s="41"/>
      <c r="G79" s="41"/>
      <c r="H79" s="41"/>
      <c r="I79" s="147"/>
      <c r="J79" s="41"/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SO04_04 - Napájení PZS km 4,018_zemní práce</v>
      </c>
      <c r="F80" s="41"/>
      <c r="G80" s="41"/>
      <c r="H80" s="41"/>
      <c r="I80" s="147"/>
      <c r="J80" s="41"/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147"/>
      <c r="J81" s="41"/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2" t="s">
        <v>22</v>
      </c>
      <c r="D82" s="41"/>
      <c r="E82" s="41"/>
      <c r="F82" s="27" t="str">
        <f>F14</f>
        <v>PZS 18,810; 20,026; 0,741; 2,226; 4,018 a 7,814</v>
      </c>
      <c r="G82" s="41"/>
      <c r="H82" s="41"/>
      <c r="I82" s="150" t="s">
        <v>24</v>
      </c>
      <c r="J82" s="73" t="str">
        <f>IF(J14="","",J14)</f>
        <v>7. 10. 2019</v>
      </c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7"/>
      <c r="J83" s="41"/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2" t="s">
        <v>30</v>
      </c>
      <c r="D84" s="41"/>
      <c r="E84" s="41"/>
      <c r="F84" s="27" t="str">
        <f>E17</f>
        <v xml:space="preserve"> </v>
      </c>
      <c r="G84" s="41"/>
      <c r="H84" s="41"/>
      <c r="I84" s="150" t="s">
        <v>37</v>
      </c>
      <c r="J84" s="37" t="str">
        <f>E23</f>
        <v xml:space="preserve"> </v>
      </c>
      <c r="K84" s="41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2" t="s">
        <v>35</v>
      </c>
      <c r="D85" s="41"/>
      <c r="E85" s="41"/>
      <c r="F85" s="27" t="str">
        <f>IF(E20="","",E20)</f>
        <v>Vyplň údaj</v>
      </c>
      <c r="G85" s="41"/>
      <c r="H85" s="41"/>
      <c r="I85" s="150" t="s">
        <v>39</v>
      </c>
      <c r="J85" s="37" t="str">
        <f>E26</f>
        <v xml:space="preserve"> </v>
      </c>
      <c r="K85" s="41"/>
      <c r="L85" s="14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147"/>
      <c r="J86" s="41"/>
      <c r="K86" s="41"/>
      <c r="L86" s="14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9" customFormat="1" ht="29.28" customHeight="1">
      <c r="A87" s="186"/>
      <c r="B87" s="187"/>
      <c r="C87" s="188" t="s">
        <v>189</v>
      </c>
      <c r="D87" s="189" t="s">
        <v>61</v>
      </c>
      <c r="E87" s="189" t="s">
        <v>57</v>
      </c>
      <c r="F87" s="189" t="s">
        <v>58</v>
      </c>
      <c r="G87" s="189" t="s">
        <v>190</v>
      </c>
      <c r="H87" s="189" t="s">
        <v>191</v>
      </c>
      <c r="I87" s="190" t="s">
        <v>192</v>
      </c>
      <c r="J87" s="189" t="s">
        <v>186</v>
      </c>
      <c r="K87" s="191" t="s">
        <v>193</v>
      </c>
      <c r="L87" s="192"/>
      <c r="M87" s="93" t="s">
        <v>32</v>
      </c>
      <c r="N87" s="94" t="s">
        <v>46</v>
      </c>
      <c r="O87" s="94" t="s">
        <v>194</v>
      </c>
      <c r="P87" s="94" t="s">
        <v>195</v>
      </c>
      <c r="Q87" s="94" t="s">
        <v>196</v>
      </c>
      <c r="R87" s="94" t="s">
        <v>197</v>
      </c>
      <c r="S87" s="94" t="s">
        <v>198</v>
      </c>
      <c r="T87" s="95" t="s">
        <v>199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200</v>
      </c>
      <c r="D88" s="41"/>
      <c r="E88" s="41"/>
      <c r="F88" s="41"/>
      <c r="G88" s="41"/>
      <c r="H88" s="41"/>
      <c r="I88" s="147"/>
      <c r="J88" s="193">
        <f>BK88</f>
        <v>0</v>
      </c>
      <c r="K88" s="41"/>
      <c r="L88" s="45"/>
      <c r="M88" s="96"/>
      <c r="N88" s="194"/>
      <c r="O88" s="97"/>
      <c r="P88" s="195">
        <f>P89+P96</f>
        <v>0</v>
      </c>
      <c r="Q88" s="97"/>
      <c r="R88" s="195">
        <f>R89+R96</f>
        <v>0.036799999999999999</v>
      </c>
      <c r="S88" s="97"/>
      <c r="T88" s="196">
        <f>T89+T96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7" t="s">
        <v>75</v>
      </c>
      <c r="AU88" s="17" t="s">
        <v>187</v>
      </c>
      <c r="BK88" s="197">
        <f>BK89+BK96</f>
        <v>0</v>
      </c>
    </row>
    <row r="89" s="13" customFormat="1" ht="25.92" customHeight="1">
      <c r="A89" s="13"/>
      <c r="B89" s="259"/>
      <c r="C89" s="260"/>
      <c r="D89" s="261" t="s">
        <v>75</v>
      </c>
      <c r="E89" s="262" t="s">
        <v>201</v>
      </c>
      <c r="F89" s="262" t="s">
        <v>2492</v>
      </c>
      <c r="G89" s="260"/>
      <c r="H89" s="260"/>
      <c r="I89" s="263"/>
      <c r="J89" s="264">
        <f>BK89</f>
        <v>0</v>
      </c>
      <c r="K89" s="260"/>
      <c r="L89" s="265"/>
      <c r="M89" s="266"/>
      <c r="N89" s="267"/>
      <c r="O89" s="267"/>
      <c r="P89" s="268">
        <f>P90</f>
        <v>0</v>
      </c>
      <c r="Q89" s="267"/>
      <c r="R89" s="268">
        <f>R90</f>
        <v>0</v>
      </c>
      <c r="S89" s="267"/>
      <c r="T89" s="269">
        <f>T90</f>
        <v>0</v>
      </c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R89" s="270" t="s">
        <v>216</v>
      </c>
      <c r="AT89" s="271" t="s">
        <v>75</v>
      </c>
      <c r="AU89" s="271" t="s">
        <v>76</v>
      </c>
      <c r="AY89" s="270" t="s">
        <v>206</v>
      </c>
      <c r="BK89" s="272">
        <f>BK90</f>
        <v>0</v>
      </c>
    </row>
    <row r="90" s="13" customFormat="1" ht="22.8" customHeight="1">
      <c r="A90" s="13"/>
      <c r="B90" s="259"/>
      <c r="C90" s="260"/>
      <c r="D90" s="261" t="s">
        <v>75</v>
      </c>
      <c r="E90" s="282" t="s">
        <v>2493</v>
      </c>
      <c r="F90" s="282" t="s">
        <v>2494</v>
      </c>
      <c r="G90" s="260"/>
      <c r="H90" s="260"/>
      <c r="I90" s="263"/>
      <c r="J90" s="283">
        <f>BK90</f>
        <v>0</v>
      </c>
      <c r="K90" s="260"/>
      <c r="L90" s="265"/>
      <c r="M90" s="266"/>
      <c r="N90" s="267"/>
      <c r="O90" s="267"/>
      <c r="P90" s="268">
        <f>SUM(P91:P95)</f>
        <v>0</v>
      </c>
      <c r="Q90" s="267"/>
      <c r="R90" s="268">
        <f>SUM(R91:R95)</f>
        <v>0</v>
      </c>
      <c r="S90" s="267"/>
      <c r="T90" s="269">
        <f>SUM(T91:T95)</f>
        <v>0</v>
      </c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R90" s="270" t="s">
        <v>216</v>
      </c>
      <c r="AT90" s="271" t="s">
        <v>75</v>
      </c>
      <c r="AU90" s="271" t="s">
        <v>83</v>
      </c>
      <c r="AY90" s="270" t="s">
        <v>206</v>
      </c>
      <c r="BK90" s="272">
        <f>SUM(BK91:BK95)</f>
        <v>0</v>
      </c>
    </row>
    <row r="91" s="2" customFormat="1" ht="36" customHeight="1">
      <c r="A91" s="39"/>
      <c r="B91" s="40"/>
      <c r="C91" s="216" t="s">
        <v>83</v>
      </c>
      <c r="D91" s="216" t="s">
        <v>627</v>
      </c>
      <c r="E91" s="217" t="s">
        <v>2495</v>
      </c>
      <c r="F91" s="218" t="s">
        <v>2496</v>
      </c>
      <c r="G91" s="219" t="s">
        <v>239</v>
      </c>
      <c r="H91" s="220">
        <v>40</v>
      </c>
      <c r="I91" s="221"/>
      <c r="J91" s="222">
        <f>ROUND(I91*H91,2)</f>
        <v>0</v>
      </c>
      <c r="K91" s="218" t="s">
        <v>1060</v>
      </c>
      <c r="L91" s="45"/>
      <c r="M91" s="223" t="s">
        <v>32</v>
      </c>
      <c r="N91" s="224" t="s">
        <v>47</v>
      </c>
      <c r="O91" s="85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0" t="s">
        <v>220</v>
      </c>
      <c r="AT91" s="210" t="s">
        <v>627</v>
      </c>
      <c r="AU91" s="210" t="s">
        <v>85</v>
      </c>
      <c r="AY91" s="17" t="s">
        <v>206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7" t="s">
        <v>83</v>
      </c>
      <c r="BK91" s="211">
        <f>ROUND(I91*H91,2)</f>
        <v>0</v>
      </c>
      <c r="BL91" s="17" t="s">
        <v>220</v>
      </c>
      <c r="BM91" s="210" t="s">
        <v>2699</v>
      </c>
    </row>
    <row r="92" s="2" customFormat="1">
      <c r="A92" s="39"/>
      <c r="B92" s="40"/>
      <c r="C92" s="41"/>
      <c r="D92" s="212" t="s">
        <v>931</v>
      </c>
      <c r="E92" s="41"/>
      <c r="F92" s="213" t="s">
        <v>2498</v>
      </c>
      <c r="G92" s="41"/>
      <c r="H92" s="41"/>
      <c r="I92" s="147"/>
      <c r="J92" s="41"/>
      <c r="K92" s="41"/>
      <c r="L92" s="45"/>
      <c r="M92" s="214"/>
      <c r="N92" s="215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7" t="s">
        <v>931</v>
      </c>
      <c r="AU92" s="17" t="s">
        <v>85</v>
      </c>
    </row>
    <row r="93" s="2" customFormat="1" ht="24" customHeight="1">
      <c r="A93" s="39"/>
      <c r="B93" s="40"/>
      <c r="C93" s="216" t="s">
        <v>85</v>
      </c>
      <c r="D93" s="216" t="s">
        <v>627</v>
      </c>
      <c r="E93" s="217" t="s">
        <v>2651</v>
      </c>
      <c r="F93" s="218" t="s">
        <v>2652</v>
      </c>
      <c r="G93" s="219" t="s">
        <v>239</v>
      </c>
      <c r="H93" s="220">
        <v>28</v>
      </c>
      <c r="I93" s="221"/>
      <c r="J93" s="222">
        <f>ROUND(I93*H93,2)</f>
        <v>0</v>
      </c>
      <c r="K93" s="218" t="s">
        <v>1060</v>
      </c>
      <c r="L93" s="45"/>
      <c r="M93" s="223" t="s">
        <v>32</v>
      </c>
      <c r="N93" s="224" t="s">
        <v>47</v>
      </c>
      <c r="O93" s="85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0" t="s">
        <v>220</v>
      </c>
      <c r="AT93" s="210" t="s">
        <v>627</v>
      </c>
      <c r="AU93" s="210" t="s">
        <v>85</v>
      </c>
      <c r="AY93" s="17" t="s">
        <v>206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7" t="s">
        <v>83</v>
      </c>
      <c r="BK93" s="211">
        <f>ROUND(I93*H93,2)</f>
        <v>0</v>
      </c>
      <c r="BL93" s="17" t="s">
        <v>220</v>
      </c>
      <c r="BM93" s="210" t="s">
        <v>2700</v>
      </c>
    </row>
    <row r="94" s="2" customFormat="1">
      <c r="A94" s="39"/>
      <c r="B94" s="40"/>
      <c r="C94" s="41"/>
      <c r="D94" s="212" t="s">
        <v>931</v>
      </c>
      <c r="E94" s="41"/>
      <c r="F94" s="213" t="s">
        <v>2654</v>
      </c>
      <c r="G94" s="41"/>
      <c r="H94" s="41"/>
      <c r="I94" s="147"/>
      <c r="J94" s="41"/>
      <c r="K94" s="41"/>
      <c r="L94" s="45"/>
      <c r="M94" s="214"/>
      <c r="N94" s="215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7" t="s">
        <v>931</v>
      </c>
      <c r="AU94" s="17" t="s">
        <v>85</v>
      </c>
    </row>
    <row r="95" s="2" customFormat="1" ht="24" customHeight="1">
      <c r="A95" s="39"/>
      <c r="B95" s="40"/>
      <c r="C95" s="216" t="s">
        <v>216</v>
      </c>
      <c r="D95" s="216" t="s">
        <v>627</v>
      </c>
      <c r="E95" s="217" t="s">
        <v>2499</v>
      </c>
      <c r="F95" s="218" t="s">
        <v>2500</v>
      </c>
      <c r="G95" s="219" t="s">
        <v>239</v>
      </c>
      <c r="H95" s="220">
        <v>40</v>
      </c>
      <c r="I95" s="221"/>
      <c r="J95" s="222">
        <f>ROUND(I95*H95,2)</f>
        <v>0</v>
      </c>
      <c r="K95" s="218" t="s">
        <v>1060</v>
      </c>
      <c r="L95" s="45"/>
      <c r="M95" s="223" t="s">
        <v>32</v>
      </c>
      <c r="N95" s="224" t="s">
        <v>47</v>
      </c>
      <c r="O95" s="85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0" t="s">
        <v>220</v>
      </c>
      <c r="AT95" s="210" t="s">
        <v>627</v>
      </c>
      <c r="AU95" s="210" t="s">
        <v>85</v>
      </c>
      <c r="AY95" s="17" t="s">
        <v>206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7" t="s">
        <v>83</v>
      </c>
      <c r="BK95" s="211">
        <f>ROUND(I95*H95,2)</f>
        <v>0</v>
      </c>
      <c r="BL95" s="17" t="s">
        <v>220</v>
      </c>
      <c r="BM95" s="210" t="s">
        <v>2701</v>
      </c>
    </row>
    <row r="96" s="13" customFormat="1" ht="25.92" customHeight="1">
      <c r="A96" s="13"/>
      <c r="B96" s="259"/>
      <c r="C96" s="260"/>
      <c r="D96" s="261" t="s">
        <v>75</v>
      </c>
      <c r="E96" s="262" t="s">
        <v>2400</v>
      </c>
      <c r="F96" s="262" t="s">
        <v>2401</v>
      </c>
      <c r="G96" s="260"/>
      <c r="H96" s="260"/>
      <c r="I96" s="263"/>
      <c r="J96" s="264">
        <f>BK96</f>
        <v>0</v>
      </c>
      <c r="K96" s="260"/>
      <c r="L96" s="265"/>
      <c r="M96" s="266"/>
      <c r="N96" s="267"/>
      <c r="O96" s="267"/>
      <c r="P96" s="268">
        <f>P97</f>
        <v>0</v>
      </c>
      <c r="Q96" s="267"/>
      <c r="R96" s="268">
        <f>R97</f>
        <v>0.036799999999999999</v>
      </c>
      <c r="S96" s="267"/>
      <c r="T96" s="269">
        <f>T97</f>
        <v>0</v>
      </c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R96" s="270" t="s">
        <v>220</v>
      </c>
      <c r="AT96" s="271" t="s">
        <v>75</v>
      </c>
      <c r="AU96" s="271" t="s">
        <v>76</v>
      </c>
      <c r="AY96" s="270" t="s">
        <v>206</v>
      </c>
      <c r="BK96" s="272">
        <f>BK97</f>
        <v>0</v>
      </c>
    </row>
    <row r="97" s="2" customFormat="1" ht="16.5" customHeight="1">
      <c r="A97" s="39"/>
      <c r="B97" s="40"/>
      <c r="C97" s="198" t="s">
        <v>220</v>
      </c>
      <c r="D97" s="198" t="s">
        <v>201</v>
      </c>
      <c r="E97" s="199" t="s">
        <v>2656</v>
      </c>
      <c r="F97" s="200" t="s">
        <v>2657</v>
      </c>
      <c r="G97" s="201" t="s">
        <v>239</v>
      </c>
      <c r="H97" s="202">
        <v>40</v>
      </c>
      <c r="I97" s="203"/>
      <c r="J97" s="204">
        <f>ROUND(I97*H97,2)</f>
        <v>0</v>
      </c>
      <c r="K97" s="200" t="s">
        <v>1060</v>
      </c>
      <c r="L97" s="205"/>
      <c r="M97" s="284" t="s">
        <v>32</v>
      </c>
      <c r="N97" s="285" t="s">
        <v>47</v>
      </c>
      <c r="O97" s="227"/>
      <c r="P97" s="228">
        <f>O97*H97</f>
        <v>0</v>
      </c>
      <c r="Q97" s="228">
        <v>0.00092000000000000003</v>
      </c>
      <c r="R97" s="228">
        <f>Q97*H97</f>
        <v>0.036799999999999999</v>
      </c>
      <c r="S97" s="228">
        <v>0</v>
      </c>
      <c r="T97" s="22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0" t="s">
        <v>213</v>
      </c>
      <c r="AT97" s="210" t="s">
        <v>201</v>
      </c>
      <c r="AU97" s="210" t="s">
        <v>83</v>
      </c>
      <c r="AY97" s="17" t="s">
        <v>206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7" t="s">
        <v>83</v>
      </c>
      <c r="BK97" s="211">
        <f>ROUND(I97*H97,2)</f>
        <v>0</v>
      </c>
      <c r="BL97" s="17" t="s">
        <v>214</v>
      </c>
      <c r="BM97" s="210" t="s">
        <v>2702</v>
      </c>
    </row>
    <row r="98" s="2" customFormat="1" ht="6.96" customHeight="1">
      <c r="A98" s="39"/>
      <c r="B98" s="60"/>
      <c r="C98" s="61"/>
      <c r="D98" s="61"/>
      <c r="E98" s="61"/>
      <c r="F98" s="61"/>
      <c r="G98" s="61"/>
      <c r="H98" s="61"/>
      <c r="I98" s="176"/>
      <c r="J98" s="61"/>
      <c r="K98" s="61"/>
      <c r="L98" s="45"/>
      <c r="M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</sheetData>
  <sheetProtection sheet="1" autoFilter="0" formatColumns="0" formatRows="0" objects="1" scenarios="1" spinCount="100000" saltValue="y9vqG+oMCpNtJ8CVmFkxGjGwUz1O9VrcoOsBA4ELPPG/sGSbezYNj6CQOsfd7h33LAlSvKB+eMYlMKvhDO3s8w==" hashValue="X4qMd2BKxR/ZGXa5wCWmKL6GmBEDTroJSZFUxI9x6DNacFf5yNkj6RcnVDpIUXrYed/xh36ZjeP8sBPwaIw0/Q==" algorithmName="SHA-512" password="CC35"/>
  <autoFilter ref="C87:K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85</v>
      </c>
    </row>
    <row r="4" s="1" customFormat="1" ht="24.96" customHeight="1">
      <c r="B4" s="20"/>
      <c r="D4" s="143" t="s">
        <v>179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Oprava PZS v úseku Hněvčeves – Butoves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180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2397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182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2703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23</v>
      </c>
      <c r="G14" s="39"/>
      <c r="H14" s="39"/>
      <c r="I14" s="150" t="s">
        <v>24</v>
      </c>
      <c r="J14" s="151" t="str">
        <f>'Rekapitulace stavby'!AN8</f>
        <v>7. 10. 2019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tr">
        <f>IF('Rekapitulace stavby'!AN10="","",'Rekapitulace stavby'!AN10)</f>
        <v/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50" t="s">
        <v>34</v>
      </c>
      <c r="J17" s="134" t="str">
        <f>IF('Rekapitulace stavby'!AN11="","",'Rekapitulace stavby'!AN11)</f>
        <v/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35</v>
      </c>
      <c r="E19" s="39"/>
      <c r="F19" s="39"/>
      <c r="G19" s="39"/>
      <c r="H19" s="39"/>
      <c r="I19" s="150" t="s">
        <v>31</v>
      </c>
      <c r="J19" s="33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stavby'!E14</f>
        <v>Vyplň údaj</v>
      </c>
      <c r="F20" s="134"/>
      <c r="G20" s="134"/>
      <c r="H20" s="134"/>
      <c r="I20" s="150" t="s">
        <v>34</v>
      </c>
      <c r="J20" s="33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37</v>
      </c>
      <c r="E22" s="39"/>
      <c r="F22" s="39"/>
      <c r="G22" s="39"/>
      <c r="H22" s="39"/>
      <c r="I22" s="150" t="s">
        <v>31</v>
      </c>
      <c r="J22" s="134" t="str">
        <f>IF('Rekapitulace stavby'!AN16="","",'Rekapitulace stavby'!AN16)</f>
        <v/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50" t="s">
        <v>34</v>
      </c>
      <c r="J23" s="134" t="str">
        <f>IF('Rekapitulace stavby'!AN17="","",'Rekapitulace stavby'!AN17)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39</v>
      </c>
      <c r="E25" s="39"/>
      <c r="F25" s="39"/>
      <c r="G25" s="39"/>
      <c r="H25" s="39"/>
      <c r="I25" s="150" t="s">
        <v>31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50" t="s">
        <v>34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40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6.5" customHeight="1">
      <c r="A29" s="152"/>
      <c r="B29" s="153"/>
      <c r="C29" s="152"/>
      <c r="D29" s="152"/>
      <c r="E29" s="154" t="s">
        <v>41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42</v>
      </c>
      <c r="E32" s="39"/>
      <c r="F32" s="39"/>
      <c r="G32" s="39"/>
      <c r="H32" s="39"/>
      <c r="I32" s="147"/>
      <c r="J32" s="160">
        <f>ROUND(J86,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44</v>
      </c>
      <c r="G34" s="39"/>
      <c r="H34" s="39"/>
      <c r="I34" s="162" t="s">
        <v>43</v>
      </c>
      <c r="J34" s="161" t="s">
        <v>45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46</v>
      </c>
      <c r="E35" s="145" t="s">
        <v>47</v>
      </c>
      <c r="F35" s="164">
        <f>ROUND((SUM(BE86:BE123)),  2)</f>
        <v>0</v>
      </c>
      <c r="G35" s="39"/>
      <c r="H35" s="39"/>
      <c r="I35" s="165">
        <v>0.20999999999999999</v>
      </c>
      <c r="J35" s="164">
        <f>ROUND(((SUM(BE86:BE123))*I35),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48</v>
      </c>
      <c r="F36" s="164">
        <f>ROUND((SUM(BF86:BF123)),  2)</f>
        <v>0</v>
      </c>
      <c r="G36" s="39"/>
      <c r="H36" s="39"/>
      <c r="I36" s="165">
        <v>0.14999999999999999</v>
      </c>
      <c r="J36" s="164">
        <f>ROUND(((SUM(BF86:BF123))*I36),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49</v>
      </c>
      <c r="F37" s="164">
        <f>ROUND((SUM(BG86:BG123)),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50</v>
      </c>
      <c r="F38" s="164">
        <f>ROUND((SUM(BH86:BH123)),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51</v>
      </c>
      <c r="F39" s="164">
        <f>ROUND((SUM(BI86:BI123)),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184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Oprava PZS v úseku Hněvčeves – Butoves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180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2397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182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SO05 - Napájení PZS km 7,814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PZS 18,810; 20,026; 0,741; 2,226; 4,018 a 7,814</v>
      </c>
      <c r="G56" s="41"/>
      <c r="H56" s="41"/>
      <c r="I56" s="150" t="s">
        <v>24</v>
      </c>
      <c r="J56" s="73" t="str">
        <f>IF(J14="","",J14)</f>
        <v>7. 10. 2019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37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35</v>
      </c>
      <c r="D59" s="41"/>
      <c r="E59" s="41"/>
      <c r="F59" s="27" t="str">
        <f>IF(E20="","",E20)</f>
        <v>Vyplň údaj</v>
      </c>
      <c r="G59" s="41"/>
      <c r="H59" s="41"/>
      <c r="I59" s="150" t="s">
        <v>39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185</v>
      </c>
      <c r="D61" s="182"/>
      <c r="E61" s="182"/>
      <c r="F61" s="182"/>
      <c r="G61" s="182"/>
      <c r="H61" s="182"/>
      <c r="I61" s="183"/>
      <c r="J61" s="184" t="s">
        <v>186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74</v>
      </c>
      <c r="D63" s="41"/>
      <c r="E63" s="41"/>
      <c r="F63" s="41"/>
      <c r="G63" s="41"/>
      <c r="H63" s="41"/>
      <c r="I63" s="147"/>
      <c r="J63" s="103">
        <f>J86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187</v>
      </c>
    </row>
    <row r="64" hidden="1" s="10" customFormat="1" ht="24.96" customHeight="1">
      <c r="A64" s="10"/>
      <c r="B64" s="230"/>
      <c r="C64" s="231"/>
      <c r="D64" s="232" t="s">
        <v>2399</v>
      </c>
      <c r="E64" s="233"/>
      <c r="F64" s="233"/>
      <c r="G64" s="233"/>
      <c r="H64" s="233"/>
      <c r="I64" s="234"/>
      <c r="J64" s="235">
        <f>J87</f>
        <v>0</v>
      </c>
      <c r="K64" s="231"/>
      <c r="L64" s="23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2" customFormat="1" ht="21.84" customHeight="1">
      <c r="A65" s="39"/>
      <c r="B65" s="40"/>
      <c r="C65" s="41"/>
      <c r="D65" s="41"/>
      <c r="E65" s="41"/>
      <c r="F65" s="41"/>
      <c r="G65" s="41"/>
      <c r="H65" s="41"/>
      <c r="I65" s="147"/>
      <c r="J65" s="41"/>
      <c r="K65" s="41"/>
      <c r="L65" s="14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 s="2" customFormat="1" ht="6.96" customHeight="1">
      <c r="A66" s="39"/>
      <c r="B66" s="60"/>
      <c r="C66" s="61"/>
      <c r="D66" s="61"/>
      <c r="E66" s="61"/>
      <c r="F66" s="61"/>
      <c r="G66" s="61"/>
      <c r="H66" s="61"/>
      <c r="I66" s="176"/>
      <c r="J66" s="61"/>
      <c r="K66" s="61"/>
      <c r="L66" s="148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hidden="1"/>
    <row r="68" hidden="1"/>
    <row r="69" hidden="1"/>
    <row r="70" s="2" customFormat="1" ht="6.96" customHeight="1">
      <c r="A70" s="39"/>
      <c r="B70" s="62"/>
      <c r="C70" s="63"/>
      <c r="D70" s="63"/>
      <c r="E70" s="63"/>
      <c r="F70" s="63"/>
      <c r="G70" s="63"/>
      <c r="H70" s="63"/>
      <c r="I70" s="179"/>
      <c r="J70" s="63"/>
      <c r="K70" s="63"/>
      <c r="L70" s="14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3" t="s">
        <v>188</v>
      </c>
      <c r="D71" s="41"/>
      <c r="E71" s="41"/>
      <c r="F71" s="41"/>
      <c r="G71" s="41"/>
      <c r="H71" s="41"/>
      <c r="I71" s="147"/>
      <c r="J71" s="41"/>
      <c r="K71" s="41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41"/>
      <c r="D72" s="41"/>
      <c r="E72" s="41"/>
      <c r="F72" s="41"/>
      <c r="G72" s="41"/>
      <c r="H72" s="41"/>
      <c r="I72" s="147"/>
      <c r="J72" s="41"/>
      <c r="K72" s="4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2" t="s">
        <v>16</v>
      </c>
      <c r="D73" s="41"/>
      <c r="E73" s="41"/>
      <c r="F73" s="41"/>
      <c r="G73" s="41"/>
      <c r="H73" s="41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41"/>
      <c r="D74" s="41"/>
      <c r="E74" s="180" t="str">
        <f>E7</f>
        <v>Oprava PZS v úseku Hněvčeves – Butoves</v>
      </c>
      <c r="F74" s="32"/>
      <c r="G74" s="32"/>
      <c r="H74" s="32"/>
      <c r="I74" s="147"/>
      <c r="J74" s="41"/>
      <c r="K74" s="41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1" customFormat="1" ht="12" customHeight="1">
      <c r="B75" s="21"/>
      <c r="C75" s="32" t="s">
        <v>180</v>
      </c>
      <c r="D75" s="22"/>
      <c r="E75" s="22"/>
      <c r="F75" s="22"/>
      <c r="G75" s="22"/>
      <c r="H75" s="22"/>
      <c r="I75" s="139"/>
      <c r="J75" s="22"/>
      <c r="K75" s="22"/>
      <c r="L75" s="20"/>
    </row>
    <row r="76" s="2" customFormat="1" ht="16.5" customHeight="1">
      <c r="A76" s="39"/>
      <c r="B76" s="40"/>
      <c r="C76" s="41"/>
      <c r="D76" s="41"/>
      <c r="E76" s="180" t="s">
        <v>2397</v>
      </c>
      <c r="F76" s="41"/>
      <c r="G76" s="41"/>
      <c r="H76" s="41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2" t="s">
        <v>182</v>
      </c>
      <c r="D77" s="41"/>
      <c r="E77" s="41"/>
      <c r="F77" s="41"/>
      <c r="G77" s="41"/>
      <c r="H77" s="41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70" t="str">
        <f>E11</f>
        <v>SO05 - Napájení PZS km 7,814</v>
      </c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41"/>
      <c r="D79" s="41"/>
      <c r="E79" s="41"/>
      <c r="F79" s="41"/>
      <c r="G79" s="41"/>
      <c r="H79" s="41"/>
      <c r="I79" s="147"/>
      <c r="J79" s="41"/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2" t="s">
        <v>22</v>
      </c>
      <c r="D80" s="41"/>
      <c r="E80" s="41"/>
      <c r="F80" s="27" t="str">
        <f>F14</f>
        <v>PZS 18,810; 20,026; 0,741; 2,226; 4,018 a 7,814</v>
      </c>
      <c r="G80" s="41"/>
      <c r="H80" s="41"/>
      <c r="I80" s="150" t="s">
        <v>24</v>
      </c>
      <c r="J80" s="73" t="str">
        <f>IF(J14="","",J14)</f>
        <v>7. 10. 2019</v>
      </c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147"/>
      <c r="J81" s="41"/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2" t="s">
        <v>30</v>
      </c>
      <c r="D82" s="41"/>
      <c r="E82" s="41"/>
      <c r="F82" s="27" t="str">
        <f>E17</f>
        <v xml:space="preserve"> </v>
      </c>
      <c r="G82" s="41"/>
      <c r="H82" s="41"/>
      <c r="I82" s="150" t="s">
        <v>37</v>
      </c>
      <c r="J82" s="37" t="str">
        <f>E23</f>
        <v xml:space="preserve"> </v>
      </c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2" t="s">
        <v>35</v>
      </c>
      <c r="D83" s="41"/>
      <c r="E83" s="41"/>
      <c r="F83" s="27" t="str">
        <f>IF(E20="","",E20)</f>
        <v>Vyplň údaj</v>
      </c>
      <c r="G83" s="41"/>
      <c r="H83" s="41"/>
      <c r="I83" s="150" t="s">
        <v>39</v>
      </c>
      <c r="J83" s="37" t="str">
        <f>E26</f>
        <v xml:space="preserve"> </v>
      </c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0.32" customHeight="1">
      <c r="A84" s="39"/>
      <c r="B84" s="40"/>
      <c r="C84" s="41"/>
      <c r="D84" s="41"/>
      <c r="E84" s="41"/>
      <c r="F84" s="41"/>
      <c r="G84" s="41"/>
      <c r="H84" s="41"/>
      <c r="I84" s="147"/>
      <c r="J84" s="41"/>
      <c r="K84" s="41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9" customFormat="1" ht="29.28" customHeight="1">
      <c r="A85" s="186"/>
      <c r="B85" s="187"/>
      <c r="C85" s="188" t="s">
        <v>189</v>
      </c>
      <c r="D85" s="189" t="s">
        <v>61</v>
      </c>
      <c r="E85" s="189" t="s">
        <v>57</v>
      </c>
      <c r="F85" s="189" t="s">
        <v>58</v>
      </c>
      <c r="G85" s="189" t="s">
        <v>190</v>
      </c>
      <c r="H85" s="189" t="s">
        <v>191</v>
      </c>
      <c r="I85" s="190" t="s">
        <v>192</v>
      </c>
      <c r="J85" s="189" t="s">
        <v>186</v>
      </c>
      <c r="K85" s="191" t="s">
        <v>193</v>
      </c>
      <c r="L85" s="192"/>
      <c r="M85" s="93" t="s">
        <v>32</v>
      </c>
      <c r="N85" s="94" t="s">
        <v>46</v>
      </c>
      <c r="O85" s="94" t="s">
        <v>194</v>
      </c>
      <c r="P85" s="94" t="s">
        <v>195</v>
      </c>
      <c r="Q85" s="94" t="s">
        <v>196</v>
      </c>
      <c r="R85" s="94" t="s">
        <v>197</v>
      </c>
      <c r="S85" s="94" t="s">
        <v>198</v>
      </c>
      <c r="T85" s="95" t="s">
        <v>199</v>
      </c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</row>
    <row r="86" s="2" customFormat="1" ht="22.8" customHeight="1">
      <c r="A86" s="39"/>
      <c r="B86" s="40"/>
      <c r="C86" s="100" t="s">
        <v>200</v>
      </c>
      <c r="D86" s="41"/>
      <c r="E86" s="41"/>
      <c r="F86" s="41"/>
      <c r="G86" s="41"/>
      <c r="H86" s="41"/>
      <c r="I86" s="147"/>
      <c r="J86" s="193">
        <f>BK86</f>
        <v>0</v>
      </c>
      <c r="K86" s="41"/>
      <c r="L86" s="45"/>
      <c r="M86" s="96"/>
      <c r="N86" s="194"/>
      <c r="O86" s="97"/>
      <c r="P86" s="195">
        <f>P87</f>
        <v>0</v>
      </c>
      <c r="Q86" s="97"/>
      <c r="R86" s="195">
        <f>R87</f>
        <v>0</v>
      </c>
      <c r="S86" s="97"/>
      <c r="T86" s="196">
        <f>T87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17" t="s">
        <v>75</v>
      </c>
      <c r="AU86" s="17" t="s">
        <v>187</v>
      </c>
      <c r="BK86" s="197">
        <f>BK87</f>
        <v>0</v>
      </c>
    </row>
    <row r="87" s="13" customFormat="1" ht="25.92" customHeight="1">
      <c r="A87" s="13"/>
      <c r="B87" s="259"/>
      <c r="C87" s="260"/>
      <c r="D87" s="261" t="s">
        <v>75</v>
      </c>
      <c r="E87" s="262" t="s">
        <v>2400</v>
      </c>
      <c r="F87" s="262" t="s">
        <v>2401</v>
      </c>
      <c r="G87" s="260"/>
      <c r="H87" s="260"/>
      <c r="I87" s="263"/>
      <c r="J87" s="264">
        <f>BK87</f>
        <v>0</v>
      </c>
      <c r="K87" s="260"/>
      <c r="L87" s="265"/>
      <c r="M87" s="266"/>
      <c r="N87" s="267"/>
      <c r="O87" s="267"/>
      <c r="P87" s="268">
        <f>SUM(P88:P123)</f>
        <v>0</v>
      </c>
      <c r="Q87" s="267"/>
      <c r="R87" s="268">
        <f>SUM(R88:R123)</f>
        <v>0</v>
      </c>
      <c r="S87" s="267"/>
      <c r="T87" s="269">
        <f>SUM(T88:T123)</f>
        <v>0</v>
      </c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R87" s="270" t="s">
        <v>220</v>
      </c>
      <c r="AT87" s="271" t="s">
        <v>75</v>
      </c>
      <c r="AU87" s="271" t="s">
        <v>76</v>
      </c>
      <c r="AY87" s="270" t="s">
        <v>206</v>
      </c>
      <c r="BK87" s="272">
        <f>SUM(BK88:BK123)</f>
        <v>0</v>
      </c>
    </row>
    <row r="88" s="2" customFormat="1" ht="24" customHeight="1">
      <c r="A88" s="39"/>
      <c r="B88" s="40"/>
      <c r="C88" s="198" t="s">
        <v>83</v>
      </c>
      <c r="D88" s="198" t="s">
        <v>201</v>
      </c>
      <c r="E88" s="199" t="s">
        <v>2402</v>
      </c>
      <c r="F88" s="200" t="s">
        <v>2403</v>
      </c>
      <c r="G88" s="201" t="s">
        <v>204</v>
      </c>
      <c r="H88" s="202">
        <v>1</v>
      </c>
      <c r="I88" s="203"/>
      <c r="J88" s="204">
        <f>ROUND(I88*H88,2)</f>
        <v>0</v>
      </c>
      <c r="K88" s="200" t="s">
        <v>212</v>
      </c>
      <c r="L88" s="205"/>
      <c r="M88" s="206" t="s">
        <v>32</v>
      </c>
      <c r="N88" s="207" t="s">
        <v>47</v>
      </c>
      <c r="O88" s="85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0" t="s">
        <v>205</v>
      </c>
      <c r="AT88" s="210" t="s">
        <v>201</v>
      </c>
      <c r="AU88" s="210" t="s">
        <v>83</v>
      </c>
      <c r="AY88" s="17" t="s">
        <v>206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17" t="s">
        <v>83</v>
      </c>
      <c r="BK88" s="211">
        <f>ROUND(I88*H88,2)</f>
        <v>0</v>
      </c>
      <c r="BL88" s="17" t="s">
        <v>205</v>
      </c>
      <c r="BM88" s="210" t="s">
        <v>2704</v>
      </c>
    </row>
    <row r="89" s="2" customFormat="1" ht="24" customHeight="1">
      <c r="A89" s="39"/>
      <c r="B89" s="40"/>
      <c r="C89" s="198" t="s">
        <v>85</v>
      </c>
      <c r="D89" s="198" t="s">
        <v>201</v>
      </c>
      <c r="E89" s="199" t="s">
        <v>2504</v>
      </c>
      <c r="F89" s="200" t="s">
        <v>2505</v>
      </c>
      <c r="G89" s="201" t="s">
        <v>204</v>
      </c>
      <c r="H89" s="202">
        <v>1</v>
      </c>
      <c r="I89" s="203"/>
      <c r="J89" s="204">
        <f>ROUND(I89*H89,2)</f>
        <v>0</v>
      </c>
      <c r="K89" s="200" t="s">
        <v>212</v>
      </c>
      <c r="L89" s="205"/>
      <c r="M89" s="206" t="s">
        <v>32</v>
      </c>
      <c r="N89" s="207" t="s">
        <v>47</v>
      </c>
      <c r="O89" s="85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9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0" t="s">
        <v>213</v>
      </c>
      <c r="AT89" s="210" t="s">
        <v>201</v>
      </c>
      <c r="AU89" s="210" t="s">
        <v>83</v>
      </c>
      <c r="AY89" s="17" t="s">
        <v>206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7" t="s">
        <v>83</v>
      </c>
      <c r="BK89" s="211">
        <f>ROUND(I89*H89,2)</f>
        <v>0</v>
      </c>
      <c r="BL89" s="17" t="s">
        <v>214</v>
      </c>
      <c r="BM89" s="210" t="s">
        <v>2705</v>
      </c>
    </row>
    <row r="90" s="2" customFormat="1" ht="24" customHeight="1">
      <c r="A90" s="39"/>
      <c r="B90" s="40"/>
      <c r="C90" s="198" t="s">
        <v>216</v>
      </c>
      <c r="D90" s="198" t="s">
        <v>201</v>
      </c>
      <c r="E90" s="199" t="s">
        <v>2511</v>
      </c>
      <c r="F90" s="200" t="s">
        <v>2512</v>
      </c>
      <c r="G90" s="201" t="s">
        <v>239</v>
      </c>
      <c r="H90" s="202">
        <v>135</v>
      </c>
      <c r="I90" s="203"/>
      <c r="J90" s="204">
        <f>ROUND(I90*H90,2)</f>
        <v>0</v>
      </c>
      <c r="K90" s="200" t="s">
        <v>212</v>
      </c>
      <c r="L90" s="205"/>
      <c r="M90" s="206" t="s">
        <v>32</v>
      </c>
      <c r="N90" s="207" t="s">
        <v>47</v>
      </c>
      <c r="O90" s="85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0" t="s">
        <v>213</v>
      </c>
      <c r="AT90" s="210" t="s">
        <v>201</v>
      </c>
      <c r="AU90" s="210" t="s">
        <v>83</v>
      </c>
      <c r="AY90" s="17" t="s">
        <v>206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17" t="s">
        <v>83</v>
      </c>
      <c r="BK90" s="211">
        <f>ROUND(I90*H90,2)</f>
        <v>0</v>
      </c>
      <c r="BL90" s="17" t="s">
        <v>214</v>
      </c>
      <c r="BM90" s="210" t="s">
        <v>2706</v>
      </c>
    </row>
    <row r="91" s="2" customFormat="1" ht="24" customHeight="1">
      <c r="A91" s="39"/>
      <c r="B91" s="40"/>
      <c r="C91" s="198" t="s">
        <v>220</v>
      </c>
      <c r="D91" s="198" t="s">
        <v>201</v>
      </c>
      <c r="E91" s="199" t="s">
        <v>2405</v>
      </c>
      <c r="F91" s="200" t="s">
        <v>2406</v>
      </c>
      <c r="G91" s="201" t="s">
        <v>204</v>
      </c>
      <c r="H91" s="202">
        <v>1</v>
      </c>
      <c r="I91" s="203"/>
      <c r="J91" s="204">
        <f>ROUND(I91*H91,2)</f>
        <v>0</v>
      </c>
      <c r="K91" s="200" t="s">
        <v>212</v>
      </c>
      <c r="L91" s="205"/>
      <c r="M91" s="206" t="s">
        <v>32</v>
      </c>
      <c r="N91" s="207" t="s">
        <v>47</v>
      </c>
      <c r="O91" s="85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0" t="s">
        <v>205</v>
      </c>
      <c r="AT91" s="210" t="s">
        <v>201</v>
      </c>
      <c r="AU91" s="210" t="s">
        <v>83</v>
      </c>
      <c r="AY91" s="17" t="s">
        <v>206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7" t="s">
        <v>83</v>
      </c>
      <c r="BK91" s="211">
        <f>ROUND(I91*H91,2)</f>
        <v>0</v>
      </c>
      <c r="BL91" s="17" t="s">
        <v>205</v>
      </c>
      <c r="BM91" s="210" t="s">
        <v>2707</v>
      </c>
    </row>
    <row r="92" s="2" customFormat="1" ht="24" customHeight="1">
      <c r="A92" s="39"/>
      <c r="B92" s="40"/>
      <c r="C92" s="198" t="s">
        <v>224</v>
      </c>
      <c r="D92" s="198" t="s">
        <v>201</v>
      </c>
      <c r="E92" s="199" t="s">
        <v>2408</v>
      </c>
      <c r="F92" s="200" t="s">
        <v>2409</v>
      </c>
      <c r="G92" s="201" t="s">
        <v>204</v>
      </c>
      <c r="H92" s="202">
        <v>4</v>
      </c>
      <c r="I92" s="203"/>
      <c r="J92" s="204">
        <f>ROUND(I92*H92,2)</f>
        <v>0</v>
      </c>
      <c r="K92" s="200" t="s">
        <v>212</v>
      </c>
      <c r="L92" s="205"/>
      <c r="M92" s="206" t="s">
        <v>32</v>
      </c>
      <c r="N92" s="207" t="s">
        <v>47</v>
      </c>
      <c r="O92" s="85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0" t="s">
        <v>213</v>
      </c>
      <c r="AT92" s="210" t="s">
        <v>201</v>
      </c>
      <c r="AU92" s="210" t="s">
        <v>83</v>
      </c>
      <c r="AY92" s="17" t="s">
        <v>206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7" t="s">
        <v>83</v>
      </c>
      <c r="BK92" s="211">
        <f>ROUND(I92*H92,2)</f>
        <v>0</v>
      </c>
      <c r="BL92" s="17" t="s">
        <v>214</v>
      </c>
      <c r="BM92" s="210" t="s">
        <v>2708</v>
      </c>
    </row>
    <row r="93" s="2" customFormat="1" ht="24" customHeight="1">
      <c r="A93" s="39"/>
      <c r="B93" s="40"/>
      <c r="C93" s="198" t="s">
        <v>228</v>
      </c>
      <c r="D93" s="198" t="s">
        <v>201</v>
      </c>
      <c r="E93" s="199" t="s">
        <v>2411</v>
      </c>
      <c r="F93" s="200" t="s">
        <v>2412</v>
      </c>
      <c r="G93" s="201" t="s">
        <v>204</v>
      </c>
      <c r="H93" s="202">
        <v>1</v>
      </c>
      <c r="I93" s="203"/>
      <c r="J93" s="204">
        <f>ROUND(I93*H93,2)</f>
        <v>0</v>
      </c>
      <c r="K93" s="200" t="s">
        <v>212</v>
      </c>
      <c r="L93" s="205"/>
      <c r="M93" s="206" t="s">
        <v>32</v>
      </c>
      <c r="N93" s="207" t="s">
        <v>47</v>
      </c>
      <c r="O93" s="85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0" t="s">
        <v>213</v>
      </c>
      <c r="AT93" s="210" t="s">
        <v>201</v>
      </c>
      <c r="AU93" s="210" t="s">
        <v>83</v>
      </c>
      <c r="AY93" s="17" t="s">
        <v>206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7" t="s">
        <v>83</v>
      </c>
      <c r="BK93" s="211">
        <f>ROUND(I93*H93,2)</f>
        <v>0</v>
      </c>
      <c r="BL93" s="17" t="s">
        <v>214</v>
      </c>
      <c r="BM93" s="210" t="s">
        <v>2709</v>
      </c>
    </row>
    <row r="94" s="2" customFormat="1">
      <c r="A94" s="39"/>
      <c r="B94" s="40"/>
      <c r="C94" s="41"/>
      <c r="D94" s="212" t="s">
        <v>208</v>
      </c>
      <c r="E94" s="41"/>
      <c r="F94" s="213" t="s">
        <v>2414</v>
      </c>
      <c r="G94" s="41"/>
      <c r="H94" s="41"/>
      <c r="I94" s="147"/>
      <c r="J94" s="41"/>
      <c r="K94" s="41"/>
      <c r="L94" s="45"/>
      <c r="M94" s="214"/>
      <c r="N94" s="215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7" t="s">
        <v>208</v>
      </c>
      <c r="AU94" s="17" t="s">
        <v>83</v>
      </c>
    </row>
    <row r="95" s="2" customFormat="1" ht="24" customHeight="1">
      <c r="A95" s="39"/>
      <c r="B95" s="40"/>
      <c r="C95" s="198" t="s">
        <v>232</v>
      </c>
      <c r="D95" s="198" t="s">
        <v>201</v>
      </c>
      <c r="E95" s="199" t="s">
        <v>2415</v>
      </c>
      <c r="F95" s="200" t="s">
        <v>2416</v>
      </c>
      <c r="G95" s="201" t="s">
        <v>204</v>
      </c>
      <c r="H95" s="202">
        <v>1</v>
      </c>
      <c r="I95" s="203"/>
      <c r="J95" s="204">
        <f>ROUND(I95*H95,2)</f>
        <v>0</v>
      </c>
      <c r="K95" s="200" t="s">
        <v>212</v>
      </c>
      <c r="L95" s="205"/>
      <c r="M95" s="206" t="s">
        <v>32</v>
      </c>
      <c r="N95" s="207" t="s">
        <v>47</v>
      </c>
      <c r="O95" s="85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0" t="s">
        <v>213</v>
      </c>
      <c r="AT95" s="210" t="s">
        <v>201</v>
      </c>
      <c r="AU95" s="210" t="s">
        <v>83</v>
      </c>
      <c r="AY95" s="17" t="s">
        <v>206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7" t="s">
        <v>83</v>
      </c>
      <c r="BK95" s="211">
        <f>ROUND(I95*H95,2)</f>
        <v>0</v>
      </c>
      <c r="BL95" s="17" t="s">
        <v>214</v>
      </c>
      <c r="BM95" s="210" t="s">
        <v>2710</v>
      </c>
    </row>
    <row r="96" s="2" customFormat="1">
      <c r="A96" s="39"/>
      <c r="B96" s="40"/>
      <c r="C96" s="41"/>
      <c r="D96" s="212" t="s">
        <v>208</v>
      </c>
      <c r="E96" s="41"/>
      <c r="F96" s="213" t="s">
        <v>2418</v>
      </c>
      <c r="G96" s="41"/>
      <c r="H96" s="41"/>
      <c r="I96" s="147"/>
      <c r="J96" s="41"/>
      <c r="K96" s="41"/>
      <c r="L96" s="45"/>
      <c r="M96" s="214"/>
      <c r="N96" s="215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7" t="s">
        <v>208</v>
      </c>
      <c r="AU96" s="17" t="s">
        <v>83</v>
      </c>
    </row>
    <row r="97" s="2" customFormat="1" ht="24" customHeight="1">
      <c r="A97" s="39"/>
      <c r="B97" s="40"/>
      <c r="C97" s="198" t="s">
        <v>236</v>
      </c>
      <c r="D97" s="198" t="s">
        <v>201</v>
      </c>
      <c r="E97" s="199" t="s">
        <v>292</v>
      </c>
      <c r="F97" s="200" t="s">
        <v>293</v>
      </c>
      <c r="G97" s="201" t="s">
        <v>239</v>
      </c>
      <c r="H97" s="202">
        <v>10</v>
      </c>
      <c r="I97" s="203"/>
      <c r="J97" s="204">
        <f>ROUND(I97*H97,2)</f>
        <v>0</v>
      </c>
      <c r="K97" s="200" t="s">
        <v>212</v>
      </c>
      <c r="L97" s="205"/>
      <c r="M97" s="206" t="s">
        <v>32</v>
      </c>
      <c r="N97" s="207" t="s">
        <v>47</v>
      </c>
      <c r="O97" s="85"/>
      <c r="P97" s="208">
        <f>O97*H97</f>
        <v>0</v>
      </c>
      <c r="Q97" s="208">
        <v>0</v>
      </c>
      <c r="R97" s="208">
        <f>Q97*H97</f>
        <v>0</v>
      </c>
      <c r="S97" s="208">
        <v>0</v>
      </c>
      <c r="T97" s="20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0" t="s">
        <v>213</v>
      </c>
      <c r="AT97" s="210" t="s">
        <v>201</v>
      </c>
      <c r="AU97" s="210" t="s">
        <v>83</v>
      </c>
      <c r="AY97" s="17" t="s">
        <v>206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7" t="s">
        <v>83</v>
      </c>
      <c r="BK97" s="211">
        <f>ROUND(I97*H97,2)</f>
        <v>0</v>
      </c>
      <c r="BL97" s="17" t="s">
        <v>214</v>
      </c>
      <c r="BM97" s="210" t="s">
        <v>2711</v>
      </c>
    </row>
    <row r="98" s="2" customFormat="1" ht="24" customHeight="1">
      <c r="A98" s="39"/>
      <c r="B98" s="40"/>
      <c r="C98" s="198" t="s">
        <v>241</v>
      </c>
      <c r="D98" s="198" t="s">
        <v>201</v>
      </c>
      <c r="E98" s="199" t="s">
        <v>388</v>
      </c>
      <c r="F98" s="200" t="s">
        <v>389</v>
      </c>
      <c r="G98" s="201" t="s">
        <v>239</v>
      </c>
      <c r="H98" s="202">
        <v>10</v>
      </c>
      <c r="I98" s="203"/>
      <c r="J98" s="204">
        <f>ROUND(I98*H98,2)</f>
        <v>0</v>
      </c>
      <c r="K98" s="200" t="s">
        <v>212</v>
      </c>
      <c r="L98" s="205"/>
      <c r="M98" s="206" t="s">
        <v>32</v>
      </c>
      <c r="N98" s="207" t="s">
        <v>47</v>
      </c>
      <c r="O98" s="85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0" t="s">
        <v>213</v>
      </c>
      <c r="AT98" s="210" t="s">
        <v>201</v>
      </c>
      <c r="AU98" s="210" t="s">
        <v>83</v>
      </c>
      <c r="AY98" s="17" t="s">
        <v>206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7" t="s">
        <v>83</v>
      </c>
      <c r="BK98" s="211">
        <f>ROUND(I98*H98,2)</f>
        <v>0</v>
      </c>
      <c r="BL98" s="17" t="s">
        <v>214</v>
      </c>
      <c r="BM98" s="210" t="s">
        <v>2712</v>
      </c>
    </row>
    <row r="99" s="2" customFormat="1" ht="24" customHeight="1">
      <c r="A99" s="39"/>
      <c r="B99" s="40"/>
      <c r="C99" s="198" t="s">
        <v>245</v>
      </c>
      <c r="D99" s="198" t="s">
        <v>201</v>
      </c>
      <c r="E99" s="199" t="s">
        <v>2424</v>
      </c>
      <c r="F99" s="200" t="s">
        <v>2425</v>
      </c>
      <c r="G99" s="201" t="s">
        <v>204</v>
      </c>
      <c r="H99" s="202">
        <v>1</v>
      </c>
      <c r="I99" s="203"/>
      <c r="J99" s="204">
        <f>ROUND(I99*H99,2)</f>
        <v>0</v>
      </c>
      <c r="K99" s="200" t="s">
        <v>212</v>
      </c>
      <c r="L99" s="205"/>
      <c r="M99" s="206" t="s">
        <v>32</v>
      </c>
      <c r="N99" s="207" t="s">
        <v>47</v>
      </c>
      <c r="O99" s="85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0" t="s">
        <v>213</v>
      </c>
      <c r="AT99" s="210" t="s">
        <v>201</v>
      </c>
      <c r="AU99" s="210" t="s">
        <v>83</v>
      </c>
      <c r="AY99" s="17" t="s">
        <v>206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7" t="s">
        <v>83</v>
      </c>
      <c r="BK99" s="211">
        <f>ROUND(I99*H99,2)</f>
        <v>0</v>
      </c>
      <c r="BL99" s="17" t="s">
        <v>214</v>
      </c>
      <c r="BM99" s="210" t="s">
        <v>2713</v>
      </c>
    </row>
    <row r="100" s="2" customFormat="1" ht="24" customHeight="1">
      <c r="A100" s="39"/>
      <c r="B100" s="40"/>
      <c r="C100" s="198" t="s">
        <v>249</v>
      </c>
      <c r="D100" s="198" t="s">
        <v>201</v>
      </c>
      <c r="E100" s="199" t="s">
        <v>2427</v>
      </c>
      <c r="F100" s="200" t="s">
        <v>2428</v>
      </c>
      <c r="G100" s="201" t="s">
        <v>204</v>
      </c>
      <c r="H100" s="202">
        <v>1</v>
      </c>
      <c r="I100" s="203"/>
      <c r="J100" s="204">
        <f>ROUND(I100*H100,2)</f>
        <v>0</v>
      </c>
      <c r="K100" s="200" t="s">
        <v>212</v>
      </c>
      <c r="L100" s="205"/>
      <c r="M100" s="206" t="s">
        <v>32</v>
      </c>
      <c r="N100" s="207" t="s">
        <v>47</v>
      </c>
      <c r="O100" s="85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0" t="s">
        <v>213</v>
      </c>
      <c r="AT100" s="210" t="s">
        <v>201</v>
      </c>
      <c r="AU100" s="210" t="s">
        <v>83</v>
      </c>
      <c r="AY100" s="17" t="s">
        <v>206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7" t="s">
        <v>83</v>
      </c>
      <c r="BK100" s="211">
        <f>ROUND(I100*H100,2)</f>
        <v>0</v>
      </c>
      <c r="BL100" s="17" t="s">
        <v>214</v>
      </c>
      <c r="BM100" s="210" t="s">
        <v>2714</v>
      </c>
    </row>
    <row r="101" s="2" customFormat="1" ht="24" customHeight="1">
      <c r="A101" s="39"/>
      <c r="B101" s="40"/>
      <c r="C101" s="198" t="s">
        <v>253</v>
      </c>
      <c r="D101" s="198" t="s">
        <v>201</v>
      </c>
      <c r="E101" s="199" t="s">
        <v>2433</v>
      </c>
      <c r="F101" s="200" t="s">
        <v>2434</v>
      </c>
      <c r="G101" s="201" t="s">
        <v>239</v>
      </c>
      <c r="H101" s="202">
        <v>50</v>
      </c>
      <c r="I101" s="203"/>
      <c r="J101" s="204">
        <f>ROUND(I101*H101,2)</f>
        <v>0</v>
      </c>
      <c r="K101" s="200" t="s">
        <v>212</v>
      </c>
      <c r="L101" s="205"/>
      <c r="M101" s="206" t="s">
        <v>32</v>
      </c>
      <c r="N101" s="207" t="s">
        <v>47</v>
      </c>
      <c r="O101" s="85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0" t="s">
        <v>213</v>
      </c>
      <c r="AT101" s="210" t="s">
        <v>201</v>
      </c>
      <c r="AU101" s="210" t="s">
        <v>83</v>
      </c>
      <c r="AY101" s="17" t="s">
        <v>206</v>
      </c>
      <c r="BE101" s="211">
        <f>IF(N101="základní",J101,0)</f>
        <v>0</v>
      </c>
      <c r="BF101" s="211">
        <f>IF(N101="snížená",J101,0)</f>
        <v>0</v>
      </c>
      <c r="BG101" s="211">
        <f>IF(N101="zákl. přenesená",J101,0)</f>
        <v>0</v>
      </c>
      <c r="BH101" s="211">
        <f>IF(N101="sníž. přenesená",J101,0)</f>
        <v>0</v>
      </c>
      <c r="BI101" s="211">
        <f>IF(N101="nulová",J101,0)</f>
        <v>0</v>
      </c>
      <c r="BJ101" s="17" t="s">
        <v>83</v>
      </c>
      <c r="BK101" s="211">
        <f>ROUND(I101*H101,2)</f>
        <v>0</v>
      </c>
      <c r="BL101" s="17" t="s">
        <v>214</v>
      </c>
      <c r="BM101" s="210" t="s">
        <v>2715</v>
      </c>
    </row>
    <row r="102" s="2" customFormat="1" ht="24" customHeight="1">
      <c r="A102" s="39"/>
      <c r="B102" s="40"/>
      <c r="C102" s="198" t="s">
        <v>257</v>
      </c>
      <c r="D102" s="198" t="s">
        <v>201</v>
      </c>
      <c r="E102" s="199" t="s">
        <v>615</v>
      </c>
      <c r="F102" s="200" t="s">
        <v>616</v>
      </c>
      <c r="G102" s="201" t="s">
        <v>204</v>
      </c>
      <c r="H102" s="202">
        <v>4</v>
      </c>
      <c r="I102" s="203"/>
      <c r="J102" s="204">
        <f>ROUND(I102*H102,2)</f>
        <v>0</v>
      </c>
      <c r="K102" s="200" t="s">
        <v>212</v>
      </c>
      <c r="L102" s="205"/>
      <c r="M102" s="206" t="s">
        <v>32</v>
      </c>
      <c r="N102" s="207" t="s">
        <v>47</v>
      </c>
      <c r="O102" s="85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0" t="s">
        <v>213</v>
      </c>
      <c r="AT102" s="210" t="s">
        <v>201</v>
      </c>
      <c r="AU102" s="210" t="s">
        <v>83</v>
      </c>
      <c r="AY102" s="17" t="s">
        <v>206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7" t="s">
        <v>83</v>
      </c>
      <c r="BK102" s="211">
        <f>ROUND(I102*H102,2)</f>
        <v>0</v>
      </c>
      <c r="BL102" s="17" t="s">
        <v>214</v>
      </c>
      <c r="BM102" s="210" t="s">
        <v>2716</v>
      </c>
    </row>
    <row r="103" s="2" customFormat="1" ht="24" customHeight="1">
      <c r="A103" s="39"/>
      <c r="B103" s="40"/>
      <c r="C103" s="198" t="s">
        <v>261</v>
      </c>
      <c r="D103" s="198" t="s">
        <v>201</v>
      </c>
      <c r="E103" s="199" t="s">
        <v>2437</v>
      </c>
      <c r="F103" s="200" t="s">
        <v>2438</v>
      </c>
      <c r="G103" s="201" t="s">
        <v>239</v>
      </c>
      <c r="H103" s="202">
        <v>100</v>
      </c>
      <c r="I103" s="203"/>
      <c r="J103" s="204">
        <f>ROUND(I103*H103,2)</f>
        <v>0</v>
      </c>
      <c r="K103" s="200" t="s">
        <v>212</v>
      </c>
      <c r="L103" s="205"/>
      <c r="M103" s="206" t="s">
        <v>32</v>
      </c>
      <c r="N103" s="207" t="s">
        <v>47</v>
      </c>
      <c r="O103" s="85"/>
      <c r="P103" s="208">
        <f>O103*H103</f>
        <v>0</v>
      </c>
      <c r="Q103" s="208">
        <v>0</v>
      </c>
      <c r="R103" s="208">
        <f>Q103*H103</f>
        <v>0</v>
      </c>
      <c r="S103" s="208">
        <v>0</v>
      </c>
      <c r="T103" s="209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0" t="s">
        <v>213</v>
      </c>
      <c r="AT103" s="210" t="s">
        <v>201</v>
      </c>
      <c r="AU103" s="210" t="s">
        <v>83</v>
      </c>
      <c r="AY103" s="17" t="s">
        <v>206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17" t="s">
        <v>83</v>
      </c>
      <c r="BK103" s="211">
        <f>ROUND(I103*H103,2)</f>
        <v>0</v>
      </c>
      <c r="BL103" s="17" t="s">
        <v>214</v>
      </c>
      <c r="BM103" s="210" t="s">
        <v>2717</v>
      </c>
    </row>
    <row r="104" s="2" customFormat="1" ht="24" customHeight="1">
      <c r="A104" s="39"/>
      <c r="B104" s="40"/>
      <c r="C104" s="198" t="s">
        <v>8</v>
      </c>
      <c r="D104" s="198" t="s">
        <v>201</v>
      </c>
      <c r="E104" s="199" t="s">
        <v>2440</v>
      </c>
      <c r="F104" s="200" t="s">
        <v>2441</v>
      </c>
      <c r="G104" s="201" t="s">
        <v>204</v>
      </c>
      <c r="H104" s="202">
        <v>50</v>
      </c>
      <c r="I104" s="203"/>
      <c r="J104" s="204">
        <f>ROUND(I104*H104,2)</f>
        <v>0</v>
      </c>
      <c r="K104" s="200" t="s">
        <v>212</v>
      </c>
      <c r="L104" s="205"/>
      <c r="M104" s="206" t="s">
        <v>32</v>
      </c>
      <c r="N104" s="207" t="s">
        <v>47</v>
      </c>
      <c r="O104" s="85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0" t="s">
        <v>213</v>
      </c>
      <c r="AT104" s="210" t="s">
        <v>201</v>
      </c>
      <c r="AU104" s="210" t="s">
        <v>83</v>
      </c>
      <c r="AY104" s="17" t="s">
        <v>206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7" t="s">
        <v>83</v>
      </c>
      <c r="BK104" s="211">
        <f>ROUND(I104*H104,2)</f>
        <v>0</v>
      </c>
      <c r="BL104" s="17" t="s">
        <v>214</v>
      </c>
      <c r="BM104" s="210" t="s">
        <v>2718</v>
      </c>
    </row>
    <row r="105" s="2" customFormat="1" ht="36" customHeight="1">
      <c r="A105" s="39"/>
      <c r="B105" s="40"/>
      <c r="C105" s="216" t="s">
        <v>268</v>
      </c>
      <c r="D105" s="216" t="s">
        <v>627</v>
      </c>
      <c r="E105" s="217" t="s">
        <v>2443</v>
      </c>
      <c r="F105" s="218" t="s">
        <v>2444</v>
      </c>
      <c r="G105" s="219" t="s">
        <v>239</v>
      </c>
      <c r="H105" s="220">
        <v>50</v>
      </c>
      <c r="I105" s="221"/>
      <c r="J105" s="222">
        <f>ROUND(I105*H105,2)</f>
        <v>0</v>
      </c>
      <c r="K105" s="218" t="s">
        <v>212</v>
      </c>
      <c r="L105" s="45"/>
      <c r="M105" s="223" t="s">
        <v>32</v>
      </c>
      <c r="N105" s="224" t="s">
        <v>47</v>
      </c>
      <c r="O105" s="85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0" t="s">
        <v>220</v>
      </c>
      <c r="AT105" s="210" t="s">
        <v>627</v>
      </c>
      <c r="AU105" s="210" t="s">
        <v>83</v>
      </c>
      <c r="AY105" s="17" t="s">
        <v>206</v>
      </c>
      <c r="BE105" s="211">
        <f>IF(N105="základní",J105,0)</f>
        <v>0</v>
      </c>
      <c r="BF105" s="211">
        <f>IF(N105="snížená",J105,0)</f>
        <v>0</v>
      </c>
      <c r="BG105" s="211">
        <f>IF(N105="zákl. přenesená",J105,0)</f>
        <v>0</v>
      </c>
      <c r="BH105" s="211">
        <f>IF(N105="sníž. přenesená",J105,0)</f>
        <v>0</v>
      </c>
      <c r="BI105" s="211">
        <f>IF(N105="nulová",J105,0)</f>
        <v>0</v>
      </c>
      <c r="BJ105" s="17" t="s">
        <v>83</v>
      </c>
      <c r="BK105" s="211">
        <f>ROUND(I105*H105,2)</f>
        <v>0</v>
      </c>
      <c r="BL105" s="17" t="s">
        <v>220</v>
      </c>
      <c r="BM105" s="210" t="s">
        <v>2719</v>
      </c>
    </row>
    <row r="106" s="2" customFormat="1" ht="24" customHeight="1">
      <c r="A106" s="39"/>
      <c r="B106" s="40"/>
      <c r="C106" s="216" t="s">
        <v>272</v>
      </c>
      <c r="D106" s="216" t="s">
        <v>627</v>
      </c>
      <c r="E106" s="217" t="s">
        <v>744</v>
      </c>
      <c r="F106" s="218" t="s">
        <v>745</v>
      </c>
      <c r="G106" s="219" t="s">
        <v>204</v>
      </c>
      <c r="H106" s="220">
        <v>4</v>
      </c>
      <c r="I106" s="221"/>
      <c r="J106" s="222">
        <f>ROUND(I106*H106,2)</f>
        <v>0</v>
      </c>
      <c r="K106" s="218" t="s">
        <v>212</v>
      </c>
      <c r="L106" s="45"/>
      <c r="M106" s="223" t="s">
        <v>32</v>
      </c>
      <c r="N106" s="224" t="s">
        <v>47</v>
      </c>
      <c r="O106" s="85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0" t="s">
        <v>220</v>
      </c>
      <c r="AT106" s="210" t="s">
        <v>627</v>
      </c>
      <c r="AU106" s="210" t="s">
        <v>83</v>
      </c>
      <c r="AY106" s="17" t="s">
        <v>206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7" t="s">
        <v>83</v>
      </c>
      <c r="BK106" s="211">
        <f>ROUND(I106*H106,2)</f>
        <v>0</v>
      </c>
      <c r="BL106" s="17" t="s">
        <v>220</v>
      </c>
      <c r="BM106" s="210" t="s">
        <v>2720</v>
      </c>
    </row>
    <row r="107" s="2" customFormat="1" ht="24" customHeight="1">
      <c r="A107" s="39"/>
      <c r="B107" s="40"/>
      <c r="C107" s="216" t="s">
        <v>276</v>
      </c>
      <c r="D107" s="216" t="s">
        <v>627</v>
      </c>
      <c r="E107" s="217" t="s">
        <v>656</v>
      </c>
      <c r="F107" s="218" t="s">
        <v>657</v>
      </c>
      <c r="G107" s="219" t="s">
        <v>239</v>
      </c>
      <c r="H107" s="220">
        <v>10</v>
      </c>
      <c r="I107" s="221"/>
      <c r="J107" s="222">
        <f>ROUND(I107*H107,2)</f>
        <v>0</v>
      </c>
      <c r="K107" s="218" t="s">
        <v>212</v>
      </c>
      <c r="L107" s="45"/>
      <c r="M107" s="223" t="s">
        <v>32</v>
      </c>
      <c r="N107" s="224" t="s">
        <v>47</v>
      </c>
      <c r="O107" s="85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0" t="s">
        <v>220</v>
      </c>
      <c r="AT107" s="210" t="s">
        <v>627</v>
      </c>
      <c r="AU107" s="210" t="s">
        <v>83</v>
      </c>
      <c r="AY107" s="17" t="s">
        <v>206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7" t="s">
        <v>83</v>
      </c>
      <c r="BK107" s="211">
        <f>ROUND(I107*H107,2)</f>
        <v>0</v>
      </c>
      <c r="BL107" s="17" t="s">
        <v>220</v>
      </c>
      <c r="BM107" s="210" t="s">
        <v>2721</v>
      </c>
    </row>
    <row r="108" s="2" customFormat="1" ht="24" customHeight="1">
      <c r="A108" s="39"/>
      <c r="B108" s="40"/>
      <c r="C108" s="216" t="s">
        <v>280</v>
      </c>
      <c r="D108" s="216" t="s">
        <v>627</v>
      </c>
      <c r="E108" s="217" t="s">
        <v>660</v>
      </c>
      <c r="F108" s="218" t="s">
        <v>661</v>
      </c>
      <c r="G108" s="219" t="s">
        <v>239</v>
      </c>
      <c r="H108" s="220">
        <v>145</v>
      </c>
      <c r="I108" s="221"/>
      <c r="J108" s="222">
        <f>ROUND(I108*H108,2)</f>
        <v>0</v>
      </c>
      <c r="K108" s="218" t="s">
        <v>212</v>
      </c>
      <c r="L108" s="45"/>
      <c r="M108" s="223" t="s">
        <v>32</v>
      </c>
      <c r="N108" s="224" t="s">
        <v>47</v>
      </c>
      <c r="O108" s="85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0" t="s">
        <v>220</v>
      </c>
      <c r="AT108" s="210" t="s">
        <v>627</v>
      </c>
      <c r="AU108" s="210" t="s">
        <v>83</v>
      </c>
      <c r="AY108" s="17" t="s">
        <v>206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7" t="s">
        <v>83</v>
      </c>
      <c r="BK108" s="211">
        <f>ROUND(I108*H108,2)</f>
        <v>0</v>
      </c>
      <c r="BL108" s="17" t="s">
        <v>220</v>
      </c>
      <c r="BM108" s="210" t="s">
        <v>2722</v>
      </c>
    </row>
    <row r="109" s="2" customFormat="1" ht="36" customHeight="1">
      <c r="A109" s="39"/>
      <c r="B109" s="40"/>
      <c r="C109" s="216" t="s">
        <v>284</v>
      </c>
      <c r="D109" s="216" t="s">
        <v>627</v>
      </c>
      <c r="E109" s="217" t="s">
        <v>2449</v>
      </c>
      <c r="F109" s="218" t="s">
        <v>2450</v>
      </c>
      <c r="G109" s="219" t="s">
        <v>204</v>
      </c>
      <c r="H109" s="220">
        <v>2</v>
      </c>
      <c r="I109" s="221"/>
      <c r="J109" s="222">
        <f>ROUND(I109*H109,2)</f>
        <v>0</v>
      </c>
      <c r="K109" s="218" t="s">
        <v>212</v>
      </c>
      <c r="L109" s="45"/>
      <c r="M109" s="223" t="s">
        <v>32</v>
      </c>
      <c r="N109" s="224" t="s">
        <v>47</v>
      </c>
      <c r="O109" s="85"/>
      <c r="P109" s="208">
        <f>O109*H109</f>
        <v>0</v>
      </c>
      <c r="Q109" s="208">
        <v>0</v>
      </c>
      <c r="R109" s="208">
        <f>Q109*H109</f>
        <v>0</v>
      </c>
      <c r="S109" s="208">
        <v>0</v>
      </c>
      <c r="T109" s="20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0" t="s">
        <v>220</v>
      </c>
      <c r="AT109" s="210" t="s">
        <v>627</v>
      </c>
      <c r="AU109" s="210" t="s">
        <v>83</v>
      </c>
      <c r="AY109" s="17" t="s">
        <v>206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7" t="s">
        <v>83</v>
      </c>
      <c r="BK109" s="211">
        <f>ROUND(I109*H109,2)</f>
        <v>0</v>
      </c>
      <c r="BL109" s="17" t="s">
        <v>220</v>
      </c>
      <c r="BM109" s="210" t="s">
        <v>2723</v>
      </c>
    </row>
    <row r="110" s="2" customFormat="1" ht="36" customHeight="1">
      <c r="A110" s="39"/>
      <c r="B110" s="40"/>
      <c r="C110" s="216" t="s">
        <v>7</v>
      </c>
      <c r="D110" s="216" t="s">
        <v>627</v>
      </c>
      <c r="E110" s="217" t="s">
        <v>2452</v>
      </c>
      <c r="F110" s="218" t="s">
        <v>2453</v>
      </c>
      <c r="G110" s="219" t="s">
        <v>204</v>
      </c>
      <c r="H110" s="220">
        <v>6</v>
      </c>
      <c r="I110" s="221"/>
      <c r="J110" s="222">
        <f>ROUND(I110*H110,2)</f>
        <v>0</v>
      </c>
      <c r="K110" s="218" t="s">
        <v>212</v>
      </c>
      <c r="L110" s="45"/>
      <c r="M110" s="223" t="s">
        <v>32</v>
      </c>
      <c r="N110" s="224" t="s">
        <v>47</v>
      </c>
      <c r="O110" s="85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0" t="s">
        <v>220</v>
      </c>
      <c r="AT110" s="210" t="s">
        <v>627</v>
      </c>
      <c r="AU110" s="210" t="s">
        <v>83</v>
      </c>
      <c r="AY110" s="17" t="s">
        <v>206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7" t="s">
        <v>83</v>
      </c>
      <c r="BK110" s="211">
        <f>ROUND(I110*H110,2)</f>
        <v>0</v>
      </c>
      <c r="BL110" s="17" t="s">
        <v>220</v>
      </c>
      <c r="BM110" s="210" t="s">
        <v>2724</v>
      </c>
    </row>
    <row r="111" s="2" customFormat="1" ht="24" customHeight="1">
      <c r="A111" s="39"/>
      <c r="B111" s="40"/>
      <c r="C111" s="216" t="s">
        <v>291</v>
      </c>
      <c r="D111" s="216" t="s">
        <v>627</v>
      </c>
      <c r="E111" s="217" t="s">
        <v>2458</v>
      </c>
      <c r="F111" s="218" t="s">
        <v>2459</v>
      </c>
      <c r="G111" s="219" t="s">
        <v>239</v>
      </c>
      <c r="H111" s="220">
        <v>34</v>
      </c>
      <c r="I111" s="221"/>
      <c r="J111" s="222">
        <f>ROUND(I111*H111,2)</f>
        <v>0</v>
      </c>
      <c r="K111" s="218" t="s">
        <v>212</v>
      </c>
      <c r="L111" s="45"/>
      <c r="M111" s="223" t="s">
        <v>32</v>
      </c>
      <c r="N111" s="224" t="s">
        <v>47</v>
      </c>
      <c r="O111" s="85"/>
      <c r="P111" s="208">
        <f>O111*H111</f>
        <v>0</v>
      </c>
      <c r="Q111" s="208">
        <v>0</v>
      </c>
      <c r="R111" s="208">
        <f>Q111*H111</f>
        <v>0</v>
      </c>
      <c r="S111" s="208">
        <v>0</v>
      </c>
      <c r="T111" s="20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0" t="s">
        <v>268</v>
      </c>
      <c r="AT111" s="210" t="s">
        <v>627</v>
      </c>
      <c r="AU111" s="210" t="s">
        <v>83</v>
      </c>
      <c r="AY111" s="17" t="s">
        <v>206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7" t="s">
        <v>83</v>
      </c>
      <c r="BK111" s="211">
        <f>ROUND(I111*H111,2)</f>
        <v>0</v>
      </c>
      <c r="BL111" s="17" t="s">
        <v>268</v>
      </c>
      <c r="BM111" s="210" t="s">
        <v>2725</v>
      </c>
    </row>
    <row r="112" s="2" customFormat="1" ht="24" customHeight="1">
      <c r="A112" s="39"/>
      <c r="B112" s="40"/>
      <c r="C112" s="216" t="s">
        <v>295</v>
      </c>
      <c r="D112" s="216" t="s">
        <v>627</v>
      </c>
      <c r="E112" s="217" t="s">
        <v>2547</v>
      </c>
      <c r="F112" s="218" t="s">
        <v>2548</v>
      </c>
      <c r="G112" s="219" t="s">
        <v>204</v>
      </c>
      <c r="H112" s="220">
        <v>1</v>
      </c>
      <c r="I112" s="221"/>
      <c r="J112" s="222">
        <f>ROUND(I112*H112,2)</f>
        <v>0</v>
      </c>
      <c r="K112" s="218" t="s">
        <v>212</v>
      </c>
      <c r="L112" s="45"/>
      <c r="M112" s="223" t="s">
        <v>32</v>
      </c>
      <c r="N112" s="224" t="s">
        <v>47</v>
      </c>
      <c r="O112" s="85"/>
      <c r="P112" s="208">
        <f>O112*H112</f>
        <v>0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0" t="s">
        <v>220</v>
      </c>
      <c r="AT112" s="210" t="s">
        <v>627</v>
      </c>
      <c r="AU112" s="210" t="s">
        <v>83</v>
      </c>
      <c r="AY112" s="17" t="s">
        <v>206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7" t="s">
        <v>83</v>
      </c>
      <c r="BK112" s="211">
        <f>ROUND(I112*H112,2)</f>
        <v>0</v>
      </c>
      <c r="BL112" s="17" t="s">
        <v>220</v>
      </c>
      <c r="BM112" s="210" t="s">
        <v>2726</v>
      </c>
    </row>
    <row r="113" s="2" customFormat="1" ht="24" customHeight="1">
      <c r="A113" s="39"/>
      <c r="B113" s="40"/>
      <c r="C113" s="216" t="s">
        <v>299</v>
      </c>
      <c r="D113" s="216" t="s">
        <v>627</v>
      </c>
      <c r="E113" s="217" t="s">
        <v>2554</v>
      </c>
      <c r="F113" s="218" t="s">
        <v>2555</v>
      </c>
      <c r="G113" s="219" t="s">
        <v>204</v>
      </c>
      <c r="H113" s="220">
        <v>1</v>
      </c>
      <c r="I113" s="221"/>
      <c r="J113" s="222">
        <f>ROUND(I113*H113,2)</f>
        <v>0</v>
      </c>
      <c r="K113" s="218" t="s">
        <v>212</v>
      </c>
      <c r="L113" s="45"/>
      <c r="M113" s="223" t="s">
        <v>32</v>
      </c>
      <c r="N113" s="224" t="s">
        <v>47</v>
      </c>
      <c r="O113" s="85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0" t="s">
        <v>83</v>
      </c>
      <c r="AT113" s="210" t="s">
        <v>627</v>
      </c>
      <c r="AU113" s="210" t="s">
        <v>83</v>
      </c>
      <c r="AY113" s="17" t="s">
        <v>206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7" t="s">
        <v>83</v>
      </c>
      <c r="BK113" s="211">
        <f>ROUND(I113*H113,2)</f>
        <v>0</v>
      </c>
      <c r="BL113" s="17" t="s">
        <v>83</v>
      </c>
      <c r="BM113" s="210" t="s">
        <v>2727</v>
      </c>
    </row>
    <row r="114" s="2" customFormat="1" ht="24" customHeight="1">
      <c r="A114" s="39"/>
      <c r="B114" s="40"/>
      <c r="C114" s="216" t="s">
        <v>303</v>
      </c>
      <c r="D114" s="216" t="s">
        <v>627</v>
      </c>
      <c r="E114" s="217" t="s">
        <v>668</v>
      </c>
      <c r="F114" s="218" t="s">
        <v>669</v>
      </c>
      <c r="G114" s="219" t="s">
        <v>204</v>
      </c>
      <c r="H114" s="220">
        <v>1</v>
      </c>
      <c r="I114" s="221"/>
      <c r="J114" s="222">
        <f>ROUND(I114*H114,2)</f>
        <v>0</v>
      </c>
      <c r="K114" s="218" t="s">
        <v>212</v>
      </c>
      <c r="L114" s="45"/>
      <c r="M114" s="223" t="s">
        <v>32</v>
      </c>
      <c r="N114" s="224" t="s">
        <v>47</v>
      </c>
      <c r="O114" s="85"/>
      <c r="P114" s="208">
        <f>O114*H114</f>
        <v>0</v>
      </c>
      <c r="Q114" s="208">
        <v>0</v>
      </c>
      <c r="R114" s="208">
        <f>Q114*H114</f>
        <v>0</v>
      </c>
      <c r="S114" s="208">
        <v>0</v>
      </c>
      <c r="T114" s="20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0" t="s">
        <v>220</v>
      </c>
      <c r="AT114" s="210" t="s">
        <v>627</v>
      </c>
      <c r="AU114" s="210" t="s">
        <v>83</v>
      </c>
      <c r="AY114" s="17" t="s">
        <v>206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7" t="s">
        <v>83</v>
      </c>
      <c r="BK114" s="211">
        <f>ROUND(I114*H114,2)</f>
        <v>0</v>
      </c>
      <c r="BL114" s="17" t="s">
        <v>220</v>
      </c>
      <c r="BM114" s="210" t="s">
        <v>2728</v>
      </c>
    </row>
    <row r="115" s="2" customFormat="1" ht="24" customHeight="1">
      <c r="A115" s="39"/>
      <c r="B115" s="40"/>
      <c r="C115" s="216" t="s">
        <v>307</v>
      </c>
      <c r="D115" s="216" t="s">
        <v>627</v>
      </c>
      <c r="E115" s="217" t="s">
        <v>2462</v>
      </c>
      <c r="F115" s="218" t="s">
        <v>2463</v>
      </c>
      <c r="G115" s="219" t="s">
        <v>204</v>
      </c>
      <c r="H115" s="220">
        <v>1</v>
      </c>
      <c r="I115" s="221"/>
      <c r="J115" s="222">
        <f>ROUND(I115*H115,2)</f>
        <v>0</v>
      </c>
      <c r="K115" s="218" t="s">
        <v>212</v>
      </c>
      <c r="L115" s="45"/>
      <c r="M115" s="223" t="s">
        <v>32</v>
      </c>
      <c r="N115" s="224" t="s">
        <v>47</v>
      </c>
      <c r="O115" s="85"/>
      <c r="P115" s="208">
        <f>O115*H115</f>
        <v>0</v>
      </c>
      <c r="Q115" s="208">
        <v>0</v>
      </c>
      <c r="R115" s="208">
        <f>Q115*H115</f>
        <v>0</v>
      </c>
      <c r="S115" s="208">
        <v>0</v>
      </c>
      <c r="T115" s="20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0" t="s">
        <v>220</v>
      </c>
      <c r="AT115" s="210" t="s">
        <v>627</v>
      </c>
      <c r="AU115" s="210" t="s">
        <v>83</v>
      </c>
      <c r="AY115" s="17" t="s">
        <v>206</v>
      </c>
      <c r="BE115" s="211">
        <f>IF(N115="základní",J115,0)</f>
        <v>0</v>
      </c>
      <c r="BF115" s="211">
        <f>IF(N115="snížená",J115,0)</f>
        <v>0</v>
      </c>
      <c r="BG115" s="211">
        <f>IF(N115="zákl. přenesená",J115,0)</f>
        <v>0</v>
      </c>
      <c r="BH115" s="211">
        <f>IF(N115="sníž. přenesená",J115,0)</f>
        <v>0</v>
      </c>
      <c r="BI115" s="211">
        <f>IF(N115="nulová",J115,0)</f>
        <v>0</v>
      </c>
      <c r="BJ115" s="17" t="s">
        <v>83</v>
      </c>
      <c r="BK115" s="211">
        <f>ROUND(I115*H115,2)</f>
        <v>0</v>
      </c>
      <c r="BL115" s="17" t="s">
        <v>220</v>
      </c>
      <c r="BM115" s="210" t="s">
        <v>2729</v>
      </c>
    </row>
    <row r="116" s="2" customFormat="1" ht="24" customHeight="1">
      <c r="A116" s="39"/>
      <c r="B116" s="40"/>
      <c r="C116" s="216" t="s">
        <v>311</v>
      </c>
      <c r="D116" s="216" t="s">
        <v>627</v>
      </c>
      <c r="E116" s="217" t="s">
        <v>2465</v>
      </c>
      <c r="F116" s="218" t="s">
        <v>2466</v>
      </c>
      <c r="G116" s="219" t="s">
        <v>204</v>
      </c>
      <c r="H116" s="220">
        <v>1</v>
      </c>
      <c r="I116" s="221"/>
      <c r="J116" s="222">
        <f>ROUND(I116*H116,2)</f>
        <v>0</v>
      </c>
      <c r="K116" s="218" t="s">
        <v>212</v>
      </c>
      <c r="L116" s="45"/>
      <c r="M116" s="223" t="s">
        <v>32</v>
      </c>
      <c r="N116" s="224" t="s">
        <v>47</v>
      </c>
      <c r="O116" s="85"/>
      <c r="P116" s="208">
        <f>O116*H116</f>
        <v>0</v>
      </c>
      <c r="Q116" s="208">
        <v>0</v>
      </c>
      <c r="R116" s="208">
        <f>Q116*H116</f>
        <v>0</v>
      </c>
      <c r="S116" s="208">
        <v>0</v>
      </c>
      <c r="T116" s="20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0" t="s">
        <v>220</v>
      </c>
      <c r="AT116" s="210" t="s">
        <v>627</v>
      </c>
      <c r="AU116" s="210" t="s">
        <v>83</v>
      </c>
      <c r="AY116" s="17" t="s">
        <v>206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17" t="s">
        <v>83</v>
      </c>
      <c r="BK116" s="211">
        <f>ROUND(I116*H116,2)</f>
        <v>0</v>
      </c>
      <c r="BL116" s="17" t="s">
        <v>220</v>
      </c>
      <c r="BM116" s="210" t="s">
        <v>2730</v>
      </c>
    </row>
    <row r="117" s="2" customFormat="1" ht="24" customHeight="1">
      <c r="A117" s="39"/>
      <c r="B117" s="40"/>
      <c r="C117" s="216" t="s">
        <v>315</v>
      </c>
      <c r="D117" s="216" t="s">
        <v>627</v>
      </c>
      <c r="E117" s="217" t="s">
        <v>2468</v>
      </c>
      <c r="F117" s="218" t="s">
        <v>2469</v>
      </c>
      <c r="G117" s="219" t="s">
        <v>204</v>
      </c>
      <c r="H117" s="220">
        <v>1</v>
      </c>
      <c r="I117" s="221"/>
      <c r="J117" s="222">
        <f>ROUND(I117*H117,2)</f>
        <v>0</v>
      </c>
      <c r="K117" s="218" t="s">
        <v>212</v>
      </c>
      <c r="L117" s="45"/>
      <c r="M117" s="223" t="s">
        <v>32</v>
      </c>
      <c r="N117" s="224" t="s">
        <v>47</v>
      </c>
      <c r="O117" s="85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0" t="s">
        <v>220</v>
      </c>
      <c r="AT117" s="210" t="s">
        <v>627</v>
      </c>
      <c r="AU117" s="210" t="s">
        <v>83</v>
      </c>
      <c r="AY117" s="17" t="s">
        <v>206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7" t="s">
        <v>83</v>
      </c>
      <c r="BK117" s="211">
        <f>ROUND(I117*H117,2)</f>
        <v>0</v>
      </c>
      <c r="BL117" s="17" t="s">
        <v>220</v>
      </c>
      <c r="BM117" s="210" t="s">
        <v>2731</v>
      </c>
    </row>
    <row r="118" s="2" customFormat="1" ht="24" customHeight="1">
      <c r="A118" s="39"/>
      <c r="B118" s="40"/>
      <c r="C118" s="216" t="s">
        <v>319</v>
      </c>
      <c r="D118" s="216" t="s">
        <v>627</v>
      </c>
      <c r="E118" s="217" t="s">
        <v>2471</v>
      </c>
      <c r="F118" s="218" t="s">
        <v>2472</v>
      </c>
      <c r="G118" s="219" t="s">
        <v>204</v>
      </c>
      <c r="H118" s="220">
        <v>4</v>
      </c>
      <c r="I118" s="221"/>
      <c r="J118" s="222">
        <f>ROUND(I118*H118,2)</f>
        <v>0</v>
      </c>
      <c r="K118" s="218" t="s">
        <v>212</v>
      </c>
      <c r="L118" s="45"/>
      <c r="M118" s="223" t="s">
        <v>32</v>
      </c>
      <c r="N118" s="224" t="s">
        <v>47</v>
      </c>
      <c r="O118" s="85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0" t="s">
        <v>220</v>
      </c>
      <c r="AT118" s="210" t="s">
        <v>627</v>
      </c>
      <c r="AU118" s="210" t="s">
        <v>83</v>
      </c>
      <c r="AY118" s="17" t="s">
        <v>206</v>
      </c>
      <c r="BE118" s="211">
        <f>IF(N118="základní",J118,0)</f>
        <v>0</v>
      </c>
      <c r="BF118" s="211">
        <f>IF(N118="snížená",J118,0)</f>
        <v>0</v>
      </c>
      <c r="BG118" s="211">
        <f>IF(N118="zákl. přenesená",J118,0)</f>
        <v>0</v>
      </c>
      <c r="BH118" s="211">
        <f>IF(N118="sníž. přenesená",J118,0)</f>
        <v>0</v>
      </c>
      <c r="BI118" s="211">
        <f>IF(N118="nulová",J118,0)</f>
        <v>0</v>
      </c>
      <c r="BJ118" s="17" t="s">
        <v>83</v>
      </c>
      <c r="BK118" s="211">
        <f>ROUND(I118*H118,2)</f>
        <v>0</v>
      </c>
      <c r="BL118" s="17" t="s">
        <v>220</v>
      </c>
      <c r="BM118" s="210" t="s">
        <v>2732</v>
      </c>
    </row>
    <row r="119" s="2" customFormat="1" ht="48" customHeight="1">
      <c r="A119" s="39"/>
      <c r="B119" s="40"/>
      <c r="C119" s="216" t="s">
        <v>324</v>
      </c>
      <c r="D119" s="216" t="s">
        <v>627</v>
      </c>
      <c r="E119" s="217" t="s">
        <v>2474</v>
      </c>
      <c r="F119" s="218" t="s">
        <v>2475</v>
      </c>
      <c r="G119" s="219" t="s">
        <v>204</v>
      </c>
      <c r="H119" s="220">
        <v>1</v>
      </c>
      <c r="I119" s="221"/>
      <c r="J119" s="222">
        <f>ROUND(I119*H119,2)</f>
        <v>0</v>
      </c>
      <c r="K119" s="218" t="s">
        <v>212</v>
      </c>
      <c r="L119" s="45"/>
      <c r="M119" s="223" t="s">
        <v>32</v>
      </c>
      <c r="N119" s="224" t="s">
        <v>47</v>
      </c>
      <c r="O119" s="85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0" t="s">
        <v>682</v>
      </c>
      <c r="AT119" s="210" t="s">
        <v>627</v>
      </c>
      <c r="AU119" s="210" t="s">
        <v>83</v>
      </c>
      <c r="AY119" s="17" t="s">
        <v>206</v>
      </c>
      <c r="BE119" s="211">
        <f>IF(N119="základní",J119,0)</f>
        <v>0</v>
      </c>
      <c r="BF119" s="211">
        <f>IF(N119="snížená",J119,0)</f>
        <v>0</v>
      </c>
      <c r="BG119" s="211">
        <f>IF(N119="zákl. přenesená",J119,0)</f>
        <v>0</v>
      </c>
      <c r="BH119" s="211">
        <f>IF(N119="sníž. přenesená",J119,0)</f>
        <v>0</v>
      </c>
      <c r="BI119" s="211">
        <f>IF(N119="nulová",J119,0)</f>
        <v>0</v>
      </c>
      <c r="BJ119" s="17" t="s">
        <v>83</v>
      </c>
      <c r="BK119" s="211">
        <f>ROUND(I119*H119,2)</f>
        <v>0</v>
      </c>
      <c r="BL119" s="17" t="s">
        <v>682</v>
      </c>
      <c r="BM119" s="210" t="s">
        <v>2733</v>
      </c>
    </row>
    <row r="120" s="2" customFormat="1" ht="24" customHeight="1">
      <c r="A120" s="39"/>
      <c r="B120" s="40"/>
      <c r="C120" s="216" t="s">
        <v>328</v>
      </c>
      <c r="D120" s="216" t="s">
        <v>627</v>
      </c>
      <c r="E120" s="217" t="s">
        <v>2477</v>
      </c>
      <c r="F120" s="218" t="s">
        <v>2478</v>
      </c>
      <c r="G120" s="219" t="s">
        <v>204</v>
      </c>
      <c r="H120" s="220">
        <v>1</v>
      </c>
      <c r="I120" s="221"/>
      <c r="J120" s="222">
        <f>ROUND(I120*H120,2)</f>
        <v>0</v>
      </c>
      <c r="K120" s="218" t="s">
        <v>212</v>
      </c>
      <c r="L120" s="45"/>
      <c r="M120" s="223" t="s">
        <v>32</v>
      </c>
      <c r="N120" s="224" t="s">
        <v>47</v>
      </c>
      <c r="O120" s="85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0" t="s">
        <v>682</v>
      </c>
      <c r="AT120" s="210" t="s">
        <v>627</v>
      </c>
      <c r="AU120" s="210" t="s">
        <v>83</v>
      </c>
      <c r="AY120" s="17" t="s">
        <v>206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7" t="s">
        <v>83</v>
      </c>
      <c r="BK120" s="211">
        <f>ROUND(I120*H120,2)</f>
        <v>0</v>
      </c>
      <c r="BL120" s="17" t="s">
        <v>682</v>
      </c>
      <c r="BM120" s="210" t="s">
        <v>2734</v>
      </c>
    </row>
    <row r="121" s="2" customFormat="1" ht="24" customHeight="1">
      <c r="A121" s="39"/>
      <c r="B121" s="40"/>
      <c r="C121" s="216" t="s">
        <v>333</v>
      </c>
      <c r="D121" s="216" t="s">
        <v>627</v>
      </c>
      <c r="E121" s="217" t="s">
        <v>2480</v>
      </c>
      <c r="F121" s="218" t="s">
        <v>2481</v>
      </c>
      <c r="G121" s="219" t="s">
        <v>1133</v>
      </c>
      <c r="H121" s="220">
        <v>16</v>
      </c>
      <c r="I121" s="221"/>
      <c r="J121" s="222">
        <f>ROUND(I121*H121,2)</f>
        <v>0</v>
      </c>
      <c r="K121" s="218" t="s">
        <v>212</v>
      </c>
      <c r="L121" s="45"/>
      <c r="M121" s="223" t="s">
        <v>32</v>
      </c>
      <c r="N121" s="224" t="s">
        <v>47</v>
      </c>
      <c r="O121" s="85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0" t="s">
        <v>682</v>
      </c>
      <c r="AT121" s="210" t="s">
        <v>627</v>
      </c>
      <c r="AU121" s="210" t="s">
        <v>83</v>
      </c>
      <c r="AY121" s="17" t="s">
        <v>206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17" t="s">
        <v>83</v>
      </c>
      <c r="BK121" s="211">
        <f>ROUND(I121*H121,2)</f>
        <v>0</v>
      </c>
      <c r="BL121" s="17" t="s">
        <v>682</v>
      </c>
      <c r="BM121" s="210" t="s">
        <v>2735</v>
      </c>
    </row>
    <row r="122" s="2" customFormat="1" ht="24" customHeight="1">
      <c r="A122" s="39"/>
      <c r="B122" s="40"/>
      <c r="C122" s="216" t="s">
        <v>337</v>
      </c>
      <c r="D122" s="216" t="s">
        <v>627</v>
      </c>
      <c r="E122" s="217" t="s">
        <v>2483</v>
      </c>
      <c r="F122" s="218" t="s">
        <v>2484</v>
      </c>
      <c r="G122" s="219" t="s">
        <v>1133</v>
      </c>
      <c r="H122" s="220">
        <v>8</v>
      </c>
      <c r="I122" s="221"/>
      <c r="J122" s="222">
        <f>ROUND(I122*H122,2)</f>
        <v>0</v>
      </c>
      <c r="K122" s="218" t="s">
        <v>212</v>
      </c>
      <c r="L122" s="45"/>
      <c r="M122" s="223" t="s">
        <v>32</v>
      </c>
      <c r="N122" s="224" t="s">
        <v>47</v>
      </c>
      <c r="O122" s="85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0" t="s">
        <v>682</v>
      </c>
      <c r="AT122" s="210" t="s">
        <v>627</v>
      </c>
      <c r="AU122" s="210" t="s">
        <v>83</v>
      </c>
      <c r="AY122" s="17" t="s">
        <v>206</v>
      </c>
      <c r="BE122" s="211">
        <f>IF(N122="základní",J122,0)</f>
        <v>0</v>
      </c>
      <c r="BF122" s="211">
        <f>IF(N122="snížená",J122,0)</f>
        <v>0</v>
      </c>
      <c r="BG122" s="211">
        <f>IF(N122="zákl. přenesená",J122,0)</f>
        <v>0</v>
      </c>
      <c r="BH122" s="211">
        <f>IF(N122="sníž. přenesená",J122,0)</f>
        <v>0</v>
      </c>
      <c r="BI122" s="211">
        <f>IF(N122="nulová",J122,0)</f>
        <v>0</v>
      </c>
      <c r="BJ122" s="17" t="s">
        <v>83</v>
      </c>
      <c r="BK122" s="211">
        <f>ROUND(I122*H122,2)</f>
        <v>0</v>
      </c>
      <c r="BL122" s="17" t="s">
        <v>682</v>
      </c>
      <c r="BM122" s="210" t="s">
        <v>2736</v>
      </c>
    </row>
    <row r="123" s="2" customFormat="1" ht="24" customHeight="1">
      <c r="A123" s="39"/>
      <c r="B123" s="40"/>
      <c r="C123" s="216" t="s">
        <v>341</v>
      </c>
      <c r="D123" s="216" t="s">
        <v>627</v>
      </c>
      <c r="E123" s="217" t="s">
        <v>2486</v>
      </c>
      <c r="F123" s="218" t="s">
        <v>2487</v>
      </c>
      <c r="G123" s="219" t="s">
        <v>204</v>
      </c>
      <c r="H123" s="220">
        <v>1</v>
      </c>
      <c r="I123" s="221"/>
      <c r="J123" s="222">
        <f>ROUND(I123*H123,2)</f>
        <v>0</v>
      </c>
      <c r="K123" s="218" t="s">
        <v>212</v>
      </c>
      <c r="L123" s="45"/>
      <c r="M123" s="225" t="s">
        <v>32</v>
      </c>
      <c r="N123" s="226" t="s">
        <v>47</v>
      </c>
      <c r="O123" s="227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0" t="s">
        <v>220</v>
      </c>
      <c r="AT123" s="210" t="s">
        <v>627</v>
      </c>
      <c r="AU123" s="210" t="s">
        <v>83</v>
      </c>
      <c r="AY123" s="17" t="s">
        <v>206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7" t="s">
        <v>83</v>
      </c>
      <c r="BK123" s="211">
        <f>ROUND(I123*H123,2)</f>
        <v>0</v>
      </c>
      <c r="BL123" s="17" t="s">
        <v>220</v>
      </c>
      <c r="BM123" s="210" t="s">
        <v>2737</v>
      </c>
    </row>
    <row r="124" s="2" customFormat="1" ht="6.96" customHeight="1">
      <c r="A124" s="39"/>
      <c r="B124" s="60"/>
      <c r="C124" s="61"/>
      <c r="D124" s="61"/>
      <c r="E124" s="61"/>
      <c r="F124" s="61"/>
      <c r="G124" s="61"/>
      <c r="H124" s="61"/>
      <c r="I124" s="176"/>
      <c r="J124" s="61"/>
      <c r="K124" s="61"/>
      <c r="L124" s="45"/>
      <c r="M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</sheetData>
  <sheetProtection sheet="1" autoFilter="0" formatColumns="0" formatRows="0" objects="1" scenarios="1" spinCount="100000" saltValue="v9sI+vnnO7aBmXA7D4e6bESHLs+FsZU7PgSxvP3NGPQQ8zuCMgSHpyDZtm/4n1rQeovrS+XQSg0WAsiQ+vtz3A==" hashValue="c/BNyPfLZUh8rPC+rEDrfD9CP0azOFdN7AhIIiU2GNiGFQhAtoCYxPrVoAOP01+MpncQqF77VSsXwnSveXX+Mw==" algorithmName="SHA-512" password="CC35"/>
  <autoFilter ref="C85:K12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85</v>
      </c>
    </row>
    <row r="4" s="1" customFormat="1" ht="24.96" customHeight="1">
      <c r="B4" s="20"/>
      <c r="D4" s="143" t="s">
        <v>179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Oprava PZS v úseku Hněvčeves – Butoves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180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2397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182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2738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23</v>
      </c>
      <c r="G14" s="39"/>
      <c r="H14" s="39"/>
      <c r="I14" s="150" t="s">
        <v>24</v>
      </c>
      <c r="J14" s="151" t="str">
        <f>'Rekapitulace stavby'!AN8</f>
        <v>7. 10. 2019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tr">
        <f>IF('Rekapitulace stavby'!AN10="","",'Rekapitulace stavby'!AN10)</f>
        <v/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50" t="s">
        <v>34</v>
      </c>
      <c r="J17" s="134" t="str">
        <f>IF('Rekapitulace stavby'!AN11="","",'Rekapitulace stavby'!AN11)</f>
        <v/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35</v>
      </c>
      <c r="E19" s="39"/>
      <c r="F19" s="39"/>
      <c r="G19" s="39"/>
      <c r="H19" s="39"/>
      <c r="I19" s="150" t="s">
        <v>31</v>
      </c>
      <c r="J19" s="33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stavby'!E14</f>
        <v>Vyplň údaj</v>
      </c>
      <c r="F20" s="134"/>
      <c r="G20" s="134"/>
      <c r="H20" s="134"/>
      <c r="I20" s="150" t="s">
        <v>34</v>
      </c>
      <c r="J20" s="33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37</v>
      </c>
      <c r="E22" s="39"/>
      <c r="F22" s="39"/>
      <c r="G22" s="39"/>
      <c r="H22" s="39"/>
      <c r="I22" s="150" t="s">
        <v>31</v>
      </c>
      <c r="J22" s="134" t="str">
        <f>IF('Rekapitulace stavby'!AN16="","",'Rekapitulace stavby'!AN16)</f>
        <v/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50" t="s">
        <v>34</v>
      </c>
      <c r="J23" s="134" t="str">
        <f>IF('Rekapitulace stavby'!AN17="","",'Rekapitulace stavby'!AN17)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39</v>
      </c>
      <c r="E25" s="39"/>
      <c r="F25" s="39"/>
      <c r="G25" s="39"/>
      <c r="H25" s="39"/>
      <c r="I25" s="150" t="s">
        <v>31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50" t="s">
        <v>34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40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6.5" customHeight="1">
      <c r="A29" s="152"/>
      <c r="B29" s="153"/>
      <c r="C29" s="152"/>
      <c r="D29" s="152"/>
      <c r="E29" s="154" t="s">
        <v>41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42</v>
      </c>
      <c r="E32" s="39"/>
      <c r="F32" s="39"/>
      <c r="G32" s="39"/>
      <c r="H32" s="39"/>
      <c r="I32" s="147"/>
      <c r="J32" s="160">
        <f>ROUND(J88,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44</v>
      </c>
      <c r="G34" s="39"/>
      <c r="H34" s="39"/>
      <c r="I34" s="162" t="s">
        <v>43</v>
      </c>
      <c r="J34" s="161" t="s">
        <v>45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46</v>
      </c>
      <c r="E35" s="145" t="s">
        <v>47</v>
      </c>
      <c r="F35" s="164">
        <f>ROUND((SUM(BE88:BE97)),  2)</f>
        <v>0</v>
      </c>
      <c r="G35" s="39"/>
      <c r="H35" s="39"/>
      <c r="I35" s="165">
        <v>0.20999999999999999</v>
      </c>
      <c r="J35" s="164">
        <f>ROUND(((SUM(BE88:BE97))*I35),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48</v>
      </c>
      <c r="F36" s="164">
        <f>ROUND((SUM(BF88:BF97)),  2)</f>
        <v>0</v>
      </c>
      <c r="G36" s="39"/>
      <c r="H36" s="39"/>
      <c r="I36" s="165">
        <v>0.14999999999999999</v>
      </c>
      <c r="J36" s="164">
        <f>ROUND(((SUM(BF88:BF97))*I36),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49</v>
      </c>
      <c r="F37" s="164">
        <f>ROUND((SUM(BG88:BG97)),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50</v>
      </c>
      <c r="F38" s="164">
        <f>ROUND((SUM(BH88:BH97)),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51</v>
      </c>
      <c r="F39" s="164">
        <f>ROUND((SUM(BI88:BI97)),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184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Oprava PZS v úseku Hněvčeves – Butoves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180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2397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182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SO05_05 - Napájení PZS km 7,814_zemní práce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PZS 18,810; 20,026; 0,741; 2,226; 4,018 a 7,814</v>
      </c>
      <c r="G56" s="41"/>
      <c r="H56" s="41"/>
      <c r="I56" s="150" t="s">
        <v>24</v>
      </c>
      <c r="J56" s="73" t="str">
        <f>IF(J14="","",J14)</f>
        <v>7. 10. 2019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37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35</v>
      </c>
      <c r="D59" s="41"/>
      <c r="E59" s="41"/>
      <c r="F59" s="27" t="str">
        <f>IF(E20="","",E20)</f>
        <v>Vyplň údaj</v>
      </c>
      <c r="G59" s="41"/>
      <c r="H59" s="41"/>
      <c r="I59" s="150" t="s">
        <v>39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185</v>
      </c>
      <c r="D61" s="182"/>
      <c r="E61" s="182"/>
      <c r="F61" s="182"/>
      <c r="G61" s="182"/>
      <c r="H61" s="182"/>
      <c r="I61" s="183"/>
      <c r="J61" s="184" t="s">
        <v>186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74</v>
      </c>
      <c r="D63" s="41"/>
      <c r="E63" s="41"/>
      <c r="F63" s="41"/>
      <c r="G63" s="41"/>
      <c r="H63" s="41"/>
      <c r="I63" s="147"/>
      <c r="J63" s="103">
        <f>J88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187</v>
      </c>
    </row>
    <row r="64" hidden="1" s="10" customFormat="1" ht="24.96" customHeight="1">
      <c r="A64" s="10"/>
      <c r="B64" s="230"/>
      <c r="C64" s="231"/>
      <c r="D64" s="232" t="s">
        <v>2490</v>
      </c>
      <c r="E64" s="233"/>
      <c r="F64" s="233"/>
      <c r="G64" s="233"/>
      <c r="H64" s="233"/>
      <c r="I64" s="234"/>
      <c r="J64" s="235">
        <f>J89</f>
        <v>0</v>
      </c>
      <c r="K64" s="231"/>
      <c r="L64" s="23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4" customFormat="1" ht="19.92" customHeight="1">
      <c r="A65" s="14"/>
      <c r="B65" s="276"/>
      <c r="C65" s="126"/>
      <c r="D65" s="277" t="s">
        <v>2491</v>
      </c>
      <c r="E65" s="278"/>
      <c r="F65" s="278"/>
      <c r="G65" s="278"/>
      <c r="H65" s="278"/>
      <c r="I65" s="279"/>
      <c r="J65" s="280">
        <f>J90</f>
        <v>0</v>
      </c>
      <c r="K65" s="126"/>
      <c r="L65" s="281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hidden="1" s="10" customFormat="1" ht="24.96" customHeight="1">
      <c r="A66" s="10"/>
      <c r="B66" s="230"/>
      <c r="C66" s="231"/>
      <c r="D66" s="232" t="s">
        <v>2399</v>
      </c>
      <c r="E66" s="233"/>
      <c r="F66" s="233"/>
      <c r="G66" s="233"/>
      <c r="H66" s="233"/>
      <c r="I66" s="234"/>
      <c r="J66" s="235">
        <f>J96</f>
        <v>0</v>
      </c>
      <c r="K66" s="231"/>
      <c r="L66" s="23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2" customFormat="1" ht="21.84" customHeight="1">
      <c r="A67" s="39"/>
      <c r="B67" s="40"/>
      <c r="C67" s="41"/>
      <c r="D67" s="41"/>
      <c r="E67" s="41"/>
      <c r="F67" s="41"/>
      <c r="G67" s="41"/>
      <c r="H67" s="41"/>
      <c r="I67" s="147"/>
      <c r="J67" s="41"/>
      <c r="K67" s="41"/>
      <c r="L67" s="14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hidden="1" s="2" customFormat="1" ht="6.96" customHeight="1">
      <c r="A68" s="39"/>
      <c r="B68" s="60"/>
      <c r="C68" s="61"/>
      <c r="D68" s="61"/>
      <c r="E68" s="61"/>
      <c r="F68" s="61"/>
      <c r="G68" s="61"/>
      <c r="H68" s="61"/>
      <c r="I68" s="176"/>
      <c r="J68" s="61"/>
      <c r="K68" s="61"/>
      <c r="L68" s="14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/>
    <row r="70" hidden="1"/>
    <row r="71" hidden="1"/>
    <row r="72" s="2" customFormat="1" ht="6.96" customHeight="1">
      <c r="A72" s="39"/>
      <c r="B72" s="62"/>
      <c r="C72" s="63"/>
      <c r="D72" s="63"/>
      <c r="E72" s="63"/>
      <c r="F72" s="63"/>
      <c r="G72" s="63"/>
      <c r="H72" s="63"/>
      <c r="I72" s="179"/>
      <c r="J72" s="63"/>
      <c r="K72" s="63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4.96" customHeight="1">
      <c r="A73" s="39"/>
      <c r="B73" s="40"/>
      <c r="C73" s="23" t="s">
        <v>188</v>
      </c>
      <c r="D73" s="41"/>
      <c r="E73" s="41"/>
      <c r="F73" s="41"/>
      <c r="G73" s="41"/>
      <c r="H73" s="41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147"/>
      <c r="J74" s="41"/>
      <c r="K74" s="41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2" t="s">
        <v>16</v>
      </c>
      <c r="D75" s="41"/>
      <c r="E75" s="41"/>
      <c r="F75" s="41"/>
      <c r="G75" s="41"/>
      <c r="H75" s="41"/>
      <c r="I75" s="147"/>
      <c r="J75" s="41"/>
      <c r="K75" s="41"/>
      <c r="L75" s="14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41"/>
      <c r="D76" s="41"/>
      <c r="E76" s="180" t="str">
        <f>E7</f>
        <v>Oprava PZS v úseku Hněvčeves – Butoves</v>
      </c>
      <c r="F76" s="32"/>
      <c r="G76" s="32"/>
      <c r="H76" s="32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1" customFormat="1" ht="12" customHeight="1">
      <c r="B77" s="21"/>
      <c r="C77" s="32" t="s">
        <v>180</v>
      </c>
      <c r="D77" s="22"/>
      <c r="E77" s="22"/>
      <c r="F77" s="22"/>
      <c r="G77" s="22"/>
      <c r="H77" s="22"/>
      <c r="I77" s="139"/>
      <c r="J77" s="22"/>
      <c r="K77" s="22"/>
      <c r="L77" s="20"/>
    </row>
    <row r="78" s="2" customFormat="1" ht="16.5" customHeight="1">
      <c r="A78" s="39"/>
      <c r="B78" s="40"/>
      <c r="C78" s="41"/>
      <c r="D78" s="41"/>
      <c r="E78" s="180" t="s">
        <v>2397</v>
      </c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2" t="s">
        <v>182</v>
      </c>
      <c r="D79" s="41"/>
      <c r="E79" s="41"/>
      <c r="F79" s="41"/>
      <c r="G79" s="41"/>
      <c r="H79" s="41"/>
      <c r="I79" s="147"/>
      <c r="J79" s="41"/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E11</f>
        <v>SO05_05 - Napájení PZS km 7,814_zemní práce</v>
      </c>
      <c r="F80" s="41"/>
      <c r="G80" s="41"/>
      <c r="H80" s="41"/>
      <c r="I80" s="147"/>
      <c r="J80" s="41"/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147"/>
      <c r="J81" s="41"/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2" t="s">
        <v>22</v>
      </c>
      <c r="D82" s="41"/>
      <c r="E82" s="41"/>
      <c r="F82" s="27" t="str">
        <f>F14</f>
        <v>PZS 18,810; 20,026; 0,741; 2,226; 4,018 a 7,814</v>
      </c>
      <c r="G82" s="41"/>
      <c r="H82" s="41"/>
      <c r="I82" s="150" t="s">
        <v>24</v>
      </c>
      <c r="J82" s="73" t="str">
        <f>IF(J14="","",J14)</f>
        <v>7. 10. 2019</v>
      </c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7"/>
      <c r="J83" s="41"/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2" t="s">
        <v>30</v>
      </c>
      <c r="D84" s="41"/>
      <c r="E84" s="41"/>
      <c r="F84" s="27" t="str">
        <f>E17</f>
        <v xml:space="preserve"> </v>
      </c>
      <c r="G84" s="41"/>
      <c r="H84" s="41"/>
      <c r="I84" s="150" t="s">
        <v>37</v>
      </c>
      <c r="J84" s="37" t="str">
        <f>E23</f>
        <v xml:space="preserve"> </v>
      </c>
      <c r="K84" s="41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2" t="s">
        <v>35</v>
      </c>
      <c r="D85" s="41"/>
      <c r="E85" s="41"/>
      <c r="F85" s="27" t="str">
        <f>IF(E20="","",E20)</f>
        <v>Vyplň údaj</v>
      </c>
      <c r="G85" s="41"/>
      <c r="H85" s="41"/>
      <c r="I85" s="150" t="s">
        <v>39</v>
      </c>
      <c r="J85" s="37" t="str">
        <f>E26</f>
        <v xml:space="preserve"> </v>
      </c>
      <c r="K85" s="41"/>
      <c r="L85" s="14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147"/>
      <c r="J86" s="41"/>
      <c r="K86" s="41"/>
      <c r="L86" s="14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9" customFormat="1" ht="29.28" customHeight="1">
      <c r="A87" s="186"/>
      <c r="B87" s="187"/>
      <c r="C87" s="188" t="s">
        <v>189</v>
      </c>
      <c r="D87" s="189" t="s">
        <v>61</v>
      </c>
      <c r="E87" s="189" t="s">
        <v>57</v>
      </c>
      <c r="F87" s="189" t="s">
        <v>58</v>
      </c>
      <c r="G87" s="189" t="s">
        <v>190</v>
      </c>
      <c r="H87" s="189" t="s">
        <v>191</v>
      </c>
      <c r="I87" s="190" t="s">
        <v>192</v>
      </c>
      <c r="J87" s="189" t="s">
        <v>186</v>
      </c>
      <c r="K87" s="191" t="s">
        <v>193</v>
      </c>
      <c r="L87" s="192"/>
      <c r="M87" s="93" t="s">
        <v>32</v>
      </c>
      <c r="N87" s="94" t="s">
        <v>46</v>
      </c>
      <c r="O87" s="94" t="s">
        <v>194</v>
      </c>
      <c r="P87" s="94" t="s">
        <v>195</v>
      </c>
      <c r="Q87" s="94" t="s">
        <v>196</v>
      </c>
      <c r="R87" s="94" t="s">
        <v>197</v>
      </c>
      <c r="S87" s="94" t="s">
        <v>198</v>
      </c>
      <c r="T87" s="95" t="s">
        <v>199</v>
      </c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</row>
    <row r="88" s="2" customFormat="1" ht="22.8" customHeight="1">
      <c r="A88" s="39"/>
      <c r="B88" s="40"/>
      <c r="C88" s="100" t="s">
        <v>200</v>
      </c>
      <c r="D88" s="41"/>
      <c r="E88" s="41"/>
      <c r="F88" s="41"/>
      <c r="G88" s="41"/>
      <c r="H88" s="41"/>
      <c r="I88" s="147"/>
      <c r="J88" s="193">
        <f>BK88</f>
        <v>0</v>
      </c>
      <c r="K88" s="41"/>
      <c r="L88" s="45"/>
      <c r="M88" s="96"/>
      <c r="N88" s="194"/>
      <c r="O88" s="97"/>
      <c r="P88" s="195">
        <f>P89+P96</f>
        <v>0</v>
      </c>
      <c r="Q88" s="97"/>
      <c r="R88" s="195">
        <f>R89+R96</f>
        <v>0.012880000000000001</v>
      </c>
      <c r="S88" s="97"/>
      <c r="T88" s="196">
        <f>T89+T96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7" t="s">
        <v>75</v>
      </c>
      <c r="AU88" s="17" t="s">
        <v>187</v>
      </c>
      <c r="BK88" s="197">
        <f>BK89+BK96</f>
        <v>0</v>
      </c>
    </row>
    <row r="89" s="13" customFormat="1" ht="25.92" customHeight="1">
      <c r="A89" s="13"/>
      <c r="B89" s="259"/>
      <c r="C89" s="260"/>
      <c r="D89" s="261" t="s">
        <v>75</v>
      </c>
      <c r="E89" s="262" t="s">
        <v>201</v>
      </c>
      <c r="F89" s="262" t="s">
        <v>2492</v>
      </c>
      <c r="G89" s="260"/>
      <c r="H89" s="260"/>
      <c r="I89" s="263"/>
      <c r="J89" s="264">
        <f>BK89</f>
        <v>0</v>
      </c>
      <c r="K89" s="260"/>
      <c r="L89" s="265"/>
      <c r="M89" s="266"/>
      <c r="N89" s="267"/>
      <c r="O89" s="267"/>
      <c r="P89" s="268">
        <f>P90</f>
        <v>0</v>
      </c>
      <c r="Q89" s="267"/>
      <c r="R89" s="268">
        <f>R90</f>
        <v>0</v>
      </c>
      <c r="S89" s="267"/>
      <c r="T89" s="269">
        <f>T90</f>
        <v>0</v>
      </c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R89" s="270" t="s">
        <v>216</v>
      </c>
      <c r="AT89" s="271" t="s">
        <v>75</v>
      </c>
      <c r="AU89" s="271" t="s">
        <v>76</v>
      </c>
      <c r="AY89" s="270" t="s">
        <v>206</v>
      </c>
      <c r="BK89" s="272">
        <f>BK90</f>
        <v>0</v>
      </c>
    </row>
    <row r="90" s="13" customFormat="1" ht="22.8" customHeight="1">
      <c r="A90" s="13"/>
      <c r="B90" s="259"/>
      <c r="C90" s="260"/>
      <c r="D90" s="261" t="s">
        <v>75</v>
      </c>
      <c r="E90" s="282" t="s">
        <v>2493</v>
      </c>
      <c r="F90" s="282" t="s">
        <v>2494</v>
      </c>
      <c r="G90" s="260"/>
      <c r="H90" s="260"/>
      <c r="I90" s="263"/>
      <c r="J90" s="283">
        <f>BK90</f>
        <v>0</v>
      </c>
      <c r="K90" s="260"/>
      <c r="L90" s="265"/>
      <c r="M90" s="266"/>
      <c r="N90" s="267"/>
      <c r="O90" s="267"/>
      <c r="P90" s="268">
        <f>SUM(P91:P95)</f>
        <v>0</v>
      </c>
      <c r="Q90" s="267"/>
      <c r="R90" s="268">
        <f>SUM(R91:R95)</f>
        <v>0</v>
      </c>
      <c r="S90" s="267"/>
      <c r="T90" s="269">
        <f>SUM(T91:T95)</f>
        <v>0</v>
      </c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R90" s="270" t="s">
        <v>216</v>
      </c>
      <c r="AT90" s="271" t="s">
        <v>75</v>
      </c>
      <c r="AU90" s="271" t="s">
        <v>83</v>
      </c>
      <c r="AY90" s="270" t="s">
        <v>206</v>
      </c>
      <c r="BK90" s="272">
        <f>SUM(BK91:BK95)</f>
        <v>0</v>
      </c>
    </row>
    <row r="91" s="2" customFormat="1" ht="36" customHeight="1">
      <c r="A91" s="39"/>
      <c r="B91" s="40"/>
      <c r="C91" s="216" t="s">
        <v>83</v>
      </c>
      <c r="D91" s="216" t="s">
        <v>627</v>
      </c>
      <c r="E91" s="217" t="s">
        <v>2495</v>
      </c>
      <c r="F91" s="218" t="s">
        <v>2496</v>
      </c>
      <c r="G91" s="219" t="s">
        <v>239</v>
      </c>
      <c r="H91" s="220">
        <v>100</v>
      </c>
      <c r="I91" s="221"/>
      <c r="J91" s="222">
        <f>ROUND(I91*H91,2)</f>
        <v>0</v>
      </c>
      <c r="K91" s="218" t="s">
        <v>1060</v>
      </c>
      <c r="L91" s="45"/>
      <c r="M91" s="223" t="s">
        <v>32</v>
      </c>
      <c r="N91" s="224" t="s">
        <v>47</v>
      </c>
      <c r="O91" s="85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0" t="s">
        <v>220</v>
      </c>
      <c r="AT91" s="210" t="s">
        <v>627</v>
      </c>
      <c r="AU91" s="210" t="s">
        <v>85</v>
      </c>
      <c r="AY91" s="17" t="s">
        <v>206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7" t="s">
        <v>83</v>
      </c>
      <c r="BK91" s="211">
        <f>ROUND(I91*H91,2)</f>
        <v>0</v>
      </c>
      <c r="BL91" s="17" t="s">
        <v>220</v>
      </c>
      <c r="BM91" s="210" t="s">
        <v>2739</v>
      </c>
    </row>
    <row r="92" s="2" customFormat="1">
      <c r="A92" s="39"/>
      <c r="B92" s="40"/>
      <c r="C92" s="41"/>
      <c r="D92" s="212" t="s">
        <v>931</v>
      </c>
      <c r="E92" s="41"/>
      <c r="F92" s="213" t="s">
        <v>2498</v>
      </c>
      <c r="G92" s="41"/>
      <c r="H92" s="41"/>
      <c r="I92" s="147"/>
      <c r="J92" s="41"/>
      <c r="K92" s="41"/>
      <c r="L92" s="45"/>
      <c r="M92" s="214"/>
      <c r="N92" s="215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7" t="s">
        <v>931</v>
      </c>
      <c r="AU92" s="17" t="s">
        <v>85</v>
      </c>
    </row>
    <row r="93" s="2" customFormat="1" ht="24" customHeight="1">
      <c r="A93" s="39"/>
      <c r="B93" s="40"/>
      <c r="C93" s="216" t="s">
        <v>85</v>
      </c>
      <c r="D93" s="216" t="s">
        <v>627</v>
      </c>
      <c r="E93" s="217" t="s">
        <v>2651</v>
      </c>
      <c r="F93" s="218" t="s">
        <v>2652</v>
      </c>
      <c r="G93" s="219" t="s">
        <v>239</v>
      </c>
      <c r="H93" s="220">
        <v>12</v>
      </c>
      <c r="I93" s="221"/>
      <c r="J93" s="222">
        <f>ROUND(I93*H93,2)</f>
        <v>0</v>
      </c>
      <c r="K93" s="218" t="s">
        <v>1060</v>
      </c>
      <c r="L93" s="45"/>
      <c r="M93" s="223" t="s">
        <v>32</v>
      </c>
      <c r="N93" s="224" t="s">
        <v>47</v>
      </c>
      <c r="O93" s="85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0" t="s">
        <v>220</v>
      </c>
      <c r="AT93" s="210" t="s">
        <v>627</v>
      </c>
      <c r="AU93" s="210" t="s">
        <v>85</v>
      </c>
      <c r="AY93" s="17" t="s">
        <v>206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7" t="s">
        <v>83</v>
      </c>
      <c r="BK93" s="211">
        <f>ROUND(I93*H93,2)</f>
        <v>0</v>
      </c>
      <c r="BL93" s="17" t="s">
        <v>220</v>
      </c>
      <c r="BM93" s="210" t="s">
        <v>2740</v>
      </c>
    </row>
    <row r="94" s="2" customFormat="1">
      <c r="A94" s="39"/>
      <c r="B94" s="40"/>
      <c r="C94" s="41"/>
      <c r="D94" s="212" t="s">
        <v>931</v>
      </c>
      <c r="E94" s="41"/>
      <c r="F94" s="213" t="s">
        <v>2654</v>
      </c>
      <c r="G94" s="41"/>
      <c r="H94" s="41"/>
      <c r="I94" s="147"/>
      <c r="J94" s="41"/>
      <c r="K94" s="41"/>
      <c r="L94" s="45"/>
      <c r="M94" s="214"/>
      <c r="N94" s="215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7" t="s">
        <v>931</v>
      </c>
      <c r="AU94" s="17" t="s">
        <v>85</v>
      </c>
    </row>
    <row r="95" s="2" customFormat="1" ht="24" customHeight="1">
      <c r="A95" s="39"/>
      <c r="B95" s="40"/>
      <c r="C95" s="216" t="s">
        <v>216</v>
      </c>
      <c r="D95" s="216" t="s">
        <v>627</v>
      </c>
      <c r="E95" s="217" t="s">
        <v>2499</v>
      </c>
      <c r="F95" s="218" t="s">
        <v>2500</v>
      </c>
      <c r="G95" s="219" t="s">
        <v>239</v>
      </c>
      <c r="H95" s="220">
        <v>100</v>
      </c>
      <c r="I95" s="221"/>
      <c r="J95" s="222">
        <f>ROUND(I95*H95,2)</f>
        <v>0</v>
      </c>
      <c r="K95" s="218" t="s">
        <v>1060</v>
      </c>
      <c r="L95" s="45"/>
      <c r="M95" s="223" t="s">
        <v>32</v>
      </c>
      <c r="N95" s="224" t="s">
        <v>47</v>
      </c>
      <c r="O95" s="85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0" t="s">
        <v>220</v>
      </c>
      <c r="AT95" s="210" t="s">
        <v>627</v>
      </c>
      <c r="AU95" s="210" t="s">
        <v>85</v>
      </c>
      <c r="AY95" s="17" t="s">
        <v>206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7" t="s">
        <v>83</v>
      </c>
      <c r="BK95" s="211">
        <f>ROUND(I95*H95,2)</f>
        <v>0</v>
      </c>
      <c r="BL95" s="17" t="s">
        <v>220</v>
      </c>
      <c r="BM95" s="210" t="s">
        <v>2741</v>
      </c>
    </row>
    <row r="96" s="13" customFormat="1" ht="25.92" customHeight="1">
      <c r="A96" s="13"/>
      <c r="B96" s="259"/>
      <c r="C96" s="260"/>
      <c r="D96" s="261" t="s">
        <v>75</v>
      </c>
      <c r="E96" s="262" t="s">
        <v>2400</v>
      </c>
      <c r="F96" s="262" t="s">
        <v>2401</v>
      </c>
      <c r="G96" s="260"/>
      <c r="H96" s="260"/>
      <c r="I96" s="263"/>
      <c r="J96" s="264">
        <f>BK96</f>
        <v>0</v>
      </c>
      <c r="K96" s="260"/>
      <c r="L96" s="265"/>
      <c r="M96" s="266"/>
      <c r="N96" s="267"/>
      <c r="O96" s="267"/>
      <c r="P96" s="268">
        <f>P97</f>
        <v>0</v>
      </c>
      <c r="Q96" s="267"/>
      <c r="R96" s="268">
        <f>R97</f>
        <v>0.012880000000000001</v>
      </c>
      <c r="S96" s="267"/>
      <c r="T96" s="269">
        <f>T97</f>
        <v>0</v>
      </c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R96" s="270" t="s">
        <v>220</v>
      </c>
      <c r="AT96" s="271" t="s">
        <v>75</v>
      </c>
      <c r="AU96" s="271" t="s">
        <v>76</v>
      </c>
      <c r="AY96" s="270" t="s">
        <v>206</v>
      </c>
      <c r="BK96" s="272">
        <f>BK97</f>
        <v>0</v>
      </c>
    </row>
    <row r="97" s="2" customFormat="1" ht="16.5" customHeight="1">
      <c r="A97" s="39"/>
      <c r="B97" s="40"/>
      <c r="C97" s="198" t="s">
        <v>220</v>
      </c>
      <c r="D97" s="198" t="s">
        <v>201</v>
      </c>
      <c r="E97" s="199" t="s">
        <v>2656</v>
      </c>
      <c r="F97" s="200" t="s">
        <v>2657</v>
      </c>
      <c r="G97" s="201" t="s">
        <v>239</v>
      </c>
      <c r="H97" s="202">
        <v>14</v>
      </c>
      <c r="I97" s="203"/>
      <c r="J97" s="204">
        <f>ROUND(I97*H97,2)</f>
        <v>0</v>
      </c>
      <c r="K97" s="200" t="s">
        <v>1060</v>
      </c>
      <c r="L97" s="205"/>
      <c r="M97" s="284" t="s">
        <v>32</v>
      </c>
      <c r="N97" s="285" t="s">
        <v>47</v>
      </c>
      <c r="O97" s="227"/>
      <c r="P97" s="228">
        <f>O97*H97</f>
        <v>0</v>
      </c>
      <c r="Q97" s="228">
        <v>0.00092000000000000003</v>
      </c>
      <c r="R97" s="228">
        <f>Q97*H97</f>
        <v>0.012880000000000001</v>
      </c>
      <c r="S97" s="228">
        <v>0</v>
      </c>
      <c r="T97" s="22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0" t="s">
        <v>213</v>
      </c>
      <c r="AT97" s="210" t="s">
        <v>201</v>
      </c>
      <c r="AU97" s="210" t="s">
        <v>83</v>
      </c>
      <c r="AY97" s="17" t="s">
        <v>206</v>
      </c>
      <c r="BE97" s="211">
        <f>IF(N97="základní",J97,0)</f>
        <v>0</v>
      </c>
      <c r="BF97" s="211">
        <f>IF(N97="snížená",J97,0)</f>
        <v>0</v>
      </c>
      <c r="BG97" s="211">
        <f>IF(N97="zákl. přenesená",J97,0)</f>
        <v>0</v>
      </c>
      <c r="BH97" s="211">
        <f>IF(N97="sníž. přenesená",J97,0)</f>
        <v>0</v>
      </c>
      <c r="BI97" s="211">
        <f>IF(N97="nulová",J97,0)</f>
        <v>0</v>
      </c>
      <c r="BJ97" s="17" t="s">
        <v>83</v>
      </c>
      <c r="BK97" s="211">
        <f>ROUND(I97*H97,2)</f>
        <v>0</v>
      </c>
      <c r="BL97" s="17" t="s">
        <v>214</v>
      </c>
      <c r="BM97" s="210" t="s">
        <v>2742</v>
      </c>
    </row>
    <row r="98" s="2" customFormat="1" ht="6.96" customHeight="1">
      <c r="A98" s="39"/>
      <c r="B98" s="60"/>
      <c r="C98" s="61"/>
      <c r="D98" s="61"/>
      <c r="E98" s="61"/>
      <c r="F98" s="61"/>
      <c r="G98" s="61"/>
      <c r="H98" s="61"/>
      <c r="I98" s="176"/>
      <c r="J98" s="61"/>
      <c r="K98" s="61"/>
      <c r="L98" s="45"/>
      <c r="M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</sheetData>
  <sheetProtection sheet="1" autoFilter="0" formatColumns="0" formatRows="0" objects="1" scenarios="1" spinCount="100000" saltValue="hsOgNcf2BQZUkK2HOrHx5u213IYEWYyPMGMqbzcBLmyBN+Yafd5Fgi0yVNpFzeu86w9DzMxw4ET0b+xKLIUl0g==" hashValue="MZ+Njl2lZmXPKUmLCSrgQda6vIa49nf6XFTqKgMD1UBk8myQEzAC6bQr0P+2UkcNjWUcGS17oQJSnx2X9zcVeA==" algorithmName="SHA-512" password="CC35"/>
  <autoFilter ref="C87:K9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85</v>
      </c>
    </row>
    <row r="4" s="1" customFormat="1" ht="24.96" customHeight="1">
      <c r="B4" s="20"/>
      <c r="D4" s="143" t="s">
        <v>179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Oprava PZS v úseku Hněvčeves – Butoves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180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2743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182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2744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23</v>
      </c>
      <c r="G14" s="39"/>
      <c r="H14" s="39"/>
      <c r="I14" s="150" t="s">
        <v>24</v>
      </c>
      <c r="J14" s="151" t="str">
        <f>'Rekapitulace stavby'!AN8</f>
        <v>7. 10. 2019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tr">
        <f>IF('Rekapitulace stavby'!AN10="","",'Rekapitulace stavby'!AN10)</f>
        <v/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50" t="s">
        <v>34</v>
      </c>
      <c r="J17" s="134" t="str">
        <f>IF('Rekapitulace stavby'!AN11="","",'Rekapitulace stavby'!AN11)</f>
        <v/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35</v>
      </c>
      <c r="E19" s="39"/>
      <c r="F19" s="39"/>
      <c r="G19" s="39"/>
      <c r="H19" s="39"/>
      <c r="I19" s="150" t="s">
        <v>31</v>
      </c>
      <c r="J19" s="33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stavby'!E14</f>
        <v>Vyplň údaj</v>
      </c>
      <c r="F20" s="134"/>
      <c r="G20" s="134"/>
      <c r="H20" s="134"/>
      <c r="I20" s="150" t="s">
        <v>34</v>
      </c>
      <c r="J20" s="33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37</v>
      </c>
      <c r="E22" s="39"/>
      <c r="F22" s="39"/>
      <c r="G22" s="39"/>
      <c r="H22" s="39"/>
      <c r="I22" s="150" t="s">
        <v>31</v>
      </c>
      <c r="J22" s="134" t="str">
        <f>IF('Rekapitulace stavby'!AN16="","",'Rekapitulace stavby'!AN16)</f>
        <v/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50" t="s">
        <v>34</v>
      </c>
      <c r="J23" s="134" t="str">
        <f>IF('Rekapitulace stavby'!AN17="","",'Rekapitulace stavby'!AN17)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39</v>
      </c>
      <c r="E25" s="39"/>
      <c r="F25" s="39"/>
      <c r="G25" s="39"/>
      <c r="H25" s="39"/>
      <c r="I25" s="150" t="s">
        <v>31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50" t="s">
        <v>34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40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6.5" customHeight="1">
      <c r="A29" s="152"/>
      <c r="B29" s="153"/>
      <c r="C29" s="152"/>
      <c r="D29" s="152"/>
      <c r="E29" s="154" t="s">
        <v>41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42</v>
      </c>
      <c r="E32" s="39"/>
      <c r="F32" s="39"/>
      <c r="G32" s="39"/>
      <c r="H32" s="39"/>
      <c r="I32" s="147"/>
      <c r="J32" s="160">
        <f>ROUND(J90,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44</v>
      </c>
      <c r="G34" s="39"/>
      <c r="H34" s="39"/>
      <c r="I34" s="162" t="s">
        <v>43</v>
      </c>
      <c r="J34" s="161" t="s">
        <v>45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46</v>
      </c>
      <c r="E35" s="145" t="s">
        <v>47</v>
      </c>
      <c r="F35" s="164">
        <f>ROUND((SUM(BE90:BE265)),  2)</f>
        <v>0</v>
      </c>
      <c r="G35" s="39"/>
      <c r="H35" s="39"/>
      <c r="I35" s="165">
        <v>0.20999999999999999</v>
      </c>
      <c r="J35" s="164">
        <f>ROUND(((SUM(BE90:BE265))*I35),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48</v>
      </c>
      <c r="F36" s="164">
        <f>ROUND((SUM(BF90:BF265)),  2)</f>
        <v>0</v>
      </c>
      <c r="G36" s="39"/>
      <c r="H36" s="39"/>
      <c r="I36" s="165">
        <v>0.14999999999999999</v>
      </c>
      <c r="J36" s="164">
        <f>ROUND(((SUM(BF90:BF265))*I36),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49</v>
      </c>
      <c r="F37" s="164">
        <f>ROUND((SUM(BG90:BG265)),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50</v>
      </c>
      <c r="F38" s="164">
        <f>ROUND((SUM(BH90:BH265)),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51</v>
      </c>
      <c r="F39" s="164">
        <f>ROUND((SUM(BI90:BI265)),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184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Oprava PZS v úseku Hněvčeves – Butoves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180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2743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182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SO01_1 - Izolované styky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PZS 18,810; 20,026; 0,741; 2,226; 4,018 a 7,814</v>
      </c>
      <c r="G56" s="41"/>
      <c r="H56" s="41"/>
      <c r="I56" s="150" t="s">
        <v>24</v>
      </c>
      <c r="J56" s="73" t="str">
        <f>IF(J14="","",J14)</f>
        <v>7. 10. 2019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37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35</v>
      </c>
      <c r="D59" s="41"/>
      <c r="E59" s="41"/>
      <c r="F59" s="27" t="str">
        <f>IF(E20="","",E20)</f>
        <v>Vyplň údaj</v>
      </c>
      <c r="G59" s="41"/>
      <c r="H59" s="41"/>
      <c r="I59" s="150" t="s">
        <v>39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185</v>
      </c>
      <c r="D61" s="182"/>
      <c r="E61" s="182"/>
      <c r="F61" s="182"/>
      <c r="G61" s="182"/>
      <c r="H61" s="182"/>
      <c r="I61" s="183"/>
      <c r="J61" s="184" t="s">
        <v>186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74</v>
      </c>
      <c r="D63" s="41"/>
      <c r="E63" s="41"/>
      <c r="F63" s="41"/>
      <c r="G63" s="41"/>
      <c r="H63" s="41"/>
      <c r="I63" s="147"/>
      <c r="J63" s="103">
        <f>J90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187</v>
      </c>
    </row>
    <row r="64" hidden="1" s="10" customFormat="1" ht="24.96" customHeight="1">
      <c r="A64" s="10"/>
      <c r="B64" s="230"/>
      <c r="C64" s="231"/>
      <c r="D64" s="232" t="s">
        <v>2745</v>
      </c>
      <c r="E64" s="233"/>
      <c r="F64" s="233"/>
      <c r="G64" s="233"/>
      <c r="H64" s="233"/>
      <c r="I64" s="234"/>
      <c r="J64" s="235">
        <f>J91</f>
        <v>0</v>
      </c>
      <c r="K64" s="231"/>
      <c r="L64" s="23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4" customFormat="1" ht="19.92" customHeight="1">
      <c r="A65" s="14"/>
      <c r="B65" s="276"/>
      <c r="C65" s="126"/>
      <c r="D65" s="277" t="s">
        <v>2746</v>
      </c>
      <c r="E65" s="278"/>
      <c r="F65" s="278"/>
      <c r="G65" s="278"/>
      <c r="H65" s="278"/>
      <c r="I65" s="279"/>
      <c r="J65" s="280">
        <f>J92</f>
        <v>0</v>
      </c>
      <c r="K65" s="126"/>
      <c r="L65" s="281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hidden="1" s="10" customFormat="1" ht="24.96" customHeight="1">
      <c r="A66" s="10"/>
      <c r="B66" s="230"/>
      <c r="C66" s="231"/>
      <c r="D66" s="232" t="s">
        <v>2399</v>
      </c>
      <c r="E66" s="233"/>
      <c r="F66" s="233"/>
      <c r="G66" s="233"/>
      <c r="H66" s="233"/>
      <c r="I66" s="234"/>
      <c r="J66" s="235">
        <f>J94</f>
        <v>0</v>
      </c>
      <c r="K66" s="231"/>
      <c r="L66" s="23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hidden="1" s="14" customFormat="1" ht="19.92" customHeight="1">
      <c r="A67" s="14"/>
      <c r="B67" s="276"/>
      <c r="C67" s="126"/>
      <c r="D67" s="277" t="s">
        <v>2747</v>
      </c>
      <c r="E67" s="278"/>
      <c r="F67" s="278"/>
      <c r="G67" s="278"/>
      <c r="H67" s="278"/>
      <c r="I67" s="279"/>
      <c r="J67" s="280">
        <f>J103</f>
        <v>0</v>
      </c>
      <c r="K67" s="126"/>
      <c r="L67" s="281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hidden="1" s="10" customFormat="1" ht="24.96" customHeight="1">
      <c r="A68" s="10"/>
      <c r="B68" s="230"/>
      <c r="C68" s="231"/>
      <c r="D68" s="232" t="s">
        <v>2748</v>
      </c>
      <c r="E68" s="233"/>
      <c r="F68" s="233"/>
      <c r="G68" s="233"/>
      <c r="H68" s="233"/>
      <c r="I68" s="234"/>
      <c r="J68" s="235">
        <f>J201</f>
        <v>0</v>
      </c>
      <c r="K68" s="231"/>
      <c r="L68" s="23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hidden="1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147"/>
      <c r="J69" s="41"/>
      <c r="K69" s="41"/>
      <c r="L69" s="14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176"/>
      <c r="J70" s="61"/>
      <c r="K70" s="61"/>
      <c r="L70" s="14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hidden="1"/>
    <row r="72" hidden="1"/>
    <row r="73" hidden="1"/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179"/>
      <c r="J74" s="63"/>
      <c r="K74" s="63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3" t="s">
        <v>188</v>
      </c>
      <c r="D75" s="41"/>
      <c r="E75" s="41"/>
      <c r="F75" s="41"/>
      <c r="G75" s="41"/>
      <c r="H75" s="41"/>
      <c r="I75" s="147"/>
      <c r="J75" s="41"/>
      <c r="K75" s="41"/>
      <c r="L75" s="14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2" t="s">
        <v>16</v>
      </c>
      <c r="D77" s="41"/>
      <c r="E77" s="41"/>
      <c r="F77" s="41"/>
      <c r="G77" s="41"/>
      <c r="H77" s="41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80" t="str">
        <f>E7</f>
        <v>Oprava PZS v úseku Hněvčeves – Butoves</v>
      </c>
      <c r="F78" s="32"/>
      <c r="G78" s="32"/>
      <c r="H78" s="32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1"/>
      <c r="C79" s="32" t="s">
        <v>180</v>
      </c>
      <c r="D79" s="22"/>
      <c r="E79" s="22"/>
      <c r="F79" s="22"/>
      <c r="G79" s="22"/>
      <c r="H79" s="22"/>
      <c r="I79" s="139"/>
      <c r="J79" s="22"/>
      <c r="K79" s="22"/>
      <c r="L79" s="20"/>
    </row>
    <row r="80" s="2" customFormat="1" ht="16.5" customHeight="1">
      <c r="A80" s="39"/>
      <c r="B80" s="40"/>
      <c r="C80" s="41"/>
      <c r="D80" s="41"/>
      <c r="E80" s="180" t="s">
        <v>2743</v>
      </c>
      <c r="F80" s="41"/>
      <c r="G80" s="41"/>
      <c r="H80" s="41"/>
      <c r="I80" s="147"/>
      <c r="J80" s="41"/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2" t="s">
        <v>182</v>
      </c>
      <c r="D81" s="41"/>
      <c r="E81" s="41"/>
      <c r="F81" s="41"/>
      <c r="G81" s="41"/>
      <c r="H81" s="41"/>
      <c r="I81" s="147"/>
      <c r="J81" s="41"/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5" customHeight="1">
      <c r="A82" s="39"/>
      <c r="B82" s="40"/>
      <c r="C82" s="41"/>
      <c r="D82" s="41"/>
      <c r="E82" s="70" t="str">
        <f>E11</f>
        <v>SO01_1 - Izolované styky</v>
      </c>
      <c r="F82" s="41"/>
      <c r="G82" s="41"/>
      <c r="H82" s="41"/>
      <c r="I82" s="147"/>
      <c r="J82" s="41"/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147"/>
      <c r="J83" s="41"/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2" t="s">
        <v>22</v>
      </c>
      <c r="D84" s="41"/>
      <c r="E84" s="41"/>
      <c r="F84" s="27" t="str">
        <f>F14</f>
        <v>PZS 18,810; 20,026; 0,741; 2,226; 4,018 a 7,814</v>
      </c>
      <c r="G84" s="41"/>
      <c r="H84" s="41"/>
      <c r="I84" s="150" t="s">
        <v>24</v>
      </c>
      <c r="J84" s="73" t="str">
        <f>IF(J14="","",J14)</f>
        <v>7. 10. 2019</v>
      </c>
      <c r="K84" s="41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147"/>
      <c r="J85" s="41"/>
      <c r="K85" s="41"/>
      <c r="L85" s="14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2" t="s">
        <v>30</v>
      </c>
      <c r="D86" s="41"/>
      <c r="E86" s="41"/>
      <c r="F86" s="27" t="str">
        <f>E17</f>
        <v xml:space="preserve"> </v>
      </c>
      <c r="G86" s="41"/>
      <c r="H86" s="41"/>
      <c r="I86" s="150" t="s">
        <v>37</v>
      </c>
      <c r="J86" s="37" t="str">
        <f>E23</f>
        <v xml:space="preserve"> </v>
      </c>
      <c r="K86" s="41"/>
      <c r="L86" s="14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15" customHeight="1">
      <c r="A87" s="39"/>
      <c r="B87" s="40"/>
      <c r="C87" s="32" t="s">
        <v>35</v>
      </c>
      <c r="D87" s="41"/>
      <c r="E87" s="41"/>
      <c r="F87" s="27" t="str">
        <f>IF(E20="","",E20)</f>
        <v>Vyplň údaj</v>
      </c>
      <c r="G87" s="41"/>
      <c r="H87" s="41"/>
      <c r="I87" s="150" t="s">
        <v>39</v>
      </c>
      <c r="J87" s="37" t="str">
        <f>E26</f>
        <v xml:space="preserve"> </v>
      </c>
      <c r="K87" s="41"/>
      <c r="L87" s="14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147"/>
      <c r="J88" s="41"/>
      <c r="K88" s="41"/>
      <c r="L88" s="14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9" customFormat="1" ht="29.28" customHeight="1">
      <c r="A89" s="186"/>
      <c r="B89" s="187"/>
      <c r="C89" s="188" t="s">
        <v>189</v>
      </c>
      <c r="D89" s="189" t="s">
        <v>61</v>
      </c>
      <c r="E89" s="189" t="s">
        <v>57</v>
      </c>
      <c r="F89" s="189" t="s">
        <v>58</v>
      </c>
      <c r="G89" s="189" t="s">
        <v>190</v>
      </c>
      <c r="H89" s="189" t="s">
        <v>191</v>
      </c>
      <c r="I89" s="190" t="s">
        <v>192</v>
      </c>
      <c r="J89" s="189" t="s">
        <v>186</v>
      </c>
      <c r="K89" s="191" t="s">
        <v>193</v>
      </c>
      <c r="L89" s="192"/>
      <c r="M89" s="93" t="s">
        <v>32</v>
      </c>
      <c r="N89" s="94" t="s">
        <v>46</v>
      </c>
      <c r="O89" s="94" t="s">
        <v>194</v>
      </c>
      <c r="P89" s="94" t="s">
        <v>195</v>
      </c>
      <c r="Q89" s="94" t="s">
        <v>196</v>
      </c>
      <c r="R89" s="94" t="s">
        <v>197</v>
      </c>
      <c r="S89" s="94" t="s">
        <v>198</v>
      </c>
      <c r="T89" s="95" t="s">
        <v>199</v>
      </c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</row>
    <row r="90" s="2" customFormat="1" ht="22.8" customHeight="1">
      <c r="A90" s="39"/>
      <c r="B90" s="40"/>
      <c r="C90" s="100" t="s">
        <v>200</v>
      </c>
      <c r="D90" s="41"/>
      <c r="E90" s="41"/>
      <c r="F90" s="41"/>
      <c r="G90" s="41"/>
      <c r="H90" s="41"/>
      <c r="I90" s="147"/>
      <c r="J90" s="193">
        <f>BK90</f>
        <v>0</v>
      </c>
      <c r="K90" s="41"/>
      <c r="L90" s="45"/>
      <c r="M90" s="96"/>
      <c r="N90" s="194"/>
      <c r="O90" s="97"/>
      <c r="P90" s="195">
        <f>P91+P94+P201</f>
        <v>0</v>
      </c>
      <c r="Q90" s="97"/>
      <c r="R90" s="195">
        <f>R91+R94+R201</f>
        <v>43.888660000000002</v>
      </c>
      <c r="S90" s="97"/>
      <c r="T90" s="196">
        <f>T91+T94+T201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7" t="s">
        <v>75</v>
      </c>
      <c r="AU90" s="17" t="s">
        <v>187</v>
      </c>
      <c r="BK90" s="197">
        <f>BK91+BK94+BK201</f>
        <v>0</v>
      </c>
    </row>
    <row r="91" s="13" customFormat="1" ht="25.92" customHeight="1">
      <c r="A91" s="13"/>
      <c r="B91" s="259"/>
      <c r="C91" s="260"/>
      <c r="D91" s="261" t="s">
        <v>75</v>
      </c>
      <c r="E91" s="262" t="s">
        <v>2749</v>
      </c>
      <c r="F91" s="262" t="s">
        <v>2750</v>
      </c>
      <c r="G91" s="260"/>
      <c r="H91" s="260"/>
      <c r="I91" s="263"/>
      <c r="J91" s="264">
        <f>BK91</f>
        <v>0</v>
      </c>
      <c r="K91" s="260"/>
      <c r="L91" s="265"/>
      <c r="M91" s="266"/>
      <c r="N91" s="267"/>
      <c r="O91" s="267"/>
      <c r="P91" s="268">
        <f>P92</f>
        <v>0</v>
      </c>
      <c r="Q91" s="267"/>
      <c r="R91" s="268">
        <f>R92</f>
        <v>10</v>
      </c>
      <c r="S91" s="267"/>
      <c r="T91" s="269">
        <f>T92</f>
        <v>0</v>
      </c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R91" s="270" t="s">
        <v>83</v>
      </c>
      <c r="AT91" s="271" t="s">
        <v>75</v>
      </c>
      <c r="AU91" s="271" t="s">
        <v>76</v>
      </c>
      <c r="AY91" s="270" t="s">
        <v>206</v>
      </c>
      <c r="BK91" s="272">
        <f>BK92</f>
        <v>0</v>
      </c>
    </row>
    <row r="92" s="13" customFormat="1" ht="22.8" customHeight="1">
      <c r="A92" s="13"/>
      <c r="B92" s="259"/>
      <c r="C92" s="260"/>
      <c r="D92" s="261" t="s">
        <v>75</v>
      </c>
      <c r="E92" s="282" t="s">
        <v>83</v>
      </c>
      <c r="F92" s="282" t="s">
        <v>2751</v>
      </c>
      <c r="G92" s="260"/>
      <c r="H92" s="260"/>
      <c r="I92" s="263"/>
      <c r="J92" s="283">
        <f>BK92</f>
        <v>0</v>
      </c>
      <c r="K92" s="260"/>
      <c r="L92" s="265"/>
      <c r="M92" s="266"/>
      <c r="N92" s="267"/>
      <c r="O92" s="267"/>
      <c r="P92" s="268">
        <f>P93</f>
        <v>0</v>
      </c>
      <c r="Q92" s="267"/>
      <c r="R92" s="268">
        <f>R93</f>
        <v>10</v>
      </c>
      <c r="S92" s="267"/>
      <c r="T92" s="269">
        <f>T93</f>
        <v>0</v>
      </c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R92" s="270" t="s">
        <v>83</v>
      </c>
      <c r="AT92" s="271" t="s">
        <v>75</v>
      </c>
      <c r="AU92" s="271" t="s">
        <v>83</v>
      </c>
      <c r="AY92" s="270" t="s">
        <v>206</v>
      </c>
      <c r="BK92" s="272">
        <f>BK93</f>
        <v>0</v>
      </c>
    </row>
    <row r="93" s="2" customFormat="1" ht="24" customHeight="1">
      <c r="A93" s="39"/>
      <c r="B93" s="40"/>
      <c r="C93" s="198" t="s">
        <v>83</v>
      </c>
      <c r="D93" s="198" t="s">
        <v>201</v>
      </c>
      <c r="E93" s="199" t="s">
        <v>2752</v>
      </c>
      <c r="F93" s="200" t="s">
        <v>2753</v>
      </c>
      <c r="G93" s="201" t="s">
        <v>331</v>
      </c>
      <c r="H93" s="202">
        <v>10</v>
      </c>
      <c r="I93" s="203"/>
      <c r="J93" s="204">
        <f>ROUND(I93*H93,2)</f>
        <v>0</v>
      </c>
      <c r="K93" s="200" t="s">
        <v>212</v>
      </c>
      <c r="L93" s="205"/>
      <c r="M93" s="206" t="s">
        <v>32</v>
      </c>
      <c r="N93" s="207" t="s">
        <v>47</v>
      </c>
      <c r="O93" s="85"/>
      <c r="P93" s="208">
        <f>O93*H93</f>
        <v>0</v>
      </c>
      <c r="Q93" s="208">
        <v>1</v>
      </c>
      <c r="R93" s="208">
        <f>Q93*H93</f>
        <v>10</v>
      </c>
      <c r="S93" s="208">
        <v>0</v>
      </c>
      <c r="T93" s="209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0" t="s">
        <v>213</v>
      </c>
      <c r="AT93" s="210" t="s">
        <v>201</v>
      </c>
      <c r="AU93" s="210" t="s">
        <v>85</v>
      </c>
      <c r="AY93" s="17" t="s">
        <v>206</v>
      </c>
      <c r="BE93" s="211">
        <f>IF(N93="základní",J93,0)</f>
        <v>0</v>
      </c>
      <c r="BF93" s="211">
        <f>IF(N93="snížená",J93,0)</f>
        <v>0</v>
      </c>
      <c r="BG93" s="211">
        <f>IF(N93="zákl. přenesená",J93,0)</f>
        <v>0</v>
      </c>
      <c r="BH93" s="211">
        <f>IF(N93="sníž. přenesená",J93,0)</f>
        <v>0</v>
      </c>
      <c r="BI93" s="211">
        <f>IF(N93="nulová",J93,0)</f>
        <v>0</v>
      </c>
      <c r="BJ93" s="17" t="s">
        <v>83</v>
      </c>
      <c r="BK93" s="211">
        <f>ROUND(I93*H93,2)</f>
        <v>0</v>
      </c>
      <c r="BL93" s="17" t="s">
        <v>214</v>
      </c>
      <c r="BM93" s="210" t="s">
        <v>2754</v>
      </c>
    </row>
    <row r="94" s="13" customFormat="1" ht="25.92" customHeight="1">
      <c r="A94" s="13"/>
      <c r="B94" s="259"/>
      <c r="C94" s="260"/>
      <c r="D94" s="261" t="s">
        <v>75</v>
      </c>
      <c r="E94" s="262" t="s">
        <v>2400</v>
      </c>
      <c r="F94" s="262" t="s">
        <v>2401</v>
      </c>
      <c r="G94" s="260"/>
      <c r="H94" s="260"/>
      <c r="I94" s="263"/>
      <c r="J94" s="264">
        <f>BK94</f>
        <v>0</v>
      </c>
      <c r="K94" s="260"/>
      <c r="L94" s="265"/>
      <c r="M94" s="266"/>
      <c r="N94" s="267"/>
      <c r="O94" s="267"/>
      <c r="P94" s="268">
        <f>P95+SUM(P96:P103)</f>
        <v>0</v>
      </c>
      <c r="Q94" s="267"/>
      <c r="R94" s="268">
        <f>R95+SUM(R96:R103)</f>
        <v>33.888660000000002</v>
      </c>
      <c r="S94" s="267"/>
      <c r="T94" s="269">
        <f>T95+SUM(T96:T103)</f>
        <v>0</v>
      </c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R94" s="270" t="s">
        <v>220</v>
      </c>
      <c r="AT94" s="271" t="s">
        <v>75</v>
      </c>
      <c r="AU94" s="271" t="s">
        <v>76</v>
      </c>
      <c r="AY94" s="270" t="s">
        <v>206</v>
      </c>
      <c r="BK94" s="272">
        <f>BK95+SUM(BK96:BK103)</f>
        <v>0</v>
      </c>
    </row>
    <row r="95" s="2" customFormat="1" ht="24" customHeight="1">
      <c r="A95" s="39"/>
      <c r="B95" s="40"/>
      <c r="C95" s="216" t="s">
        <v>85</v>
      </c>
      <c r="D95" s="216" t="s">
        <v>627</v>
      </c>
      <c r="E95" s="217" t="s">
        <v>2755</v>
      </c>
      <c r="F95" s="218" t="s">
        <v>2756</v>
      </c>
      <c r="G95" s="219" t="s">
        <v>239</v>
      </c>
      <c r="H95" s="220">
        <v>125</v>
      </c>
      <c r="I95" s="221"/>
      <c r="J95" s="222">
        <f>ROUND(I95*H95,2)</f>
        <v>0</v>
      </c>
      <c r="K95" s="218" t="s">
        <v>212</v>
      </c>
      <c r="L95" s="45"/>
      <c r="M95" s="223" t="s">
        <v>32</v>
      </c>
      <c r="N95" s="224" t="s">
        <v>47</v>
      </c>
      <c r="O95" s="85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0" t="s">
        <v>220</v>
      </c>
      <c r="AT95" s="210" t="s">
        <v>627</v>
      </c>
      <c r="AU95" s="210" t="s">
        <v>83</v>
      </c>
      <c r="AY95" s="17" t="s">
        <v>206</v>
      </c>
      <c r="BE95" s="211">
        <f>IF(N95="základní",J95,0)</f>
        <v>0</v>
      </c>
      <c r="BF95" s="211">
        <f>IF(N95="snížená",J95,0)</f>
        <v>0</v>
      </c>
      <c r="BG95" s="211">
        <f>IF(N95="zákl. přenesená",J95,0)</f>
        <v>0</v>
      </c>
      <c r="BH95" s="211">
        <f>IF(N95="sníž. přenesená",J95,0)</f>
        <v>0</v>
      </c>
      <c r="BI95" s="211">
        <f>IF(N95="nulová",J95,0)</f>
        <v>0</v>
      </c>
      <c r="BJ95" s="17" t="s">
        <v>83</v>
      </c>
      <c r="BK95" s="211">
        <f>ROUND(I95*H95,2)</f>
        <v>0</v>
      </c>
      <c r="BL95" s="17" t="s">
        <v>220</v>
      </c>
      <c r="BM95" s="210" t="s">
        <v>2757</v>
      </c>
    </row>
    <row r="96" s="11" customFormat="1">
      <c r="A96" s="11"/>
      <c r="B96" s="237"/>
      <c r="C96" s="238"/>
      <c r="D96" s="212" t="s">
        <v>1102</v>
      </c>
      <c r="E96" s="239" t="s">
        <v>32</v>
      </c>
      <c r="F96" s="240" t="s">
        <v>2758</v>
      </c>
      <c r="G96" s="238"/>
      <c r="H96" s="241">
        <v>125</v>
      </c>
      <c r="I96" s="242"/>
      <c r="J96" s="238"/>
      <c r="K96" s="238"/>
      <c r="L96" s="243"/>
      <c r="M96" s="244"/>
      <c r="N96" s="245"/>
      <c r="O96" s="245"/>
      <c r="P96" s="245"/>
      <c r="Q96" s="245"/>
      <c r="R96" s="245"/>
      <c r="S96" s="245"/>
      <c r="T96" s="246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T96" s="247" t="s">
        <v>1102</v>
      </c>
      <c r="AU96" s="247" t="s">
        <v>83</v>
      </c>
      <c r="AV96" s="11" t="s">
        <v>85</v>
      </c>
      <c r="AW96" s="11" t="s">
        <v>38</v>
      </c>
      <c r="AX96" s="11" t="s">
        <v>76</v>
      </c>
      <c r="AY96" s="247" t="s">
        <v>206</v>
      </c>
    </row>
    <row r="97" s="12" customFormat="1">
      <c r="A97" s="12"/>
      <c r="B97" s="248"/>
      <c r="C97" s="249"/>
      <c r="D97" s="212" t="s">
        <v>1102</v>
      </c>
      <c r="E97" s="250" t="s">
        <v>32</v>
      </c>
      <c r="F97" s="251" t="s">
        <v>1105</v>
      </c>
      <c r="G97" s="249"/>
      <c r="H97" s="252">
        <v>125</v>
      </c>
      <c r="I97" s="253"/>
      <c r="J97" s="249"/>
      <c r="K97" s="249"/>
      <c r="L97" s="254"/>
      <c r="M97" s="255"/>
      <c r="N97" s="256"/>
      <c r="O97" s="256"/>
      <c r="P97" s="256"/>
      <c r="Q97" s="256"/>
      <c r="R97" s="256"/>
      <c r="S97" s="256"/>
      <c r="T97" s="257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T97" s="258" t="s">
        <v>1102</v>
      </c>
      <c r="AU97" s="258" t="s">
        <v>83</v>
      </c>
      <c r="AV97" s="12" t="s">
        <v>220</v>
      </c>
      <c r="AW97" s="12" t="s">
        <v>38</v>
      </c>
      <c r="AX97" s="12" t="s">
        <v>83</v>
      </c>
      <c r="AY97" s="258" t="s">
        <v>206</v>
      </c>
    </row>
    <row r="98" s="2" customFormat="1" ht="24" customHeight="1">
      <c r="A98" s="39"/>
      <c r="B98" s="40"/>
      <c r="C98" s="198" t="s">
        <v>216</v>
      </c>
      <c r="D98" s="198" t="s">
        <v>201</v>
      </c>
      <c r="E98" s="199" t="s">
        <v>2759</v>
      </c>
      <c r="F98" s="200" t="s">
        <v>2760</v>
      </c>
      <c r="G98" s="201" t="s">
        <v>478</v>
      </c>
      <c r="H98" s="202">
        <v>118.75</v>
      </c>
      <c r="I98" s="203"/>
      <c r="J98" s="204">
        <f>ROUND(I98*H98,2)</f>
        <v>0</v>
      </c>
      <c r="K98" s="200" t="s">
        <v>212</v>
      </c>
      <c r="L98" s="205"/>
      <c r="M98" s="206" t="s">
        <v>32</v>
      </c>
      <c r="N98" s="207" t="s">
        <v>47</v>
      </c>
      <c r="O98" s="85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0" t="s">
        <v>213</v>
      </c>
      <c r="AT98" s="210" t="s">
        <v>201</v>
      </c>
      <c r="AU98" s="210" t="s">
        <v>83</v>
      </c>
      <c r="AY98" s="17" t="s">
        <v>206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7" t="s">
        <v>83</v>
      </c>
      <c r="BK98" s="211">
        <f>ROUND(I98*H98,2)</f>
        <v>0</v>
      </c>
      <c r="BL98" s="17" t="s">
        <v>214</v>
      </c>
      <c r="BM98" s="210" t="s">
        <v>2761</v>
      </c>
    </row>
    <row r="99" s="2" customFormat="1" ht="24" customHeight="1">
      <c r="A99" s="39"/>
      <c r="B99" s="40"/>
      <c r="C99" s="216" t="s">
        <v>220</v>
      </c>
      <c r="D99" s="216" t="s">
        <v>627</v>
      </c>
      <c r="E99" s="217" t="s">
        <v>2762</v>
      </c>
      <c r="F99" s="218" t="s">
        <v>2763</v>
      </c>
      <c r="G99" s="219" t="s">
        <v>204</v>
      </c>
      <c r="H99" s="220">
        <v>10</v>
      </c>
      <c r="I99" s="221"/>
      <c r="J99" s="222">
        <f>ROUND(I99*H99,2)</f>
        <v>0</v>
      </c>
      <c r="K99" s="218" t="s">
        <v>212</v>
      </c>
      <c r="L99" s="45"/>
      <c r="M99" s="223" t="s">
        <v>32</v>
      </c>
      <c r="N99" s="224" t="s">
        <v>47</v>
      </c>
      <c r="O99" s="85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0" t="s">
        <v>220</v>
      </c>
      <c r="AT99" s="210" t="s">
        <v>627</v>
      </c>
      <c r="AU99" s="210" t="s">
        <v>83</v>
      </c>
      <c r="AY99" s="17" t="s">
        <v>206</v>
      </c>
      <c r="BE99" s="211">
        <f>IF(N99="základní",J99,0)</f>
        <v>0</v>
      </c>
      <c r="BF99" s="211">
        <f>IF(N99="snížená",J99,0)</f>
        <v>0</v>
      </c>
      <c r="BG99" s="211">
        <f>IF(N99="zákl. přenesená",J99,0)</f>
        <v>0</v>
      </c>
      <c r="BH99" s="211">
        <f>IF(N99="sníž. přenesená",J99,0)</f>
        <v>0</v>
      </c>
      <c r="BI99" s="211">
        <f>IF(N99="nulová",J99,0)</f>
        <v>0</v>
      </c>
      <c r="BJ99" s="17" t="s">
        <v>83</v>
      </c>
      <c r="BK99" s="211">
        <f>ROUND(I99*H99,2)</f>
        <v>0</v>
      </c>
      <c r="BL99" s="17" t="s">
        <v>220</v>
      </c>
      <c r="BM99" s="210" t="s">
        <v>2764</v>
      </c>
    </row>
    <row r="100" s="11" customFormat="1">
      <c r="A100" s="11"/>
      <c r="B100" s="237"/>
      <c r="C100" s="238"/>
      <c r="D100" s="212" t="s">
        <v>1102</v>
      </c>
      <c r="E100" s="239" t="s">
        <v>32</v>
      </c>
      <c r="F100" s="240" t="s">
        <v>2765</v>
      </c>
      <c r="G100" s="238"/>
      <c r="H100" s="241">
        <v>10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T100" s="247" t="s">
        <v>1102</v>
      </c>
      <c r="AU100" s="247" t="s">
        <v>83</v>
      </c>
      <c r="AV100" s="11" t="s">
        <v>85</v>
      </c>
      <c r="AW100" s="11" t="s">
        <v>38</v>
      </c>
      <c r="AX100" s="11" t="s">
        <v>76</v>
      </c>
      <c r="AY100" s="247" t="s">
        <v>206</v>
      </c>
    </row>
    <row r="101" s="12" customFormat="1">
      <c r="A101" s="12"/>
      <c r="B101" s="248"/>
      <c r="C101" s="249"/>
      <c r="D101" s="212" t="s">
        <v>1102</v>
      </c>
      <c r="E101" s="250" t="s">
        <v>32</v>
      </c>
      <c r="F101" s="251" t="s">
        <v>1105</v>
      </c>
      <c r="G101" s="249"/>
      <c r="H101" s="252">
        <v>10</v>
      </c>
      <c r="I101" s="253"/>
      <c r="J101" s="249"/>
      <c r="K101" s="249"/>
      <c r="L101" s="254"/>
      <c r="M101" s="255"/>
      <c r="N101" s="256"/>
      <c r="O101" s="256"/>
      <c r="P101" s="256"/>
      <c r="Q101" s="256"/>
      <c r="R101" s="256"/>
      <c r="S101" s="256"/>
      <c r="T101" s="257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T101" s="258" t="s">
        <v>1102</v>
      </c>
      <c r="AU101" s="258" t="s">
        <v>83</v>
      </c>
      <c r="AV101" s="12" t="s">
        <v>220</v>
      </c>
      <c r="AW101" s="12" t="s">
        <v>38</v>
      </c>
      <c r="AX101" s="12" t="s">
        <v>83</v>
      </c>
      <c r="AY101" s="258" t="s">
        <v>206</v>
      </c>
    </row>
    <row r="102" s="2" customFormat="1" ht="24" customHeight="1">
      <c r="A102" s="39"/>
      <c r="B102" s="40"/>
      <c r="C102" s="198" t="s">
        <v>224</v>
      </c>
      <c r="D102" s="198" t="s">
        <v>201</v>
      </c>
      <c r="E102" s="199" t="s">
        <v>2766</v>
      </c>
      <c r="F102" s="200" t="s">
        <v>2767</v>
      </c>
      <c r="G102" s="201" t="s">
        <v>204</v>
      </c>
      <c r="H102" s="202">
        <v>10</v>
      </c>
      <c r="I102" s="203"/>
      <c r="J102" s="204">
        <f>ROUND(I102*H102,2)</f>
        <v>0</v>
      </c>
      <c r="K102" s="200" t="s">
        <v>212</v>
      </c>
      <c r="L102" s="205"/>
      <c r="M102" s="206" t="s">
        <v>32</v>
      </c>
      <c r="N102" s="207" t="s">
        <v>47</v>
      </c>
      <c r="O102" s="85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0" t="s">
        <v>213</v>
      </c>
      <c r="AT102" s="210" t="s">
        <v>201</v>
      </c>
      <c r="AU102" s="210" t="s">
        <v>83</v>
      </c>
      <c r="AY102" s="17" t="s">
        <v>206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7" t="s">
        <v>83</v>
      </c>
      <c r="BK102" s="211">
        <f>ROUND(I102*H102,2)</f>
        <v>0</v>
      </c>
      <c r="BL102" s="17" t="s">
        <v>214</v>
      </c>
      <c r="BM102" s="210" t="s">
        <v>2768</v>
      </c>
    </row>
    <row r="103" s="13" customFormat="1" ht="22.8" customHeight="1">
      <c r="A103" s="13"/>
      <c r="B103" s="259"/>
      <c r="C103" s="260"/>
      <c r="D103" s="261" t="s">
        <v>75</v>
      </c>
      <c r="E103" s="282" t="s">
        <v>224</v>
      </c>
      <c r="F103" s="282" t="s">
        <v>2769</v>
      </c>
      <c r="G103" s="260"/>
      <c r="H103" s="260"/>
      <c r="I103" s="263"/>
      <c r="J103" s="283">
        <f>BK103</f>
        <v>0</v>
      </c>
      <c r="K103" s="260"/>
      <c r="L103" s="265"/>
      <c r="M103" s="266"/>
      <c r="N103" s="267"/>
      <c r="O103" s="267"/>
      <c r="P103" s="268">
        <f>SUM(P104:P200)</f>
        <v>0</v>
      </c>
      <c r="Q103" s="267"/>
      <c r="R103" s="268">
        <f>SUM(R104:R200)</f>
        <v>33.888660000000002</v>
      </c>
      <c r="S103" s="267"/>
      <c r="T103" s="269">
        <f>SUM(T104:T200)</f>
        <v>0</v>
      </c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R103" s="270" t="s">
        <v>83</v>
      </c>
      <c r="AT103" s="271" t="s">
        <v>75</v>
      </c>
      <c r="AU103" s="271" t="s">
        <v>83</v>
      </c>
      <c r="AY103" s="270" t="s">
        <v>206</v>
      </c>
      <c r="BK103" s="272">
        <f>SUM(BK104:BK200)</f>
        <v>0</v>
      </c>
    </row>
    <row r="104" s="2" customFormat="1" ht="36" customHeight="1">
      <c r="A104" s="39"/>
      <c r="B104" s="40"/>
      <c r="C104" s="216" t="s">
        <v>228</v>
      </c>
      <c r="D104" s="216" t="s">
        <v>627</v>
      </c>
      <c r="E104" s="217" t="s">
        <v>2770</v>
      </c>
      <c r="F104" s="218" t="s">
        <v>2771</v>
      </c>
      <c r="G104" s="219" t="s">
        <v>344</v>
      </c>
      <c r="H104" s="220">
        <v>30</v>
      </c>
      <c r="I104" s="221"/>
      <c r="J104" s="222">
        <f>ROUND(I104*H104,2)</f>
        <v>0</v>
      </c>
      <c r="K104" s="218" t="s">
        <v>212</v>
      </c>
      <c r="L104" s="45"/>
      <c r="M104" s="223" t="s">
        <v>32</v>
      </c>
      <c r="N104" s="224" t="s">
        <v>47</v>
      </c>
      <c r="O104" s="85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0" t="s">
        <v>83</v>
      </c>
      <c r="AT104" s="210" t="s">
        <v>627</v>
      </c>
      <c r="AU104" s="210" t="s">
        <v>85</v>
      </c>
      <c r="AY104" s="17" t="s">
        <v>206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7" t="s">
        <v>83</v>
      </c>
      <c r="BK104" s="211">
        <f>ROUND(I104*H104,2)</f>
        <v>0</v>
      </c>
      <c r="BL104" s="17" t="s">
        <v>83</v>
      </c>
      <c r="BM104" s="210" t="s">
        <v>2772</v>
      </c>
    </row>
    <row r="105" s="2" customFormat="1">
      <c r="A105" s="39"/>
      <c r="B105" s="40"/>
      <c r="C105" s="41"/>
      <c r="D105" s="212" t="s">
        <v>931</v>
      </c>
      <c r="E105" s="41"/>
      <c r="F105" s="213" t="s">
        <v>2773</v>
      </c>
      <c r="G105" s="41"/>
      <c r="H105" s="41"/>
      <c r="I105" s="147"/>
      <c r="J105" s="41"/>
      <c r="K105" s="41"/>
      <c r="L105" s="45"/>
      <c r="M105" s="214"/>
      <c r="N105" s="215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7" t="s">
        <v>931</v>
      </c>
      <c r="AU105" s="17" t="s">
        <v>85</v>
      </c>
    </row>
    <row r="106" s="2" customFormat="1" ht="72" customHeight="1">
      <c r="A106" s="39"/>
      <c r="B106" s="40"/>
      <c r="C106" s="216" t="s">
        <v>232</v>
      </c>
      <c r="D106" s="216" t="s">
        <v>627</v>
      </c>
      <c r="E106" s="217" t="s">
        <v>2774</v>
      </c>
      <c r="F106" s="218" t="s">
        <v>2775</v>
      </c>
      <c r="G106" s="219" t="s">
        <v>204</v>
      </c>
      <c r="H106" s="220">
        <v>2</v>
      </c>
      <c r="I106" s="221"/>
      <c r="J106" s="222">
        <f>ROUND(I106*H106,2)</f>
        <v>0</v>
      </c>
      <c r="K106" s="218" t="s">
        <v>212</v>
      </c>
      <c r="L106" s="45"/>
      <c r="M106" s="223" t="s">
        <v>32</v>
      </c>
      <c r="N106" s="224" t="s">
        <v>47</v>
      </c>
      <c r="O106" s="85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0" t="s">
        <v>220</v>
      </c>
      <c r="AT106" s="210" t="s">
        <v>627</v>
      </c>
      <c r="AU106" s="210" t="s">
        <v>85</v>
      </c>
      <c r="AY106" s="17" t="s">
        <v>206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7" t="s">
        <v>83</v>
      </c>
      <c r="BK106" s="211">
        <f>ROUND(I106*H106,2)</f>
        <v>0</v>
      </c>
      <c r="BL106" s="17" t="s">
        <v>220</v>
      </c>
      <c r="BM106" s="210" t="s">
        <v>2776</v>
      </c>
    </row>
    <row r="107" s="2" customFormat="1">
      <c r="A107" s="39"/>
      <c r="B107" s="40"/>
      <c r="C107" s="41"/>
      <c r="D107" s="212" t="s">
        <v>931</v>
      </c>
      <c r="E107" s="41"/>
      <c r="F107" s="213" t="s">
        <v>2777</v>
      </c>
      <c r="G107" s="41"/>
      <c r="H107" s="41"/>
      <c r="I107" s="147"/>
      <c r="J107" s="41"/>
      <c r="K107" s="41"/>
      <c r="L107" s="45"/>
      <c r="M107" s="214"/>
      <c r="N107" s="215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7" t="s">
        <v>931</v>
      </c>
      <c r="AU107" s="17" t="s">
        <v>85</v>
      </c>
    </row>
    <row r="108" s="2" customFormat="1">
      <c r="A108" s="39"/>
      <c r="B108" s="40"/>
      <c r="C108" s="41"/>
      <c r="D108" s="212" t="s">
        <v>208</v>
      </c>
      <c r="E108" s="41"/>
      <c r="F108" s="213" t="s">
        <v>2778</v>
      </c>
      <c r="G108" s="41"/>
      <c r="H108" s="41"/>
      <c r="I108" s="147"/>
      <c r="J108" s="41"/>
      <c r="K108" s="41"/>
      <c r="L108" s="45"/>
      <c r="M108" s="214"/>
      <c r="N108" s="215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7" t="s">
        <v>208</v>
      </c>
      <c r="AU108" s="17" t="s">
        <v>85</v>
      </c>
    </row>
    <row r="109" s="2" customFormat="1" ht="24" customHeight="1">
      <c r="A109" s="39"/>
      <c r="B109" s="40"/>
      <c r="C109" s="198" t="s">
        <v>236</v>
      </c>
      <c r="D109" s="198" t="s">
        <v>201</v>
      </c>
      <c r="E109" s="199" t="s">
        <v>2779</v>
      </c>
      <c r="F109" s="200" t="s">
        <v>2780</v>
      </c>
      <c r="G109" s="201" t="s">
        <v>204</v>
      </c>
      <c r="H109" s="202">
        <v>8</v>
      </c>
      <c r="I109" s="203"/>
      <c r="J109" s="204">
        <f>ROUND(I109*H109,2)</f>
        <v>0</v>
      </c>
      <c r="K109" s="200" t="s">
        <v>212</v>
      </c>
      <c r="L109" s="205"/>
      <c r="M109" s="206" t="s">
        <v>32</v>
      </c>
      <c r="N109" s="207" t="s">
        <v>47</v>
      </c>
      <c r="O109" s="85"/>
      <c r="P109" s="208">
        <f>O109*H109</f>
        <v>0</v>
      </c>
      <c r="Q109" s="208">
        <v>0.00040999999999999999</v>
      </c>
      <c r="R109" s="208">
        <f>Q109*H109</f>
        <v>0.0032799999999999999</v>
      </c>
      <c r="S109" s="208">
        <v>0</v>
      </c>
      <c r="T109" s="20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0" t="s">
        <v>213</v>
      </c>
      <c r="AT109" s="210" t="s">
        <v>201</v>
      </c>
      <c r="AU109" s="210" t="s">
        <v>85</v>
      </c>
      <c r="AY109" s="17" t="s">
        <v>206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7" t="s">
        <v>83</v>
      </c>
      <c r="BK109" s="211">
        <f>ROUND(I109*H109,2)</f>
        <v>0</v>
      </c>
      <c r="BL109" s="17" t="s">
        <v>214</v>
      </c>
      <c r="BM109" s="210" t="s">
        <v>2781</v>
      </c>
    </row>
    <row r="110" s="2" customFormat="1" ht="24" customHeight="1">
      <c r="A110" s="39"/>
      <c r="B110" s="40"/>
      <c r="C110" s="198" t="s">
        <v>241</v>
      </c>
      <c r="D110" s="198" t="s">
        <v>201</v>
      </c>
      <c r="E110" s="199" t="s">
        <v>2782</v>
      </c>
      <c r="F110" s="200" t="s">
        <v>2783</v>
      </c>
      <c r="G110" s="201" t="s">
        <v>204</v>
      </c>
      <c r="H110" s="202">
        <v>8</v>
      </c>
      <c r="I110" s="203"/>
      <c r="J110" s="204">
        <f>ROUND(I110*H110,2)</f>
        <v>0</v>
      </c>
      <c r="K110" s="200" t="s">
        <v>212</v>
      </c>
      <c r="L110" s="205"/>
      <c r="M110" s="206" t="s">
        <v>32</v>
      </c>
      <c r="N110" s="207" t="s">
        <v>47</v>
      </c>
      <c r="O110" s="85"/>
      <c r="P110" s="208">
        <f>O110*H110</f>
        <v>0</v>
      </c>
      <c r="Q110" s="208">
        <v>9.0000000000000006E-05</v>
      </c>
      <c r="R110" s="208">
        <f>Q110*H110</f>
        <v>0.00072000000000000005</v>
      </c>
      <c r="S110" s="208">
        <v>0</v>
      </c>
      <c r="T110" s="20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0" t="s">
        <v>213</v>
      </c>
      <c r="AT110" s="210" t="s">
        <v>201</v>
      </c>
      <c r="AU110" s="210" t="s">
        <v>85</v>
      </c>
      <c r="AY110" s="17" t="s">
        <v>206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17" t="s">
        <v>83</v>
      </c>
      <c r="BK110" s="211">
        <f>ROUND(I110*H110,2)</f>
        <v>0</v>
      </c>
      <c r="BL110" s="17" t="s">
        <v>214</v>
      </c>
      <c r="BM110" s="210" t="s">
        <v>2784</v>
      </c>
    </row>
    <row r="111" s="2" customFormat="1" ht="24" customHeight="1">
      <c r="A111" s="39"/>
      <c r="B111" s="40"/>
      <c r="C111" s="198" t="s">
        <v>245</v>
      </c>
      <c r="D111" s="198" t="s">
        <v>201</v>
      </c>
      <c r="E111" s="199" t="s">
        <v>2785</v>
      </c>
      <c r="F111" s="200" t="s">
        <v>2786</v>
      </c>
      <c r="G111" s="201" t="s">
        <v>204</v>
      </c>
      <c r="H111" s="202">
        <v>8</v>
      </c>
      <c r="I111" s="203"/>
      <c r="J111" s="204">
        <f>ROUND(I111*H111,2)</f>
        <v>0</v>
      </c>
      <c r="K111" s="200" t="s">
        <v>212</v>
      </c>
      <c r="L111" s="205"/>
      <c r="M111" s="206" t="s">
        <v>32</v>
      </c>
      <c r="N111" s="207" t="s">
        <v>47</v>
      </c>
      <c r="O111" s="85"/>
      <c r="P111" s="208">
        <f>O111*H111</f>
        <v>0</v>
      </c>
      <c r="Q111" s="208">
        <v>0.00012</v>
      </c>
      <c r="R111" s="208">
        <f>Q111*H111</f>
        <v>0.00096000000000000002</v>
      </c>
      <c r="S111" s="208">
        <v>0</v>
      </c>
      <c r="T111" s="209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0" t="s">
        <v>213</v>
      </c>
      <c r="AT111" s="210" t="s">
        <v>201</v>
      </c>
      <c r="AU111" s="210" t="s">
        <v>85</v>
      </c>
      <c r="AY111" s="17" t="s">
        <v>206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17" t="s">
        <v>83</v>
      </c>
      <c r="BK111" s="211">
        <f>ROUND(I111*H111,2)</f>
        <v>0</v>
      </c>
      <c r="BL111" s="17" t="s">
        <v>214</v>
      </c>
      <c r="BM111" s="210" t="s">
        <v>2787</v>
      </c>
    </row>
    <row r="112" s="2" customFormat="1" ht="24" customHeight="1">
      <c r="A112" s="39"/>
      <c r="B112" s="40"/>
      <c r="C112" s="198" t="s">
        <v>249</v>
      </c>
      <c r="D112" s="198" t="s">
        <v>201</v>
      </c>
      <c r="E112" s="199" t="s">
        <v>2788</v>
      </c>
      <c r="F112" s="200" t="s">
        <v>2789</v>
      </c>
      <c r="G112" s="201" t="s">
        <v>204</v>
      </c>
      <c r="H112" s="202">
        <v>8</v>
      </c>
      <c r="I112" s="203"/>
      <c r="J112" s="204">
        <f>ROUND(I112*H112,2)</f>
        <v>0</v>
      </c>
      <c r="K112" s="200" t="s">
        <v>212</v>
      </c>
      <c r="L112" s="205"/>
      <c r="M112" s="206" t="s">
        <v>32</v>
      </c>
      <c r="N112" s="207" t="s">
        <v>47</v>
      </c>
      <c r="O112" s="85"/>
      <c r="P112" s="208">
        <f>O112*H112</f>
        <v>0</v>
      </c>
      <c r="Q112" s="208">
        <v>5.0000000000000002E-05</v>
      </c>
      <c r="R112" s="208">
        <f>Q112*H112</f>
        <v>0.00040000000000000002</v>
      </c>
      <c r="S112" s="208">
        <v>0</v>
      </c>
      <c r="T112" s="209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0" t="s">
        <v>213</v>
      </c>
      <c r="AT112" s="210" t="s">
        <v>201</v>
      </c>
      <c r="AU112" s="210" t="s">
        <v>85</v>
      </c>
      <c r="AY112" s="17" t="s">
        <v>206</v>
      </c>
      <c r="BE112" s="211">
        <f>IF(N112="základní",J112,0)</f>
        <v>0</v>
      </c>
      <c r="BF112" s="211">
        <f>IF(N112="snížená",J112,0)</f>
        <v>0</v>
      </c>
      <c r="BG112" s="211">
        <f>IF(N112="zákl. přenesená",J112,0)</f>
        <v>0</v>
      </c>
      <c r="BH112" s="211">
        <f>IF(N112="sníž. přenesená",J112,0)</f>
        <v>0</v>
      </c>
      <c r="BI112" s="211">
        <f>IF(N112="nulová",J112,0)</f>
        <v>0</v>
      </c>
      <c r="BJ112" s="17" t="s">
        <v>83</v>
      </c>
      <c r="BK112" s="211">
        <f>ROUND(I112*H112,2)</f>
        <v>0</v>
      </c>
      <c r="BL112" s="17" t="s">
        <v>214</v>
      </c>
      <c r="BM112" s="210" t="s">
        <v>2790</v>
      </c>
    </row>
    <row r="113" s="2" customFormat="1" ht="24" customHeight="1">
      <c r="A113" s="39"/>
      <c r="B113" s="40"/>
      <c r="C113" s="198" t="s">
        <v>253</v>
      </c>
      <c r="D113" s="198" t="s">
        <v>201</v>
      </c>
      <c r="E113" s="199" t="s">
        <v>2791</v>
      </c>
      <c r="F113" s="200" t="s">
        <v>2792</v>
      </c>
      <c r="G113" s="201" t="s">
        <v>204</v>
      </c>
      <c r="H113" s="202">
        <v>8</v>
      </c>
      <c r="I113" s="203"/>
      <c r="J113" s="204">
        <f>ROUND(I113*H113,2)</f>
        <v>0</v>
      </c>
      <c r="K113" s="200" t="s">
        <v>212</v>
      </c>
      <c r="L113" s="205"/>
      <c r="M113" s="206" t="s">
        <v>32</v>
      </c>
      <c r="N113" s="207" t="s">
        <v>47</v>
      </c>
      <c r="O113" s="85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0" t="s">
        <v>213</v>
      </c>
      <c r="AT113" s="210" t="s">
        <v>201</v>
      </c>
      <c r="AU113" s="210" t="s">
        <v>85</v>
      </c>
      <c r="AY113" s="17" t="s">
        <v>206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17" t="s">
        <v>83</v>
      </c>
      <c r="BK113" s="211">
        <f>ROUND(I113*H113,2)</f>
        <v>0</v>
      </c>
      <c r="BL113" s="17" t="s">
        <v>214</v>
      </c>
      <c r="BM113" s="210" t="s">
        <v>2793</v>
      </c>
    </row>
    <row r="114" s="2" customFormat="1" ht="60" customHeight="1">
      <c r="A114" s="39"/>
      <c r="B114" s="40"/>
      <c r="C114" s="216" t="s">
        <v>261</v>
      </c>
      <c r="D114" s="216" t="s">
        <v>627</v>
      </c>
      <c r="E114" s="217" t="s">
        <v>2794</v>
      </c>
      <c r="F114" s="218" t="s">
        <v>2795</v>
      </c>
      <c r="G114" s="219" t="s">
        <v>239</v>
      </c>
      <c r="H114" s="220">
        <v>16.5</v>
      </c>
      <c r="I114" s="221"/>
      <c r="J114" s="222">
        <f>ROUND(I114*H114,2)</f>
        <v>0</v>
      </c>
      <c r="K114" s="218" t="s">
        <v>212</v>
      </c>
      <c r="L114" s="45"/>
      <c r="M114" s="223" t="s">
        <v>32</v>
      </c>
      <c r="N114" s="224" t="s">
        <v>47</v>
      </c>
      <c r="O114" s="85"/>
      <c r="P114" s="208">
        <f>O114*H114</f>
        <v>0</v>
      </c>
      <c r="Q114" s="208">
        <v>0</v>
      </c>
      <c r="R114" s="208">
        <f>Q114*H114</f>
        <v>0</v>
      </c>
      <c r="S114" s="208">
        <v>0</v>
      </c>
      <c r="T114" s="20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0" t="s">
        <v>220</v>
      </c>
      <c r="AT114" s="210" t="s">
        <v>627</v>
      </c>
      <c r="AU114" s="210" t="s">
        <v>85</v>
      </c>
      <c r="AY114" s="17" t="s">
        <v>206</v>
      </c>
      <c r="BE114" s="211">
        <f>IF(N114="základní",J114,0)</f>
        <v>0</v>
      </c>
      <c r="BF114" s="211">
        <f>IF(N114="snížená",J114,0)</f>
        <v>0</v>
      </c>
      <c r="BG114" s="211">
        <f>IF(N114="zákl. přenesená",J114,0)</f>
        <v>0</v>
      </c>
      <c r="BH114" s="211">
        <f>IF(N114="sníž. přenesená",J114,0)</f>
        <v>0</v>
      </c>
      <c r="BI114" s="211">
        <f>IF(N114="nulová",J114,0)</f>
        <v>0</v>
      </c>
      <c r="BJ114" s="17" t="s">
        <v>83</v>
      </c>
      <c r="BK114" s="211">
        <f>ROUND(I114*H114,2)</f>
        <v>0</v>
      </c>
      <c r="BL114" s="17" t="s">
        <v>220</v>
      </c>
      <c r="BM114" s="210" t="s">
        <v>2796</v>
      </c>
    </row>
    <row r="115" s="2" customFormat="1">
      <c r="A115" s="39"/>
      <c r="B115" s="40"/>
      <c r="C115" s="41"/>
      <c r="D115" s="212" t="s">
        <v>931</v>
      </c>
      <c r="E115" s="41"/>
      <c r="F115" s="213" t="s">
        <v>2797</v>
      </c>
      <c r="G115" s="41"/>
      <c r="H115" s="41"/>
      <c r="I115" s="147"/>
      <c r="J115" s="41"/>
      <c r="K115" s="41"/>
      <c r="L115" s="45"/>
      <c r="M115" s="214"/>
      <c r="N115" s="215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7" t="s">
        <v>931</v>
      </c>
      <c r="AU115" s="17" t="s">
        <v>85</v>
      </c>
    </row>
    <row r="116" s="2" customFormat="1">
      <c r="A116" s="39"/>
      <c r="B116" s="40"/>
      <c r="C116" s="41"/>
      <c r="D116" s="212" t="s">
        <v>208</v>
      </c>
      <c r="E116" s="41"/>
      <c r="F116" s="213" t="s">
        <v>2798</v>
      </c>
      <c r="G116" s="41"/>
      <c r="H116" s="41"/>
      <c r="I116" s="147"/>
      <c r="J116" s="41"/>
      <c r="K116" s="41"/>
      <c r="L116" s="45"/>
      <c r="M116" s="214"/>
      <c r="N116" s="215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7" t="s">
        <v>208</v>
      </c>
      <c r="AU116" s="17" t="s">
        <v>85</v>
      </c>
    </row>
    <row r="117" s="2" customFormat="1" ht="60" customHeight="1">
      <c r="A117" s="39"/>
      <c r="B117" s="40"/>
      <c r="C117" s="216" t="s">
        <v>8</v>
      </c>
      <c r="D117" s="216" t="s">
        <v>627</v>
      </c>
      <c r="E117" s="217" t="s">
        <v>2799</v>
      </c>
      <c r="F117" s="218" t="s">
        <v>2800</v>
      </c>
      <c r="G117" s="219" t="s">
        <v>239</v>
      </c>
      <c r="H117" s="220">
        <v>37.5</v>
      </c>
      <c r="I117" s="221"/>
      <c r="J117" s="222">
        <f>ROUND(I117*H117,2)</f>
        <v>0</v>
      </c>
      <c r="K117" s="218" t="s">
        <v>212</v>
      </c>
      <c r="L117" s="45"/>
      <c r="M117" s="223" t="s">
        <v>32</v>
      </c>
      <c r="N117" s="224" t="s">
        <v>47</v>
      </c>
      <c r="O117" s="85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0" t="s">
        <v>220</v>
      </c>
      <c r="AT117" s="210" t="s">
        <v>627</v>
      </c>
      <c r="AU117" s="210" t="s">
        <v>85</v>
      </c>
      <c r="AY117" s="17" t="s">
        <v>206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7" t="s">
        <v>83</v>
      </c>
      <c r="BK117" s="211">
        <f>ROUND(I117*H117,2)</f>
        <v>0</v>
      </c>
      <c r="BL117" s="17" t="s">
        <v>220</v>
      </c>
      <c r="BM117" s="210" t="s">
        <v>2801</v>
      </c>
    </row>
    <row r="118" s="2" customFormat="1">
      <c r="A118" s="39"/>
      <c r="B118" s="40"/>
      <c r="C118" s="41"/>
      <c r="D118" s="212" t="s">
        <v>931</v>
      </c>
      <c r="E118" s="41"/>
      <c r="F118" s="213" t="s">
        <v>2797</v>
      </c>
      <c r="G118" s="41"/>
      <c r="H118" s="41"/>
      <c r="I118" s="147"/>
      <c r="J118" s="41"/>
      <c r="K118" s="41"/>
      <c r="L118" s="45"/>
      <c r="M118" s="214"/>
      <c r="N118" s="215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7" t="s">
        <v>931</v>
      </c>
      <c r="AU118" s="17" t="s">
        <v>85</v>
      </c>
    </row>
    <row r="119" s="2" customFormat="1">
      <c r="A119" s="39"/>
      <c r="B119" s="40"/>
      <c r="C119" s="41"/>
      <c r="D119" s="212" t="s">
        <v>208</v>
      </c>
      <c r="E119" s="41"/>
      <c r="F119" s="213" t="s">
        <v>2798</v>
      </c>
      <c r="G119" s="41"/>
      <c r="H119" s="41"/>
      <c r="I119" s="147"/>
      <c r="J119" s="41"/>
      <c r="K119" s="41"/>
      <c r="L119" s="45"/>
      <c r="M119" s="214"/>
      <c r="N119" s="215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7" t="s">
        <v>208</v>
      </c>
      <c r="AU119" s="17" t="s">
        <v>85</v>
      </c>
    </row>
    <row r="120" s="2" customFormat="1" ht="60" customHeight="1">
      <c r="A120" s="39"/>
      <c r="B120" s="40"/>
      <c r="C120" s="216" t="s">
        <v>268</v>
      </c>
      <c r="D120" s="216" t="s">
        <v>627</v>
      </c>
      <c r="E120" s="217" t="s">
        <v>2802</v>
      </c>
      <c r="F120" s="218" t="s">
        <v>2803</v>
      </c>
      <c r="G120" s="219" t="s">
        <v>239</v>
      </c>
      <c r="H120" s="220">
        <v>31</v>
      </c>
      <c r="I120" s="221"/>
      <c r="J120" s="222">
        <f>ROUND(I120*H120,2)</f>
        <v>0</v>
      </c>
      <c r="K120" s="218" t="s">
        <v>212</v>
      </c>
      <c r="L120" s="45"/>
      <c r="M120" s="223" t="s">
        <v>32</v>
      </c>
      <c r="N120" s="224" t="s">
        <v>47</v>
      </c>
      <c r="O120" s="85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0" t="s">
        <v>220</v>
      </c>
      <c r="AT120" s="210" t="s">
        <v>627</v>
      </c>
      <c r="AU120" s="210" t="s">
        <v>85</v>
      </c>
      <c r="AY120" s="17" t="s">
        <v>206</v>
      </c>
      <c r="BE120" s="211">
        <f>IF(N120="základní",J120,0)</f>
        <v>0</v>
      </c>
      <c r="BF120" s="211">
        <f>IF(N120="snížená",J120,0)</f>
        <v>0</v>
      </c>
      <c r="BG120" s="211">
        <f>IF(N120="zákl. přenesená",J120,0)</f>
        <v>0</v>
      </c>
      <c r="BH120" s="211">
        <f>IF(N120="sníž. přenesená",J120,0)</f>
        <v>0</v>
      </c>
      <c r="BI120" s="211">
        <f>IF(N120="nulová",J120,0)</f>
        <v>0</v>
      </c>
      <c r="BJ120" s="17" t="s">
        <v>83</v>
      </c>
      <c r="BK120" s="211">
        <f>ROUND(I120*H120,2)</f>
        <v>0</v>
      </c>
      <c r="BL120" s="17" t="s">
        <v>220</v>
      </c>
      <c r="BM120" s="210" t="s">
        <v>2804</v>
      </c>
    </row>
    <row r="121" s="2" customFormat="1">
      <c r="A121" s="39"/>
      <c r="B121" s="40"/>
      <c r="C121" s="41"/>
      <c r="D121" s="212" t="s">
        <v>931</v>
      </c>
      <c r="E121" s="41"/>
      <c r="F121" s="213" t="s">
        <v>2797</v>
      </c>
      <c r="G121" s="41"/>
      <c r="H121" s="41"/>
      <c r="I121" s="147"/>
      <c r="J121" s="41"/>
      <c r="K121" s="41"/>
      <c r="L121" s="45"/>
      <c r="M121" s="214"/>
      <c r="N121" s="215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7" t="s">
        <v>931</v>
      </c>
      <c r="AU121" s="17" t="s">
        <v>85</v>
      </c>
    </row>
    <row r="122" s="2" customFormat="1">
      <c r="A122" s="39"/>
      <c r="B122" s="40"/>
      <c r="C122" s="41"/>
      <c r="D122" s="212" t="s">
        <v>208</v>
      </c>
      <c r="E122" s="41"/>
      <c r="F122" s="213" t="s">
        <v>2798</v>
      </c>
      <c r="G122" s="41"/>
      <c r="H122" s="41"/>
      <c r="I122" s="147"/>
      <c r="J122" s="41"/>
      <c r="K122" s="41"/>
      <c r="L122" s="45"/>
      <c r="M122" s="214"/>
      <c r="N122" s="215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7" t="s">
        <v>208</v>
      </c>
      <c r="AU122" s="17" t="s">
        <v>85</v>
      </c>
    </row>
    <row r="123" s="2" customFormat="1" ht="60" customHeight="1">
      <c r="A123" s="39"/>
      <c r="B123" s="40"/>
      <c r="C123" s="216" t="s">
        <v>272</v>
      </c>
      <c r="D123" s="216" t="s">
        <v>627</v>
      </c>
      <c r="E123" s="217" t="s">
        <v>2805</v>
      </c>
      <c r="F123" s="218" t="s">
        <v>2806</v>
      </c>
      <c r="G123" s="219" t="s">
        <v>239</v>
      </c>
      <c r="H123" s="220">
        <v>68.200000000000003</v>
      </c>
      <c r="I123" s="221"/>
      <c r="J123" s="222">
        <f>ROUND(I123*H123,2)</f>
        <v>0</v>
      </c>
      <c r="K123" s="218" t="s">
        <v>212</v>
      </c>
      <c r="L123" s="45"/>
      <c r="M123" s="223" t="s">
        <v>32</v>
      </c>
      <c r="N123" s="224" t="s">
        <v>47</v>
      </c>
      <c r="O123" s="85"/>
      <c r="P123" s="208">
        <f>O123*H123</f>
        <v>0</v>
      </c>
      <c r="Q123" s="208">
        <v>0</v>
      </c>
      <c r="R123" s="208">
        <f>Q123*H123</f>
        <v>0</v>
      </c>
      <c r="S123" s="208">
        <v>0</v>
      </c>
      <c r="T123" s="20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0" t="s">
        <v>220</v>
      </c>
      <c r="AT123" s="210" t="s">
        <v>627</v>
      </c>
      <c r="AU123" s="210" t="s">
        <v>85</v>
      </c>
      <c r="AY123" s="17" t="s">
        <v>206</v>
      </c>
      <c r="BE123" s="211">
        <f>IF(N123="základní",J123,0)</f>
        <v>0</v>
      </c>
      <c r="BF123" s="211">
        <f>IF(N123="snížená",J123,0)</f>
        <v>0</v>
      </c>
      <c r="BG123" s="211">
        <f>IF(N123="zákl. přenesená",J123,0)</f>
        <v>0</v>
      </c>
      <c r="BH123" s="211">
        <f>IF(N123="sníž. přenesená",J123,0)</f>
        <v>0</v>
      </c>
      <c r="BI123" s="211">
        <f>IF(N123="nulová",J123,0)</f>
        <v>0</v>
      </c>
      <c r="BJ123" s="17" t="s">
        <v>83</v>
      </c>
      <c r="BK123" s="211">
        <f>ROUND(I123*H123,2)</f>
        <v>0</v>
      </c>
      <c r="BL123" s="17" t="s">
        <v>220</v>
      </c>
      <c r="BM123" s="210" t="s">
        <v>2807</v>
      </c>
    </row>
    <row r="124" s="2" customFormat="1">
      <c r="A124" s="39"/>
      <c r="B124" s="40"/>
      <c r="C124" s="41"/>
      <c r="D124" s="212" t="s">
        <v>931</v>
      </c>
      <c r="E124" s="41"/>
      <c r="F124" s="213" t="s">
        <v>2797</v>
      </c>
      <c r="G124" s="41"/>
      <c r="H124" s="41"/>
      <c r="I124" s="147"/>
      <c r="J124" s="41"/>
      <c r="K124" s="41"/>
      <c r="L124" s="45"/>
      <c r="M124" s="214"/>
      <c r="N124" s="215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7" t="s">
        <v>931</v>
      </c>
      <c r="AU124" s="17" t="s">
        <v>85</v>
      </c>
    </row>
    <row r="125" s="2" customFormat="1">
      <c r="A125" s="39"/>
      <c r="B125" s="40"/>
      <c r="C125" s="41"/>
      <c r="D125" s="212" t="s">
        <v>208</v>
      </c>
      <c r="E125" s="41"/>
      <c r="F125" s="213" t="s">
        <v>2798</v>
      </c>
      <c r="G125" s="41"/>
      <c r="H125" s="41"/>
      <c r="I125" s="147"/>
      <c r="J125" s="41"/>
      <c r="K125" s="41"/>
      <c r="L125" s="45"/>
      <c r="M125" s="214"/>
      <c r="N125" s="215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7" t="s">
        <v>208</v>
      </c>
      <c r="AU125" s="17" t="s">
        <v>85</v>
      </c>
    </row>
    <row r="126" s="11" customFormat="1">
      <c r="A126" s="11"/>
      <c r="B126" s="237"/>
      <c r="C126" s="238"/>
      <c r="D126" s="212" t="s">
        <v>1102</v>
      </c>
      <c r="E126" s="239" t="s">
        <v>32</v>
      </c>
      <c r="F126" s="240" t="s">
        <v>2808</v>
      </c>
      <c r="G126" s="238"/>
      <c r="H126" s="241">
        <v>68.200000000000003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T126" s="247" t="s">
        <v>1102</v>
      </c>
      <c r="AU126" s="247" t="s">
        <v>85</v>
      </c>
      <c r="AV126" s="11" t="s">
        <v>85</v>
      </c>
      <c r="AW126" s="11" t="s">
        <v>38</v>
      </c>
      <c r="AX126" s="11" t="s">
        <v>76</v>
      </c>
      <c r="AY126" s="247" t="s">
        <v>206</v>
      </c>
    </row>
    <row r="127" s="12" customFormat="1">
      <c r="A127" s="12"/>
      <c r="B127" s="248"/>
      <c r="C127" s="249"/>
      <c r="D127" s="212" t="s">
        <v>1102</v>
      </c>
      <c r="E127" s="250" t="s">
        <v>32</v>
      </c>
      <c r="F127" s="251" t="s">
        <v>1105</v>
      </c>
      <c r="G127" s="249"/>
      <c r="H127" s="252">
        <v>68.200000000000003</v>
      </c>
      <c r="I127" s="253"/>
      <c r="J127" s="249"/>
      <c r="K127" s="249"/>
      <c r="L127" s="254"/>
      <c r="M127" s="255"/>
      <c r="N127" s="256"/>
      <c r="O127" s="256"/>
      <c r="P127" s="256"/>
      <c r="Q127" s="256"/>
      <c r="R127" s="256"/>
      <c r="S127" s="256"/>
      <c r="T127" s="257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58" t="s">
        <v>1102</v>
      </c>
      <c r="AU127" s="258" t="s">
        <v>85</v>
      </c>
      <c r="AV127" s="12" t="s">
        <v>220</v>
      </c>
      <c r="AW127" s="12" t="s">
        <v>38</v>
      </c>
      <c r="AX127" s="12" t="s">
        <v>83</v>
      </c>
      <c r="AY127" s="258" t="s">
        <v>206</v>
      </c>
    </row>
    <row r="128" s="2" customFormat="1" ht="24" customHeight="1">
      <c r="A128" s="39"/>
      <c r="B128" s="40"/>
      <c r="C128" s="198" t="s">
        <v>284</v>
      </c>
      <c r="D128" s="198" t="s">
        <v>201</v>
      </c>
      <c r="E128" s="199" t="s">
        <v>2809</v>
      </c>
      <c r="F128" s="200" t="s">
        <v>2810</v>
      </c>
      <c r="G128" s="201" t="s">
        <v>204</v>
      </c>
      <c r="H128" s="202">
        <v>180</v>
      </c>
      <c r="I128" s="203"/>
      <c r="J128" s="204">
        <f>ROUND(I128*H128,2)</f>
        <v>0</v>
      </c>
      <c r="K128" s="200" t="s">
        <v>212</v>
      </c>
      <c r="L128" s="205"/>
      <c r="M128" s="206" t="s">
        <v>32</v>
      </c>
      <c r="N128" s="207" t="s">
        <v>47</v>
      </c>
      <c r="O128" s="85"/>
      <c r="P128" s="208">
        <f>O128*H128</f>
        <v>0</v>
      </c>
      <c r="Q128" s="208">
        <v>0.00018000000000000001</v>
      </c>
      <c r="R128" s="208">
        <f>Q128*H128</f>
        <v>0.032400000000000005</v>
      </c>
      <c r="S128" s="208">
        <v>0</v>
      </c>
      <c r="T128" s="20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0" t="s">
        <v>213</v>
      </c>
      <c r="AT128" s="210" t="s">
        <v>201</v>
      </c>
      <c r="AU128" s="210" t="s">
        <v>85</v>
      </c>
      <c r="AY128" s="17" t="s">
        <v>206</v>
      </c>
      <c r="BE128" s="211">
        <f>IF(N128="základní",J128,0)</f>
        <v>0</v>
      </c>
      <c r="BF128" s="211">
        <f>IF(N128="snížená",J128,0)</f>
        <v>0</v>
      </c>
      <c r="BG128" s="211">
        <f>IF(N128="zákl. přenesená",J128,0)</f>
        <v>0</v>
      </c>
      <c r="BH128" s="211">
        <f>IF(N128="sníž. přenesená",J128,0)</f>
        <v>0</v>
      </c>
      <c r="BI128" s="211">
        <f>IF(N128="nulová",J128,0)</f>
        <v>0</v>
      </c>
      <c r="BJ128" s="17" t="s">
        <v>83</v>
      </c>
      <c r="BK128" s="211">
        <f>ROUND(I128*H128,2)</f>
        <v>0</v>
      </c>
      <c r="BL128" s="17" t="s">
        <v>214</v>
      </c>
      <c r="BM128" s="210" t="s">
        <v>2811</v>
      </c>
    </row>
    <row r="129" s="2" customFormat="1" ht="24" customHeight="1">
      <c r="A129" s="39"/>
      <c r="B129" s="40"/>
      <c r="C129" s="198" t="s">
        <v>7</v>
      </c>
      <c r="D129" s="198" t="s">
        <v>201</v>
      </c>
      <c r="E129" s="199" t="s">
        <v>2812</v>
      </c>
      <c r="F129" s="200" t="s">
        <v>2813</v>
      </c>
      <c r="G129" s="201" t="s">
        <v>204</v>
      </c>
      <c r="H129" s="202">
        <v>90</v>
      </c>
      <c r="I129" s="203"/>
      <c r="J129" s="204">
        <f>ROUND(I129*H129,2)</f>
        <v>0</v>
      </c>
      <c r="K129" s="200" t="s">
        <v>212</v>
      </c>
      <c r="L129" s="205"/>
      <c r="M129" s="206" t="s">
        <v>32</v>
      </c>
      <c r="N129" s="207" t="s">
        <v>47</v>
      </c>
      <c r="O129" s="85"/>
      <c r="P129" s="208">
        <f>O129*H129</f>
        <v>0</v>
      </c>
      <c r="Q129" s="208">
        <v>0.00021000000000000001</v>
      </c>
      <c r="R129" s="208">
        <f>Q129*H129</f>
        <v>0.0189</v>
      </c>
      <c r="S129" s="208">
        <v>0</v>
      </c>
      <c r="T129" s="20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0" t="s">
        <v>213</v>
      </c>
      <c r="AT129" s="210" t="s">
        <v>201</v>
      </c>
      <c r="AU129" s="210" t="s">
        <v>85</v>
      </c>
      <c r="AY129" s="17" t="s">
        <v>206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17" t="s">
        <v>83</v>
      </c>
      <c r="BK129" s="211">
        <f>ROUND(I129*H129,2)</f>
        <v>0</v>
      </c>
      <c r="BL129" s="17" t="s">
        <v>214</v>
      </c>
      <c r="BM129" s="210" t="s">
        <v>2814</v>
      </c>
    </row>
    <row r="130" s="2" customFormat="1" ht="24" customHeight="1">
      <c r="A130" s="39"/>
      <c r="B130" s="40"/>
      <c r="C130" s="216" t="s">
        <v>291</v>
      </c>
      <c r="D130" s="216" t="s">
        <v>627</v>
      </c>
      <c r="E130" s="217" t="s">
        <v>2815</v>
      </c>
      <c r="F130" s="218" t="s">
        <v>2816</v>
      </c>
      <c r="G130" s="219" t="s">
        <v>204</v>
      </c>
      <c r="H130" s="220">
        <v>36</v>
      </c>
      <c r="I130" s="221"/>
      <c r="J130" s="222">
        <f>ROUND(I130*H130,2)</f>
        <v>0</v>
      </c>
      <c r="K130" s="218" t="s">
        <v>212</v>
      </c>
      <c r="L130" s="45"/>
      <c r="M130" s="223" t="s">
        <v>32</v>
      </c>
      <c r="N130" s="224" t="s">
        <v>47</v>
      </c>
      <c r="O130" s="85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0" t="s">
        <v>83</v>
      </c>
      <c r="AT130" s="210" t="s">
        <v>627</v>
      </c>
      <c r="AU130" s="210" t="s">
        <v>85</v>
      </c>
      <c r="AY130" s="17" t="s">
        <v>206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17" t="s">
        <v>83</v>
      </c>
      <c r="BK130" s="211">
        <f>ROUND(I130*H130,2)</f>
        <v>0</v>
      </c>
      <c r="BL130" s="17" t="s">
        <v>83</v>
      </c>
      <c r="BM130" s="210" t="s">
        <v>2817</v>
      </c>
    </row>
    <row r="131" s="2" customFormat="1">
      <c r="A131" s="39"/>
      <c r="B131" s="40"/>
      <c r="C131" s="41"/>
      <c r="D131" s="212" t="s">
        <v>931</v>
      </c>
      <c r="E131" s="41"/>
      <c r="F131" s="213" t="s">
        <v>2818</v>
      </c>
      <c r="G131" s="41"/>
      <c r="H131" s="41"/>
      <c r="I131" s="147"/>
      <c r="J131" s="41"/>
      <c r="K131" s="41"/>
      <c r="L131" s="45"/>
      <c r="M131" s="214"/>
      <c r="N131" s="215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7" t="s">
        <v>931</v>
      </c>
      <c r="AU131" s="17" t="s">
        <v>85</v>
      </c>
    </row>
    <row r="132" s="2" customFormat="1">
      <c r="A132" s="39"/>
      <c r="B132" s="40"/>
      <c r="C132" s="41"/>
      <c r="D132" s="212" t="s">
        <v>208</v>
      </c>
      <c r="E132" s="41"/>
      <c r="F132" s="213" t="s">
        <v>2819</v>
      </c>
      <c r="G132" s="41"/>
      <c r="H132" s="41"/>
      <c r="I132" s="147"/>
      <c r="J132" s="41"/>
      <c r="K132" s="41"/>
      <c r="L132" s="45"/>
      <c r="M132" s="214"/>
      <c r="N132" s="215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7" t="s">
        <v>208</v>
      </c>
      <c r="AU132" s="17" t="s">
        <v>85</v>
      </c>
    </row>
    <row r="133" s="11" customFormat="1">
      <c r="A133" s="11"/>
      <c r="B133" s="237"/>
      <c r="C133" s="238"/>
      <c r="D133" s="212" t="s">
        <v>1102</v>
      </c>
      <c r="E133" s="239" t="s">
        <v>32</v>
      </c>
      <c r="F133" s="240" t="s">
        <v>2820</v>
      </c>
      <c r="G133" s="238"/>
      <c r="H133" s="241">
        <v>36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T133" s="247" t="s">
        <v>1102</v>
      </c>
      <c r="AU133" s="247" t="s">
        <v>85</v>
      </c>
      <c r="AV133" s="11" t="s">
        <v>85</v>
      </c>
      <c r="AW133" s="11" t="s">
        <v>38</v>
      </c>
      <c r="AX133" s="11" t="s">
        <v>76</v>
      </c>
      <c r="AY133" s="247" t="s">
        <v>206</v>
      </c>
    </row>
    <row r="134" s="12" customFormat="1">
      <c r="A134" s="12"/>
      <c r="B134" s="248"/>
      <c r="C134" s="249"/>
      <c r="D134" s="212" t="s">
        <v>1102</v>
      </c>
      <c r="E134" s="250" t="s">
        <v>32</v>
      </c>
      <c r="F134" s="251" t="s">
        <v>1105</v>
      </c>
      <c r="G134" s="249"/>
      <c r="H134" s="252">
        <v>36</v>
      </c>
      <c r="I134" s="253"/>
      <c r="J134" s="249"/>
      <c r="K134" s="249"/>
      <c r="L134" s="254"/>
      <c r="M134" s="255"/>
      <c r="N134" s="256"/>
      <c r="O134" s="256"/>
      <c r="P134" s="256"/>
      <c r="Q134" s="256"/>
      <c r="R134" s="256"/>
      <c r="S134" s="256"/>
      <c r="T134" s="257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58" t="s">
        <v>1102</v>
      </c>
      <c r="AU134" s="258" t="s">
        <v>85</v>
      </c>
      <c r="AV134" s="12" t="s">
        <v>220</v>
      </c>
      <c r="AW134" s="12" t="s">
        <v>38</v>
      </c>
      <c r="AX134" s="12" t="s">
        <v>83</v>
      </c>
      <c r="AY134" s="258" t="s">
        <v>206</v>
      </c>
    </row>
    <row r="135" s="2" customFormat="1" ht="24" customHeight="1">
      <c r="A135" s="39"/>
      <c r="B135" s="40"/>
      <c r="C135" s="216" t="s">
        <v>295</v>
      </c>
      <c r="D135" s="216" t="s">
        <v>627</v>
      </c>
      <c r="E135" s="217" t="s">
        <v>2821</v>
      </c>
      <c r="F135" s="218" t="s">
        <v>2822</v>
      </c>
      <c r="G135" s="219" t="s">
        <v>204</v>
      </c>
      <c r="H135" s="220">
        <v>65</v>
      </c>
      <c r="I135" s="221"/>
      <c r="J135" s="222">
        <f>ROUND(I135*H135,2)</f>
        <v>0</v>
      </c>
      <c r="K135" s="218" t="s">
        <v>212</v>
      </c>
      <c r="L135" s="45"/>
      <c r="M135" s="223" t="s">
        <v>32</v>
      </c>
      <c r="N135" s="224" t="s">
        <v>47</v>
      </c>
      <c r="O135" s="85"/>
      <c r="P135" s="208">
        <f>O135*H135</f>
        <v>0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10" t="s">
        <v>83</v>
      </c>
      <c r="AT135" s="210" t="s">
        <v>627</v>
      </c>
      <c r="AU135" s="210" t="s">
        <v>85</v>
      </c>
      <c r="AY135" s="17" t="s">
        <v>206</v>
      </c>
      <c r="BE135" s="211">
        <f>IF(N135="základní",J135,0)</f>
        <v>0</v>
      </c>
      <c r="BF135" s="211">
        <f>IF(N135="snížená",J135,0)</f>
        <v>0</v>
      </c>
      <c r="BG135" s="211">
        <f>IF(N135="zákl. přenesená",J135,0)</f>
        <v>0</v>
      </c>
      <c r="BH135" s="211">
        <f>IF(N135="sníž. přenesená",J135,0)</f>
        <v>0</v>
      </c>
      <c r="BI135" s="211">
        <f>IF(N135="nulová",J135,0)</f>
        <v>0</v>
      </c>
      <c r="BJ135" s="17" t="s">
        <v>83</v>
      </c>
      <c r="BK135" s="211">
        <f>ROUND(I135*H135,2)</f>
        <v>0</v>
      </c>
      <c r="BL135" s="17" t="s">
        <v>83</v>
      </c>
      <c r="BM135" s="210" t="s">
        <v>2823</v>
      </c>
    </row>
    <row r="136" s="2" customFormat="1">
      <c r="A136" s="39"/>
      <c r="B136" s="40"/>
      <c r="C136" s="41"/>
      <c r="D136" s="212" t="s">
        <v>931</v>
      </c>
      <c r="E136" s="41"/>
      <c r="F136" s="213" t="s">
        <v>2818</v>
      </c>
      <c r="G136" s="41"/>
      <c r="H136" s="41"/>
      <c r="I136" s="147"/>
      <c r="J136" s="41"/>
      <c r="K136" s="41"/>
      <c r="L136" s="45"/>
      <c r="M136" s="214"/>
      <c r="N136" s="215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7" t="s">
        <v>931</v>
      </c>
      <c r="AU136" s="17" t="s">
        <v>85</v>
      </c>
    </row>
    <row r="137" s="2" customFormat="1">
      <c r="A137" s="39"/>
      <c r="B137" s="40"/>
      <c r="C137" s="41"/>
      <c r="D137" s="212" t="s">
        <v>208</v>
      </c>
      <c r="E137" s="41"/>
      <c r="F137" s="213" t="s">
        <v>2819</v>
      </c>
      <c r="G137" s="41"/>
      <c r="H137" s="41"/>
      <c r="I137" s="147"/>
      <c r="J137" s="41"/>
      <c r="K137" s="41"/>
      <c r="L137" s="45"/>
      <c r="M137" s="214"/>
      <c r="N137" s="215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7" t="s">
        <v>208</v>
      </c>
      <c r="AU137" s="17" t="s">
        <v>85</v>
      </c>
    </row>
    <row r="138" s="11" customFormat="1">
      <c r="A138" s="11"/>
      <c r="B138" s="237"/>
      <c r="C138" s="238"/>
      <c r="D138" s="212" t="s">
        <v>1102</v>
      </c>
      <c r="E138" s="239" t="s">
        <v>32</v>
      </c>
      <c r="F138" s="240" t="s">
        <v>467</v>
      </c>
      <c r="G138" s="238"/>
      <c r="H138" s="241">
        <v>65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T138" s="247" t="s">
        <v>1102</v>
      </c>
      <c r="AU138" s="247" t="s">
        <v>85</v>
      </c>
      <c r="AV138" s="11" t="s">
        <v>85</v>
      </c>
      <c r="AW138" s="11" t="s">
        <v>38</v>
      </c>
      <c r="AX138" s="11" t="s">
        <v>76</v>
      </c>
      <c r="AY138" s="247" t="s">
        <v>206</v>
      </c>
    </row>
    <row r="139" s="12" customFormat="1">
      <c r="A139" s="12"/>
      <c r="B139" s="248"/>
      <c r="C139" s="249"/>
      <c r="D139" s="212" t="s">
        <v>1102</v>
      </c>
      <c r="E139" s="250" t="s">
        <v>32</v>
      </c>
      <c r="F139" s="251" t="s">
        <v>1105</v>
      </c>
      <c r="G139" s="249"/>
      <c r="H139" s="252">
        <v>65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58" t="s">
        <v>1102</v>
      </c>
      <c r="AU139" s="258" t="s">
        <v>85</v>
      </c>
      <c r="AV139" s="12" t="s">
        <v>220</v>
      </c>
      <c r="AW139" s="12" t="s">
        <v>38</v>
      </c>
      <c r="AX139" s="12" t="s">
        <v>83</v>
      </c>
      <c r="AY139" s="258" t="s">
        <v>206</v>
      </c>
    </row>
    <row r="140" s="2" customFormat="1" ht="36" customHeight="1">
      <c r="A140" s="39"/>
      <c r="B140" s="40"/>
      <c r="C140" s="216" t="s">
        <v>299</v>
      </c>
      <c r="D140" s="216" t="s">
        <v>627</v>
      </c>
      <c r="E140" s="217" t="s">
        <v>2824</v>
      </c>
      <c r="F140" s="218" t="s">
        <v>2825</v>
      </c>
      <c r="G140" s="219" t="s">
        <v>204</v>
      </c>
      <c r="H140" s="220">
        <v>10</v>
      </c>
      <c r="I140" s="221"/>
      <c r="J140" s="222">
        <f>ROUND(I140*H140,2)</f>
        <v>0</v>
      </c>
      <c r="K140" s="218" t="s">
        <v>212</v>
      </c>
      <c r="L140" s="45"/>
      <c r="M140" s="223" t="s">
        <v>32</v>
      </c>
      <c r="N140" s="224" t="s">
        <v>47</v>
      </c>
      <c r="O140" s="85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10" t="s">
        <v>83</v>
      </c>
      <c r="AT140" s="210" t="s">
        <v>627</v>
      </c>
      <c r="AU140" s="210" t="s">
        <v>85</v>
      </c>
      <c r="AY140" s="17" t="s">
        <v>206</v>
      </c>
      <c r="BE140" s="211">
        <f>IF(N140="základní",J140,0)</f>
        <v>0</v>
      </c>
      <c r="BF140" s="211">
        <f>IF(N140="snížená",J140,0)</f>
        <v>0</v>
      </c>
      <c r="BG140" s="211">
        <f>IF(N140="zákl. přenesená",J140,0)</f>
        <v>0</v>
      </c>
      <c r="BH140" s="211">
        <f>IF(N140="sníž. přenesená",J140,0)</f>
        <v>0</v>
      </c>
      <c r="BI140" s="211">
        <f>IF(N140="nulová",J140,0)</f>
        <v>0</v>
      </c>
      <c r="BJ140" s="17" t="s">
        <v>83</v>
      </c>
      <c r="BK140" s="211">
        <f>ROUND(I140*H140,2)</f>
        <v>0</v>
      </c>
      <c r="BL140" s="17" t="s">
        <v>83</v>
      </c>
      <c r="BM140" s="210" t="s">
        <v>2826</v>
      </c>
    </row>
    <row r="141" s="2" customFormat="1">
      <c r="A141" s="39"/>
      <c r="B141" s="40"/>
      <c r="C141" s="41"/>
      <c r="D141" s="212" t="s">
        <v>931</v>
      </c>
      <c r="E141" s="41"/>
      <c r="F141" s="213" t="s">
        <v>2827</v>
      </c>
      <c r="G141" s="41"/>
      <c r="H141" s="41"/>
      <c r="I141" s="147"/>
      <c r="J141" s="41"/>
      <c r="K141" s="41"/>
      <c r="L141" s="45"/>
      <c r="M141" s="214"/>
      <c r="N141" s="215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7" t="s">
        <v>931</v>
      </c>
      <c r="AU141" s="17" t="s">
        <v>85</v>
      </c>
    </row>
    <row r="142" s="2" customFormat="1" ht="36" customHeight="1">
      <c r="A142" s="39"/>
      <c r="B142" s="40"/>
      <c r="C142" s="216" t="s">
        <v>303</v>
      </c>
      <c r="D142" s="216" t="s">
        <v>627</v>
      </c>
      <c r="E142" s="217" t="s">
        <v>2828</v>
      </c>
      <c r="F142" s="218" t="s">
        <v>2829</v>
      </c>
      <c r="G142" s="219" t="s">
        <v>204</v>
      </c>
      <c r="H142" s="220">
        <v>8</v>
      </c>
      <c r="I142" s="221"/>
      <c r="J142" s="222">
        <f>ROUND(I142*H142,2)</f>
        <v>0</v>
      </c>
      <c r="K142" s="218" t="s">
        <v>212</v>
      </c>
      <c r="L142" s="45"/>
      <c r="M142" s="223" t="s">
        <v>32</v>
      </c>
      <c r="N142" s="224" t="s">
        <v>47</v>
      </c>
      <c r="O142" s="85"/>
      <c r="P142" s="208">
        <f>O142*H142</f>
        <v>0</v>
      </c>
      <c r="Q142" s="208">
        <v>0</v>
      </c>
      <c r="R142" s="208">
        <f>Q142*H142</f>
        <v>0</v>
      </c>
      <c r="S142" s="208">
        <v>0</v>
      </c>
      <c r="T142" s="20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0" t="s">
        <v>83</v>
      </c>
      <c r="AT142" s="210" t="s">
        <v>627</v>
      </c>
      <c r="AU142" s="210" t="s">
        <v>85</v>
      </c>
      <c r="AY142" s="17" t="s">
        <v>206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17" t="s">
        <v>83</v>
      </c>
      <c r="BK142" s="211">
        <f>ROUND(I142*H142,2)</f>
        <v>0</v>
      </c>
      <c r="BL142" s="17" t="s">
        <v>83</v>
      </c>
      <c r="BM142" s="210" t="s">
        <v>2830</v>
      </c>
    </row>
    <row r="143" s="2" customFormat="1">
      <c r="A143" s="39"/>
      <c r="B143" s="40"/>
      <c r="C143" s="41"/>
      <c r="D143" s="212" t="s">
        <v>931</v>
      </c>
      <c r="E143" s="41"/>
      <c r="F143" s="213" t="s">
        <v>2827</v>
      </c>
      <c r="G143" s="41"/>
      <c r="H143" s="41"/>
      <c r="I143" s="147"/>
      <c r="J143" s="41"/>
      <c r="K143" s="41"/>
      <c r="L143" s="45"/>
      <c r="M143" s="214"/>
      <c r="N143" s="215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7" t="s">
        <v>931</v>
      </c>
      <c r="AU143" s="17" t="s">
        <v>85</v>
      </c>
    </row>
    <row r="144" s="2" customFormat="1" ht="48" customHeight="1">
      <c r="A144" s="39"/>
      <c r="B144" s="40"/>
      <c r="C144" s="216" t="s">
        <v>307</v>
      </c>
      <c r="D144" s="216" t="s">
        <v>627</v>
      </c>
      <c r="E144" s="217" t="s">
        <v>2831</v>
      </c>
      <c r="F144" s="218" t="s">
        <v>2832</v>
      </c>
      <c r="G144" s="219" t="s">
        <v>2833</v>
      </c>
      <c r="H144" s="220">
        <v>24</v>
      </c>
      <c r="I144" s="221"/>
      <c r="J144" s="222">
        <f>ROUND(I144*H144,2)</f>
        <v>0</v>
      </c>
      <c r="K144" s="218" t="s">
        <v>212</v>
      </c>
      <c r="L144" s="45"/>
      <c r="M144" s="223" t="s">
        <v>32</v>
      </c>
      <c r="N144" s="224" t="s">
        <v>47</v>
      </c>
      <c r="O144" s="85"/>
      <c r="P144" s="208">
        <f>O144*H144</f>
        <v>0</v>
      </c>
      <c r="Q144" s="208">
        <v>0</v>
      </c>
      <c r="R144" s="208">
        <f>Q144*H144</f>
        <v>0</v>
      </c>
      <c r="S144" s="208">
        <v>0</v>
      </c>
      <c r="T144" s="20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0" t="s">
        <v>220</v>
      </c>
      <c r="AT144" s="210" t="s">
        <v>627</v>
      </c>
      <c r="AU144" s="210" t="s">
        <v>85</v>
      </c>
      <c r="AY144" s="17" t="s">
        <v>206</v>
      </c>
      <c r="BE144" s="211">
        <f>IF(N144="základní",J144,0)</f>
        <v>0</v>
      </c>
      <c r="BF144" s="211">
        <f>IF(N144="snížená",J144,0)</f>
        <v>0</v>
      </c>
      <c r="BG144" s="211">
        <f>IF(N144="zákl. přenesená",J144,0)</f>
        <v>0</v>
      </c>
      <c r="BH144" s="211">
        <f>IF(N144="sníž. přenesená",J144,0)</f>
        <v>0</v>
      </c>
      <c r="BI144" s="211">
        <f>IF(N144="nulová",J144,0)</f>
        <v>0</v>
      </c>
      <c r="BJ144" s="17" t="s">
        <v>83</v>
      </c>
      <c r="BK144" s="211">
        <f>ROUND(I144*H144,2)</f>
        <v>0</v>
      </c>
      <c r="BL144" s="17" t="s">
        <v>220</v>
      </c>
      <c r="BM144" s="210" t="s">
        <v>2834</v>
      </c>
    </row>
    <row r="145" s="2" customFormat="1">
      <c r="A145" s="39"/>
      <c r="B145" s="40"/>
      <c r="C145" s="41"/>
      <c r="D145" s="212" t="s">
        <v>931</v>
      </c>
      <c r="E145" s="41"/>
      <c r="F145" s="213" t="s">
        <v>2835</v>
      </c>
      <c r="G145" s="41"/>
      <c r="H145" s="41"/>
      <c r="I145" s="147"/>
      <c r="J145" s="41"/>
      <c r="K145" s="41"/>
      <c r="L145" s="45"/>
      <c r="M145" s="214"/>
      <c r="N145" s="215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7" t="s">
        <v>931</v>
      </c>
      <c r="AU145" s="17" t="s">
        <v>85</v>
      </c>
    </row>
    <row r="146" s="11" customFormat="1">
      <c r="A146" s="11"/>
      <c r="B146" s="237"/>
      <c r="C146" s="238"/>
      <c r="D146" s="212" t="s">
        <v>1102</v>
      </c>
      <c r="E146" s="239" t="s">
        <v>32</v>
      </c>
      <c r="F146" s="240" t="s">
        <v>299</v>
      </c>
      <c r="G146" s="238"/>
      <c r="H146" s="241">
        <v>24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T146" s="247" t="s">
        <v>1102</v>
      </c>
      <c r="AU146" s="247" t="s">
        <v>85</v>
      </c>
      <c r="AV146" s="11" t="s">
        <v>85</v>
      </c>
      <c r="AW146" s="11" t="s">
        <v>38</v>
      </c>
      <c r="AX146" s="11" t="s">
        <v>76</v>
      </c>
      <c r="AY146" s="247" t="s">
        <v>206</v>
      </c>
    </row>
    <row r="147" s="12" customFormat="1">
      <c r="A147" s="12"/>
      <c r="B147" s="248"/>
      <c r="C147" s="249"/>
      <c r="D147" s="212" t="s">
        <v>1102</v>
      </c>
      <c r="E147" s="250" t="s">
        <v>32</v>
      </c>
      <c r="F147" s="251" t="s">
        <v>1105</v>
      </c>
      <c r="G147" s="249"/>
      <c r="H147" s="252">
        <v>24</v>
      </c>
      <c r="I147" s="253"/>
      <c r="J147" s="249"/>
      <c r="K147" s="249"/>
      <c r="L147" s="254"/>
      <c r="M147" s="255"/>
      <c r="N147" s="256"/>
      <c r="O147" s="256"/>
      <c r="P147" s="256"/>
      <c r="Q147" s="256"/>
      <c r="R147" s="256"/>
      <c r="S147" s="256"/>
      <c r="T147" s="257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58" t="s">
        <v>1102</v>
      </c>
      <c r="AU147" s="258" t="s">
        <v>85</v>
      </c>
      <c r="AV147" s="12" t="s">
        <v>220</v>
      </c>
      <c r="AW147" s="12" t="s">
        <v>38</v>
      </c>
      <c r="AX147" s="12" t="s">
        <v>83</v>
      </c>
      <c r="AY147" s="258" t="s">
        <v>206</v>
      </c>
    </row>
    <row r="148" s="2" customFormat="1" ht="48" customHeight="1">
      <c r="A148" s="39"/>
      <c r="B148" s="40"/>
      <c r="C148" s="216" t="s">
        <v>311</v>
      </c>
      <c r="D148" s="216" t="s">
        <v>627</v>
      </c>
      <c r="E148" s="217" t="s">
        <v>2836</v>
      </c>
      <c r="F148" s="218" t="s">
        <v>2837</v>
      </c>
      <c r="G148" s="219" t="s">
        <v>2833</v>
      </c>
      <c r="H148" s="220">
        <v>42</v>
      </c>
      <c r="I148" s="221"/>
      <c r="J148" s="222">
        <f>ROUND(I148*H148,2)</f>
        <v>0</v>
      </c>
      <c r="K148" s="218" t="s">
        <v>212</v>
      </c>
      <c r="L148" s="45"/>
      <c r="M148" s="223" t="s">
        <v>32</v>
      </c>
      <c r="N148" s="224" t="s">
        <v>47</v>
      </c>
      <c r="O148" s="85"/>
      <c r="P148" s="208">
        <f>O148*H148</f>
        <v>0</v>
      </c>
      <c r="Q148" s="208">
        <v>0</v>
      </c>
      <c r="R148" s="208">
        <f>Q148*H148</f>
        <v>0</v>
      </c>
      <c r="S148" s="208">
        <v>0</v>
      </c>
      <c r="T148" s="20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0" t="s">
        <v>220</v>
      </c>
      <c r="AT148" s="210" t="s">
        <v>627</v>
      </c>
      <c r="AU148" s="210" t="s">
        <v>85</v>
      </c>
      <c r="AY148" s="17" t="s">
        <v>206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17" t="s">
        <v>83</v>
      </c>
      <c r="BK148" s="211">
        <f>ROUND(I148*H148,2)</f>
        <v>0</v>
      </c>
      <c r="BL148" s="17" t="s">
        <v>220</v>
      </c>
      <c r="BM148" s="210" t="s">
        <v>2838</v>
      </c>
    </row>
    <row r="149" s="2" customFormat="1">
      <c r="A149" s="39"/>
      <c r="B149" s="40"/>
      <c r="C149" s="41"/>
      <c r="D149" s="212" t="s">
        <v>931</v>
      </c>
      <c r="E149" s="41"/>
      <c r="F149" s="213" t="s">
        <v>2835</v>
      </c>
      <c r="G149" s="41"/>
      <c r="H149" s="41"/>
      <c r="I149" s="147"/>
      <c r="J149" s="41"/>
      <c r="K149" s="41"/>
      <c r="L149" s="45"/>
      <c r="M149" s="214"/>
      <c r="N149" s="215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7" t="s">
        <v>931</v>
      </c>
      <c r="AU149" s="17" t="s">
        <v>85</v>
      </c>
    </row>
    <row r="150" s="11" customFormat="1">
      <c r="A150" s="11"/>
      <c r="B150" s="237"/>
      <c r="C150" s="238"/>
      <c r="D150" s="212" t="s">
        <v>1102</v>
      </c>
      <c r="E150" s="239" t="s">
        <v>32</v>
      </c>
      <c r="F150" s="240" t="s">
        <v>375</v>
      </c>
      <c r="G150" s="238"/>
      <c r="H150" s="241">
        <v>42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T150" s="247" t="s">
        <v>1102</v>
      </c>
      <c r="AU150" s="247" t="s">
        <v>85</v>
      </c>
      <c r="AV150" s="11" t="s">
        <v>85</v>
      </c>
      <c r="AW150" s="11" t="s">
        <v>38</v>
      </c>
      <c r="AX150" s="11" t="s">
        <v>76</v>
      </c>
      <c r="AY150" s="247" t="s">
        <v>206</v>
      </c>
    </row>
    <row r="151" s="12" customFormat="1">
      <c r="A151" s="12"/>
      <c r="B151" s="248"/>
      <c r="C151" s="249"/>
      <c r="D151" s="212" t="s">
        <v>1102</v>
      </c>
      <c r="E151" s="250" t="s">
        <v>32</v>
      </c>
      <c r="F151" s="251" t="s">
        <v>1105</v>
      </c>
      <c r="G151" s="249"/>
      <c r="H151" s="252">
        <v>42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58" t="s">
        <v>1102</v>
      </c>
      <c r="AU151" s="258" t="s">
        <v>85</v>
      </c>
      <c r="AV151" s="12" t="s">
        <v>220</v>
      </c>
      <c r="AW151" s="12" t="s">
        <v>38</v>
      </c>
      <c r="AX151" s="12" t="s">
        <v>83</v>
      </c>
      <c r="AY151" s="258" t="s">
        <v>206</v>
      </c>
    </row>
    <row r="152" s="2" customFormat="1" ht="48" customHeight="1">
      <c r="A152" s="39"/>
      <c r="B152" s="40"/>
      <c r="C152" s="216" t="s">
        <v>315</v>
      </c>
      <c r="D152" s="216" t="s">
        <v>627</v>
      </c>
      <c r="E152" s="217" t="s">
        <v>2839</v>
      </c>
      <c r="F152" s="218" t="s">
        <v>2840</v>
      </c>
      <c r="G152" s="219" t="s">
        <v>239</v>
      </c>
      <c r="H152" s="220">
        <v>1301</v>
      </c>
      <c r="I152" s="221"/>
      <c r="J152" s="222">
        <f>ROUND(I152*H152,2)</f>
        <v>0</v>
      </c>
      <c r="K152" s="218" t="s">
        <v>212</v>
      </c>
      <c r="L152" s="45"/>
      <c r="M152" s="223" t="s">
        <v>32</v>
      </c>
      <c r="N152" s="224" t="s">
        <v>47</v>
      </c>
      <c r="O152" s="85"/>
      <c r="P152" s="208">
        <f>O152*H152</f>
        <v>0</v>
      </c>
      <c r="Q152" s="208">
        <v>0</v>
      </c>
      <c r="R152" s="208">
        <f>Q152*H152</f>
        <v>0</v>
      </c>
      <c r="S152" s="208">
        <v>0</v>
      </c>
      <c r="T152" s="20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0" t="s">
        <v>220</v>
      </c>
      <c r="AT152" s="210" t="s">
        <v>627</v>
      </c>
      <c r="AU152" s="210" t="s">
        <v>85</v>
      </c>
      <c r="AY152" s="17" t="s">
        <v>206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17" t="s">
        <v>83</v>
      </c>
      <c r="BK152" s="211">
        <f>ROUND(I152*H152,2)</f>
        <v>0</v>
      </c>
      <c r="BL152" s="17" t="s">
        <v>220</v>
      </c>
      <c r="BM152" s="210" t="s">
        <v>2841</v>
      </c>
    </row>
    <row r="153" s="2" customFormat="1">
      <c r="A153" s="39"/>
      <c r="B153" s="40"/>
      <c r="C153" s="41"/>
      <c r="D153" s="212" t="s">
        <v>931</v>
      </c>
      <c r="E153" s="41"/>
      <c r="F153" s="213" t="s">
        <v>2842</v>
      </c>
      <c r="G153" s="41"/>
      <c r="H153" s="41"/>
      <c r="I153" s="147"/>
      <c r="J153" s="41"/>
      <c r="K153" s="41"/>
      <c r="L153" s="45"/>
      <c r="M153" s="214"/>
      <c r="N153" s="215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7" t="s">
        <v>931</v>
      </c>
      <c r="AU153" s="17" t="s">
        <v>85</v>
      </c>
    </row>
    <row r="154" s="2" customFormat="1">
      <c r="A154" s="39"/>
      <c r="B154" s="40"/>
      <c r="C154" s="41"/>
      <c r="D154" s="212" t="s">
        <v>208</v>
      </c>
      <c r="E154" s="41"/>
      <c r="F154" s="213" t="s">
        <v>2798</v>
      </c>
      <c r="G154" s="41"/>
      <c r="H154" s="41"/>
      <c r="I154" s="147"/>
      <c r="J154" s="41"/>
      <c r="K154" s="41"/>
      <c r="L154" s="45"/>
      <c r="M154" s="214"/>
      <c r="N154" s="215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7" t="s">
        <v>208</v>
      </c>
      <c r="AU154" s="17" t="s">
        <v>85</v>
      </c>
    </row>
    <row r="155" s="11" customFormat="1">
      <c r="A155" s="11"/>
      <c r="B155" s="237"/>
      <c r="C155" s="238"/>
      <c r="D155" s="212" t="s">
        <v>1102</v>
      </c>
      <c r="E155" s="239" t="s">
        <v>32</v>
      </c>
      <c r="F155" s="240" t="s">
        <v>2843</v>
      </c>
      <c r="G155" s="238"/>
      <c r="H155" s="241">
        <v>1301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T155" s="247" t="s">
        <v>1102</v>
      </c>
      <c r="AU155" s="247" t="s">
        <v>85</v>
      </c>
      <c r="AV155" s="11" t="s">
        <v>85</v>
      </c>
      <c r="AW155" s="11" t="s">
        <v>38</v>
      </c>
      <c r="AX155" s="11" t="s">
        <v>76</v>
      </c>
      <c r="AY155" s="247" t="s">
        <v>206</v>
      </c>
    </row>
    <row r="156" s="12" customFormat="1">
      <c r="A156" s="12"/>
      <c r="B156" s="248"/>
      <c r="C156" s="249"/>
      <c r="D156" s="212" t="s">
        <v>1102</v>
      </c>
      <c r="E156" s="250" t="s">
        <v>32</v>
      </c>
      <c r="F156" s="251" t="s">
        <v>1105</v>
      </c>
      <c r="G156" s="249"/>
      <c r="H156" s="252">
        <v>1301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58" t="s">
        <v>1102</v>
      </c>
      <c r="AU156" s="258" t="s">
        <v>85</v>
      </c>
      <c r="AV156" s="12" t="s">
        <v>220</v>
      </c>
      <c r="AW156" s="12" t="s">
        <v>38</v>
      </c>
      <c r="AX156" s="12" t="s">
        <v>83</v>
      </c>
      <c r="AY156" s="258" t="s">
        <v>206</v>
      </c>
    </row>
    <row r="157" s="2" customFormat="1" ht="48" customHeight="1">
      <c r="A157" s="39"/>
      <c r="B157" s="40"/>
      <c r="C157" s="216" t="s">
        <v>319</v>
      </c>
      <c r="D157" s="216" t="s">
        <v>627</v>
      </c>
      <c r="E157" s="217" t="s">
        <v>2844</v>
      </c>
      <c r="F157" s="218" t="s">
        <v>2845</v>
      </c>
      <c r="G157" s="219" t="s">
        <v>239</v>
      </c>
      <c r="H157" s="220">
        <v>3097</v>
      </c>
      <c r="I157" s="221"/>
      <c r="J157" s="222">
        <f>ROUND(I157*H157,2)</f>
        <v>0</v>
      </c>
      <c r="K157" s="218" t="s">
        <v>212</v>
      </c>
      <c r="L157" s="45"/>
      <c r="M157" s="223" t="s">
        <v>32</v>
      </c>
      <c r="N157" s="224" t="s">
        <v>47</v>
      </c>
      <c r="O157" s="85"/>
      <c r="P157" s="208">
        <f>O157*H157</f>
        <v>0</v>
      </c>
      <c r="Q157" s="208">
        <v>0</v>
      </c>
      <c r="R157" s="208">
        <f>Q157*H157</f>
        <v>0</v>
      </c>
      <c r="S157" s="208">
        <v>0</v>
      </c>
      <c r="T157" s="20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0" t="s">
        <v>220</v>
      </c>
      <c r="AT157" s="210" t="s">
        <v>627</v>
      </c>
      <c r="AU157" s="210" t="s">
        <v>85</v>
      </c>
      <c r="AY157" s="17" t="s">
        <v>206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17" t="s">
        <v>83</v>
      </c>
      <c r="BK157" s="211">
        <f>ROUND(I157*H157,2)</f>
        <v>0</v>
      </c>
      <c r="BL157" s="17" t="s">
        <v>220</v>
      </c>
      <c r="BM157" s="210" t="s">
        <v>2846</v>
      </c>
    </row>
    <row r="158" s="2" customFormat="1">
      <c r="A158" s="39"/>
      <c r="B158" s="40"/>
      <c r="C158" s="41"/>
      <c r="D158" s="212" t="s">
        <v>931</v>
      </c>
      <c r="E158" s="41"/>
      <c r="F158" s="213" t="s">
        <v>2842</v>
      </c>
      <c r="G158" s="41"/>
      <c r="H158" s="41"/>
      <c r="I158" s="147"/>
      <c r="J158" s="41"/>
      <c r="K158" s="41"/>
      <c r="L158" s="45"/>
      <c r="M158" s="214"/>
      <c r="N158" s="215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7" t="s">
        <v>931</v>
      </c>
      <c r="AU158" s="17" t="s">
        <v>85</v>
      </c>
    </row>
    <row r="159" s="2" customFormat="1">
      <c r="A159" s="39"/>
      <c r="B159" s="40"/>
      <c r="C159" s="41"/>
      <c r="D159" s="212" t="s">
        <v>208</v>
      </c>
      <c r="E159" s="41"/>
      <c r="F159" s="213" t="s">
        <v>2798</v>
      </c>
      <c r="G159" s="41"/>
      <c r="H159" s="41"/>
      <c r="I159" s="147"/>
      <c r="J159" s="41"/>
      <c r="K159" s="41"/>
      <c r="L159" s="45"/>
      <c r="M159" s="214"/>
      <c r="N159" s="215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7" t="s">
        <v>208</v>
      </c>
      <c r="AU159" s="17" t="s">
        <v>85</v>
      </c>
    </row>
    <row r="160" s="11" customFormat="1">
      <c r="A160" s="11"/>
      <c r="B160" s="237"/>
      <c r="C160" s="238"/>
      <c r="D160" s="212" t="s">
        <v>1102</v>
      </c>
      <c r="E160" s="239" t="s">
        <v>32</v>
      </c>
      <c r="F160" s="240" t="s">
        <v>2847</v>
      </c>
      <c r="G160" s="238"/>
      <c r="H160" s="241">
        <v>3097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T160" s="247" t="s">
        <v>1102</v>
      </c>
      <c r="AU160" s="247" t="s">
        <v>85</v>
      </c>
      <c r="AV160" s="11" t="s">
        <v>85</v>
      </c>
      <c r="AW160" s="11" t="s">
        <v>38</v>
      </c>
      <c r="AX160" s="11" t="s">
        <v>76</v>
      </c>
      <c r="AY160" s="247" t="s">
        <v>206</v>
      </c>
    </row>
    <row r="161" s="12" customFormat="1">
      <c r="A161" s="12"/>
      <c r="B161" s="248"/>
      <c r="C161" s="249"/>
      <c r="D161" s="212" t="s">
        <v>1102</v>
      </c>
      <c r="E161" s="250" t="s">
        <v>32</v>
      </c>
      <c r="F161" s="251" t="s">
        <v>1105</v>
      </c>
      <c r="G161" s="249"/>
      <c r="H161" s="252">
        <v>3097</v>
      </c>
      <c r="I161" s="253"/>
      <c r="J161" s="249"/>
      <c r="K161" s="249"/>
      <c r="L161" s="254"/>
      <c r="M161" s="255"/>
      <c r="N161" s="256"/>
      <c r="O161" s="256"/>
      <c r="P161" s="256"/>
      <c r="Q161" s="256"/>
      <c r="R161" s="256"/>
      <c r="S161" s="256"/>
      <c r="T161" s="257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58" t="s">
        <v>1102</v>
      </c>
      <c r="AU161" s="258" t="s">
        <v>85</v>
      </c>
      <c r="AV161" s="12" t="s">
        <v>220</v>
      </c>
      <c r="AW161" s="12" t="s">
        <v>38</v>
      </c>
      <c r="AX161" s="12" t="s">
        <v>83</v>
      </c>
      <c r="AY161" s="258" t="s">
        <v>206</v>
      </c>
    </row>
    <row r="162" s="2" customFormat="1" ht="48" customHeight="1">
      <c r="A162" s="39"/>
      <c r="B162" s="40"/>
      <c r="C162" s="216" t="s">
        <v>324</v>
      </c>
      <c r="D162" s="216" t="s">
        <v>627</v>
      </c>
      <c r="E162" s="217" t="s">
        <v>2848</v>
      </c>
      <c r="F162" s="218" t="s">
        <v>2849</v>
      </c>
      <c r="G162" s="219" t="s">
        <v>239</v>
      </c>
      <c r="H162" s="220">
        <v>650.5</v>
      </c>
      <c r="I162" s="221"/>
      <c r="J162" s="222">
        <f>ROUND(I162*H162,2)</f>
        <v>0</v>
      </c>
      <c r="K162" s="218" t="s">
        <v>212</v>
      </c>
      <c r="L162" s="45"/>
      <c r="M162" s="223" t="s">
        <v>32</v>
      </c>
      <c r="N162" s="224" t="s">
        <v>47</v>
      </c>
      <c r="O162" s="85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10" t="s">
        <v>220</v>
      </c>
      <c r="AT162" s="210" t="s">
        <v>627</v>
      </c>
      <c r="AU162" s="210" t="s">
        <v>85</v>
      </c>
      <c r="AY162" s="17" t="s">
        <v>206</v>
      </c>
      <c r="BE162" s="211">
        <f>IF(N162="základní",J162,0)</f>
        <v>0</v>
      </c>
      <c r="BF162" s="211">
        <f>IF(N162="snížená",J162,0)</f>
        <v>0</v>
      </c>
      <c r="BG162" s="211">
        <f>IF(N162="zákl. přenesená",J162,0)</f>
        <v>0</v>
      </c>
      <c r="BH162" s="211">
        <f>IF(N162="sníž. přenesená",J162,0)</f>
        <v>0</v>
      </c>
      <c r="BI162" s="211">
        <f>IF(N162="nulová",J162,0)</f>
        <v>0</v>
      </c>
      <c r="BJ162" s="17" t="s">
        <v>83</v>
      </c>
      <c r="BK162" s="211">
        <f>ROUND(I162*H162,2)</f>
        <v>0</v>
      </c>
      <c r="BL162" s="17" t="s">
        <v>220</v>
      </c>
      <c r="BM162" s="210" t="s">
        <v>2850</v>
      </c>
    </row>
    <row r="163" s="2" customFormat="1">
      <c r="A163" s="39"/>
      <c r="B163" s="40"/>
      <c r="C163" s="41"/>
      <c r="D163" s="212" t="s">
        <v>931</v>
      </c>
      <c r="E163" s="41"/>
      <c r="F163" s="213" t="s">
        <v>2842</v>
      </c>
      <c r="G163" s="41"/>
      <c r="H163" s="41"/>
      <c r="I163" s="147"/>
      <c r="J163" s="41"/>
      <c r="K163" s="41"/>
      <c r="L163" s="45"/>
      <c r="M163" s="214"/>
      <c r="N163" s="215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7" t="s">
        <v>931</v>
      </c>
      <c r="AU163" s="17" t="s">
        <v>85</v>
      </c>
    </row>
    <row r="164" s="2" customFormat="1">
      <c r="A164" s="39"/>
      <c r="B164" s="40"/>
      <c r="C164" s="41"/>
      <c r="D164" s="212" t="s">
        <v>208</v>
      </c>
      <c r="E164" s="41"/>
      <c r="F164" s="213" t="s">
        <v>2798</v>
      </c>
      <c r="G164" s="41"/>
      <c r="H164" s="41"/>
      <c r="I164" s="147"/>
      <c r="J164" s="41"/>
      <c r="K164" s="41"/>
      <c r="L164" s="45"/>
      <c r="M164" s="214"/>
      <c r="N164" s="215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7" t="s">
        <v>208</v>
      </c>
      <c r="AU164" s="17" t="s">
        <v>85</v>
      </c>
    </row>
    <row r="165" s="2" customFormat="1" ht="48" customHeight="1">
      <c r="A165" s="39"/>
      <c r="B165" s="40"/>
      <c r="C165" s="216" t="s">
        <v>328</v>
      </c>
      <c r="D165" s="216" t="s">
        <v>627</v>
      </c>
      <c r="E165" s="217" t="s">
        <v>2851</v>
      </c>
      <c r="F165" s="218" t="s">
        <v>2852</v>
      </c>
      <c r="G165" s="219" t="s">
        <v>239</v>
      </c>
      <c r="H165" s="220">
        <v>1698.5</v>
      </c>
      <c r="I165" s="221"/>
      <c r="J165" s="222">
        <f>ROUND(I165*H165,2)</f>
        <v>0</v>
      </c>
      <c r="K165" s="218" t="s">
        <v>212</v>
      </c>
      <c r="L165" s="45"/>
      <c r="M165" s="223" t="s">
        <v>32</v>
      </c>
      <c r="N165" s="224" t="s">
        <v>47</v>
      </c>
      <c r="O165" s="85"/>
      <c r="P165" s="208">
        <f>O165*H165</f>
        <v>0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0" t="s">
        <v>220</v>
      </c>
      <c r="AT165" s="210" t="s">
        <v>627</v>
      </c>
      <c r="AU165" s="210" t="s">
        <v>85</v>
      </c>
      <c r="AY165" s="17" t="s">
        <v>206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17" t="s">
        <v>83</v>
      </c>
      <c r="BK165" s="211">
        <f>ROUND(I165*H165,2)</f>
        <v>0</v>
      </c>
      <c r="BL165" s="17" t="s">
        <v>220</v>
      </c>
      <c r="BM165" s="210" t="s">
        <v>2853</v>
      </c>
    </row>
    <row r="166" s="2" customFormat="1">
      <c r="A166" s="39"/>
      <c r="B166" s="40"/>
      <c r="C166" s="41"/>
      <c r="D166" s="212" t="s">
        <v>931</v>
      </c>
      <c r="E166" s="41"/>
      <c r="F166" s="213" t="s">
        <v>2842</v>
      </c>
      <c r="G166" s="41"/>
      <c r="H166" s="41"/>
      <c r="I166" s="147"/>
      <c r="J166" s="41"/>
      <c r="K166" s="41"/>
      <c r="L166" s="45"/>
      <c r="M166" s="214"/>
      <c r="N166" s="215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7" t="s">
        <v>931</v>
      </c>
      <c r="AU166" s="17" t="s">
        <v>85</v>
      </c>
    </row>
    <row r="167" s="2" customFormat="1">
      <c r="A167" s="39"/>
      <c r="B167" s="40"/>
      <c r="C167" s="41"/>
      <c r="D167" s="212" t="s">
        <v>208</v>
      </c>
      <c r="E167" s="41"/>
      <c r="F167" s="213" t="s">
        <v>2798</v>
      </c>
      <c r="G167" s="41"/>
      <c r="H167" s="41"/>
      <c r="I167" s="147"/>
      <c r="J167" s="41"/>
      <c r="K167" s="41"/>
      <c r="L167" s="45"/>
      <c r="M167" s="214"/>
      <c r="N167" s="215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7" t="s">
        <v>208</v>
      </c>
      <c r="AU167" s="17" t="s">
        <v>85</v>
      </c>
    </row>
    <row r="168" s="2" customFormat="1" ht="24" customHeight="1">
      <c r="A168" s="39"/>
      <c r="B168" s="40"/>
      <c r="C168" s="216" t="s">
        <v>333</v>
      </c>
      <c r="D168" s="216" t="s">
        <v>627</v>
      </c>
      <c r="E168" s="217" t="s">
        <v>2854</v>
      </c>
      <c r="F168" s="218" t="s">
        <v>2855</v>
      </c>
      <c r="G168" s="219" t="s">
        <v>239</v>
      </c>
      <c r="H168" s="220">
        <v>2</v>
      </c>
      <c r="I168" s="221"/>
      <c r="J168" s="222">
        <f>ROUND(I168*H168,2)</f>
        <v>0</v>
      </c>
      <c r="K168" s="218" t="s">
        <v>212</v>
      </c>
      <c r="L168" s="45"/>
      <c r="M168" s="223" t="s">
        <v>32</v>
      </c>
      <c r="N168" s="224" t="s">
        <v>47</v>
      </c>
      <c r="O168" s="85"/>
      <c r="P168" s="208">
        <f>O168*H168</f>
        <v>0</v>
      </c>
      <c r="Q168" s="208">
        <v>0</v>
      </c>
      <c r="R168" s="208">
        <f>Q168*H168</f>
        <v>0</v>
      </c>
      <c r="S168" s="208">
        <v>0</v>
      </c>
      <c r="T168" s="20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0" t="s">
        <v>220</v>
      </c>
      <c r="AT168" s="210" t="s">
        <v>627</v>
      </c>
      <c r="AU168" s="210" t="s">
        <v>85</v>
      </c>
      <c r="AY168" s="17" t="s">
        <v>206</v>
      </c>
      <c r="BE168" s="211">
        <f>IF(N168="základní",J168,0)</f>
        <v>0</v>
      </c>
      <c r="BF168" s="211">
        <f>IF(N168="snížená",J168,0)</f>
        <v>0</v>
      </c>
      <c r="BG168" s="211">
        <f>IF(N168="zákl. přenesená",J168,0)</f>
        <v>0</v>
      </c>
      <c r="BH168" s="211">
        <f>IF(N168="sníž. přenesená",J168,0)</f>
        <v>0</v>
      </c>
      <c r="BI168" s="211">
        <f>IF(N168="nulová",J168,0)</f>
        <v>0</v>
      </c>
      <c r="BJ168" s="17" t="s">
        <v>83</v>
      </c>
      <c r="BK168" s="211">
        <f>ROUND(I168*H168,2)</f>
        <v>0</v>
      </c>
      <c r="BL168" s="17" t="s">
        <v>220</v>
      </c>
      <c r="BM168" s="210" t="s">
        <v>2856</v>
      </c>
    </row>
    <row r="169" s="2" customFormat="1">
      <c r="A169" s="39"/>
      <c r="B169" s="40"/>
      <c r="C169" s="41"/>
      <c r="D169" s="212" t="s">
        <v>931</v>
      </c>
      <c r="E169" s="41"/>
      <c r="F169" s="213" t="s">
        <v>2857</v>
      </c>
      <c r="G169" s="41"/>
      <c r="H169" s="41"/>
      <c r="I169" s="147"/>
      <c r="J169" s="41"/>
      <c r="K169" s="41"/>
      <c r="L169" s="45"/>
      <c r="M169" s="214"/>
      <c r="N169" s="215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7" t="s">
        <v>931</v>
      </c>
      <c r="AU169" s="17" t="s">
        <v>85</v>
      </c>
    </row>
    <row r="170" s="2" customFormat="1" ht="24" customHeight="1">
      <c r="A170" s="39"/>
      <c r="B170" s="40"/>
      <c r="C170" s="198" t="s">
        <v>337</v>
      </c>
      <c r="D170" s="198" t="s">
        <v>201</v>
      </c>
      <c r="E170" s="199" t="s">
        <v>2858</v>
      </c>
      <c r="F170" s="200" t="s">
        <v>2859</v>
      </c>
      <c r="G170" s="201" t="s">
        <v>204</v>
      </c>
      <c r="H170" s="202">
        <v>2</v>
      </c>
      <c r="I170" s="203"/>
      <c r="J170" s="204">
        <f>ROUND(I170*H170,2)</f>
        <v>0</v>
      </c>
      <c r="K170" s="200" t="s">
        <v>212</v>
      </c>
      <c r="L170" s="205"/>
      <c r="M170" s="206" t="s">
        <v>32</v>
      </c>
      <c r="N170" s="207" t="s">
        <v>47</v>
      </c>
      <c r="O170" s="85"/>
      <c r="P170" s="208">
        <f>O170*H170</f>
        <v>0</v>
      </c>
      <c r="Q170" s="208">
        <v>0.51600000000000001</v>
      </c>
      <c r="R170" s="208">
        <f>Q170*H170</f>
        <v>1.032</v>
      </c>
      <c r="S170" s="208">
        <v>0</v>
      </c>
      <c r="T170" s="20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0" t="s">
        <v>213</v>
      </c>
      <c r="AT170" s="210" t="s">
        <v>201</v>
      </c>
      <c r="AU170" s="210" t="s">
        <v>85</v>
      </c>
      <c r="AY170" s="17" t="s">
        <v>206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17" t="s">
        <v>83</v>
      </c>
      <c r="BK170" s="211">
        <f>ROUND(I170*H170,2)</f>
        <v>0</v>
      </c>
      <c r="BL170" s="17" t="s">
        <v>214</v>
      </c>
      <c r="BM170" s="210" t="s">
        <v>2860</v>
      </c>
    </row>
    <row r="171" s="2" customFormat="1" ht="36" customHeight="1">
      <c r="A171" s="39"/>
      <c r="B171" s="40"/>
      <c r="C171" s="216" t="s">
        <v>341</v>
      </c>
      <c r="D171" s="216" t="s">
        <v>627</v>
      </c>
      <c r="E171" s="217" t="s">
        <v>2861</v>
      </c>
      <c r="F171" s="218" t="s">
        <v>2862</v>
      </c>
      <c r="G171" s="219" t="s">
        <v>344</v>
      </c>
      <c r="H171" s="220">
        <v>44</v>
      </c>
      <c r="I171" s="221"/>
      <c r="J171" s="222">
        <f>ROUND(I171*H171,2)</f>
        <v>0</v>
      </c>
      <c r="K171" s="218" t="s">
        <v>212</v>
      </c>
      <c r="L171" s="45"/>
      <c r="M171" s="223" t="s">
        <v>32</v>
      </c>
      <c r="N171" s="224" t="s">
        <v>47</v>
      </c>
      <c r="O171" s="85"/>
      <c r="P171" s="208">
        <f>O171*H171</f>
        <v>0</v>
      </c>
      <c r="Q171" s="208">
        <v>0</v>
      </c>
      <c r="R171" s="208">
        <f>Q171*H171</f>
        <v>0</v>
      </c>
      <c r="S171" s="208">
        <v>0</v>
      </c>
      <c r="T171" s="20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0" t="s">
        <v>220</v>
      </c>
      <c r="AT171" s="210" t="s">
        <v>627</v>
      </c>
      <c r="AU171" s="210" t="s">
        <v>85</v>
      </c>
      <c r="AY171" s="17" t="s">
        <v>206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17" t="s">
        <v>83</v>
      </c>
      <c r="BK171" s="211">
        <f>ROUND(I171*H171,2)</f>
        <v>0</v>
      </c>
      <c r="BL171" s="17" t="s">
        <v>220</v>
      </c>
      <c r="BM171" s="210" t="s">
        <v>2863</v>
      </c>
    </row>
    <row r="172" s="2" customFormat="1">
      <c r="A172" s="39"/>
      <c r="B172" s="40"/>
      <c r="C172" s="41"/>
      <c r="D172" s="212" t="s">
        <v>931</v>
      </c>
      <c r="E172" s="41"/>
      <c r="F172" s="213" t="s">
        <v>2864</v>
      </c>
      <c r="G172" s="41"/>
      <c r="H172" s="41"/>
      <c r="I172" s="147"/>
      <c r="J172" s="41"/>
      <c r="K172" s="41"/>
      <c r="L172" s="45"/>
      <c r="M172" s="214"/>
      <c r="N172" s="215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7" t="s">
        <v>931</v>
      </c>
      <c r="AU172" s="17" t="s">
        <v>85</v>
      </c>
    </row>
    <row r="173" s="2" customFormat="1">
      <c r="A173" s="39"/>
      <c r="B173" s="40"/>
      <c r="C173" s="41"/>
      <c r="D173" s="212" t="s">
        <v>208</v>
      </c>
      <c r="E173" s="41"/>
      <c r="F173" s="213" t="s">
        <v>2865</v>
      </c>
      <c r="G173" s="41"/>
      <c r="H173" s="41"/>
      <c r="I173" s="147"/>
      <c r="J173" s="41"/>
      <c r="K173" s="41"/>
      <c r="L173" s="45"/>
      <c r="M173" s="214"/>
      <c r="N173" s="215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7" t="s">
        <v>208</v>
      </c>
      <c r="AU173" s="17" t="s">
        <v>85</v>
      </c>
    </row>
    <row r="174" s="2" customFormat="1" ht="24" customHeight="1">
      <c r="A174" s="39"/>
      <c r="B174" s="40"/>
      <c r="C174" s="198" t="s">
        <v>346</v>
      </c>
      <c r="D174" s="198" t="s">
        <v>201</v>
      </c>
      <c r="E174" s="199" t="s">
        <v>2866</v>
      </c>
      <c r="F174" s="200" t="s">
        <v>2867</v>
      </c>
      <c r="G174" s="201" t="s">
        <v>331</v>
      </c>
      <c r="H174" s="202">
        <v>8.8000000000000007</v>
      </c>
      <c r="I174" s="203"/>
      <c r="J174" s="204">
        <f>ROUND(I174*H174,2)</f>
        <v>0</v>
      </c>
      <c r="K174" s="200" t="s">
        <v>212</v>
      </c>
      <c r="L174" s="205"/>
      <c r="M174" s="206" t="s">
        <v>32</v>
      </c>
      <c r="N174" s="207" t="s">
        <v>47</v>
      </c>
      <c r="O174" s="85"/>
      <c r="P174" s="208">
        <f>O174*H174</f>
        <v>0</v>
      </c>
      <c r="Q174" s="208">
        <v>1</v>
      </c>
      <c r="R174" s="208">
        <f>Q174*H174</f>
        <v>8.8000000000000007</v>
      </c>
      <c r="S174" s="208">
        <v>0</v>
      </c>
      <c r="T174" s="20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0" t="s">
        <v>213</v>
      </c>
      <c r="AT174" s="210" t="s">
        <v>201</v>
      </c>
      <c r="AU174" s="210" t="s">
        <v>85</v>
      </c>
      <c r="AY174" s="17" t="s">
        <v>206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17" t="s">
        <v>83</v>
      </c>
      <c r="BK174" s="211">
        <f>ROUND(I174*H174,2)</f>
        <v>0</v>
      </c>
      <c r="BL174" s="17" t="s">
        <v>214</v>
      </c>
      <c r="BM174" s="210" t="s">
        <v>2868</v>
      </c>
    </row>
    <row r="175" s="11" customFormat="1">
      <c r="A175" s="11"/>
      <c r="B175" s="237"/>
      <c r="C175" s="238"/>
      <c r="D175" s="212" t="s">
        <v>1102</v>
      </c>
      <c r="E175" s="239" t="s">
        <v>32</v>
      </c>
      <c r="F175" s="240" t="s">
        <v>2869</v>
      </c>
      <c r="G175" s="238"/>
      <c r="H175" s="241">
        <v>8.8000000000000007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T175" s="247" t="s">
        <v>1102</v>
      </c>
      <c r="AU175" s="247" t="s">
        <v>85</v>
      </c>
      <c r="AV175" s="11" t="s">
        <v>85</v>
      </c>
      <c r="AW175" s="11" t="s">
        <v>38</v>
      </c>
      <c r="AX175" s="11" t="s">
        <v>76</v>
      </c>
      <c r="AY175" s="247" t="s">
        <v>206</v>
      </c>
    </row>
    <row r="176" s="12" customFormat="1">
      <c r="A176" s="12"/>
      <c r="B176" s="248"/>
      <c r="C176" s="249"/>
      <c r="D176" s="212" t="s">
        <v>1102</v>
      </c>
      <c r="E176" s="250" t="s">
        <v>32</v>
      </c>
      <c r="F176" s="251" t="s">
        <v>1105</v>
      </c>
      <c r="G176" s="249"/>
      <c r="H176" s="252">
        <v>8.8000000000000007</v>
      </c>
      <c r="I176" s="253"/>
      <c r="J176" s="249"/>
      <c r="K176" s="249"/>
      <c r="L176" s="254"/>
      <c r="M176" s="255"/>
      <c r="N176" s="256"/>
      <c r="O176" s="256"/>
      <c r="P176" s="256"/>
      <c r="Q176" s="256"/>
      <c r="R176" s="256"/>
      <c r="S176" s="256"/>
      <c r="T176" s="257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58" t="s">
        <v>1102</v>
      </c>
      <c r="AU176" s="258" t="s">
        <v>85</v>
      </c>
      <c r="AV176" s="12" t="s">
        <v>220</v>
      </c>
      <c r="AW176" s="12" t="s">
        <v>38</v>
      </c>
      <c r="AX176" s="12" t="s">
        <v>83</v>
      </c>
      <c r="AY176" s="258" t="s">
        <v>206</v>
      </c>
    </row>
    <row r="177" s="2" customFormat="1" ht="36" customHeight="1">
      <c r="A177" s="39"/>
      <c r="B177" s="40"/>
      <c r="C177" s="216" t="s">
        <v>350</v>
      </c>
      <c r="D177" s="216" t="s">
        <v>627</v>
      </c>
      <c r="E177" s="217" t="s">
        <v>2870</v>
      </c>
      <c r="F177" s="218" t="s">
        <v>2871</v>
      </c>
      <c r="G177" s="219" t="s">
        <v>344</v>
      </c>
      <c r="H177" s="220">
        <v>24</v>
      </c>
      <c r="I177" s="221"/>
      <c r="J177" s="222">
        <f>ROUND(I177*H177,2)</f>
        <v>0</v>
      </c>
      <c r="K177" s="218" t="s">
        <v>212</v>
      </c>
      <c r="L177" s="45"/>
      <c r="M177" s="223" t="s">
        <v>32</v>
      </c>
      <c r="N177" s="224" t="s">
        <v>47</v>
      </c>
      <c r="O177" s="85"/>
      <c r="P177" s="208">
        <f>O177*H177</f>
        <v>0</v>
      </c>
      <c r="Q177" s="208">
        <v>0</v>
      </c>
      <c r="R177" s="208">
        <f>Q177*H177</f>
        <v>0</v>
      </c>
      <c r="S177" s="208">
        <v>0</v>
      </c>
      <c r="T177" s="20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0" t="s">
        <v>220</v>
      </c>
      <c r="AT177" s="210" t="s">
        <v>627</v>
      </c>
      <c r="AU177" s="210" t="s">
        <v>85</v>
      </c>
      <c r="AY177" s="17" t="s">
        <v>206</v>
      </c>
      <c r="BE177" s="211">
        <f>IF(N177="základní",J177,0)</f>
        <v>0</v>
      </c>
      <c r="BF177" s="211">
        <f>IF(N177="snížená",J177,0)</f>
        <v>0</v>
      </c>
      <c r="BG177" s="211">
        <f>IF(N177="zákl. přenesená",J177,0)</f>
        <v>0</v>
      </c>
      <c r="BH177" s="211">
        <f>IF(N177="sníž. přenesená",J177,0)</f>
        <v>0</v>
      </c>
      <c r="BI177" s="211">
        <f>IF(N177="nulová",J177,0)</f>
        <v>0</v>
      </c>
      <c r="BJ177" s="17" t="s">
        <v>83</v>
      </c>
      <c r="BK177" s="211">
        <f>ROUND(I177*H177,2)</f>
        <v>0</v>
      </c>
      <c r="BL177" s="17" t="s">
        <v>220</v>
      </c>
      <c r="BM177" s="210" t="s">
        <v>2872</v>
      </c>
    </row>
    <row r="178" s="2" customFormat="1">
      <c r="A178" s="39"/>
      <c r="B178" s="40"/>
      <c r="C178" s="41"/>
      <c r="D178" s="212" t="s">
        <v>931</v>
      </c>
      <c r="E178" s="41"/>
      <c r="F178" s="213" t="s">
        <v>2864</v>
      </c>
      <c r="G178" s="41"/>
      <c r="H178" s="41"/>
      <c r="I178" s="147"/>
      <c r="J178" s="41"/>
      <c r="K178" s="41"/>
      <c r="L178" s="45"/>
      <c r="M178" s="214"/>
      <c r="N178" s="215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7" t="s">
        <v>931</v>
      </c>
      <c r="AU178" s="17" t="s">
        <v>85</v>
      </c>
    </row>
    <row r="179" s="2" customFormat="1">
      <c r="A179" s="39"/>
      <c r="B179" s="40"/>
      <c r="C179" s="41"/>
      <c r="D179" s="212" t="s">
        <v>208</v>
      </c>
      <c r="E179" s="41"/>
      <c r="F179" s="213" t="s">
        <v>2873</v>
      </c>
      <c r="G179" s="41"/>
      <c r="H179" s="41"/>
      <c r="I179" s="147"/>
      <c r="J179" s="41"/>
      <c r="K179" s="41"/>
      <c r="L179" s="45"/>
      <c r="M179" s="214"/>
      <c r="N179" s="215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7" t="s">
        <v>208</v>
      </c>
      <c r="AU179" s="17" t="s">
        <v>85</v>
      </c>
    </row>
    <row r="180" s="2" customFormat="1" ht="24" customHeight="1">
      <c r="A180" s="39"/>
      <c r="B180" s="40"/>
      <c r="C180" s="198" t="s">
        <v>354</v>
      </c>
      <c r="D180" s="198" t="s">
        <v>201</v>
      </c>
      <c r="E180" s="199" t="s">
        <v>2874</v>
      </c>
      <c r="F180" s="200" t="s">
        <v>2875</v>
      </c>
      <c r="G180" s="201" t="s">
        <v>331</v>
      </c>
      <c r="H180" s="202">
        <v>24</v>
      </c>
      <c r="I180" s="203"/>
      <c r="J180" s="204">
        <f>ROUND(I180*H180,2)</f>
        <v>0</v>
      </c>
      <c r="K180" s="200" t="s">
        <v>212</v>
      </c>
      <c r="L180" s="205"/>
      <c r="M180" s="206" t="s">
        <v>32</v>
      </c>
      <c r="N180" s="207" t="s">
        <v>47</v>
      </c>
      <c r="O180" s="85"/>
      <c r="P180" s="208">
        <f>O180*H180</f>
        <v>0</v>
      </c>
      <c r="Q180" s="208">
        <v>1</v>
      </c>
      <c r="R180" s="208">
        <f>Q180*H180</f>
        <v>24</v>
      </c>
      <c r="S180" s="208">
        <v>0</v>
      </c>
      <c r="T180" s="20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0" t="s">
        <v>213</v>
      </c>
      <c r="AT180" s="210" t="s">
        <v>201</v>
      </c>
      <c r="AU180" s="210" t="s">
        <v>85</v>
      </c>
      <c r="AY180" s="17" t="s">
        <v>206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17" t="s">
        <v>83</v>
      </c>
      <c r="BK180" s="211">
        <f>ROUND(I180*H180,2)</f>
        <v>0</v>
      </c>
      <c r="BL180" s="17" t="s">
        <v>214</v>
      </c>
      <c r="BM180" s="210" t="s">
        <v>2876</v>
      </c>
    </row>
    <row r="181" s="11" customFormat="1">
      <c r="A181" s="11"/>
      <c r="B181" s="237"/>
      <c r="C181" s="238"/>
      <c r="D181" s="212" t="s">
        <v>1102</v>
      </c>
      <c r="E181" s="239" t="s">
        <v>32</v>
      </c>
      <c r="F181" s="240" t="s">
        <v>2877</v>
      </c>
      <c r="G181" s="238"/>
      <c r="H181" s="241">
        <v>24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T181" s="247" t="s">
        <v>1102</v>
      </c>
      <c r="AU181" s="247" t="s">
        <v>85</v>
      </c>
      <c r="AV181" s="11" t="s">
        <v>85</v>
      </c>
      <c r="AW181" s="11" t="s">
        <v>38</v>
      </c>
      <c r="AX181" s="11" t="s">
        <v>76</v>
      </c>
      <c r="AY181" s="247" t="s">
        <v>206</v>
      </c>
    </row>
    <row r="182" s="12" customFormat="1">
      <c r="A182" s="12"/>
      <c r="B182" s="248"/>
      <c r="C182" s="249"/>
      <c r="D182" s="212" t="s">
        <v>1102</v>
      </c>
      <c r="E182" s="250" t="s">
        <v>32</v>
      </c>
      <c r="F182" s="251" t="s">
        <v>1105</v>
      </c>
      <c r="G182" s="249"/>
      <c r="H182" s="252">
        <v>24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58" t="s">
        <v>1102</v>
      </c>
      <c r="AU182" s="258" t="s">
        <v>85</v>
      </c>
      <c r="AV182" s="12" t="s">
        <v>220</v>
      </c>
      <c r="AW182" s="12" t="s">
        <v>38</v>
      </c>
      <c r="AX182" s="12" t="s">
        <v>83</v>
      </c>
      <c r="AY182" s="258" t="s">
        <v>206</v>
      </c>
    </row>
    <row r="183" s="2" customFormat="1" ht="36" customHeight="1">
      <c r="A183" s="39"/>
      <c r="B183" s="40"/>
      <c r="C183" s="216" t="s">
        <v>359</v>
      </c>
      <c r="D183" s="216" t="s">
        <v>627</v>
      </c>
      <c r="E183" s="217" t="s">
        <v>2878</v>
      </c>
      <c r="F183" s="218" t="s">
        <v>2879</v>
      </c>
      <c r="G183" s="219" t="s">
        <v>344</v>
      </c>
      <c r="H183" s="220">
        <v>92</v>
      </c>
      <c r="I183" s="221"/>
      <c r="J183" s="222">
        <f>ROUND(I183*H183,2)</f>
        <v>0</v>
      </c>
      <c r="K183" s="218" t="s">
        <v>212</v>
      </c>
      <c r="L183" s="45"/>
      <c r="M183" s="223" t="s">
        <v>32</v>
      </c>
      <c r="N183" s="224" t="s">
        <v>47</v>
      </c>
      <c r="O183" s="85"/>
      <c r="P183" s="208">
        <f>O183*H183</f>
        <v>0</v>
      </c>
      <c r="Q183" s="208">
        <v>0</v>
      </c>
      <c r="R183" s="208">
        <f>Q183*H183</f>
        <v>0</v>
      </c>
      <c r="S183" s="208">
        <v>0</v>
      </c>
      <c r="T183" s="20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10" t="s">
        <v>220</v>
      </c>
      <c r="AT183" s="210" t="s">
        <v>627</v>
      </c>
      <c r="AU183" s="210" t="s">
        <v>85</v>
      </c>
      <c r="AY183" s="17" t="s">
        <v>206</v>
      </c>
      <c r="BE183" s="211">
        <f>IF(N183="základní",J183,0)</f>
        <v>0</v>
      </c>
      <c r="BF183" s="211">
        <f>IF(N183="snížená",J183,0)</f>
        <v>0</v>
      </c>
      <c r="BG183" s="211">
        <f>IF(N183="zákl. přenesená",J183,0)</f>
        <v>0</v>
      </c>
      <c r="BH183" s="211">
        <f>IF(N183="sníž. přenesená",J183,0)</f>
        <v>0</v>
      </c>
      <c r="BI183" s="211">
        <f>IF(N183="nulová",J183,0)</f>
        <v>0</v>
      </c>
      <c r="BJ183" s="17" t="s">
        <v>83</v>
      </c>
      <c r="BK183" s="211">
        <f>ROUND(I183*H183,2)</f>
        <v>0</v>
      </c>
      <c r="BL183" s="17" t="s">
        <v>220</v>
      </c>
      <c r="BM183" s="210" t="s">
        <v>2880</v>
      </c>
    </row>
    <row r="184" s="2" customFormat="1">
      <c r="A184" s="39"/>
      <c r="B184" s="40"/>
      <c r="C184" s="41"/>
      <c r="D184" s="212" t="s">
        <v>931</v>
      </c>
      <c r="E184" s="41"/>
      <c r="F184" s="213" t="s">
        <v>2864</v>
      </c>
      <c r="G184" s="41"/>
      <c r="H184" s="41"/>
      <c r="I184" s="147"/>
      <c r="J184" s="41"/>
      <c r="K184" s="41"/>
      <c r="L184" s="45"/>
      <c r="M184" s="214"/>
      <c r="N184" s="215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7" t="s">
        <v>931</v>
      </c>
      <c r="AU184" s="17" t="s">
        <v>85</v>
      </c>
    </row>
    <row r="185" s="2" customFormat="1">
      <c r="A185" s="39"/>
      <c r="B185" s="40"/>
      <c r="C185" s="41"/>
      <c r="D185" s="212" t="s">
        <v>208</v>
      </c>
      <c r="E185" s="41"/>
      <c r="F185" s="213" t="s">
        <v>2881</v>
      </c>
      <c r="G185" s="41"/>
      <c r="H185" s="41"/>
      <c r="I185" s="147"/>
      <c r="J185" s="41"/>
      <c r="K185" s="41"/>
      <c r="L185" s="45"/>
      <c r="M185" s="214"/>
      <c r="N185" s="215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7" t="s">
        <v>208</v>
      </c>
      <c r="AU185" s="17" t="s">
        <v>85</v>
      </c>
    </row>
    <row r="186" s="11" customFormat="1">
      <c r="A186" s="11"/>
      <c r="B186" s="237"/>
      <c r="C186" s="238"/>
      <c r="D186" s="212" t="s">
        <v>1102</v>
      </c>
      <c r="E186" s="239" t="s">
        <v>32</v>
      </c>
      <c r="F186" s="240" t="s">
        <v>2882</v>
      </c>
      <c r="G186" s="238"/>
      <c r="H186" s="241">
        <v>92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T186" s="247" t="s">
        <v>1102</v>
      </c>
      <c r="AU186" s="247" t="s">
        <v>85</v>
      </c>
      <c r="AV186" s="11" t="s">
        <v>85</v>
      </c>
      <c r="AW186" s="11" t="s">
        <v>38</v>
      </c>
      <c r="AX186" s="11" t="s">
        <v>76</v>
      </c>
      <c r="AY186" s="247" t="s">
        <v>206</v>
      </c>
    </row>
    <row r="187" s="12" customFormat="1">
      <c r="A187" s="12"/>
      <c r="B187" s="248"/>
      <c r="C187" s="249"/>
      <c r="D187" s="212" t="s">
        <v>1102</v>
      </c>
      <c r="E187" s="250" t="s">
        <v>32</v>
      </c>
      <c r="F187" s="251" t="s">
        <v>1105</v>
      </c>
      <c r="G187" s="249"/>
      <c r="H187" s="252">
        <v>92</v>
      </c>
      <c r="I187" s="253"/>
      <c r="J187" s="249"/>
      <c r="K187" s="249"/>
      <c r="L187" s="254"/>
      <c r="M187" s="255"/>
      <c r="N187" s="256"/>
      <c r="O187" s="256"/>
      <c r="P187" s="256"/>
      <c r="Q187" s="256"/>
      <c r="R187" s="256"/>
      <c r="S187" s="256"/>
      <c r="T187" s="257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58" t="s">
        <v>1102</v>
      </c>
      <c r="AU187" s="258" t="s">
        <v>85</v>
      </c>
      <c r="AV187" s="12" t="s">
        <v>220</v>
      </c>
      <c r="AW187" s="12" t="s">
        <v>38</v>
      </c>
      <c r="AX187" s="12" t="s">
        <v>83</v>
      </c>
      <c r="AY187" s="258" t="s">
        <v>206</v>
      </c>
    </row>
    <row r="188" s="2" customFormat="1" ht="24" customHeight="1">
      <c r="A188" s="39"/>
      <c r="B188" s="40"/>
      <c r="C188" s="198" t="s">
        <v>363</v>
      </c>
      <c r="D188" s="198" t="s">
        <v>201</v>
      </c>
      <c r="E188" s="199" t="s">
        <v>2883</v>
      </c>
      <c r="F188" s="200" t="s">
        <v>2884</v>
      </c>
      <c r="G188" s="201" t="s">
        <v>344</v>
      </c>
      <c r="H188" s="202">
        <v>96.599999999999994</v>
      </c>
      <c r="I188" s="203"/>
      <c r="J188" s="204">
        <f>ROUND(I188*H188,2)</f>
        <v>0</v>
      </c>
      <c r="K188" s="200" t="s">
        <v>212</v>
      </c>
      <c r="L188" s="205"/>
      <c r="M188" s="206" t="s">
        <v>32</v>
      </c>
      <c r="N188" s="207" t="s">
        <v>47</v>
      </c>
      <c r="O188" s="85"/>
      <c r="P188" s="208">
        <f>O188*H188</f>
        <v>0</v>
      </c>
      <c r="Q188" s="208">
        <v>0</v>
      </c>
      <c r="R188" s="208">
        <f>Q188*H188</f>
        <v>0</v>
      </c>
      <c r="S188" s="208">
        <v>0</v>
      </c>
      <c r="T188" s="20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0" t="s">
        <v>213</v>
      </c>
      <c r="AT188" s="210" t="s">
        <v>201</v>
      </c>
      <c r="AU188" s="210" t="s">
        <v>85</v>
      </c>
      <c r="AY188" s="17" t="s">
        <v>206</v>
      </c>
      <c r="BE188" s="211">
        <f>IF(N188="základní",J188,0)</f>
        <v>0</v>
      </c>
      <c r="BF188" s="211">
        <f>IF(N188="snížená",J188,0)</f>
        <v>0</v>
      </c>
      <c r="BG188" s="211">
        <f>IF(N188="zákl. přenesená",J188,0)</f>
        <v>0</v>
      </c>
      <c r="BH188" s="211">
        <f>IF(N188="sníž. přenesená",J188,0)</f>
        <v>0</v>
      </c>
      <c r="BI188" s="211">
        <f>IF(N188="nulová",J188,0)</f>
        <v>0</v>
      </c>
      <c r="BJ188" s="17" t="s">
        <v>83</v>
      </c>
      <c r="BK188" s="211">
        <f>ROUND(I188*H188,2)</f>
        <v>0</v>
      </c>
      <c r="BL188" s="17" t="s">
        <v>214</v>
      </c>
      <c r="BM188" s="210" t="s">
        <v>2885</v>
      </c>
    </row>
    <row r="189" s="2" customFormat="1">
      <c r="A189" s="39"/>
      <c r="B189" s="40"/>
      <c r="C189" s="41"/>
      <c r="D189" s="212" t="s">
        <v>208</v>
      </c>
      <c r="E189" s="41"/>
      <c r="F189" s="213" t="s">
        <v>2886</v>
      </c>
      <c r="G189" s="41"/>
      <c r="H189" s="41"/>
      <c r="I189" s="147"/>
      <c r="J189" s="41"/>
      <c r="K189" s="41"/>
      <c r="L189" s="45"/>
      <c r="M189" s="214"/>
      <c r="N189" s="215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7" t="s">
        <v>208</v>
      </c>
      <c r="AU189" s="17" t="s">
        <v>85</v>
      </c>
    </row>
    <row r="190" s="11" customFormat="1">
      <c r="A190" s="11"/>
      <c r="B190" s="237"/>
      <c r="C190" s="238"/>
      <c r="D190" s="212" t="s">
        <v>1102</v>
      </c>
      <c r="E190" s="239" t="s">
        <v>32</v>
      </c>
      <c r="F190" s="240" t="s">
        <v>2887</v>
      </c>
      <c r="G190" s="238"/>
      <c r="H190" s="241">
        <v>96.599999999999994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T190" s="247" t="s">
        <v>1102</v>
      </c>
      <c r="AU190" s="247" t="s">
        <v>85</v>
      </c>
      <c r="AV190" s="11" t="s">
        <v>85</v>
      </c>
      <c r="AW190" s="11" t="s">
        <v>38</v>
      </c>
      <c r="AX190" s="11" t="s">
        <v>76</v>
      </c>
      <c r="AY190" s="247" t="s">
        <v>206</v>
      </c>
    </row>
    <row r="191" s="12" customFormat="1">
      <c r="A191" s="12"/>
      <c r="B191" s="248"/>
      <c r="C191" s="249"/>
      <c r="D191" s="212" t="s">
        <v>1102</v>
      </c>
      <c r="E191" s="250" t="s">
        <v>32</v>
      </c>
      <c r="F191" s="251" t="s">
        <v>1105</v>
      </c>
      <c r="G191" s="249"/>
      <c r="H191" s="252">
        <v>96.599999999999994</v>
      </c>
      <c r="I191" s="253"/>
      <c r="J191" s="249"/>
      <c r="K191" s="249"/>
      <c r="L191" s="254"/>
      <c r="M191" s="255"/>
      <c r="N191" s="256"/>
      <c r="O191" s="256"/>
      <c r="P191" s="256"/>
      <c r="Q191" s="256"/>
      <c r="R191" s="256"/>
      <c r="S191" s="256"/>
      <c r="T191" s="257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58" t="s">
        <v>1102</v>
      </c>
      <c r="AU191" s="258" t="s">
        <v>85</v>
      </c>
      <c r="AV191" s="12" t="s">
        <v>220</v>
      </c>
      <c r="AW191" s="12" t="s">
        <v>38</v>
      </c>
      <c r="AX191" s="12" t="s">
        <v>83</v>
      </c>
      <c r="AY191" s="258" t="s">
        <v>206</v>
      </c>
    </row>
    <row r="192" s="2" customFormat="1" ht="24" customHeight="1">
      <c r="A192" s="39"/>
      <c r="B192" s="40"/>
      <c r="C192" s="216" t="s">
        <v>367</v>
      </c>
      <c r="D192" s="216" t="s">
        <v>627</v>
      </c>
      <c r="E192" s="217" t="s">
        <v>2888</v>
      </c>
      <c r="F192" s="218" t="s">
        <v>2889</v>
      </c>
      <c r="G192" s="219" t="s">
        <v>239</v>
      </c>
      <c r="H192" s="220">
        <v>1</v>
      </c>
      <c r="I192" s="221"/>
      <c r="J192" s="222">
        <f>ROUND(I192*H192,2)</f>
        <v>0</v>
      </c>
      <c r="K192" s="218" t="s">
        <v>212</v>
      </c>
      <c r="L192" s="45"/>
      <c r="M192" s="223" t="s">
        <v>32</v>
      </c>
      <c r="N192" s="224" t="s">
        <v>47</v>
      </c>
      <c r="O192" s="85"/>
      <c r="P192" s="208">
        <f>O192*H192</f>
        <v>0</v>
      </c>
      <c r="Q192" s="208">
        <v>0</v>
      </c>
      <c r="R192" s="208">
        <f>Q192*H192</f>
        <v>0</v>
      </c>
      <c r="S192" s="208">
        <v>0</v>
      </c>
      <c r="T192" s="20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0" t="s">
        <v>83</v>
      </c>
      <c r="AT192" s="210" t="s">
        <v>627</v>
      </c>
      <c r="AU192" s="210" t="s">
        <v>85</v>
      </c>
      <c r="AY192" s="17" t="s">
        <v>206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17" t="s">
        <v>83</v>
      </c>
      <c r="BK192" s="211">
        <f>ROUND(I192*H192,2)</f>
        <v>0</v>
      </c>
      <c r="BL192" s="17" t="s">
        <v>83</v>
      </c>
      <c r="BM192" s="210" t="s">
        <v>2890</v>
      </c>
    </row>
    <row r="193" s="2" customFormat="1">
      <c r="A193" s="39"/>
      <c r="B193" s="40"/>
      <c r="C193" s="41"/>
      <c r="D193" s="212" t="s">
        <v>931</v>
      </c>
      <c r="E193" s="41"/>
      <c r="F193" s="213" t="s">
        <v>2891</v>
      </c>
      <c r="G193" s="41"/>
      <c r="H193" s="41"/>
      <c r="I193" s="147"/>
      <c r="J193" s="41"/>
      <c r="K193" s="41"/>
      <c r="L193" s="45"/>
      <c r="M193" s="214"/>
      <c r="N193" s="215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7" t="s">
        <v>931</v>
      </c>
      <c r="AU193" s="17" t="s">
        <v>85</v>
      </c>
    </row>
    <row r="194" s="2" customFormat="1" ht="24" customHeight="1">
      <c r="A194" s="39"/>
      <c r="B194" s="40"/>
      <c r="C194" s="216" t="s">
        <v>371</v>
      </c>
      <c r="D194" s="216" t="s">
        <v>627</v>
      </c>
      <c r="E194" s="217" t="s">
        <v>2892</v>
      </c>
      <c r="F194" s="218" t="s">
        <v>2893</v>
      </c>
      <c r="G194" s="219" t="s">
        <v>1092</v>
      </c>
      <c r="H194" s="220">
        <v>39</v>
      </c>
      <c r="I194" s="221"/>
      <c r="J194" s="222">
        <f>ROUND(I194*H194,2)</f>
        <v>0</v>
      </c>
      <c r="K194" s="218" t="s">
        <v>212</v>
      </c>
      <c r="L194" s="45"/>
      <c r="M194" s="223" t="s">
        <v>32</v>
      </c>
      <c r="N194" s="224" t="s">
        <v>47</v>
      </c>
      <c r="O194" s="85"/>
      <c r="P194" s="208">
        <f>O194*H194</f>
        <v>0</v>
      </c>
      <c r="Q194" s="208">
        <v>0</v>
      </c>
      <c r="R194" s="208">
        <f>Q194*H194</f>
        <v>0</v>
      </c>
      <c r="S194" s="208">
        <v>0</v>
      </c>
      <c r="T194" s="20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0" t="s">
        <v>220</v>
      </c>
      <c r="AT194" s="210" t="s">
        <v>627</v>
      </c>
      <c r="AU194" s="210" t="s">
        <v>85</v>
      </c>
      <c r="AY194" s="17" t="s">
        <v>206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17" t="s">
        <v>83</v>
      </c>
      <c r="BK194" s="211">
        <f>ROUND(I194*H194,2)</f>
        <v>0</v>
      </c>
      <c r="BL194" s="17" t="s">
        <v>220</v>
      </c>
      <c r="BM194" s="210" t="s">
        <v>2894</v>
      </c>
    </row>
    <row r="195" s="2" customFormat="1">
      <c r="A195" s="39"/>
      <c r="B195" s="40"/>
      <c r="C195" s="41"/>
      <c r="D195" s="212" t="s">
        <v>931</v>
      </c>
      <c r="E195" s="41"/>
      <c r="F195" s="213" t="s">
        <v>2895</v>
      </c>
      <c r="G195" s="41"/>
      <c r="H195" s="41"/>
      <c r="I195" s="147"/>
      <c r="J195" s="41"/>
      <c r="K195" s="41"/>
      <c r="L195" s="45"/>
      <c r="M195" s="214"/>
      <c r="N195" s="215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7" t="s">
        <v>931</v>
      </c>
      <c r="AU195" s="17" t="s">
        <v>85</v>
      </c>
    </row>
    <row r="196" s="2" customFormat="1" ht="24" customHeight="1">
      <c r="A196" s="39"/>
      <c r="B196" s="40"/>
      <c r="C196" s="216" t="s">
        <v>375</v>
      </c>
      <c r="D196" s="216" t="s">
        <v>627</v>
      </c>
      <c r="E196" s="217" t="s">
        <v>2896</v>
      </c>
      <c r="F196" s="218" t="s">
        <v>2897</v>
      </c>
      <c r="G196" s="219" t="s">
        <v>1092</v>
      </c>
      <c r="H196" s="220">
        <v>6.2000000000000002</v>
      </c>
      <c r="I196" s="221"/>
      <c r="J196" s="222">
        <f>ROUND(I196*H196,2)</f>
        <v>0</v>
      </c>
      <c r="K196" s="218" t="s">
        <v>212</v>
      </c>
      <c r="L196" s="45"/>
      <c r="M196" s="223" t="s">
        <v>32</v>
      </c>
      <c r="N196" s="224" t="s">
        <v>47</v>
      </c>
      <c r="O196" s="85"/>
      <c r="P196" s="208">
        <f>O196*H196</f>
        <v>0</v>
      </c>
      <c r="Q196" s="208">
        <v>0</v>
      </c>
      <c r="R196" s="208">
        <f>Q196*H196</f>
        <v>0</v>
      </c>
      <c r="S196" s="208">
        <v>0</v>
      </c>
      <c r="T196" s="20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0" t="s">
        <v>220</v>
      </c>
      <c r="AT196" s="210" t="s">
        <v>627</v>
      </c>
      <c r="AU196" s="210" t="s">
        <v>85</v>
      </c>
      <c r="AY196" s="17" t="s">
        <v>206</v>
      </c>
      <c r="BE196" s="211">
        <f>IF(N196="základní",J196,0)</f>
        <v>0</v>
      </c>
      <c r="BF196" s="211">
        <f>IF(N196="snížená",J196,0)</f>
        <v>0</v>
      </c>
      <c r="BG196" s="211">
        <f>IF(N196="zákl. přenesená",J196,0)</f>
        <v>0</v>
      </c>
      <c r="BH196" s="211">
        <f>IF(N196="sníž. přenesená",J196,0)</f>
        <v>0</v>
      </c>
      <c r="BI196" s="211">
        <f>IF(N196="nulová",J196,0)</f>
        <v>0</v>
      </c>
      <c r="BJ196" s="17" t="s">
        <v>83</v>
      </c>
      <c r="BK196" s="211">
        <f>ROUND(I196*H196,2)</f>
        <v>0</v>
      </c>
      <c r="BL196" s="17" t="s">
        <v>220</v>
      </c>
      <c r="BM196" s="210" t="s">
        <v>2898</v>
      </c>
    </row>
    <row r="197" s="2" customFormat="1">
      <c r="A197" s="39"/>
      <c r="B197" s="40"/>
      <c r="C197" s="41"/>
      <c r="D197" s="212" t="s">
        <v>931</v>
      </c>
      <c r="E197" s="41"/>
      <c r="F197" s="213" t="s">
        <v>2899</v>
      </c>
      <c r="G197" s="41"/>
      <c r="H197" s="41"/>
      <c r="I197" s="147"/>
      <c r="J197" s="41"/>
      <c r="K197" s="41"/>
      <c r="L197" s="45"/>
      <c r="M197" s="214"/>
      <c r="N197" s="215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7" t="s">
        <v>931</v>
      </c>
      <c r="AU197" s="17" t="s">
        <v>85</v>
      </c>
    </row>
    <row r="198" s="2" customFormat="1" ht="24" customHeight="1">
      <c r="A198" s="39"/>
      <c r="B198" s="40"/>
      <c r="C198" s="216" t="s">
        <v>379</v>
      </c>
      <c r="D198" s="216" t="s">
        <v>627</v>
      </c>
      <c r="E198" s="217" t="s">
        <v>2900</v>
      </c>
      <c r="F198" s="218" t="s">
        <v>2901</v>
      </c>
      <c r="G198" s="219" t="s">
        <v>344</v>
      </c>
      <c r="H198" s="220">
        <v>2</v>
      </c>
      <c r="I198" s="221"/>
      <c r="J198" s="222">
        <f>ROUND(I198*H198,2)</f>
        <v>0</v>
      </c>
      <c r="K198" s="218" t="s">
        <v>212</v>
      </c>
      <c r="L198" s="45"/>
      <c r="M198" s="223" t="s">
        <v>32</v>
      </c>
      <c r="N198" s="224" t="s">
        <v>47</v>
      </c>
      <c r="O198" s="85"/>
      <c r="P198" s="208">
        <f>O198*H198</f>
        <v>0</v>
      </c>
      <c r="Q198" s="208">
        <v>0</v>
      </c>
      <c r="R198" s="208">
        <f>Q198*H198</f>
        <v>0</v>
      </c>
      <c r="S198" s="208">
        <v>0</v>
      </c>
      <c r="T198" s="20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10" t="s">
        <v>220</v>
      </c>
      <c r="AT198" s="210" t="s">
        <v>627</v>
      </c>
      <c r="AU198" s="210" t="s">
        <v>85</v>
      </c>
      <c r="AY198" s="17" t="s">
        <v>206</v>
      </c>
      <c r="BE198" s="211">
        <f>IF(N198="základní",J198,0)</f>
        <v>0</v>
      </c>
      <c r="BF198" s="211">
        <f>IF(N198="snížená",J198,0)</f>
        <v>0</v>
      </c>
      <c r="BG198" s="211">
        <f>IF(N198="zákl. přenesená",J198,0)</f>
        <v>0</v>
      </c>
      <c r="BH198" s="211">
        <f>IF(N198="sníž. přenesená",J198,0)</f>
        <v>0</v>
      </c>
      <c r="BI198" s="211">
        <f>IF(N198="nulová",J198,0)</f>
        <v>0</v>
      </c>
      <c r="BJ198" s="17" t="s">
        <v>83</v>
      </c>
      <c r="BK198" s="211">
        <f>ROUND(I198*H198,2)</f>
        <v>0</v>
      </c>
      <c r="BL198" s="17" t="s">
        <v>220</v>
      </c>
      <c r="BM198" s="210" t="s">
        <v>2902</v>
      </c>
    </row>
    <row r="199" s="2" customFormat="1">
      <c r="A199" s="39"/>
      <c r="B199" s="40"/>
      <c r="C199" s="41"/>
      <c r="D199" s="212" t="s">
        <v>931</v>
      </c>
      <c r="E199" s="41"/>
      <c r="F199" s="213" t="s">
        <v>2903</v>
      </c>
      <c r="G199" s="41"/>
      <c r="H199" s="41"/>
      <c r="I199" s="147"/>
      <c r="J199" s="41"/>
      <c r="K199" s="41"/>
      <c r="L199" s="45"/>
      <c r="M199" s="214"/>
      <c r="N199" s="215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7" t="s">
        <v>931</v>
      </c>
      <c r="AU199" s="17" t="s">
        <v>85</v>
      </c>
    </row>
    <row r="200" s="2" customFormat="1">
      <c r="A200" s="39"/>
      <c r="B200" s="40"/>
      <c r="C200" s="41"/>
      <c r="D200" s="212" t="s">
        <v>208</v>
      </c>
      <c r="E200" s="41"/>
      <c r="F200" s="213" t="s">
        <v>2904</v>
      </c>
      <c r="G200" s="41"/>
      <c r="H200" s="41"/>
      <c r="I200" s="147"/>
      <c r="J200" s="41"/>
      <c r="K200" s="41"/>
      <c r="L200" s="45"/>
      <c r="M200" s="214"/>
      <c r="N200" s="215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7" t="s">
        <v>208</v>
      </c>
      <c r="AU200" s="17" t="s">
        <v>85</v>
      </c>
    </row>
    <row r="201" s="13" customFormat="1" ht="25.92" customHeight="1">
      <c r="A201" s="13"/>
      <c r="B201" s="259"/>
      <c r="C201" s="260"/>
      <c r="D201" s="261" t="s">
        <v>75</v>
      </c>
      <c r="E201" s="262" t="s">
        <v>2905</v>
      </c>
      <c r="F201" s="262" t="s">
        <v>2906</v>
      </c>
      <c r="G201" s="260"/>
      <c r="H201" s="260"/>
      <c r="I201" s="263"/>
      <c r="J201" s="264">
        <f>BK201</f>
        <v>0</v>
      </c>
      <c r="K201" s="260"/>
      <c r="L201" s="265"/>
      <c r="M201" s="266"/>
      <c r="N201" s="267"/>
      <c r="O201" s="267"/>
      <c r="P201" s="268">
        <f>SUM(P202:P265)</f>
        <v>0</v>
      </c>
      <c r="Q201" s="267"/>
      <c r="R201" s="268">
        <f>SUM(R202:R265)</f>
        <v>0</v>
      </c>
      <c r="S201" s="267"/>
      <c r="T201" s="269">
        <f>SUM(T202:T265)</f>
        <v>0</v>
      </c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R201" s="270" t="s">
        <v>224</v>
      </c>
      <c r="AT201" s="271" t="s">
        <v>75</v>
      </c>
      <c r="AU201" s="271" t="s">
        <v>76</v>
      </c>
      <c r="AY201" s="270" t="s">
        <v>206</v>
      </c>
      <c r="BK201" s="272">
        <f>SUM(BK202:BK265)</f>
        <v>0</v>
      </c>
    </row>
    <row r="202" s="2" customFormat="1" ht="24" customHeight="1">
      <c r="A202" s="39"/>
      <c r="B202" s="40"/>
      <c r="C202" s="216" t="s">
        <v>383</v>
      </c>
      <c r="D202" s="216" t="s">
        <v>627</v>
      </c>
      <c r="E202" s="217" t="s">
        <v>2907</v>
      </c>
      <c r="F202" s="218" t="s">
        <v>2908</v>
      </c>
      <c r="G202" s="219" t="s">
        <v>2909</v>
      </c>
      <c r="H202" s="286"/>
      <c r="I202" s="221"/>
      <c r="J202" s="222">
        <f>ROUND(I202*H202,2)</f>
        <v>0</v>
      </c>
      <c r="K202" s="218" t="s">
        <v>212</v>
      </c>
      <c r="L202" s="45"/>
      <c r="M202" s="223" t="s">
        <v>32</v>
      </c>
      <c r="N202" s="224" t="s">
        <v>47</v>
      </c>
      <c r="O202" s="85"/>
      <c r="P202" s="208">
        <f>O202*H202</f>
        <v>0</v>
      </c>
      <c r="Q202" s="208">
        <v>0</v>
      </c>
      <c r="R202" s="208">
        <f>Q202*H202</f>
        <v>0</v>
      </c>
      <c r="S202" s="208">
        <v>0</v>
      </c>
      <c r="T202" s="20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10" t="s">
        <v>929</v>
      </c>
      <c r="AT202" s="210" t="s">
        <v>627</v>
      </c>
      <c r="AU202" s="210" t="s">
        <v>83</v>
      </c>
      <c r="AY202" s="17" t="s">
        <v>206</v>
      </c>
      <c r="BE202" s="211">
        <f>IF(N202="základní",J202,0)</f>
        <v>0</v>
      </c>
      <c r="BF202" s="211">
        <f>IF(N202="snížená",J202,0)</f>
        <v>0</v>
      </c>
      <c r="BG202" s="211">
        <f>IF(N202="zákl. přenesená",J202,0)</f>
        <v>0</v>
      </c>
      <c r="BH202" s="211">
        <f>IF(N202="sníž. přenesená",J202,0)</f>
        <v>0</v>
      </c>
      <c r="BI202" s="211">
        <f>IF(N202="nulová",J202,0)</f>
        <v>0</v>
      </c>
      <c r="BJ202" s="17" t="s">
        <v>83</v>
      </c>
      <c r="BK202" s="211">
        <f>ROUND(I202*H202,2)</f>
        <v>0</v>
      </c>
      <c r="BL202" s="17" t="s">
        <v>929</v>
      </c>
      <c r="BM202" s="210" t="s">
        <v>2910</v>
      </c>
    </row>
    <row r="203" s="2" customFormat="1" ht="24" customHeight="1">
      <c r="A203" s="39"/>
      <c r="B203" s="40"/>
      <c r="C203" s="216" t="s">
        <v>387</v>
      </c>
      <c r="D203" s="216" t="s">
        <v>627</v>
      </c>
      <c r="E203" s="217" t="s">
        <v>2911</v>
      </c>
      <c r="F203" s="218" t="s">
        <v>2912</v>
      </c>
      <c r="G203" s="219" t="s">
        <v>2909</v>
      </c>
      <c r="H203" s="286"/>
      <c r="I203" s="221"/>
      <c r="J203" s="222">
        <f>ROUND(I203*H203,2)</f>
        <v>0</v>
      </c>
      <c r="K203" s="218" t="s">
        <v>212</v>
      </c>
      <c r="L203" s="45"/>
      <c r="M203" s="223" t="s">
        <v>32</v>
      </c>
      <c r="N203" s="224" t="s">
        <v>47</v>
      </c>
      <c r="O203" s="85"/>
      <c r="P203" s="208">
        <f>O203*H203</f>
        <v>0</v>
      </c>
      <c r="Q203" s="208">
        <v>0</v>
      </c>
      <c r="R203" s="208">
        <f>Q203*H203</f>
        <v>0</v>
      </c>
      <c r="S203" s="208">
        <v>0</v>
      </c>
      <c r="T203" s="20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0" t="s">
        <v>929</v>
      </c>
      <c r="AT203" s="210" t="s">
        <v>627</v>
      </c>
      <c r="AU203" s="210" t="s">
        <v>83</v>
      </c>
      <c r="AY203" s="17" t="s">
        <v>206</v>
      </c>
      <c r="BE203" s="211">
        <f>IF(N203="základní",J203,0)</f>
        <v>0</v>
      </c>
      <c r="BF203" s="211">
        <f>IF(N203="snížená",J203,0)</f>
        <v>0</v>
      </c>
      <c r="BG203" s="211">
        <f>IF(N203="zákl. přenesená",J203,0)</f>
        <v>0</v>
      </c>
      <c r="BH203" s="211">
        <f>IF(N203="sníž. přenesená",J203,0)</f>
        <v>0</v>
      </c>
      <c r="BI203" s="211">
        <f>IF(N203="nulová",J203,0)</f>
        <v>0</v>
      </c>
      <c r="BJ203" s="17" t="s">
        <v>83</v>
      </c>
      <c r="BK203" s="211">
        <f>ROUND(I203*H203,2)</f>
        <v>0</v>
      </c>
      <c r="BL203" s="17" t="s">
        <v>929</v>
      </c>
      <c r="BM203" s="210" t="s">
        <v>2913</v>
      </c>
    </row>
    <row r="204" s="2" customFormat="1" ht="36" customHeight="1">
      <c r="A204" s="39"/>
      <c r="B204" s="40"/>
      <c r="C204" s="216" t="s">
        <v>391</v>
      </c>
      <c r="D204" s="216" t="s">
        <v>627</v>
      </c>
      <c r="E204" s="217" t="s">
        <v>2914</v>
      </c>
      <c r="F204" s="218" t="s">
        <v>2915</v>
      </c>
      <c r="G204" s="219" t="s">
        <v>2909</v>
      </c>
      <c r="H204" s="286"/>
      <c r="I204" s="221"/>
      <c r="J204" s="222">
        <f>ROUND(I204*H204,2)</f>
        <v>0</v>
      </c>
      <c r="K204" s="218" t="s">
        <v>212</v>
      </c>
      <c r="L204" s="45"/>
      <c r="M204" s="223" t="s">
        <v>32</v>
      </c>
      <c r="N204" s="224" t="s">
        <v>47</v>
      </c>
      <c r="O204" s="85"/>
      <c r="P204" s="208">
        <f>O204*H204</f>
        <v>0</v>
      </c>
      <c r="Q204" s="208">
        <v>0</v>
      </c>
      <c r="R204" s="208">
        <f>Q204*H204</f>
        <v>0</v>
      </c>
      <c r="S204" s="208">
        <v>0</v>
      </c>
      <c r="T204" s="20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0" t="s">
        <v>929</v>
      </c>
      <c r="AT204" s="210" t="s">
        <v>627</v>
      </c>
      <c r="AU204" s="210" t="s">
        <v>83</v>
      </c>
      <c r="AY204" s="17" t="s">
        <v>206</v>
      </c>
      <c r="BE204" s="211">
        <f>IF(N204="základní",J204,0)</f>
        <v>0</v>
      </c>
      <c r="BF204" s="211">
        <f>IF(N204="snížená",J204,0)</f>
        <v>0</v>
      </c>
      <c r="BG204" s="211">
        <f>IF(N204="zákl. přenesená",J204,0)</f>
        <v>0</v>
      </c>
      <c r="BH204" s="211">
        <f>IF(N204="sníž. přenesená",J204,0)</f>
        <v>0</v>
      </c>
      <c r="BI204" s="211">
        <f>IF(N204="nulová",J204,0)</f>
        <v>0</v>
      </c>
      <c r="BJ204" s="17" t="s">
        <v>83</v>
      </c>
      <c r="BK204" s="211">
        <f>ROUND(I204*H204,2)</f>
        <v>0</v>
      </c>
      <c r="BL204" s="17" t="s">
        <v>929</v>
      </c>
      <c r="BM204" s="210" t="s">
        <v>2916</v>
      </c>
    </row>
    <row r="205" s="2" customFormat="1">
      <c r="A205" s="39"/>
      <c r="B205" s="40"/>
      <c r="C205" s="41"/>
      <c r="D205" s="212" t="s">
        <v>931</v>
      </c>
      <c r="E205" s="41"/>
      <c r="F205" s="213" t="s">
        <v>2917</v>
      </c>
      <c r="G205" s="41"/>
      <c r="H205" s="41"/>
      <c r="I205" s="147"/>
      <c r="J205" s="41"/>
      <c r="K205" s="41"/>
      <c r="L205" s="45"/>
      <c r="M205" s="214"/>
      <c r="N205" s="215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7" t="s">
        <v>931</v>
      </c>
      <c r="AU205" s="17" t="s">
        <v>83</v>
      </c>
    </row>
    <row r="206" s="2" customFormat="1">
      <c r="A206" s="39"/>
      <c r="B206" s="40"/>
      <c r="C206" s="41"/>
      <c r="D206" s="212" t="s">
        <v>208</v>
      </c>
      <c r="E206" s="41"/>
      <c r="F206" s="213" t="s">
        <v>2918</v>
      </c>
      <c r="G206" s="41"/>
      <c r="H206" s="41"/>
      <c r="I206" s="147"/>
      <c r="J206" s="41"/>
      <c r="K206" s="41"/>
      <c r="L206" s="45"/>
      <c r="M206" s="214"/>
      <c r="N206" s="215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7" t="s">
        <v>208</v>
      </c>
      <c r="AU206" s="17" t="s">
        <v>83</v>
      </c>
    </row>
    <row r="207" s="2" customFormat="1" ht="48" customHeight="1">
      <c r="A207" s="39"/>
      <c r="B207" s="40"/>
      <c r="C207" s="216" t="s">
        <v>395</v>
      </c>
      <c r="D207" s="216" t="s">
        <v>627</v>
      </c>
      <c r="E207" s="217" t="s">
        <v>2919</v>
      </c>
      <c r="F207" s="218" t="s">
        <v>2920</v>
      </c>
      <c r="G207" s="219" t="s">
        <v>2909</v>
      </c>
      <c r="H207" s="286"/>
      <c r="I207" s="221"/>
      <c r="J207" s="222">
        <f>ROUND(I207*H207,2)</f>
        <v>0</v>
      </c>
      <c r="K207" s="218" t="s">
        <v>212</v>
      </c>
      <c r="L207" s="45"/>
      <c r="M207" s="223" t="s">
        <v>32</v>
      </c>
      <c r="N207" s="224" t="s">
        <v>47</v>
      </c>
      <c r="O207" s="85"/>
      <c r="P207" s="208">
        <f>O207*H207</f>
        <v>0</v>
      </c>
      <c r="Q207" s="208">
        <v>0</v>
      </c>
      <c r="R207" s="208">
        <f>Q207*H207</f>
        <v>0</v>
      </c>
      <c r="S207" s="208">
        <v>0</v>
      </c>
      <c r="T207" s="20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0" t="s">
        <v>929</v>
      </c>
      <c r="AT207" s="210" t="s">
        <v>627</v>
      </c>
      <c r="AU207" s="210" t="s">
        <v>83</v>
      </c>
      <c r="AY207" s="17" t="s">
        <v>206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17" t="s">
        <v>83</v>
      </c>
      <c r="BK207" s="211">
        <f>ROUND(I207*H207,2)</f>
        <v>0</v>
      </c>
      <c r="BL207" s="17" t="s">
        <v>929</v>
      </c>
      <c r="BM207" s="210" t="s">
        <v>2921</v>
      </c>
    </row>
    <row r="208" s="2" customFormat="1">
      <c r="A208" s="39"/>
      <c r="B208" s="40"/>
      <c r="C208" s="41"/>
      <c r="D208" s="212" t="s">
        <v>931</v>
      </c>
      <c r="E208" s="41"/>
      <c r="F208" s="213" t="s">
        <v>2922</v>
      </c>
      <c r="G208" s="41"/>
      <c r="H208" s="41"/>
      <c r="I208" s="147"/>
      <c r="J208" s="41"/>
      <c r="K208" s="41"/>
      <c r="L208" s="45"/>
      <c r="M208" s="214"/>
      <c r="N208" s="215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7" t="s">
        <v>931</v>
      </c>
      <c r="AU208" s="17" t="s">
        <v>83</v>
      </c>
    </row>
    <row r="209" s="2" customFormat="1">
      <c r="A209" s="39"/>
      <c r="B209" s="40"/>
      <c r="C209" s="41"/>
      <c r="D209" s="212" t="s">
        <v>208</v>
      </c>
      <c r="E209" s="41"/>
      <c r="F209" s="213" t="s">
        <v>2918</v>
      </c>
      <c r="G209" s="41"/>
      <c r="H209" s="41"/>
      <c r="I209" s="147"/>
      <c r="J209" s="41"/>
      <c r="K209" s="41"/>
      <c r="L209" s="45"/>
      <c r="M209" s="214"/>
      <c r="N209" s="215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7" t="s">
        <v>208</v>
      </c>
      <c r="AU209" s="17" t="s">
        <v>83</v>
      </c>
    </row>
    <row r="210" s="2" customFormat="1" ht="24" customHeight="1">
      <c r="A210" s="39"/>
      <c r="B210" s="40"/>
      <c r="C210" s="216" t="s">
        <v>399</v>
      </c>
      <c r="D210" s="216" t="s">
        <v>627</v>
      </c>
      <c r="E210" s="217" t="s">
        <v>2923</v>
      </c>
      <c r="F210" s="218" t="s">
        <v>2924</v>
      </c>
      <c r="G210" s="219" t="s">
        <v>2909</v>
      </c>
      <c r="H210" s="286"/>
      <c r="I210" s="221"/>
      <c r="J210" s="222">
        <f>ROUND(I210*H210,2)</f>
        <v>0</v>
      </c>
      <c r="K210" s="218" t="s">
        <v>212</v>
      </c>
      <c r="L210" s="45"/>
      <c r="M210" s="223" t="s">
        <v>32</v>
      </c>
      <c r="N210" s="224" t="s">
        <v>47</v>
      </c>
      <c r="O210" s="85"/>
      <c r="P210" s="208">
        <f>O210*H210</f>
        <v>0</v>
      </c>
      <c r="Q210" s="208">
        <v>0</v>
      </c>
      <c r="R210" s="208">
        <f>Q210*H210</f>
        <v>0</v>
      </c>
      <c r="S210" s="208">
        <v>0</v>
      </c>
      <c r="T210" s="20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0" t="s">
        <v>929</v>
      </c>
      <c r="AT210" s="210" t="s">
        <v>627</v>
      </c>
      <c r="AU210" s="210" t="s">
        <v>83</v>
      </c>
      <c r="AY210" s="17" t="s">
        <v>206</v>
      </c>
      <c r="BE210" s="211">
        <f>IF(N210="základní",J210,0)</f>
        <v>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17" t="s">
        <v>83</v>
      </c>
      <c r="BK210" s="211">
        <f>ROUND(I210*H210,2)</f>
        <v>0</v>
      </c>
      <c r="BL210" s="17" t="s">
        <v>929</v>
      </c>
      <c r="BM210" s="210" t="s">
        <v>2925</v>
      </c>
    </row>
    <row r="211" s="2" customFormat="1">
      <c r="A211" s="39"/>
      <c r="B211" s="40"/>
      <c r="C211" s="41"/>
      <c r="D211" s="212" t="s">
        <v>208</v>
      </c>
      <c r="E211" s="41"/>
      <c r="F211" s="213" t="s">
        <v>2926</v>
      </c>
      <c r="G211" s="41"/>
      <c r="H211" s="41"/>
      <c r="I211" s="147"/>
      <c r="J211" s="41"/>
      <c r="K211" s="41"/>
      <c r="L211" s="45"/>
      <c r="M211" s="214"/>
      <c r="N211" s="215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7" t="s">
        <v>208</v>
      </c>
      <c r="AU211" s="17" t="s">
        <v>83</v>
      </c>
    </row>
    <row r="212" s="2" customFormat="1" ht="36" customHeight="1">
      <c r="A212" s="39"/>
      <c r="B212" s="40"/>
      <c r="C212" s="216" t="s">
        <v>403</v>
      </c>
      <c r="D212" s="216" t="s">
        <v>627</v>
      </c>
      <c r="E212" s="217" t="s">
        <v>2927</v>
      </c>
      <c r="F212" s="218" t="s">
        <v>2928</v>
      </c>
      <c r="G212" s="219" t="s">
        <v>2909</v>
      </c>
      <c r="H212" s="286"/>
      <c r="I212" s="221"/>
      <c r="J212" s="222">
        <f>ROUND(I212*H212,2)</f>
        <v>0</v>
      </c>
      <c r="K212" s="218" t="s">
        <v>212</v>
      </c>
      <c r="L212" s="45"/>
      <c r="M212" s="223" t="s">
        <v>32</v>
      </c>
      <c r="N212" s="224" t="s">
        <v>47</v>
      </c>
      <c r="O212" s="85"/>
      <c r="P212" s="208">
        <f>O212*H212</f>
        <v>0</v>
      </c>
      <c r="Q212" s="208">
        <v>0</v>
      </c>
      <c r="R212" s="208">
        <f>Q212*H212</f>
        <v>0</v>
      </c>
      <c r="S212" s="208">
        <v>0</v>
      </c>
      <c r="T212" s="20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0" t="s">
        <v>929</v>
      </c>
      <c r="AT212" s="210" t="s">
        <v>627</v>
      </c>
      <c r="AU212" s="210" t="s">
        <v>83</v>
      </c>
      <c r="AY212" s="17" t="s">
        <v>206</v>
      </c>
      <c r="BE212" s="211">
        <f>IF(N212="základní",J212,0)</f>
        <v>0</v>
      </c>
      <c r="BF212" s="211">
        <f>IF(N212="snížená",J212,0)</f>
        <v>0</v>
      </c>
      <c r="BG212" s="211">
        <f>IF(N212="zákl. přenesená",J212,0)</f>
        <v>0</v>
      </c>
      <c r="BH212" s="211">
        <f>IF(N212="sníž. přenesená",J212,0)</f>
        <v>0</v>
      </c>
      <c r="BI212" s="211">
        <f>IF(N212="nulová",J212,0)</f>
        <v>0</v>
      </c>
      <c r="BJ212" s="17" t="s">
        <v>83</v>
      </c>
      <c r="BK212" s="211">
        <f>ROUND(I212*H212,2)</f>
        <v>0</v>
      </c>
      <c r="BL212" s="17" t="s">
        <v>929</v>
      </c>
      <c r="BM212" s="210" t="s">
        <v>2929</v>
      </c>
    </row>
    <row r="213" s="2" customFormat="1">
      <c r="A213" s="39"/>
      <c r="B213" s="40"/>
      <c r="C213" s="41"/>
      <c r="D213" s="212" t="s">
        <v>208</v>
      </c>
      <c r="E213" s="41"/>
      <c r="F213" s="213" t="s">
        <v>2926</v>
      </c>
      <c r="G213" s="41"/>
      <c r="H213" s="41"/>
      <c r="I213" s="147"/>
      <c r="J213" s="41"/>
      <c r="K213" s="41"/>
      <c r="L213" s="45"/>
      <c r="M213" s="214"/>
      <c r="N213" s="215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7" t="s">
        <v>208</v>
      </c>
      <c r="AU213" s="17" t="s">
        <v>83</v>
      </c>
    </row>
    <row r="214" s="2" customFormat="1" ht="84" customHeight="1">
      <c r="A214" s="39"/>
      <c r="B214" s="40"/>
      <c r="C214" s="216" t="s">
        <v>407</v>
      </c>
      <c r="D214" s="216" t="s">
        <v>627</v>
      </c>
      <c r="E214" s="217" t="s">
        <v>2930</v>
      </c>
      <c r="F214" s="218" t="s">
        <v>2931</v>
      </c>
      <c r="G214" s="219" t="s">
        <v>331</v>
      </c>
      <c r="H214" s="220">
        <v>81.956999999999994</v>
      </c>
      <c r="I214" s="221"/>
      <c r="J214" s="222">
        <f>ROUND(I214*H214,2)</f>
        <v>0</v>
      </c>
      <c r="K214" s="218" t="s">
        <v>212</v>
      </c>
      <c r="L214" s="45"/>
      <c r="M214" s="223" t="s">
        <v>32</v>
      </c>
      <c r="N214" s="224" t="s">
        <v>47</v>
      </c>
      <c r="O214" s="85"/>
      <c r="P214" s="208">
        <f>O214*H214</f>
        <v>0</v>
      </c>
      <c r="Q214" s="208">
        <v>0</v>
      </c>
      <c r="R214" s="208">
        <f>Q214*H214</f>
        <v>0</v>
      </c>
      <c r="S214" s="208">
        <v>0</v>
      </c>
      <c r="T214" s="20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10" t="s">
        <v>929</v>
      </c>
      <c r="AT214" s="210" t="s">
        <v>627</v>
      </c>
      <c r="AU214" s="210" t="s">
        <v>83</v>
      </c>
      <c r="AY214" s="17" t="s">
        <v>206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17" t="s">
        <v>83</v>
      </c>
      <c r="BK214" s="211">
        <f>ROUND(I214*H214,2)</f>
        <v>0</v>
      </c>
      <c r="BL214" s="17" t="s">
        <v>929</v>
      </c>
      <c r="BM214" s="210" t="s">
        <v>2932</v>
      </c>
    </row>
    <row r="215" s="2" customFormat="1">
      <c r="A215" s="39"/>
      <c r="B215" s="40"/>
      <c r="C215" s="41"/>
      <c r="D215" s="212" t="s">
        <v>931</v>
      </c>
      <c r="E215" s="41"/>
      <c r="F215" s="213" t="s">
        <v>932</v>
      </c>
      <c r="G215" s="41"/>
      <c r="H215" s="41"/>
      <c r="I215" s="147"/>
      <c r="J215" s="41"/>
      <c r="K215" s="41"/>
      <c r="L215" s="45"/>
      <c r="M215" s="214"/>
      <c r="N215" s="215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7" t="s">
        <v>931</v>
      </c>
      <c r="AU215" s="17" t="s">
        <v>83</v>
      </c>
    </row>
    <row r="216" s="2" customFormat="1">
      <c r="A216" s="39"/>
      <c r="B216" s="40"/>
      <c r="C216" s="41"/>
      <c r="D216" s="212" t="s">
        <v>208</v>
      </c>
      <c r="E216" s="41"/>
      <c r="F216" s="213" t="s">
        <v>2933</v>
      </c>
      <c r="G216" s="41"/>
      <c r="H216" s="41"/>
      <c r="I216" s="147"/>
      <c r="J216" s="41"/>
      <c r="K216" s="41"/>
      <c r="L216" s="45"/>
      <c r="M216" s="214"/>
      <c r="N216" s="215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7" t="s">
        <v>208</v>
      </c>
      <c r="AU216" s="17" t="s">
        <v>83</v>
      </c>
    </row>
    <row r="217" s="11" customFormat="1">
      <c r="A217" s="11"/>
      <c r="B217" s="237"/>
      <c r="C217" s="238"/>
      <c r="D217" s="212" t="s">
        <v>1102</v>
      </c>
      <c r="E217" s="239" t="s">
        <v>32</v>
      </c>
      <c r="F217" s="240" t="s">
        <v>2934</v>
      </c>
      <c r="G217" s="238"/>
      <c r="H217" s="241">
        <v>81.956999999999994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T217" s="247" t="s">
        <v>1102</v>
      </c>
      <c r="AU217" s="247" t="s">
        <v>83</v>
      </c>
      <c r="AV217" s="11" t="s">
        <v>85</v>
      </c>
      <c r="AW217" s="11" t="s">
        <v>38</v>
      </c>
      <c r="AX217" s="11" t="s">
        <v>76</v>
      </c>
      <c r="AY217" s="247" t="s">
        <v>206</v>
      </c>
    </row>
    <row r="218" s="12" customFormat="1">
      <c r="A218" s="12"/>
      <c r="B218" s="248"/>
      <c r="C218" s="249"/>
      <c r="D218" s="212" t="s">
        <v>1102</v>
      </c>
      <c r="E218" s="250" t="s">
        <v>32</v>
      </c>
      <c r="F218" s="251" t="s">
        <v>1105</v>
      </c>
      <c r="G218" s="249"/>
      <c r="H218" s="252">
        <v>81.956999999999994</v>
      </c>
      <c r="I218" s="253"/>
      <c r="J218" s="249"/>
      <c r="K218" s="249"/>
      <c r="L218" s="254"/>
      <c r="M218" s="255"/>
      <c r="N218" s="256"/>
      <c r="O218" s="256"/>
      <c r="P218" s="256"/>
      <c r="Q218" s="256"/>
      <c r="R218" s="256"/>
      <c r="S218" s="256"/>
      <c r="T218" s="257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58" t="s">
        <v>1102</v>
      </c>
      <c r="AU218" s="258" t="s">
        <v>83</v>
      </c>
      <c r="AV218" s="12" t="s">
        <v>220</v>
      </c>
      <c r="AW218" s="12" t="s">
        <v>38</v>
      </c>
      <c r="AX218" s="12" t="s">
        <v>83</v>
      </c>
      <c r="AY218" s="258" t="s">
        <v>206</v>
      </c>
    </row>
    <row r="219" s="2" customFormat="1" ht="84" customHeight="1">
      <c r="A219" s="39"/>
      <c r="B219" s="40"/>
      <c r="C219" s="216" t="s">
        <v>411</v>
      </c>
      <c r="D219" s="216" t="s">
        <v>627</v>
      </c>
      <c r="E219" s="217" t="s">
        <v>2935</v>
      </c>
      <c r="F219" s="218" t="s">
        <v>2936</v>
      </c>
      <c r="G219" s="219" t="s">
        <v>331</v>
      </c>
      <c r="H219" s="220">
        <v>57.520000000000003</v>
      </c>
      <c r="I219" s="221"/>
      <c r="J219" s="222">
        <f>ROUND(I219*H219,2)</f>
        <v>0</v>
      </c>
      <c r="K219" s="218" t="s">
        <v>212</v>
      </c>
      <c r="L219" s="45"/>
      <c r="M219" s="223" t="s">
        <v>32</v>
      </c>
      <c r="N219" s="224" t="s">
        <v>47</v>
      </c>
      <c r="O219" s="85"/>
      <c r="P219" s="208">
        <f>O219*H219</f>
        <v>0</v>
      </c>
      <c r="Q219" s="208">
        <v>0</v>
      </c>
      <c r="R219" s="208">
        <f>Q219*H219</f>
        <v>0</v>
      </c>
      <c r="S219" s="208">
        <v>0</v>
      </c>
      <c r="T219" s="20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0" t="s">
        <v>929</v>
      </c>
      <c r="AT219" s="210" t="s">
        <v>627</v>
      </c>
      <c r="AU219" s="210" t="s">
        <v>83</v>
      </c>
      <c r="AY219" s="17" t="s">
        <v>206</v>
      </c>
      <c r="BE219" s="211">
        <f>IF(N219="základní",J219,0)</f>
        <v>0</v>
      </c>
      <c r="BF219" s="211">
        <f>IF(N219="snížená",J219,0)</f>
        <v>0</v>
      </c>
      <c r="BG219" s="211">
        <f>IF(N219="zákl. přenesená",J219,0)</f>
        <v>0</v>
      </c>
      <c r="BH219" s="211">
        <f>IF(N219="sníž. přenesená",J219,0)</f>
        <v>0</v>
      </c>
      <c r="BI219" s="211">
        <f>IF(N219="nulová",J219,0)</f>
        <v>0</v>
      </c>
      <c r="BJ219" s="17" t="s">
        <v>83</v>
      </c>
      <c r="BK219" s="211">
        <f>ROUND(I219*H219,2)</f>
        <v>0</v>
      </c>
      <c r="BL219" s="17" t="s">
        <v>929</v>
      </c>
      <c r="BM219" s="210" t="s">
        <v>2937</v>
      </c>
    </row>
    <row r="220" s="2" customFormat="1">
      <c r="A220" s="39"/>
      <c r="B220" s="40"/>
      <c r="C220" s="41"/>
      <c r="D220" s="212" t="s">
        <v>931</v>
      </c>
      <c r="E220" s="41"/>
      <c r="F220" s="213" t="s">
        <v>932</v>
      </c>
      <c r="G220" s="41"/>
      <c r="H220" s="41"/>
      <c r="I220" s="147"/>
      <c r="J220" s="41"/>
      <c r="K220" s="41"/>
      <c r="L220" s="45"/>
      <c r="M220" s="214"/>
      <c r="N220" s="215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7" t="s">
        <v>931</v>
      </c>
      <c r="AU220" s="17" t="s">
        <v>83</v>
      </c>
    </row>
    <row r="221" s="2" customFormat="1">
      <c r="A221" s="39"/>
      <c r="B221" s="40"/>
      <c r="C221" s="41"/>
      <c r="D221" s="212" t="s">
        <v>208</v>
      </c>
      <c r="E221" s="41"/>
      <c r="F221" s="213" t="s">
        <v>2938</v>
      </c>
      <c r="G221" s="41"/>
      <c r="H221" s="41"/>
      <c r="I221" s="147"/>
      <c r="J221" s="41"/>
      <c r="K221" s="41"/>
      <c r="L221" s="45"/>
      <c r="M221" s="214"/>
      <c r="N221" s="215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7" t="s">
        <v>208</v>
      </c>
      <c r="AU221" s="17" t="s">
        <v>83</v>
      </c>
    </row>
    <row r="222" s="11" customFormat="1">
      <c r="A222" s="11"/>
      <c r="B222" s="237"/>
      <c r="C222" s="238"/>
      <c r="D222" s="212" t="s">
        <v>1102</v>
      </c>
      <c r="E222" s="239" t="s">
        <v>32</v>
      </c>
      <c r="F222" s="240" t="s">
        <v>2939</v>
      </c>
      <c r="G222" s="238"/>
      <c r="H222" s="241">
        <v>57.520000000000003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T222" s="247" t="s">
        <v>1102</v>
      </c>
      <c r="AU222" s="247" t="s">
        <v>83</v>
      </c>
      <c r="AV222" s="11" t="s">
        <v>85</v>
      </c>
      <c r="AW222" s="11" t="s">
        <v>38</v>
      </c>
      <c r="AX222" s="11" t="s">
        <v>76</v>
      </c>
      <c r="AY222" s="247" t="s">
        <v>206</v>
      </c>
    </row>
    <row r="223" s="12" customFormat="1">
      <c r="A223" s="12"/>
      <c r="B223" s="248"/>
      <c r="C223" s="249"/>
      <c r="D223" s="212" t="s">
        <v>1102</v>
      </c>
      <c r="E223" s="250" t="s">
        <v>32</v>
      </c>
      <c r="F223" s="251" t="s">
        <v>1105</v>
      </c>
      <c r="G223" s="249"/>
      <c r="H223" s="252">
        <v>57.520000000000003</v>
      </c>
      <c r="I223" s="253"/>
      <c r="J223" s="249"/>
      <c r="K223" s="249"/>
      <c r="L223" s="254"/>
      <c r="M223" s="255"/>
      <c r="N223" s="256"/>
      <c r="O223" s="256"/>
      <c r="P223" s="256"/>
      <c r="Q223" s="256"/>
      <c r="R223" s="256"/>
      <c r="S223" s="256"/>
      <c r="T223" s="257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58" t="s">
        <v>1102</v>
      </c>
      <c r="AU223" s="258" t="s">
        <v>83</v>
      </c>
      <c r="AV223" s="12" t="s">
        <v>220</v>
      </c>
      <c r="AW223" s="12" t="s">
        <v>38</v>
      </c>
      <c r="AX223" s="12" t="s">
        <v>83</v>
      </c>
      <c r="AY223" s="258" t="s">
        <v>206</v>
      </c>
    </row>
    <row r="224" s="2" customFormat="1" ht="96" customHeight="1">
      <c r="A224" s="39"/>
      <c r="B224" s="40"/>
      <c r="C224" s="216" t="s">
        <v>415</v>
      </c>
      <c r="D224" s="216" t="s">
        <v>627</v>
      </c>
      <c r="E224" s="217" t="s">
        <v>2940</v>
      </c>
      <c r="F224" s="218" t="s">
        <v>2941</v>
      </c>
      <c r="G224" s="219" t="s">
        <v>331</v>
      </c>
      <c r="H224" s="220">
        <v>18.782</v>
      </c>
      <c r="I224" s="221"/>
      <c r="J224" s="222">
        <f>ROUND(I224*H224,2)</f>
        <v>0</v>
      </c>
      <c r="K224" s="218" t="s">
        <v>212</v>
      </c>
      <c r="L224" s="45"/>
      <c r="M224" s="223" t="s">
        <v>32</v>
      </c>
      <c r="N224" s="224" t="s">
        <v>47</v>
      </c>
      <c r="O224" s="85"/>
      <c r="P224" s="208">
        <f>O224*H224</f>
        <v>0</v>
      </c>
      <c r="Q224" s="208">
        <v>0</v>
      </c>
      <c r="R224" s="208">
        <f>Q224*H224</f>
        <v>0</v>
      </c>
      <c r="S224" s="208">
        <v>0</v>
      </c>
      <c r="T224" s="20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0" t="s">
        <v>929</v>
      </c>
      <c r="AT224" s="210" t="s">
        <v>627</v>
      </c>
      <c r="AU224" s="210" t="s">
        <v>83</v>
      </c>
      <c r="AY224" s="17" t="s">
        <v>206</v>
      </c>
      <c r="BE224" s="211">
        <f>IF(N224="základní",J224,0)</f>
        <v>0</v>
      </c>
      <c r="BF224" s="211">
        <f>IF(N224="snížená",J224,0)</f>
        <v>0</v>
      </c>
      <c r="BG224" s="211">
        <f>IF(N224="zákl. přenesená",J224,0)</f>
        <v>0</v>
      </c>
      <c r="BH224" s="211">
        <f>IF(N224="sníž. přenesená",J224,0)</f>
        <v>0</v>
      </c>
      <c r="BI224" s="211">
        <f>IF(N224="nulová",J224,0)</f>
        <v>0</v>
      </c>
      <c r="BJ224" s="17" t="s">
        <v>83</v>
      </c>
      <c r="BK224" s="211">
        <f>ROUND(I224*H224,2)</f>
        <v>0</v>
      </c>
      <c r="BL224" s="17" t="s">
        <v>929</v>
      </c>
      <c r="BM224" s="210" t="s">
        <v>2942</v>
      </c>
    </row>
    <row r="225" s="2" customFormat="1">
      <c r="A225" s="39"/>
      <c r="B225" s="40"/>
      <c r="C225" s="41"/>
      <c r="D225" s="212" t="s">
        <v>931</v>
      </c>
      <c r="E225" s="41"/>
      <c r="F225" s="213" t="s">
        <v>932</v>
      </c>
      <c r="G225" s="41"/>
      <c r="H225" s="41"/>
      <c r="I225" s="147"/>
      <c r="J225" s="41"/>
      <c r="K225" s="41"/>
      <c r="L225" s="45"/>
      <c r="M225" s="214"/>
      <c r="N225" s="215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7" t="s">
        <v>931</v>
      </c>
      <c r="AU225" s="17" t="s">
        <v>83</v>
      </c>
    </row>
    <row r="226" s="2" customFormat="1">
      <c r="A226" s="39"/>
      <c r="B226" s="40"/>
      <c r="C226" s="41"/>
      <c r="D226" s="212" t="s">
        <v>208</v>
      </c>
      <c r="E226" s="41"/>
      <c r="F226" s="213" t="s">
        <v>2943</v>
      </c>
      <c r="G226" s="41"/>
      <c r="H226" s="41"/>
      <c r="I226" s="147"/>
      <c r="J226" s="41"/>
      <c r="K226" s="41"/>
      <c r="L226" s="45"/>
      <c r="M226" s="214"/>
      <c r="N226" s="215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7" t="s">
        <v>208</v>
      </c>
      <c r="AU226" s="17" t="s">
        <v>83</v>
      </c>
    </row>
    <row r="227" s="11" customFormat="1">
      <c r="A227" s="11"/>
      <c r="B227" s="237"/>
      <c r="C227" s="238"/>
      <c r="D227" s="212" t="s">
        <v>1102</v>
      </c>
      <c r="E227" s="239" t="s">
        <v>32</v>
      </c>
      <c r="F227" s="240" t="s">
        <v>2944</v>
      </c>
      <c r="G227" s="238"/>
      <c r="H227" s="241">
        <v>18.782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T227" s="247" t="s">
        <v>1102</v>
      </c>
      <c r="AU227" s="247" t="s">
        <v>83</v>
      </c>
      <c r="AV227" s="11" t="s">
        <v>85</v>
      </c>
      <c r="AW227" s="11" t="s">
        <v>38</v>
      </c>
      <c r="AX227" s="11" t="s">
        <v>76</v>
      </c>
      <c r="AY227" s="247" t="s">
        <v>206</v>
      </c>
    </row>
    <row r="228" s="12" customFormat="1">
      <c r="A228" s="12"/>
      <c r="B228" s="248"/>
      <c r="C228" s="249"/>
      <c r="D228" s="212" t="s">
        <v>1102</v>
      </c>
      <c r="E228" s="250" t="s">
        <v>32</v>
      </c>
      <c r="F228" s="251" t="s">
        <v>1105</v>
      </c>
      <c r="G228" s="249"/>
      <c r="H228" s="252">
        <v>18.782</v>
      </c>
      <c r="I228" s="253"/>
      <c r="J228" s="249"/>
      <c r="K228" s="249"/>
      <c r="L228" s="254"/>
      <c r="M228" s="255"/>
      <c r="N228" s="256"/>
      <c r="O228" s="256"/>
      <c r="P228" s="256"/>
      <c r="Q228" s="256"/>
      <c r="R228" s="256"/>
      <c r="S228" s="256"/>
      <c r="T228" s="257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58" t="s">
        <v>1102</v>
      </c>
      <c r="AU228" s="258" t="s">
        <v>83</v>
      </c>
      <c r="AV228" s="12" t="s">
        <v>220</v>
      </c>
      <c r="AW228" s="12" t="s">
        <v>38</v>
      </c>
      <c r="AX228" s="12" t="s">
        <v>83</v>
      </c>
      <c r="AY228" s="258" t="s">
        <v>206</v>
      </c>
    </row>
    <row r="229" s="2" customFormat="1" ht="96" customHeight="1">
      <c r="A229" s="39"/>
      <c r="B229" s="40"/>
      <c r="C229" s="216" t="s">
        <v>419</v>
      </c>
      <c r="D229" s="216" t="s">
        <v>627</v>
      </c>
      <c r="E229" s="217" t="s">
        <v>2945</v>
      </c>
      <c r="F229" s="218" t="s">
        <v>2946</v>
      </c>
      <c r="G229" s="219" t="s">
        <v>331</v>
      </c>
      <c r="H229" s="220">
        <v>6.0259999999999998</v>
      </c>
      <c r="I229" s="221"/>
      <c r="J229" s="222">
        <f>ROUND(I229*H229,2)</f>
        <v>0</v>
      </c>
      <c r="K229" s="218" t="s">
        <v>212</v>
      </c>
      <c r="L229" s="45"/>
      <c r="M229" s="223" t="s">
        <v>32</v>
      </c>
      <c r="N229" s="224" t="s">
        <v>47</v>
      </c>
      <c r="O229" s="85"/>
      <c r="P229" s="208">
        <f>O229*H229</f>
        <v>0</v>
      </c>
      <c r="Q229" s="208">
        <v>0</v>
      </c>
      <c r="R229" s="208">
        <f>Q229*H229</f>
        <v>0</v>
      </c>
      <c r="S229" s="208">
        <v>0</v>
      </c>
      <c r="T229" s="20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10" t="s">
        <v>929</v>
      </c>
      <c r="AT229" s="210" t="s">
        <v>627</v>
      </c>
      <c r="AU229" s="210" t="s">
        <v>83</v>
      </c>
      <c r="AY229" s="17" t="s">
        <v>206</v>
      </c>
      <c r="BE229" s="211">
        <f>IF(N229="základní",J229,0)</f>
        <v>0</v>
      </c>
      <c r="BF229" s="211">
        <f>IF(N229="snížená",J229,0)</f>
        <v>0</v>
      </c>
      <c r="BG229" s="211">
        <f>IF(N229="zákl. přenesená",J229,0)</f>
        <v>0</v>
      </c>
      <c r="BH229" s="211">
        <f>IF(N229="sníž. přenesená",J229,0)</f>
        <v>0</v>
      </c>
      <c r="BI229" s="211">
        <f>IF(N229="nulová",J229,0)</f>
        <v>0</v>
      </c>
      <c r="BJ229" s="17" t="s">
        <v>83</v>
      </c>
      <c r="BK229" s="211">
        <f>ROUND(I229*H229,2)</f>
        <v>0</v>
      </c>
      <c r="BL229" s="17" t="s">
        <v>929</v>
      </c>
      <c r="BM229" s="210" t="s">
        <v>2947</v>
      </c>
    </row>
    <row r="230" s="2" customFormat="1">
      <c r="A230" s="39"/>
      <c r="B230" s="40"/>
      <c r="C230" s="41"/>
      <c r="D230" s="212" t="s">
        <v>931</v>
      </c>
      <c r="E230" s="41"/>
      <c r="F230" s="213" t="s">
        <v>932</v>
      </c>
      <c r="G230" s="41"/>
      <c r="H230" s="41"/>
      <c r="I230" s="147"/>
      <c r="J230" s="41"/>
      <c r="K230" s="41"/>
      <c r="L230" s="45"/>
      <c r="M230" s="214"/>
      <c r="N230" s="215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7" t="s">
        <v>931</v>
      </c>
      <c r="AU230" s="17" t="s">
        <v>83</v>
      </c>
    </row>
    <row r="231" s="2" customFormat="1">
      <c r="A231" s="39"/>
      <c r="B231" s="40"/>
      <c r="C231" s="41"/>
      <c r="D231" s="212" t="s">
        <v>208</v>
      </c>
      <c r="E231" s="41"/>
      <c r="F231" s="213" t="s">
        <v>2948</v>
      </c>
      <c r="G231" s="41"/>
      <c r="H231" s="41"/>
      <c r="I231" s="147"/>
      <c r="J231" s="41"/>
      <c r="K231" s="41"/>
      <c r="L231" s="45"/>
      <c r="M231" s="214"/>
      <c r="N231" s="215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7" t="s">
        <v>208</v>
      </c>
      <c r="AU231" s="17" t="s">
        <v>83</v>
      </c>
    </row>
    <row r="232" s="11" customFormat="1">
      <c r="A232" s="11"/>
      <c r="B232" s="237"/>
      <c r="C232" s="238"/>
      <c r="D232" s="212" t="s">
        <v>1102</v>
      </c>
      <c r="E232" s="239" t="s">
        <v>32</v>
      </c>
      <c r="F232" s="240" t="s">
        <v>2949</v>
      </c>
      <c r="G232" s="238"/>
      <c r="H232" s="241">
        <v>6.0259999999999998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T232" s="247" t="s">
        <v>1102</v>
      </c>
      <c r="AU232" s="247" t="s">
        <v>83</v>
      </c>
      <c r="AV232" s="11" t="s">
        <v>85</v>
      </c>
      <c r="AW232" s="11" t="s">
        <v>38</v>
      </c>
      <c r="AX232" s="11" t="s">
        <v>76</v>
      </c>
      <c r="AY232" s="247" t="s">
        <v>206</v>
      </c>
    </row>
    <row r="233" s="12" customFormat="1">
      <c r="A233" s="12"/>
      <c r="B233" s="248"/>
      <c r="C233" s="249"/>
      <c r="D233" s="212" t="s">
        <v>1102</v>
      </c>
      <c r="E233" s="250" t="s">
        <v>32</v>
      </c>
      <c r="F233" s="251" t="s">
        <v>1105</v>
      </c>
      <c r="G233" s="249"/>
      <c r="H233" s="252">
        <v>6.0259999999999998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T233" s="258" t="s">
        <v>1102</v>
      </c>
      <c r="AU233" s="258" t="s">
        <v>83</v>
      </c>
      <c r="AV233" s="12" t="s">
        <v>220</v>
      </c>
      <c r="AW233" s="12" t="s">
        <v>38</v>
      </c>
      <c r="AX233" s="12" t="s">
        <v>83</v>
      </c>
      <c r="AY233" s="258" t="s">
        <v>206</v>
      </c>
    </row>
    <row r="234" s="2" customFormat="1" ht="96" customHeight="1">
      <c r="A234" s="39"/>
      <c r="B234" s="40"/>
      <c r="C234" s="216" t="s">
        <v>423</v>
      </c>
      <c r="D234" s="216" t="s">
        <v>627</v>
      </c>
      <c r="E234" s="217" t="s">
        <v>2950</v>
      </c>
      <c r="F234" s="218" t="s">
        <v>2951</v>
      </c>
      <c r="G234" s="219" t="s">
        <v>331</v>
      </c>
      <c r="H234" s="220">
        <v>0.47999999999999998</v>
      </c>
      <c r="I234" s="221"/>
      <c r="J234" s="222">
        <f>ROUND(I234*H234,2)</f>
        <v>0</v>
      </c>
      <c r="K234" s="218" t="s">
        <v>212</v>
      </c>
      <c r="L234" s="45"/>
      <c r="M234" s="223" t="s">
        <v>32</v>
      </c>
      <c r="N234" s="224" t="s">
        <v>47</v>
      </c>
      <c r="O234" s="85"/>
      <c r="P234" s="208">
        <f>O234*H234</f>
        <v>0</v>
      </c>
      <c r="Q234" s="208">
        <v>0</v>
      </c>
      <c r="R234" s="208">
        <f>Q234*H234</f>
        <v>0</v>
      </c>
      <c r="S234" s="208">
        <v>0</v>
      </c>
      <c r="T234" s="20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0" t="s">
        <v>929</v>
      </c>
      <c r="AT234" s="210" t="s">
        <v>627</v>
      </c>
      <c r="AU234" s="210" t="s">
        <v>83</v>
      </c>
      <c r="AY234" s="17" t="s">
        <v>206</v>
      </c>
      <c r="BE234" s="211">
        <f>IF(N234="základní",J234,0)</f>
        <v>0</v>
      </c>
      <c r="BF234" s="211">
        <f>IF(N234="snížená",J234,0)</f>
        <v>0</v>
      </c>
      <c r="BG234" s="211">
        <f>IF(N234="zákl. přenesená",J234,0)</f>
        <v>0</v>
      </c>
      <c r="BH234" s="211">
        <f>IF(N234="sníž. přenesená",J234,0)</f>
        <v>0</v>
      </c>
      <c r="BI234" s="211">
        <f>IF(N234="nulová",J234,0)</f>
        <v>0</v>
      </c>
      <c r="BJ234" s="17" t="s">
        <v>83</v>
      </c>
      <c r="BK234" s="211">
        <f>ROUND(I234*H234,2)</f>
        <v>0</v>
      </c>
      <c r="BL234" s="17" t="s">
        <v>929</v>
      </c>
      <c r="BM234" s="210" t="s">
        <v>2952</v>
      </c>
    </row>
    <row r="235" s="2" customFormat="1">
      <c r="A235" s="39"/>
      <c r="B235" s="40"/>
      <c r="C235" s="41"/>
      <c r="D235" s="212" t="s">
        <v>931</v>
      </c>
      <c r="E235" s="41"/>
      <c r="F235" s="213" t="s">
        <v>932</v>
      </c>
      <c r="G235" s="41"/>
      <c r="H235" s="41"/>
      <c r="I235" s="147"/>
      <c r="J235" s="41"/>
      <c r="K235" s="41"/>
      <c r="L235" s="45"/>
      <c r="M235" s="214"/>
      <c r="N235" s="215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7" t="s">
        <v>931</v>
      </c>
      <c r="AU235" s="17" t="s">
        <v>83</v>
      </c>
    </row>
    <row r="236" s="2" customFormat="1">
      <c r="A236" s="39"/>
      <c r="B236" s="40"/>
      <c r="C236" s="41"/>
      <c r="D236" s="212" t="s">
        <v>208</v>
      </c>
      <c r="E236" s="41"/>
      <c r="F236" s="213" t="s">
        <v>2953</v>
      </c>
      <c r="G236" s="41"/>
      <c r="H236" s="41"/>
      <c r="I236" s="147"/>
      <c r="J236" s="41"/>
      <c r="K236" s="41"/>
      <c r="L236" s="45"/>
      <c r="M236" s="214"/>
      <c r="N236" s="215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7" t="s">
        <v>208</v>
      </c>
      <c r="AU236" s="17" t="s">
        <v>83</v>
      </c>
    </row>
    <row r="237" s="11" customFormat="1">
      <c r="A237" s="11"/>
      <c r="B237" s="237"/>
      <c r="C237" s="238"/>
      <c r="D237" s="212" t="s">
        <v>1102</v>
      </c>
      <c r="E237" s="239" t="s">
        <v>32</v>
      </c>
      <c r="F237" s="240" t="s">
        <v>2954</v>
      </c>
      <c r="G237" s="238"/>
      <c r="H237" s="241">
        <v>0.47999999999999998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T237" s="247" t="s">
        <v>1102</v>
      </c>
      <c r="AU237" s="247" t="s">
        <v>83</v>
      </c>
      <c r="AV237" s="11" t="s">
        <v>85</v>
      </c>
      <c r="AW237" s="11" t="s">
        <v>38</v>
      </c>
      <c r="AX237" s="11" t="s">
        <v>76</v>
      </c>
      <c r="AY237" s="247" t="s">
        <v>206</v>
      </c>
    </row>
    <row r="238" s="12" customFormat="1">
      <c r="A238" s="12"/>
      <c r="B238" s="248"/>
      <c r="C238" s="249"/>
      <c r="D238" s="212" t="s">
        <v>1102</v>
      </c>
      <c r="E238" s="250" t="s">
        <v>32</v>
      </c>
      <c r="F238" s="251" t="s">
        <v>1105</v>
      </c>
      <c r="G238" s="249"/>
      <c r="H238" s="252">
        <v>0.47999999999999998</v>
      </c>
      <c r="I238" s="253"/>
      <c r="J238" s="249"/>
      <c r="K238" s="249"/>
      <c r="L238" s="254"/>
      <c r="M238" s="255"/>
      <c r="N238" s="256"/>
      <c r="O238" s="256"/>
      <c r="P238" s="256"/>
      <c r="Q238" s="256"/>
      <c r="R238" s="256"/>
      <c r="S238" s="256"/>
      <c r="T238" s="257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58" t="s">
        <v>1102</v>
      </c>
      <c r="AU238" s="258" t="s">
        <v>83</v>
      </c>
      <c r="AV238" s="12" t="s">
        <v>220</v>
      </c>
      <c r="AW238" s="12" t="s">
        <v>38</v>
      </c>
      <c r="AX238" s="12" t="s">
        <v>83</v>
      </c>
      <c r="AY238" s="258" t="s">
        <v>206</v>
      </c>
    </row>
    <row r="239" s="2" customFormat="1" ht="96" customHeight="1">
      <c r="A239" s="39"/>
      <c r="B239" s="40"/>
      <c r="C239" s="216" t="s">
        <v>427</v>
      </c>
      <c r="D239" s="216" t="s">
        <v>627</v>
      </c>
      <c r="E239" s="217" t="s">
        <v>2955</v>
      </c>
      <c r="F239" s="218" t="s">
        <v>2956</v>
      </c>
      <c r="G239" s="219" t="s">
        <v>331</v>
      </c>
      <c r="H239" s="220">
        <v>1.23</v>
      </c>
      <c r="I239" s="221"/>
      <c r="J239" s="222">
        <f>ROUND(I239*H239,2)</f>
        <v>0</v>
      </c>
      <c r="K239" s="218" t="s">
        <v>212</v>
      </c>
      <c r="L239" s="45"/>
      <c r="M239" s="223" t="s">
        <v>32</v>
      </c>
      <c r="N239" s="224" t="s">
        <v>47</v>
      </c>
      <c r="O239" s="85"/>
      <c r="P239" s="208">
        <f>O239*H239</f>
        <v>0</v>
      </c>
      <c r="Q239" s="208">
        <v>0</v>
      </c>
      <c r="R239" s="208">
        <f>Q239*H239</f>
        <v>0</v>
      </c>
      <c r="S239" s="208">
        <v>0</v>
      </c>
      <c r="T239" s="20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0" t="s">
        <v>929</v>
      </c>
      <c r="AT239" s="210" t="s">
        <v>627</v>
      </c>
      <c r="AU239" s="210" t="s">
        <v>83</v>
      </c>
      <c r="AY239" s="17" t="s">
        <v>206</v>
      </c>
      <c r="BE239" s="211">
        <f>IF(N239="základní",J239,0)</f>
        <v>0</v>
      </c>
      <c r="BF239" s="211">
        <f>IF(N239="snížená",J239,0)</f>
        <v>0</v>
      </c>
      <c r="BG239" s="211">
        <f>IF(N239="zákl. přenesená",J239,0)</f>
        <v>0</v>
      </c>
      <c r="BH239" s="211">
        <f>IF(N239="sníž. přenesená",J239,0)</f>
        <v>0</v>
      </c>
      <c r="BI239" s="211">
        <f>IF(N239="nulová",J239,0)</f>
        <v>0</v>
      </c>
      <c r="BJ239" s="17" t="s">
        <v>83</v>
      </c>
      <c r="BK239" s="211">
        <f>ROUND(I239*H239,2)</f>
        <v>0</v>
      </c>
      <c r="BL239" s="17" t="s">
        <v>929</v>
      </c>
      <c r="BM239" s="210" t="s">
        <v>2957</v>
      </c>
    </row>
    <row r="240" s="2" customFormat="1">
      <c r="A240" s="39"/>
      <c r="B240" s="40"/>
      <c r="C240" s="41"/>
      <c r="D240" s="212" t="s">
        <v>931</v>
      </c>
      <c r="E240" s="41"/>
      <c r="F240" s="213" t="s">
        <v>932</v>
      </c>
      <c r="G240" s="41"/>
      <c r="H240" s="41"/>
      <c r="I240" s="147"/>
      <c r="J240" s="41"/>
      <c r="K240" s="41"/>
      <c r="L240" s="45"/>
      <c r="M240" s="214"/>
      <c r="N240" s="215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7" t="s">
        <v>931</v>
      </c>
      <c r="AU240" s="17" t="s">
        <v>83</v>
      </c>
    </row>
    <row r="241" s="2" customFormat="1">
      <c r="A241" s="39"/>
      <c r="B241" s="40"/>
      <c r="C241" s="41"/>
      <c r="D241" s="212" t="s">
        <v>208</v>
      </c>
      <c r="E241" s="41"/>
      <c r="F241" s="213" t="s">
        <v>2958</v>
      </c>
      <c r="G241" s="41"/>
      <c r="H241" s="41"/>
      <c r="I241" s="147"/>
      <c r="J241" s="41"/>
      <c r="K241" s="41"/>
      <c r="L241" s="45"/>
      <c r="M241" s="214"/>
      <c r="N241" s="215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7" t="s">
        <v>208</v>
      </c>
      <c r="AU241" s="17" t="s">
        <v>83</v>
      </c>
    </row>
    <row r="242" s="2" customFormat="1" ht="36" customHeight="1">
      <c r="A242" s="39"/>
      <c r="B242" s="40"/>
      <c r="C242" s="216" t="s">
        <v>431</v>
      </c>
      <c r="D242" s="216" t="s">
        <v>627</v>
      </c>
      <c r="E242" s="217" t="s">
        <v>938</v>
      </c>
      <c r="F242" s="218" t="s">
        <v>939</v>
      </c>
      <c r="G242" s="219" t="s">
        <v>331</v>
      </c>
      <c r="H242" s="220">
        <v>9.8360000000000003</v>
      </c>
      <c r="I242" s="221"/>
      <c r="J242" s="222">
        <f>ROUND(I242*H242,2)</f>
        <v>0</v>
      </c>
      <c r="K242" s="218" t="s">
        <v>212</v>
      </c>
      <c r="L242" s="45"/>
      <c r="M242" s="223" t="s">
        <v>32</v>
      </c>
      <c r="N242" s="224" t="s">
        <v>47</v>
      </c>
      <c r="O242" s="85"/>
      <c r="P242" s="208">
        <f>O242*H242</f>
        <v>0</v>
      </c>
      <c r="Q242" s="208">
        <v>0</v>
      </c>
      <c r="R242" s="208">
        <f>Q242*H242</f>
        <v>0</v>
      </c>
      <c r="S242" s="208">
        <v>0</v>
      </c>
      <c r="T242" s="20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10" t="s">
        <v>929</v>
      </c>
      <c r="AT242" s="210" t="s">
        <v>627</v>
      </c>
      <c r="AU242" s="210" t="s">
        <v>83</v>
      </c>
      <c r="AY242" s="17" t="s">
        <v>206</v>
      </c>
      <c r="BE242" s="211">
        <f>IF(N242="základní",J242,0)</f>
        <v>0</v>
      </c>
      <c r="BF242" s="211">
        <f>IF(N242="snížená",J242,0)</f>
        <v>0</v>
      </c>
      <c r="BG242" s="211">
        <f>IF(N242="zákl. přenesená",J242,0)</f>
        <v>0</v>
      </c>
      <c r="BH242" s="211">
        <f>IF(N242="sníž. přenesená",J242,0)</f>
        <v>0</v>
      </c>
      <c r="BI242" s="211">
        <f>IF(N242="nulová",J242,0)</f>
        <v>0</v>
      </c>
      <c r="BJ242" s="17" t="s">
        <v>83</v>
      </c>
      <c r="BK242" s="211">
        <f>ROUND(I242*H242,2)</f>
        <v>0</v>
      </c>
      <c r="BL242" s="17" t="s">
        <v>929</v>
      </c>
      <c r="BM242" s="210" t="s">
        <v>2959</v>
      </c>
    </row>
    <row r="243" s="2" customFormat="1">
      <c r="A243" s="39"/>
      <c r="B243" s="40"/>
      <c r="C243" s="41"/>
      <c r="D243" s="212" t="s">
        <v>931</v>
      </c>
      <c r="E243" s="41"/>
      <c r="F243" s="213" t="s">
        <v>941</v>
      </c>
      <c r="G243" s="41"/>
      <c r="H243" s="41"/>
      <c r="I243" s="147"/>
      <c r="J243" s="41"/>
      <c r="K243" s="41"/>
      <c r="L243" s="45"/>
      <c r="M243" s="214"/>
      <c r="N243" s="215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7" t="s">
        <v>931</v>
      </c>
      <c r="AU243" s="17" t="s">
        <v>83</v>
      </c>
    </row>
    <row r="244" s="2" customFormat="1">
      <c r="A244" s="39"/>
      <c r="B244" s="40"/>
      <c r="C244" s="41"/>
      <c r="D244" s="212" t="s">
        <v>208</v>
      </c>
      <c r="E244" s="41"/>
      <c r="F244" s="213" t="s">
        <v>2960</v>
      </c>
      <c r="G244" s="41"/>
      <c r="H244" s="41"/>
      <c r="I244" s="147"/>
      <c r="J244" s="41"/>
      <c r="K244" s="41"/>
      <c r="L244" s="45"/>
      <c r="M244" s="214"/>
      <c r="N244" s="215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7" t="s">
        <v>208</v>
      </c>
      <c r="AU244" s="17" t="s">
        <v>83</v>
      </c>
    </row>
    <row r="245" s="11" customFormat="1">
      <c r="A245" s="11"/>
      <c r="B245" s="237"/>
      <c r="C245" s="238"/>
      <c r="D245" s="212" t="s">
        <v>1102</v>
      </c>
      <c r="E245" s="239" t="s">
        <v>32</v>
      </c>
      <c r="F245" s="240" t="s">
        <v>2961</v>
      </c>
      <c r="G245" s="238"/>
      <c r="H245" s="241">
        <v>9.8360000000000003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T245" s="247" t="s">
        <v>1102</v>
      </c>
      <c r="AU245" s="247" t="s">
        <v>83</v>
      </c>
      <c r="AV245" s="11" t="s">
        <v>85</v>
      </c>
      <c r="AW245" s="11" t="s">
        <v>38</v>
      </c>
      <c r="AX245" s="11" t="s">
        <v>76</v>
      </c>
      <c r="AY245" s="247" t="s">
        <v>206</v>
      </c>
    </row>
    <row r="246" s="12" customFormat="1">
      <c r="A246" s="12"/>
      <c r="B246" s="248"/>
      <c r="C246" s="249"/>
      <c r="D246" s="212" t="s">
        <v>1102</v>
      </c>
      <c r="E246" s="250" t="s">
        <v>32</v>
      </c>
      <c r="F246" s="251" t="s">
        <v>1105</v>
      </c>
      <c r="G246" s="249"/>
      <c r="H246" s="252">
        <v>9.8360000000000003</v>
      </c>
      <c r="I246" s="253"/>
      <c r="J246" s="249"/>
      <c r="K246" s="249"/>
      <c r="L246" s="254"/>
      <c r="M246" s="255"/>
      <c r="N246" s="256"/>
      <c r="O246" s="256"/>
      <c r="P246" s="256"/>
      <c r="Q246" s="256"/>
      <c r="R246" s="256"/>
      <c r="S246" s="256"/>
      <c r="T246" s="257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T246" s="258" t="s">
        <v>1102</v>
      </c>
      <c r="AU246" s="258" t="s">
        <v>83</v>
      </c>
      <c r="AV246" s="12" t="s">
        <v>220</v>
      </c>
      <c r="AW246" s="12" t="s">
        <v>38</v>
      </c>
      <c r="AX246" s="12" t="s">
        <v>83</v>
      </c>
      <c r="AY246" s="258" t="s">
        <v>206</v>
      </c>
    </row>
    <row r="247" s="2" customFormat="1" ht="36" customHeight="1">
      <c r="A247" s="39"/>
      <c r="B247" s="40"/>
      <c r="C247" s="216" t="s">
        <v>435</v>
      </c>
      <c r="D247" s="216" t="s">
        <v>627</v>
      </c>
      <c r="E247" s="217" t="s">
        <v>2962</v>
      </c>
      <c r="F247" s="218" t="s">
        <v>2963</v>
      </c>
      <c r="G247" s="219" t="s">
        <v>204</v>
      </c>
      <c r="H247" s="220">
        <v>1</v>
      </c>
      <c r="I247" s="221"/>
      <c r="J247" s="222">
        <f>ROUND(I247*H247,2)</f>
        <v>0</v>
      </c>
      <c r="K247" s="218" t="s">
        <v>212</v>
      </c>
      <c r="L247" s="45"/>
      <c r="M247" s="223" t="s">
        <v>32</v>
      </c>
      <c r="N247" s="224" t="s">
        <v>47</v>
      </c>
      <c r="O247" s="85"/>
      <c r="P247" s="208">
        <f>O247*H247</f>
        <v>0</v>
      </c>
      <c r="Q247" s="208">
        <v>0</v>
      </c>
      <c r="R247" s="208">
        <f>Q247*H247</f>
        <v>0</v>
      </c>
      <c r="S247" s="208">
        <v>0</v>
      </c>
      <c r="T247" s="20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0" t="s">
        <v>929</v>
      </c>
      <c r="AT247" s="210" t="s">
        <v>627</v>
      </c>
      <c r="AU247" s="210" t="s">
        <v>83</v>
      </c>
      <c r="AY247" s="17" t="s">
        <v>206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17" t="s">
        <v>83</v>
      </c>
      <c r="BK247" s="211">
        <f>ROUND(I247*H247,2)</f>
        <v>0</v>
      </c>
      <c r="BL247" s="17" t="s">
        <v>929</v>
      </c>
      <c r="BM247" s="210" t="s">
        <v>2964</v>
      </c>
    </row>
    <row r="248" s="2" customFormat="1">
      <c r="A248" s="39"/>
      <c r="B248" s="40"/>
      <c r="C248" s="41"/>
      <c r="D248" s="212" t="s">
        <v>931</v>
      </c>
      <c r="E248" s="41"/>
      <c r="F248" s="213" t="s">
        <v>946</v>
      </c>
      <c r="G248" s="41"/>
      <c r="H248" s="41"/>
      <c r="I248" s="147"/>
      <c r="J248" s="41"/>
      <c r="K248" s="41"/>
      <c r="L248" s="45"/>
      <c r="M248" s="214"/>
      <c r="N248" s="215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7" t="s">
        <v>931</v>
      </c>
      <c r="AU248" s="17" t="s">
        <v>83</v>
      </c>
    </row>
    <row r="249" s="2" customFormat="1">
      <c r="A249" s="39"/>
      <c r="B249" s="40"/>
      <c r="C249" s="41"/>
      <c r="D249" s="212" t="s">
        <v>208</v>
      </c>
      <c r="E249" s="41"/>
      <c r="F249" s="213" t="s">
        <v>2965</v>
      </c>
      <c r="G249" s="41"/>
      <c r="H249" s="41"/>
      <c r="I249" s="147"/>
      <c r="J249" s="41"/>
      <c r="K249" s="41"/>
      <c r="L249" s="45"/>
      <c r="M249" s="214"/>
      <c r="N249" s="215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7" t="s">
        <v>208</v>
      </c>
      <c r="AU249" s="17" t="s">
        <v>83</v>
      </c>
    </row>
    <row r="250" s="2" customFormat="1" ht="48" customHeight="1">
      <c r="A250" s="39"/>
      <c r="B250" s="40"/>
      <c r="C250" s="216" t="s">
        <v>439</v>
      </c>
      <c r="D250" s="216" t="s">
        <v>627</v>
      </c>
      <c r="E250" s="217" t="s">
        <v>2966</v>
      </c>
      <c r="F250" s="218" t="s">
        <v>2967</v>
      </c>
      <c r="G250" s="219" t="s">
        <v>331</v>
      </c>
      <c r="H250" s="220">
        <v>81.359999999999999</v>
      </c>
      <c r="I250" s="221"/>
      <c r="J250" s="222">
        <f>ROUND(I250*H250,2)</f>
        <v>0</v>
      </c>
      <c r="K250" s="218" t="s">
        <v>212</v>
      </c>
      <c r="L250" s="45"/>
      <c r="M250" s="223" t="s">
        <v>32</v>
      </c>
      <c r="N250" s="224" t="s">
        <v>47</v>
      </c>
      <c r="O250" s="85"/>
      <c r="P250" s="208">
        <f>O250*H250</f>
        <v>0</v>
      </c>
      <c r="Q250" s="208">
        <v>0</v>
      </c>
      <c r="R250" s="208">
        <f>Q250*H250</f>
        <v>0</v>
      </c>
      <c r="S250" s="208">
        <v>0</v>
      </c>
      <c r="T250" s="20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0" t="s">
        <v>929</v>
      </c>
      <c r="AT250" s="210" t="s">
        <v>627</v>
      </c>
      <c r="AU250" s="210" t="s">
        <v>83</v>
      </c>
      <c r="AY250" s="17" t="s">
        <v>206</v>
      </c>
      <c r="BE250" s="211">
        <f>IF(N250="základní",J250,0)</f>
        <v>0</v>
      </c>
      <c r="BF250" s="211">
        <f>IF(N250="snížená",J250,0)</f>
        <v>0</v>
      </c>
      <c r="BG250" s="211">
        <f>IF(N250="zákl. přenesená",J250,0)</f>
        <v>0</v>
      </c>
      <c r="BH250" s="211">
        <f>IF(N250="sníž. přenesená",J250,0)</f>
        <v>0</v>
      </c>
      <c r="BI250" s="211">
        <f>IF(N250="nulová",J250,0)</f>
        <v>0</v>
      </c>
      <c r="BJ250" s="17" t="s">
        <v>83</v>
      </c>
      <c r="BK250" s="211">
        <f>ROUND(I250*H250,2)</f>
        <v>0</v>
      </c>
      <c r="BL250" s="17" t="s">
        <v>929</v>
      </c>
      <c r="BM250" s="210" t="s">
        <v>2968</v>
      </c>
    </row>
    <row r="251" s="2" customFormat="1">
      <c r="A251" s="39"/>
      <c r="B251" s="40"/>
      <c r="C251" s="41"/>
      <c r="D251" s="212" t="s">
        <v>931</v>
      </c>
      <c r="E251" s="41"/>
      <c r="F251" s="213" t="s">
        <v>967</v>
      </c>
      <c r="G251" s="41"/>
      <c r="H251" s="41"/>
      <c r="I251" s="147"/>
      <c r="J251" s="41"/>
      <c r="K251" s="41"/>
      <c r="L251" s="45"/>
      <c r="M251" s="214"/>
      <c r="N251" s="215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7" t="s">
        <v>931</v>
      </c>
      <c r="AU251" s="17" t="s">
        <v>83</v>
      </c>
    </row>
    <row r="252" s="11" customFormat="1">
      <c r="A252" s="11"/>
      <c r="B252" s="237"/>
      <c r="C252" s="238"/>
      <c r="D252" s="212" t="s">
        <v>1102</v>
      </c>
      <c r="E252" s="239" t="s">
        <v>32</v>
      </c>
      <c r="F252" s="240" t="s">
        <v>2969</v>
      </c>
      <c r="G252" s="238"/>
      <c r="H252" s="241">
        <v>81.359999999999999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T252" s="247" t="s">
        <v>1102</v>
      </c>
      <c r="AU252" s="247" t="s">
        <v>83</v>
      </c>
      <c r="AV252" s="11" t="s">
        <v>85</v>
      </c>
      <c r="AW252" s="11" t="s">
        <v>38</v>
      </c>
      <c r="AX252" s="11" t="s">
        <v>76</v>
      </c>
      <c r="AY252" s="247" t="s">
        <v>206</v>
      </c>
    </row>
    <row r="253" s="12" customFormat="1">
      <c r="A253" s="12"/>
      <c r="B253" s="248"/>
      <c r="C253" s="249"/>
      <c r="D253" s="212" t="s">
        <v>1102</v>
      </c>
      <c r="E253" s="250" t="s">
        <v>32</v>
      </c>
      <c r="F253" s="251" t="s">
        <v>1105</v>
      </c>
      <c r="G253" s="249"/>
      <c r="H253" s="252">
        <v>81.359999999999999</v>
      </c>
      <c r="I253" s="253"/>
      <c r="J253" s="249"/>
      <c r="K253" s="249"/>
      <c r="L253" s="254"/>
      <c r="M253" s="255"/>
      <c r="N253" s="256"/>
      <c r="O253" s="256"/>
      <c r="P253" s="256"/>
      <c r="Q253" s="256"/>
      <c r="R253" s="256"/>
      <c r="S253" s="256"/>
      <c r="T253" s="257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T253" s="258" t="s">
        <v>1102</v>
      </c>
      <c r="AU253" s="258" t="s">
        <v>83</v>
      </c>
      <c r="AV253" s="12" t="s">
        <v>220</v>
      </c>
      <c r="AW253" s="12" t="s">
        <v>38</v>
      </c>
      <c r="AX253" s="12" t="s">
        <v>83</v>
      </c>
      <c r="AY253" s="258" t="s">
        <v>206</v>
      </c>
    </row>
    <row r="254" s="2" customFormat="1" ht="48" customHeight="1">
      <c r="A254" s="39"/>
      <c r="B254" s="40"/>
      <c r="C254" s="216" t="s">
        <v>443</v>
      </c>
      <c r="D254" s="216" t="s">
        <v>627</v>
      </c>
      <c r="E254" s="217" t="s">
        <v>2970</v>
      </c>
      <c r="F254" s="218" t="s">
        <v>2971</v>
      </c>
      <c r="G254" s="219" t="s">
        <v>331</v>
      </c>
      <c r="H254" s="220">
        <v>0.47999999999999998</v>
      </c>
      <c r="I254" s="221"/>
      <c r="J254" s="222">
        <f>ROUND(I254*H254,2)</f>
        <v>0</v>
      </c>
      <c r="K254" s="218" t="s">
        <v>212</v>
      </c>
      <c r="L254" s="45"/>
      <c r="M254" s="223" t="s">
        <v>32</v>
      </c>
      <c r="N254" s="224" t="s">
        <v>47</v>
      </c>
      <c r="O254" s="85"/>
      <c r="P254" s="208">
        <f>O254*H254</f>
        <v>0</v>
      </c>
      <c r="Q254" s="208">
        <v>0</v>
      </c>
      <c r="R254" s="208">
        <f>Q254*H254</f>
        <v>0</v>
      </c>
      <c r="S254" s="208">
        <v>0</v>
      </c>
      <c r="T254" s="20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0" t="s">
        <v>929</v>
      </c>
      <c r="AT254" s="210" t="s">
        <v>627</v>
      </c>
      <c r="AU254" s="210" t="s">
        <v>83</v>
      </c>
      <c r="AY254" s="17" t="s">
        <v>206</v>
      </c>
      <c r="BE254" s="211">
        <f>IF(N254="základní",J254,0)</f>
        <v>0</v>
      </c>
      <c r="BF254" s="211">
        <f>IF(N254="snížená",J254,0)</f>
        <v>0</v>
      </c>
      <c r="BG254" s="211">
        <f>IF(N254="zákl. přenesená",J254,0)</f>
        <v>0</v>
      </c>
      <c r="BH254" s="211">
        <f>IF(N254="sníž. přenesená",J254,0)</f>
        <v>0</v>
      </c>
      <c r="BI254" s="211">
        <f>IF(N254="nulová",J254,0)</f>
        <v>0</v>
      </c>
      <c r="BJ254" s="17" t="s">
        <v>83</v>
      </c>
      <c r="BK254" s="211">
        <f>ROUND(I254*H254,2)</f>
        <v>0</v>
      </c>
      <c r="BL254" s="17" t="s">
        <v>929</v>
      </c>
      <c r="BM254" s="210" t="s">
        <v>2972</v>
      </c>
    </row>
    <row r="255" s="2" customFormat="1">
      <c r="A255" s="39"/>
      <c r="B255" s="40"/>
      <c r="C255" s="41"/>
      <c r="D255" s="212" t="s">
        <v>931</v>
      </c>
      <c r="E255" s="41"/>
      <c r="F255" s="213" t="s">
        <v>967</v>
      </c>
      <c r="G255" s="41"/>
      <c r="H255" s="41"/>
      <c r="I255" s="147"/>
      <c r="J255" s="41"/>
      <c r="K255" s="41"/>
      <c r="L255" s="45"/>
      <c r="M255" s="214"/>
      <c r="N255" s="215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7" t="s">
        <v>931</v>
      </c>
      <c r="AU255" s="17" t="s">
        <v>83</v>
      </c>
    </row>
    <row r="256" s="11" customFormat="1">
      <c r="A256" s="11"/>
      <c r="B256" s="237"/>
      <c r="C256" s="238"/>
      <c r="D256" s="212" t="s">
        <v>1102</v>
      </c>
      <c r="E256" s="239" t="s">
        <v>32</v>
      </c>
      <c r="F256" s="240" t="s">
        <v>2954</v>
      </c>
      <c r="G256" s="238"/>
      <c r="H256" s="241">
        <v>0.47999999999999998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T256" s="247" t="s">
        <v>1102</v>
      </c>
      <c r="AU256" s="247" t="s">
        <v>83</v>
      </c>
      <c r="AV256" s="11" t="s">
        <v>85</v>
      </c>
      <c r="AW256" s="11" t="s">
        <v>38</v>
      </c>
      <c r="AX256" s="11" t="s">
        <v>76</v>
      </c>
      <c r="AY256" s="247" t="s">
        <v>206</v>
      </c>
    </row>
    <row r="257" s="12" customFormat="1">
      <c r="A257" s="12"/>
      <c r="B257" s="248"/>
      <c r="C257" s="249"/>
      <c r="D257" s="212" t="s">
        <v>1102</v>
      </c>
      <c r="E257" s="250" t="s">
        <v>32</v>
      </c>
      <c r="F257" s="251" t="s">
        <v>1105</v>
      </c>
      <c r="G257" s="249"/>
      <c r="H257" s="252">
        <v>0.47999999999999998</v>
      </c>
      <c r="I257" s="253"/>
      <c r="J257" s="249"/>
      <c r="K257" s="249"/>
      <c r="L257" s="254"/>
      <c r="M257" s="255"/>
      <c r="N257" s="256"/>
      <c r="O257" s="256"/>
      <c r="P257" s="256"/>
      <c r="Q257" s="256"/>
      <c r="R257" s="256"/>
      <c r="S257" s="256"/>
      <c r="T257" s="257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58" t="s">
        <v>1102</v>
      </c>
      <c r="AU257" s="258" t="s">
        <v>83</v>
      </c>
      <c r="AV257" s="12" t="s">
        <v>220</v>
      </c>
      <c r="AW257" s="12" t="s">
        <v>38</v>
      </c>
      <c r="AX257" s="12" t="s">
        <v>83</v>
      </c>
      <c r="AY257" s="258" t="s">
        <v>206</v>
      </c>
    </row>
    <row r="258" s="2" customFormat="1" ht="36" customHeight="1">
      <c r="A258" s="39"/>
      <c r="B258" s="40"/>
      <c r="C258" s="216" t="s">
        <v>447</v>
      </c>
      <c r="D258" s="216" t="s">
        <v>627</v>
      </c>
      <c r="E258" s="217" t="s">
        <v>2973</v>
      </c>
      <c r="F258" s="218" t="s">
        <v>2974</v>
      </c>
      <c r="G258" s="219" t="s">
        <v>331</v>
      </c>
      <c r="H258" s="220">
        <v>0.045999999999999999</v>
      </c>
      <c r="I258" s="221"/>
      <c r="J258" s="222">
        <f>ROUND(I258*H258,2)</f>
        <v>0</v>
      </c>
      <c r="K258" s="218" t="s">
        <v>212</v>
      </c>
      <c r="L258" s="45"/>
      <c r="M258" s="223" t="s">
        <v>32</v>
      </c>
      <c r="N258" s="224" t="s">
        <v>47</v>
      </c>
      <c r="O258" s="85"/>
      <c r="P258" s="208">
        <f>O258*H258</f>
        <v>0</v>
      </c>
      <c r="Q258" s="208">
        <v>0</v>
      </c>
      <c r="R258" s="208">
        <f>Q258*H258</f>
        <v>0</v>
      </c>
      <c r="S258" s="208">
        <v>0</v>
      </c>
      <c r="T258" s="20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0" t="s">
        <v>929</v>
      </c>
      <c r="AT258" s="210" t="s">
        <v>627</v>
      </c>
      <c r="AU258" s="210" t="s">
        <v>83</v>
      </c>
      <c r="AY258" s="17" t="s">
        <v>206</v>
      </c>
      <c r="BE258" s="211">
        <f>IF(N258="základní",J258,0)</f>
        <v>0</v>
      </c>
      <c r="BF258" s="211">
        <f>IF(N258="snížená",J258,0)</f>
        <v>0</v>
      </c>
      <c r="BG258" s="211">
        <f>IF(N258="zákl. přenesená",J258,0)</f>
        <v>0</v>
      </c>
      <c r="BH258" s="211">
        <f>IF(N258="sníž. přenesená",J258,0)</f>
        <v>0</v>
      </c>
      <c r="BI258" s="211">
        <f>IF(N258="nulová",J258,0)</f>
        <v>0</v>
      </c>
      <c r="BJ258" s="17" t="s">
        <v>83</v>
      </c>
      <c r="BK258" s="211">
        <f>ROUND(I258*H258,2)</f>
        <v>0</v>
      </c>
      <c r="BL258" s="17" t="s">
        <v>929</v>
      </c>
      <c r="BM258" s="210" t="s">
        <v>2975</v>
      </c>
    </row>
    <row r="259" s="2" customFormat="1">
      <c r="A259" s="39"/>
      <c r="B259" s="40"/>
      <c r="C259" s="41"/>
      <c r="D259" s="212" t="s">
        <v>931</v>
      </c>
      <c r="E259" s="41"/>
      <c r="F259" s="213" t="s">
        <v>967</v>
      </c>
      <c r="G259" s="41"/>
      <c r="H259" s="41"/>
      <c r="I259" s="147"/>
      <c r="J259" s="41"/>
      <c r="K259" s="41"/>
      <c r="L259" s="45"/>
      <c r="M259" s="214"/>
      <c r="N259" s="215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7" t="s">
        <v>931</v>
      </c>
      <c r="AU259" s="17" t="s">
        <v>83</v>
      </c>
    </row>
    <row r="260" s="11" customFormat="1">
      <c r="A260" s="11"/>
      <c r="B260" s="237"/>
      <c r="C260" s="238"/>
      <c r="D260" s="212" t="s">
        <v>1102</v>
      </c>
      <c r="E260" s="239" t="s">
        <v>32</v>
      </c>
      <c r="F260" s="240" t="s">
        <v>2976</v>
      </c>
      <c r="G260" s="238"/>
      <c r="H260" s="241">
        <v>0.045999999999999999</v>
      </c>
      <c r="I260" s="242"/>
      <c r="J260" s="238"/>
      <c r="K260" s="238"/>
      <c r="L260" s="243"/>
      <c r="M260" s="244"/>
      <c r="N260" s="245"/>
      <c r="O260" s="245"/>
      <c r="P260" s="245"/>
      <c r="Q260" s="245"/>
      <c r="R260" s="245"/>
      <c r="S260" s="245"/>
      <c r="T260" s="246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T260" s="247" t="s">
        <v>1102</v>
      </c>
      <c r="AU260" s="247" t="s">
        <v>83</v>
      </c>
      <c r="AV260" s="11" t="s">
        <v>85</v>
      </c>
      <c r="AW260" s="11" t="s">
        <v>38</v>
      </c>
      <c r="AX260" s="11" t="s">
        <v>76</v>
      </c>
      <c r="AY260" s="247" t="s">
        <v>206</v>
      </c>
    </row>
    <row r="261" s="12" customFormat="1">
      <c r="A261" s="12"/>
      <c r="B261" s="248"/>
      <c r="C261" s="249"/>
      <c r="D261" s="212" t="s">
        <v>1102</v>
      </c>
      <c r="E261" s="250" t="s">
        <v>32</v>
      </c>
      <c r="F261" s="251" t="s">
        <v>1105</v>
      </c>
      <c r="G261" s="249"/>
      <c r="H261" s="252">
        <v>0.045999999999999999</v>
      </c>
      <c r="I261" s="253"/>
      <c r="J261" s="249"/>
      <c r="K261" s="249"/>
      <c r="L261" s="254"/>
      <c r="M261" s="255"/>
      <c r="N261" s="256"/>
      <c r="O261" s="256"/>
      <c r="P261" s="256"/>
      <c r="Q261" s="256"/>
      <c r="R261" s="256"/>
      <c r="S261" s="256"/>
      <c r="T261" s="257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58" t="s">
        <v>1102</v>
      </c>
      <c r="AU261" s="258" t="s">
        <v>83</v>
      </c>
      <c r="AV261" s="12" t="s">
        <v>220</v>
      </c>
      <c r="AW261" s="12" t="s">
        <v>38</v>
      </c>
      <c r="AX261" s="12" t="s">
        <v>83</v>
      </c>
      <c r="AY261" s="258" t="s">
        <v>206</v>
      </c>
    </row>
    <row r="262" s="2" customFormat="1" ht="48" customHeight="1">
      <c r="A262" s="39"/>
      <c r="B262" s="40"/>
      <c r="C262" s="216" t="s">
        <v>451</v>
      </c>
      <c r="D262" s="216" t="s">
        <v>627</v>
      </c>
      <c r="E262" s="217" t="s">
        <v>2977</v>
      </c>
      <c r="F262" s="218" t="s">
        <v>2978</v>
      </c>
      <c r="G262" s="219" t="s">
        <v>331</v>
      </c>
      <c r="H262" s="220">
        <v>0.55100000000000005</v>
      </c>
      <c r="I262" s="221"/>
      <c r="J262" s="222">
        <f>ROUND(I262*H262,2)</f>
        <v>0</v>
      </c>
      <c r="K262" s="218" t="s">
        <v>212</v>
      </c>
      <c r="L262" s="45"/>
      <c r="M262" s="223" t="s">
        <v>32</v>
      </c>
      <c r="N262" s="224" t="s">
        <v>47</v>
      </c>
      <c r="O262" s="85"/>
      <c r="P262" s="208">
        <f>O262*H262</f>
        <v>0</v>
      </c>
      <c r="Q262" s="208">
        <v>0</v>
      </c>
      <c r="R262" s="208">
        <f>Q262*H262</f>
        <v>0</v>
      </c>
      <c r="S262" s="208">
        <v>0</v>
      </c>
      <c r="T262" s="20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10" t="s">
        <v>929</v>
      </c>
      <c r="AT262" s="210" t="s">
        <v>627</v>
      </c>
      <c r="AU262" s="210" t="s">
        <v>83</v>
      </c>
      <c r="AY262" s="17" t="s">
        <v>206</v>
      </c>
      <c r="BE262" s="211">
        <f>IF(N262="základní",J262,0)</f>
        <v>0</v>
      </c>
      <c r="BF262" s="211">
        <f>IF(N262="snížená",J262,0)</f>
        <v>0</v>
      </c>
      <c r="BG262" s="211">
        <f>IF(N262="zákl. přenesená",J262,0)</f>
        <v>0</v>
      </c>
      <c r="BH262" s="211">
        <f>IF(N262="sníž. přenesená",J262,0)</f>
        <v>0</v>
      </c>
      <c r="BI262" s="211">
        <f>IF(N262="nulová",J262,0)</f>
        <v>0</v>
      </c>
      <c r="BJ262" s="17" t="s">
        <v>83</v>
      </c>
      <c r="BK262" s="211">
        <f>ROUND(I262*H262,2)</f>
        <v>0</v>
      </c>
      <c r="BL262" s="17" t="s">
        <v>929</v>
      </c>
      <c r="BM262" s="210" t="s">
        <v>2979</v>
      </c>
    </row>
    <row r="263" s="2" customFormat="1">
      <c r="A263" s="39"/>
      <c r="B263" s="40"/>
      <c r="C263" s="41"/>
      <c r="D263" s="212" t="s">
        <v>931</v>
      </c>
      <c r="E263" s="41"/>
      <c r="F263" s="213" t="s">
        <v>967</v>
      </c>
      <c r="G263" s="41"/>
      <c r="H263" s="41"/>
      <c r="I263" s="147"/>
      <c r="J263" s="41"/>
      <c r="K263" s="41"/>
      <c r="L263" s="45"/>
      <c r="M263" s="214"/>
      <c r="N263" s="215"/>
      <c r="O263" s="85"/>
      <c r="P263" s="85"/>
      <c r="Q263" s="85"/>
      <c r="R263" s="85"/>
      <c r="S263" s="85"/>
      <c r="T263" s="86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7" t="s">
        <v>931</v>
      </c>
      <c r="AU263" s="17" t="s">
        <v>83</v>
      </c>
    </row>
    <row r="264" s="11" customFormat="1">
      <c r="A264" s="11"/>
      <c r="B264" s="237"/>
      <c r="C264" s="238"/>
      <c r="D264" s="212" t="s">
        <v>1102</v>
      </c>
      <c r="E264" s="239" t="s">
        <v>32</v>
      </c>
      <c r="F264" s="240" t="s">
        <v>2980</v>
      </c>
      <c r="G264" s="238"/>
      <c r="H264" s="241">
        <v>0.55100000000000005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T264" s="247" t="s">
        <v>1102</v>
      </c>
      <c r="AU264" s="247" t="s">
        <v>83</v>
      </c>
      <c r="AV264" s="11" t="s">
        <v>85</v>
      </c>
      <c r="AW264" s="11" t="s">
        <v>38</v>
      </c>
      <c r="AX264" s="11" t="s">
        <v>76</v>
      </c>
      <c r="AY264" s="247" t="s">
        <v>206</v>
      </c>
    </row>
    <row r="265" s="12" customFormat="1">
      <c r="A265" s="12"/>
      <c r="B265" s="248"/>
      <c r="C265" s="249"/>
      <c r="D265" s="212" t="s">
        <v>1102</v>
      </c>
      <c r="E265" s="250" t="s">
        <v>32</v>
      </c>
      <c r="F265" s="251" t="s">
        <v>1105</v>
      </c>
      <c r="G265" s="249"/>
      <c r="H265" s="252">
        <v>0.55100000000000005</v>
      </c>
      <c r="I265" s="253"/>
      <c r="J265" s="249"/>
      <c r="K265" s="249"/>
      <c r="L265" s="254"/>
      <c r="M265" s="287"/>
      <c r="N265" s="288"/>
      <c r="O265" s="288"/>
      <c r="P265" s="288"/>
      <c r="Q265" s="288"/>
      <c r="R265" s="288"/>
      <c r="S265" s="288"/>
      <c r="T265" s="289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58" t="s">
        <v>1102</v>
      </c>
      <c r="AU265" s="258" t="s">
        <v>83</v>
      </c>
      <c r="AV265" s="12" t="s">
        <v>220</v>
      </c>
      <c r="AW265" s="12" t="s">
        <v>38</v>
      </c>
      <c r="AX265" s="12" t="s">
        <v>83</v>
      </c>
      <c r="AY265" s="258" t="s">
        <v>206</v>
      </c>
    </row>
    <row r="266" s="2" customFormat="1" ht="6.96" customHeight="1">
      <c r="A266" s="39"/>
      <c r="B266" s="60"/>
      <c r="C266" s="61"/>
      <c r="D266" s="61"/>
      <c r="E266" s="61"/>
      <c r="F266" s="61"/>
      <c r="G266" s="61"/>
      <c r="H266" s="61"/>
      <c r="I266" s="176"/>
      <c r="J266" s="61"/>
      <c r="K266" s="61"/>
      <c r="L266" s="45"/>
      <c r="M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</row>
  </sheetData>
  <sheetProtection sheet="1" autoFilter="0" formatColumns="0" formatRows="0" objects="1" scenarios="1" spinCount="100000" saltValue="gs0e8wvWl4giTUbAe46onwsFwcZeaqOL61gFkEk5K/8W+Rt/41TCHXOXi7efcYGHcUp0BvxISxZo4TShd1icCA==" hashValue="gIEyI2wUwBI1nRlsrks46BnKVoa9/zTEz6eNJeKSeGPCQkE5It4L/RfCc3N0IfK12NJqxtmjnLsdQPcQnvJolA==" algorithmName="SHA-512" password="CC35"/>
  <autoFilter ref="C89:K265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170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85</v>
      </c>
    </row>
    <row r="4" s="1" customFormat="1" ht="24.96" customHeight="1">
      <c r="B4" s="20"/>
      <c r="D4" s="143" t="s">
        <v>179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Oprava PZS v úseku Hněvčeves – Butoves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180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2743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182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2981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23</v>
      </c>
      <c r="G14" s="39"/>
      <c r="H14" s="39"/>
      <c r="I14" s="150" t="s">
        <v>24</v>
      </c>
      <c r="J14" s="151" t="str">
        <f>'Rekapitulace stavby'!AN8</f>
        <v>7. 10. 2019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tr">
        <f>IF('Rekapitulace stavby'!AN10="","",'Rekapitulace stavby'!AN10)</f>
        <v/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tr">
        <f>IF('Rekapitulace stavby'!E11="","",'Rekapitulace stavby'!E11)</f>
        <v xml:space="preserve"> </v>
      </c>
      <c r="F17" s="39"/>
      <c r="G17" s="39"/>
      <c r="H17" s="39"/>
      <c r="I17" s="150" t="s">
        <v>34</v>
      </c>
      <c r="J17" s="134" t="str">
        <f>IF('Rekapitulace stavby'!AN11="","",'Rekapitulace stavby'!AN11)</f>
        <v/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35</v>
      </c>
      <c r="E19" s="39"/>
      <c r="F19" s="39"/>
      <c r="G19" s="39"/>
      <c r="H19" s="39"/>
      <c r="I19" s="150" t="s">
        <v>31</v>
      </c>
      <c r="J19" s="33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stavby'!E14</f>
        <v>Vyplň údaj</v>
      </c>
      <c r="F20" s="134"/>
      <c r="G20" s="134"/>
      <c r="H20" s="134"/>
      <c r="I20" s="150" t="s">
        <v>34</v>
      </c>
      <c r="J20" s="33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37</v>
      </c>
      <c r="E22" s="39"/>
      <c r="F22" s="39"/>
      <c r="G22" s="39"/>
      <c r="H22" s="39"/>
      <c r="I22" s="150" t="s">
        <v>31</v>
      </c>
      <c r="J22" s="134" t="str">
        <f>IF('Rekapitulace stavby'!AN16="","",'Rekapitulace stavby'!AN16)</f>
        <v/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tr">
        <f>IF('Rekapitulace stavby'!E17="","",'Rekapitulace stavby'!E17)</f>
        <v xml:space="preserve"> </v>
      </c>
      <c r="F23" s="39"/>
      <c r="G23" s="39"/>
      <c r="H23" s="39"/>
      <c r="I23" s="150" t="s">
        <v>34</v>
      </c>
      <c r="J23" s="134" t="str">
        <f>IF('Rekapitulace stavby'!AN17="","",'Rekapitulace stavby'!AN17)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39</v>
      </c>
      <c r="E25" s="39"/>
      <c r="F25" s="39"/>
      <c r="G25" s="39"/>
      <c r="H25" s="39"/>
      <c r="I25" s="150" t="s">
        <v>31</v>
      </c>
      <c r="J25" s="134" t="str">
        <f>IF('Rekapitulace stavby'!AN19="","",'Rekapitulace stavby'!AN19)</f>
        <v/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tr">
        <f>IF('Rekapitulace stavby'!E20="","",'Rekapitulace stavby'!E20)</f>
        <v xml:space="preserve"> </v>
      </c>
      <c r="F26" s="39"/>
      <c r="G26" s="39"/>
      <c r="H26" s="39"/>
      <c r="I26" s="150" t="s">
        <v>34</v>
      </c>
      <c r="J26" s="134" t="str">
        <f>IF('Rekapitulace stavby'!AN20="","",'Rekapitulace stavby'!AN20)</f>
        <v/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40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76.5" customHeight="1">
      <c r="A29" s="152"/>
      <c r="B29" s="153"/>
      <c r="C29" s="152"/>
      <c r="D29" s="152"/>
      <c r="E29" s="154" t="s">
        <v>41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42</v>
      </c>
      <c r="E32" s="39"/>
      <c r="F32" s="39"/>
      <c r="G32" s="39"/>
      <c r="H32" s="39"/>
      <c r="I32" s="147"/>
      <c r="J32" s="160">
        <f>ROUND(J89,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44</v>
      </c>
      <c r="G34" s="39"/>
      <c r="H34" s="39"/>
      <c r="I34" s="162" t="s">
        <v>43</v>
      </c>
      <c r="J34" s="161" t="s">
        <v>45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46</v>
      </c>
      <c r="E35" s="145" t="s">
        <v>47</v>
      </c>
      <c r="F35" s="164">
        <f>ROUND((SUM(BE89:BE109)),  2)</f>
        <v>0</v>
      </c>
      <c r="G35" s="39"/>
      <c r="H35" s="39"/>
      <c r="I35" s="165">
        <v>0.20999999999999999</v>
      </c>
      <c r="J35" s="164">
        <f>ROUND(((SUM(BE89:BE109))*I35),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48</v>
      </c>
      <c r="F36" s="164">
        <f>ROUND((SUM(BF89:BF109)),  2)</f>
        <v>0</v>
      </c>
      <c r="G36" s="39"/>
      <c r="H36" s="39"/>
      <c r="I36" s="165">
        <v>0.14999999999999999</v>
      </c>
      <c r="J36" s="164">
        <f>ROUND(((SUM(BF89:BF109))*I36),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49</v>
      </c>
      <c r="F37" s="164">
        <f>ROUND((SUM(BG89:BG109)),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50</v>
      </c>
      <c r="F38" s="164">
        <f>ROUND((SUM(BH89:BH109)),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51</v>
      </c>
      <c r="F39" s="164">
        <f>ROUND((SUM(BI89:BI109)),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184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Oprava PZS v úseku Hněvčeves – Butoves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180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2743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182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SO01_01 - Izolované styky_zemní práce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PZS 18,810; 20,026; 0,741; 2,226; 4,018 a 7,814</v>
      </c>
      <c r="G56" s="41"/>
      <c r="H56" s="41"/>
      <c r="I56" s="150" t="s">
        <v>24</v>
      </c>
      <c r="J56" s="73" t="str">
        <f>IF(J14="","",J14)</f>
        <v>7. 10. 2019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37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35</v>
      </c>
      <c r="D59" s="41"/>
      <c r="E59" s="41"/>
      <c r="F59" s="27" t="str">
        <f>IF(E20="","",E20)</f>
        <v>Vyplň údaj</v>
      </c>
      <c r="G59" s="41"/>
      <c r="H59" s="41"/>
      <c r="I59" s="150" t="s">
        <v>39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185</v>
      </c>
      <c r="D61" s="182"/>
      <c r="E61" s="182"/>
      <c r="F61" s="182"/>
      <c r="G61" s="182"/>
      <c r="H61" s="182"/>
      <c r="I61" s="183"/>
      <c r="J61" s="184" t="s">
        <v>186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74</v>
      </c>
      <c r="D63" s="41"/>
      <c r="E63" s="41"/>
      <c r="F63" s="41"/>
      <c r="G63" s="41"/>
      <c r="H63" s="41"/>
      <c r="I63" s="147"/>
      <c r="J63" s="103">
        <f>J89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187</v>
      </c>
    </row>
    <row r="64" hidden="1" s="10" customFormat="1" ht="24.96" customHeight="1">
      <c r="A64" s="10"/>
      <c r="B64" s="230"/>
      <c r="C64" s="231"/>
      <c r="D64" s="232" t="s">
        <v>2745</v>
      </c>
      <c r="E64" s="233"/>
      <c r="F64" s="233"/>
      <c r="G64" s="233"/>
      <c r="H64" s="233"/>
      <c r="I64" s="234"/>
      <c r="J64" s="235">
        <f>J90</f>
        <v>0</v>
      </c>
      <c r="K64" s="231"/>
      <c r="L64" s="23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hidden="1" s="14" customFormat="1" ht="19.92" customHeight="1">
      <c r="A65" s="14"/>
      <c r="B65" s="276"/>
      <c r="C65" s="126"/>
      <c r="D65" s="277" t="s">
        <v>2746</v>
      </c>
      <c r="E65" s="278"/>
      <c r="F65" s="278"/>
      <c r="G65" s="278"/>
      <c r="H65" s="278"/>
      <c r="I65" s="279"/>
      <c r="J65" s="280">
        <f>J91</f>
        <v>0</v>
      </c>
      <c r="K65" s="126"/>
      <c r="L65" s="281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</row>
    <row r="66" hidden="1" s="14" customFormat="1" ht="19.92" customHeight="1">
      <c r="A66" s="14"/>
      <c r="B66" s="276"/>
      <c r="C66" s="126"/>
      <c r="D66" s="277" t="s">
        <v>2982</v>
      </c>
      <c r="E66" s="278"/>
      <c r="F66" s="278"/>
      <c r="G66" s="278"/>
      <c r="H66" s="278"/>
      <c r="I66" s="279"/>
      <c r="J66" s="280">
        <f>J97</f>
        <v>0</v>
      </c>
      <c r="K66" s="126"/>
      <c r="L66" s="281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</row>
    <row r="67" hidden="1" s="14" customFormat="1" ht="19.92" customHeight="1">
      <c r="A67" s="14"/>
      <c r="B67" s="276"/>
      <c r="C67" s="126"/>
      <c r="D67" s="277" t="s">
        <v>2983</v>
      </c>
      <c r="E67" s="278"/>
      <c r="F67" s="278"/>
      <c r="G67" s="278"/>
      <c r="H67" s="278"/>
      <c r="I67" s="279"/>
      <c r="J67" s="280">
        <f>J103</f>
        <v>0</v>
      </c>
      <c r="K67" s="126"/>
      <c r="L67" s="281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</row>
    <row r="68" hidden="1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147"/>
      <c r="J68" s="41"/>
      <c r="K68" s="41"/>
      <c r="L68" s="14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hidden="1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176"/>
      <c r="J69" s="61"/>
      <c r="K69" s="61"/>
      <c r="L69" s="14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hidden="1"/>
    <row r="71" hidden="1"/>
    <row r="72" hidden="1"/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179"/>
      <c r="J73" s="63"/>
      <c r="K73" s="63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3" t="s">
        <v>188</v>
      </c>
      <c r="D74" s="41"/>
      <c r="E74" s="41"/>
      <c r="F74" s="41"/>
      <c r="G74" s="41"/>
      <c r="H74" s="41"/>
      <c r="I74" s="147"/>
      <c r="J74" s="41"/>
      <c r="K74" s="41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147"/>
      <c r="J75" s="41"/>
      <c r="K75" s="41"/>
      <c r="L75" s="14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2" t="s">
        <v>16</v>
      </c>
      <c r="D76" s="41"/>
      <c r="E76" s="41"/>
      <c r="F76" s="41"/>
      <c r="G76" s="41"/>
      <c r="H76" s="41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80" t="str">
        <f>E7</f>
        <v>Oprava PZS v úseku Hněvčeves – Butoves</v>
      </c>
      <c r="F77" s="32"/>
      <c r="G77" s="32"/>
      <c r="H77" s="32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1" customFormat="1" ht="12" customHeight="1">
      <c r="B78" s="21"/>
      <c r="C78" s="32" t="s">
        <v>180</v>
      </c>
      <c r="D78" s="22"/>
      <c r="E78" s="22"/>
      <c r="F78" s="22"/>
      <c r="G78" s="22"/>
      <c r="H78" s="22"/>
      <c r="I78" s="139"/>
      <c r="J78" s="22"/>
      <c r="K78" s="22"/>
      <c r="L78" s="20"/>
    </row>
    <row r="79" s="2" customFormat="1" ht="16.5" customHeight="1">
      <c r="A79" s="39"/>
      <c r="B79" s="40"/>
      <c r="C79" s="41"/>
      <c r="D79" s="41"/>
      <c r="E79" s="180" t="s">
        <v>2743</v>
      </c>
      <c r="F79" s="41"/>
      <c r="G79" s="41"/>
      <c r="H79" s="41"/>
      <c r="I79" s="147"/>
      <c r="J79" s="41"/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2" t="s">
        <v>182</v>
      </c>
      <c r="D80" s="41"/>
      <c r="E80" s="41"/>
      <c r="F80" s="41"/>
      <c r="G80" s="41"/>
      <c r="H80" s="41"/>
      <c r="I80" s="147"/>
      <c r="J80" s="41"/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E11</f>
        <v>SO01_01 - Izolované styky_zemní práce</v>
      </c>
      <c r="F81" s="41"/>
      <c r="G81" s="41"/>
      <c r="H81" s="41"/>
      <c r="I81" s="147"/>
      <c r="J81" s="41"/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147"/>
      <c r="J82" s="41"/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2" t="s">
        <v>22</v>
      </c>
      <c r="D83" s="41"/>
      <c r="E83" s="41"/>
      <c r="F83" s="27" t="str">
        <f>F14</f>
        <v>PZS 18,810; 20,026; 0,741; 2,226; 4,018 a 7,814</v>
      </c>
      <c r="G83" s="41"/>
      <c r="H83" s="41"/>
      <c r="I83" s="150" t="s">
        <v>24</v>
      </c>
      <c r="J83" s="73" t="str">
        <f>IF(J14="","",J14)</f>
        <v>7. 10. 2019</v>
      </c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147"/>
      <c r="J84" s="41"/>
      <c r="K84" s="41"/>
      <c r="L84" s="14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2" t="s">
        <v>30</v>
      </c>
      <c r="D85" s="41"/>
      <c r="E85" s="41"/>
      <c r="F85" s="27" t="str">
        <f>E17</f>
        <v xml:space="preserve"> </v>
      </c>
      <c r="G85" s="41"/>
      <c r="H85" s="41"/>
      <c r="I85" s="150" t="s">
        <v>37</v>
      </c>
      <c r="J85" s="37" t="str">
        <f>E23</f>
        <v xml:space="preserve"> </v>
      </c>
      <c r="K85" s="41"/>
      <c r="L85" s="14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2" t="s">
        <v>35</v>
      </c>
      <c r="D86" s="41"/>
      <c r="E86" s="41"/>
      <c r="F86" s="27" t="str">
        <f>IF(E20="","",E20)</f>
        <v>Vyplň údaj</v>
      </c>
      <c r="G86" s="41"/>
      <c r="H86" s="41"/>
      <c r="I86" s="150" t="s">
        <v>39</v>
      </c>
      <c r="J86" s="37" t="str">
        <f>E26</f>
        <v xml:space="preserve"> </v>
      </c>
      <c r="K86" s="41"/>
      <c r="L86" s="14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147"/>
      <c r="J87" s="41"/>
      <c r="K87" s="41"/>
      <c r="L87" s="14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9" customFormat="1" ht="29.28" customHeight="1">
      <c r="A88" s="186"/>
      <c r="B88" s="187"/>
      <c r="C88" s="188" t="s">
        <v>189</v>
      </c>
      <c r="D88" s="189" t="s">
        <v>61</v>
      </c>
      <c r="E88" s="189" t="s">
        <v>57</v>
      </c>
      <c r="F88" s="189" t="s">
        <v>58</v>
      </c>
      <c r="G88" s="189" t="s">
        <v>190</v>
      </c>
      <c r="H88" s="189" t="s">
        <v>191</v>
      </c>
      <c r="I88" s="190" t="s">
        <v>192</v>
      </c>
      <c r="J88" s="189" t="s">
        <v>186</v>
      </c>
      <c r="K88" s="191" t="s">
        <v>193</v>
      </c>
      <c r="L88" s="192"/>
      <c r="M88" s="93" t="s">
        <v>32</v>
      </c>
      <c r="N88" s="94" t="s">
        <v>46</v>
      </c>
      <c r="O88" s="94" t="s">
        <v>194</v>
      </c>
      <c r="P88" s="94" t="s">
        <v>195</v>
      </c>
      <c r="Q88" s="94" t="s">
        <v>196</v>
      </c>
      <c r="R88" s="94" t="s">
        <v>197</v>
      </c>
      <c r="S88" s="94" t="s">
        <v>198</v>
      </c>
      <c r="T88" s="95" t="s">
        <v>199</v>
      </c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</row>
    <row r="89" s="2" customFormat="1" ht="22.8" customHeight="1">
      <c r="A89" s="39"/>
      <c r="B89" s="40"/>
      <c r="C89" s="100" t="s">
        <v>200</v>
      </c>
      <c r="D89" s="41"/>
      <c r="E89" s="41"/>
      <c r="F89" s="41"/>
      <c r="G89" s="41"/>
      <c r="H89" s="41"/>
      <c r="I89" s="147"/>
      <c r="J89" s="193">
        <f>BK89</f>
        <v>0</v>
      </c>
      <c r="K89" s="41"/>
      <c r="L89" s="45"/>
      <c r="M89" s="96"/>
      <c r="N89" s="194"/>
      <c r="O89" s="97"/>
      <c r="P89" s="195">
        <f>P90</f>
        <v>0</v>
      </c>
      <c r="Q89" s="97"/>
      <c r="R89" s="195">
        <f>R90</f>
        <v>42.958844805600002</v>
      </c>
      <c r="S89" s="97"/>
      <c r="T89" s="196">
        <f>T90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7" t="s">
        <v>75</v>
      </c>
      <c r="AU89" s="17" t="s">
        <v>187</v>
      </c>
      <c r="BK89" s="197">
        <f>BK90</f>
        <v>0</v>
      </c>
    </row>
    <row r="90" s="13" customFormat="1" ht="25.92" customHeight="1">
      <c r="A90" s="13"/>
      <c r="B90" s="259"/>
      <c r="C90" s="260"/>
      <c r="D90" s="261" t="s">
        <v>75</v>
      </c>
      <c r="E90" s="262" t="s">
        <v>2749</v>
      </c>
      <c r="F90" s="262" t="s">
        <v>2750</v>
      </c>
      <c r="G90" s="260"/>
      <c r="H90" s="260"/>
      <c r="I90" s="263"/>
      <c r="J90" s="264">
        <f>BK90</f>
        <v>0</v>
      </c>
      <c r="K90" s="260"/>
      <c r="L90" s="265"/>
      <c r="M90" s="266"/>
      <c r="N90" s="267"/>
      <c r="O90" s="267"/>
      <c r="P90" s="268">
        <f>P91+P97+P103</f>
        <v>0</v>
      </c>
      <c r="Q90" s="267"/>
      <c r="R90" s="268">
        <f>R91+R97+R103</f>
        <v>42.958844805600002</v>
      </c>
      <c r="S90" s="267"/>
      <c r="T90" s="269">
        <f>T91+T97+T103</f>
        <v>0</v>
      </c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R90" s="270" t="s">
        <v>83</v>
      </c>
      <c r="AT90" s="271" t="s">
        <v>75</v>
      </c>
      <c r="AU90" s="271" t="s">
        <v>76</v>
      </c>
      <c r="AY90" s="270" t="s">
        <v>206</v>
      </c>
      <c r="BK90" s="272">
        <f>BK91+BK97+BK103</f>
        <v>0</v>
      </c>
    </row>
    <row r="91" s="13" customFormat="1" ht="22.8" customHeight="1">
      <c r="A91" s="13"/>
      <c r="B91" s="259"/>
      <c r="C91" s="260"/>
      <c r="D91" s="261" t="s">
        <v>75</v>
      </c>
      <c r="E91" s="282" t="s">
        <v>83</v>
      </c>
      <c r="F91" s="282" t="s">
        <v>2751</v>
      </c>
      <c r="G91" s="260"/>
      <c r="H91" s="260"/>
      <c r="I91" s="263"/>
      <c r="J91" s="283">
        <f>BK91</f>
        <v>0</v>
      </c>
      <c r="K91" s="260"/>
      <c r="L91" s="265"/>
      <c r="M91" s="266"/>
      <c r="N91" s="267"/>
      <c r="O91" s="267"/>
      <c r="P91" s="268">
        <f>SUM(P92:P96)</f>
        <v>0</v>
      </c>
      <c r="Q91" s="267"/>
      <c r="R91" s="268">
        <f>SUM(R92:R96)</f>
        <v>0</v>
      </c>
      <c r="S91" s="267"/>
      <c r="T91" s="269">
        <f>SUM(T92:T96)</f>
        <v>0</v>
      </c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R91" s="270" t="s">
        <v>83</v>
      </c>
      <c r="AT91" s="271" t="s">
        <v>75</v>
      </c>
      <c r="AU91" s="271" t="s">
        <v>83</v>
      </c>
      <c r="AY91" s="270" t="s">
        <v>206</v>
      </c>
      <c r="BK91" s="272">
        <f>SUM(BK92:BK96)</f>
        <v>0</v>
      </c>
    </row>
    <row r="92" s="2" customFormat="1" ht="16.5" customHeight="1">
      <c r="A92" s="39"/>
      <c r="B92" s="40"/>
      <c r="C92" s="216" t="s">
        <v>83</v>
      </c>
      <c r="D92" s="216" t="s">
        <v>627</v>
      </c>
      <c r="E92" s="217" t="s">
        <v>2984</v>
      </c>
      <c r="F92" s="218" t="s">
        <v>2985</v>
      </c>
      <c r="G92" s="219" t="s">
        <v>1092</v>
      </c>
      <c r="H92" s="220">
        <v>5</v>
      </c>
      <c r="I92" s="221"/>
      <c r="J92" s="222">
        <f>ROUND(I92*H92,2)</f>
        <v>0</v>
      </c>
      <c r="K92" s="218" t="s">
        <v>1060</v>
      </c>
      <c r="L92" s="45"/>
      <c r="M92" s="223" t="s">
        <v>32</v>
      </c>
      <c r="N92" s="224" t="s">
        <v>47</v>
      </c>
      <c r="O92" s="85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0" t="s">
        <v>220</v>
      </c>
      <c r="AT92" s="210" t="s">
        <v>627</v>
      </c>
      <c r="AU92" s="210" t="s">
        <v>85</v>
      </c>
      <c r="AY92" s="17" t="s">
        <v>206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7" t="s">
        <v>83</v>
      </c>
      <c r="BK92" s="211">
        <f>ROUND(I92*H92,2)</f>
        <v>0</v>
      </c>
      <c r="BL92" s="17" t="s">
        <v>220</v>
      </c>
      <c r="BM92" s="210" t="s">
        <v>2986</v>
      </c>
    </row>
    <row r="93" s="2" customFormat="1">
      <c r="A93" s="39"/>
      <c r="B93" s="40"/>
      <c r="C93" s="41"/>
      <c r="D93" s="212" t="s">
        <v>931</v>
      </c>
      <c r="E93" s="41"/>
      <c r="F93" s="213" t="s">
        <v>2987</v>
      </c>
      <c r="G93" s="41"/>
      <c r="H93" s="41"/>
      <c r="I93" s="147"/>
      <c r="J93" s="41"/>
      <c r="K93" s="41"/>
      <c r="L93" s="45"/>
      <c r="M93" s="214"/>
      <c r="N93" s="215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7" t="s">
        <v>931</v>
      </c>
      <c r="AU93" s="17" t="s">
        <v>85</v>
      </c>
    </row>
    <row r="94" s="2" customFormat="1">
      <c r="A94" s="39"/>
      <c r="B94" s="40"/>
      <c r="C94" s="41"/>
      <c r="D94" s="212" t="s">
        <v>208</v>
      </c>
      <c r="E94" s="41"/>
      <c r="F94" s="213" t="s">
        <v>2988</v>
      </c>
      <c r="G94" s="41"/>
      <c r="H94" s="41"/>
      <c r="I94" s="147"/>
      <c r="J94" s="41"/>
      <c r="K94" s="41"/>
      <c r="L94" s="45"/>
      <c r="M94" s="214"/>
      <c r="N94" s="215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7" t="s">
        <v>208</v>
      </c>
      <c r="AU94" s="17" t="s">
        <v>85</v>
      </c>
    </row>
    <row r="95" s="11" customFormat="1">
      <c r="A95" s="11"/>
      <c r="B95" s="237"/>
      <c r="C95" s="238"/>
      <c r="D95" s="212" t="s">
        <v>1102</v>
      </c>
      <c r="E95" s="239" t="s">
        <v>32</v>
      </c>
      <c r="F95" s="240" t="s">
        <v>2989</v>
      </c>
      <c r="G95" s="238"/>
      <c r="H95" s="241">
        <v>5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T95" s="247" t="s">
        <v>1102</v>
      </c>
      <c r="AU95" s="247" t="s">
        <v>85</v>
      </c>
      <c r="AV95" s="11" t="s">
        <v>85</v>
      </c>
      <c r="AW95" s="11" t="s">
        <v>38</v>
      </c>
      <c r="AX95" s="11" t="s">
        <v>76</v>
      </c>
      <c r="AY95" s="247" t="s">
        <v>206</v>
      </c>
    </row>
    <row r="96" s="12" customFormat="1">
      <c r="A96" s="12"/>
      <c r="B96" s="248"/>
      <c r="C96" s="249"/>
      <c r="D96" s="212" t="s">
        <v>1102</v>
      </c>
      <c r="E96" s="250" t="s">
        <v>32</v>
      </c>
      <c r="F96" s="251" t="s">
        <v>1105</v>
      </c>
      <c r="G96" s="249"/>
      <c r="H96" s="252">
        <v>5</v>
      </c>
      <c r="I96" s="253"/>
      <c r="J96" s="249"/>
      <c r="K96" s="249"/>
      <c r="L96" s="254"/>
      <c r="M96" s="255"/>
      <c r="N96" s="256"/>
      <c r="O96" s="256"/>
      <c r="P96" s="256"/>
      <c r="Q96" s="256"/>
      <c r="R96" s="256"/>
      <c r="S96" s="256"/>
      <c r="T96" s="257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T96" s="258" t="s">
        <v>1102</v>
      </c>
      <c r="AU96" s="258" t="s">
        <v>85</v>
      </c>
      <c r="AV96" s="12" t="s">
        <v>220</v>
      </c>
      <c r="AW96" s="12" t="s">
        <v>38</v>
      </c>
      <c r="AX96" s="12" t="s">
        <v>83</v>
      </c>
      <c r="AY96" s="258" t="s">
        <v>206</v>
      </c>
    </row>
    <row r="97" s="13" customFormat="1" ht="22.8" customHeight="1">
      <c r="A97" s="13"/>
      <c r="B97" s="259"/>
      <c r="C97" s="260"/>
      <c r="D97" s="261" t="s">
        <v>75</v>
      </c>
      <c r="E97" s="282" t="s">
        <v>85</v>
      </c>
      <c r="F97" s="282" t="s">
        <v>2990</v>
      </c>
      <c r="G97" s="260"/>
      <c r="H97" s="260"/>
      <c r="I97" s="263"/>
      <c r="J97" s="283">
        <f>BK97</f>
        <v>0</v>
      </c>
      <c r="K97" s="260"/>
      <c r="L97" s="265"/>
      <c r="M97" s="266"/>
      <c r="N97" s="267"/>
      <c r="O97" s="267"/>
      <c r="P97" s="268">
        <f>SUM(P98:P102)</f>
        <v>0</v>
      </c>
      <c r="Q97" s="267"/>
      <c r="R97" s="268">
        <f>SUM(R98:R102)</f>
        <v>34.6681648056</v>
      </c>
      <c r="S97" s="267"/>
      <c r="T97" s="269">
        <f>SUM(T98:T102)</f>
        <v>0</v>
      </c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R97" s="270" t="s">
        <v>83</v>
      </c>
      <c r="AT97" s="271" t="s">
        <v>75</v>
      </c>
      <c r="AU97" s="271" t="s">
        <v>83</v>
      </c>
      <c r="AY97" s="270" t="s">
        <v>206</v>
      </c>
      <c r="BK97" s="272">
        <f>SUM(BK98:BK102)</f>
        <v>0</v>
      </c>
    </row>
    <row r="98" s="2" customFormat="1" ht="16.5" customHeight="1">
      <c r="A98" s="39"/>
      <c r="B98" s="40"/>
      <c r="C98" s="216" t="s">
        <v>85</v>
      </c>
      <c r="D98" s="216" t="s">
        <v>627</v>
      </c>
      <c r="E98" s="217" t="s">
        <v>2991</v>
      </c>
      <c r="F98" s="218" t="s">
        <v>2992</v>
      </c>
      <c r="G98" s="219" t="s">
        <v>1092</v>
      </c>
      <c r="H98" s="220">
        <v>9.5999999999999996</v>
      </c>
      <c r="I98" s="221"/>
      <c r="J98" s="222">
        <f>ROUND(I98*H98,2)</f>
        <v>0</v>
      </c>
      <c r="K98" s="218" t="s">
        <v>1060</v>
      </c>
      <c r="L98" s="45"/>
      <c r="M98" s="223" t="s">
        <v>32</v>
      </c>
      <c r="N98" s="224" t="s">
        <v>47</v>
      </c>
      <c r="O98" s="85"/>
      <c r="P98" s="208">
        <f>O98*H98</f>
        <v>0</v>
      </c>
      <c r="Q98" s="208">
        <v>2.2563422040000001</v>
      </c>
      <c r="R98" s="208">
        <f>Q98*H98</f>
        <v>21.660885158399999</v>
      </c>
      <c r="S98" s="208">
        <v>0</v>
      </c>
      <c r="T98" s="209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0" t="s">
        <v>220</v>
      </c>
      <c r="AT98" s="210" t="s">
        <v>627</v>
      </c>
      <c r="AU98" s="210" t="s">
        <v>85</v>
      </c>
      <c r="AY98" s="17" t="s">
        <v>206</v>
      </c>
      <c r="BE98" s="211">
        <f>IF(N98="základní",J98,0)</f>
        <v>0</v>
      </c>
      <c r="BF98" s="211">
        <f>IF(N98="snížená",J98,0)</f>
        <v>0</v>
      </c>
      <c r="BG98" s="211">
        <f>IF(N98="zákl. přenesená",J98,0)</f>
        <v>0</v>
      </c>
      <c r="BH98" s="211">
        <f>IF(N98="sníž. přenesená",J98,0)</f>
        <v>0</v>
      </c>
      <c r="BI98" s="211">
        <f>IF(N98="nulová",J98,0)</f>
        <v>0</v>
      </c>
      <c r="BJ98" s="17" t="s">
        <v>83</v>
      </c>
      <c r="BK98" s="211">
        <f>ROUND(I98*H98,2)</f>
        <v>0</v>
      </c>
      <c r="BL98" s="17" t="s">
        <v>220</v>
      </c>
      <c r="BM98" s="210" t="s">
        <v>2993</v>
      </c>
    </row>
    <row r="99" s="2" customFormat="1">
      <c r="A99" s="39"/>
      <c r="B99" s="40"/>
      <c r="C99" s="41"/>
      <c r="D99" s="212" t="s">
        <v>931</v>
      </c>
      <c r="E99" s="41"/>
      <c r="F99" s="213" t="s">
        <v>2994</v>
      </c>
      <c r="G99" s="41"/>
      <c r="H99" s="41"/>
      <c r="I99" s="147"/>
      <c r="J99" s="41"/>
      <c r="K99" s="41"/>
      <c r="L99" s="45"/>
      <c r="M99" s="214"/>
      <c r="N99" s="215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7" t="s">
        <v>931</v>
      </c>
      <c r="AU99" s="17" t="s">
        <v>85</v>
      </c>
    </row>
    <row r="100" s="2" customFormat="1" ht="24" customHeight="1">
      <c r="A100" s="39"/>
      <c r="B100" s="40"/>
      <c r="C100" s="216" t="s">
        <v>216</v>
      </c>
      <c r="D100" s="216" t="s">
        <v>627</v>
      </c>
      <c r="E100" s="217" t="s">
        <v>2995</v>
      </c>
      <c r="F100" s="218" t="s">
        <v>2996</v>
      </c>
      <c r="G100" s="219" t="s">
        <v>344</v>
      </c>
      <c r="H100" s="220">
        <v>18</v>
      </c>
      <c r="I100" s="221"/>
      <c r="J100" s="222">
        <f>ROUND(I100*H100,2)</f>
        <v>0</v>
      </c>
      <c r="K100" s="218" t="s">
        <v>1060</v>
      </c>
      <c r="L100" s="45"/>
      <c r="M100" s="223" t="s">
        <v>32</v>
      </c>
      <c r="N100" s="224" t="s">
        <v>47</v>
      </c>
      <c r="O100" s="85"/>
      <c r="P100" s="208">
        <f>O100*H100</f>
        <v>0</v>
      </c>
      <c r="Q100" s="208">
        <v>0.71545773999999995</v>
      </c>
      <c r="R100" s="208">
        <f>Q100*H100</f>
        <v>12.878239319999999</v>
      </c>
      <c r="S100" s="208">
        <v>0</v>
      </c>
      <c r="T100" s="20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0" t="s">
        <v>220</v>
      </c>
      <c r="AT100" s="210" t="s">
        <v>627</v>
      </c>
      <c r="AU100" s="210" t="s">
        <v>85</v>
      </c>
      <c r="AY100" s="17" t="s">
        <v>206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17" t="s">
        <v>83</v>
      </c>
      <c r="BK100" s="211">
        <f>ROUND(I100*H100,2)</f>
        <v>0</v>
      </c>
      <c r="BL100" s="17" t="s">
        <v>220</v>
      </c>
      <c r="BM100" s="210" t="s">
        <v>2997</v>
      </c>
    </row>
    <row r="101" s="2" customFormat="1">
      <c r="A101" s="39"/>
      <c r="B101" s="40"/>
      <c r="C101" s="41"/>
      <c r="D101" s="212" t="s">
        <v>931</v>
      </c>
      <c r="E101" s="41"/>
      <c r="F101" s="213" t="s">
        <v>2998</v>
      </c>
      <c r="G101" s="41"/>
      <c r="H101" s="41"/>
      <c r="I101" s="147"/>
      <c r="J101" s="41"/>
      <c r="K101" s="41"/>
      <c r="L101" s="45"/>
      <c r="M101" s="214"/>
      <c r="N101" s="215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7" t="s">
        <v>931</v>
      </c>
      <c r="AU101" s="17" t="s">
        <v>85</v>
      </c>
    </row>
    <row r="102" s="2" customFormat="1" ht="24" customHeight="1">
      <c r="A102" s="39"/>
      <c r="B102" s="40"/>
      <c r="C102" s="216" t="s">
        <v>220</v>
      </c>
      <c r="D102" s="216" t="s">
        <v>627</v>
      </c>
      <c r="E102" s="217" t="s">
        <v>2999</v>
      </c>
      <c r="F102" s="218" t="s">
        <v>3000</v>
      </c>
      <c r="G102" s="219" t="s">
        <v>331</v>
      </c>
      <c r="H102" s="220">
        <v>0.122</v>
      </c>
      <c r="I102" s="221"/>
      <c r="J102" s="222">
        <f>ROUND(I102*H102,2)</f>
        <v>0</v>
      </c>
      <c r="K102" s="218" t="s">
        <v>1060</v>
      </c>
      <c r="L102" s="45"/>
      <c r="M102" s="223" t="s">
        <v>32</v>
      </c>
      <c r="N102" s="224" t="s">
        <v>47</v>
      </c>
      <c r="O102" s="85"/>
      <c r="P102" s="208">
        <f>O102*H102</f>
        <v>0</v>
      </c>
      <c r="Q102" s="208">
        <v>1.0577076000000001</v>
      </c>
      <c r="R102" s="208">
        <f>Q102*H102</f>
        <v>0.1290403272</v>
      </c>
      <c r="S102" s="208">
        <v>0</v>
      </c>
      <c r="T102" s="20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0" t="s">
        <v>220</v>
      </c>
      <c r="AT102" s="210" t="s">
        <v>627</v>
      </c>
      <c r="AU102" s="210" t="s">
        <v>85</v>
      </c>
      <c r="AY102" s="17" t="s">
        <v>206</v>
      </c>
      <c r="BE102" s="211">
        <f>IF(N102="základní",J102,0)</f>
        <v>0</v>
      </c>
      <c r="BF102" s="211">
        <f>IF(N102="snížená",J102,0)</f>
        <v>0</v>
      </c>
      <c r="BG102" s="211">
        <f>IF(N102="zákl. přenesená",J102,0)</f>
        <v>0</v>
      </c>
      <c r="BH102" s="211">
        <f>IF(N102="sníž. přenesená",J102,0)</f>
        <v>0</v>
      </c>
      <c r="BI102" s="211">
        <f>IF(N102="nulová",J102,0)</f>
        <v>0</v>
      </c>
      <c r="BJ102" s="17" t="s">
        <v>83</v>
      </c>
      <c r="BK102" s="211">
        <f>ROUND(I102*H102,2)</f>
        <v>0</v>
      </c>
      <c r="BL102" s="17" t="s">
        <v>220</v>
      </c>
      <c r="BM102" s="210" t="s">
        <v>3001</v>
      </c>
    </row>
    <row r="103" s="13" customFormat="1" ht="22.8" customHeight="1">
      <c r="A103" s="13"/>
      <c r="B103" s="259"/>
      <c r="C103" s="260"/>
      <c r="D103" s="261" t="s">
        <v>75</v>
      </c>
      <c r="E103" s="282" t="s">
        <v>220</v>
      </c>
      <c r="F103" s="282" t="s">
        <v>3002</v>
      </c>
      <c r="G103" s="260"/>
      <c r="H103" s="260"/>
      <c r="I103" s="263"/>
      <c r="J103" s="283">
        <f>BK103</f>
        <v>0</v>
      </c>
      <c r="K103" s="260"/>
      <c r="L103" s="265"/>
      <c r="M103" s="266"/>
      <c r="N103" s="267"/>
      <c r="O103" s="267"/>
      <c r="P103" s="268">
        <f>SUM(P104:P109)</f>
        <v>0</v>
      </c>
      <c r="Q103" s="267"/>
      <c r="R103" s="268">
        <f>SUM(R104:R109)</f>
        <v>8.29068</v>
      </c>
      <c r="S103" s="267"/>
      <c r="T103" s="269">
        <f>SUM(T104:T109)</f>
        <v>0</v>
      </c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R103" s="270" t="s">
        <v>83</v>
      </c>
      <c r="AT103" s="271" t="s">
        <v>75</v>
      </c>
      <c r="AU103" s="271" t="s">
        <v>83</v>
      </c>
      <c r="AY103" s="270" t="s">
        <v>206</v>
      </c>
      <c r="BK103" s="272">
        <f>SUM(BK104:BK109)</f>
        <v>0</v>
      </c>
    </row>
    <row r="104" s="2" customFormat="1" ht="24" customHeight="1">
      <c r="A104" s="39"/>
      <c r="B104" s="40"/>
      <c r="C104" s="216" t="s">
        <v>224</v>
      </c>
      <c r="D104" s="216" t="s">
        <v>627</v>
      </c>
      <c r="E104" s="217" t="s">
        <v>3003</v>
      </c>
      <c r="F104" s="218" t="s">
        <v>3004</v>
      </c>
      <c r="G104" s="219" t="s">
        <v>344</v>
      </c>
      <c r="H104" s="220">
        <v>44</v>
      </c>
      <c r="I104" s="221"/>
      <c r="J104" s="222">
        <f>ROUND(I104*H104,2)</f>
        <v>0</v>
      </c>
      <c r="K104" s="218" t="s">
        <v>1060</v>
      </c>
      <c r="L104" s="45"/>
      <c r="M104" s="223" t="s">
        <v>32</v>
      </c>
      <c r="N104" s="224" t="s">
        <v>47</v>
      </c>
      <c r="O104" s="85"/>
      <c r="P104" s="208">
        <f>O104*H104</f>
        <v>0</v>
      </c>
      <c r="Q104" s="208">
        <v>0.16192000000000001</v>
      </c>
      <c r="R104" s="208">
        <f>Q104*H104</f>
        <v>7.1244800000000001</v>
      </c>
      <c r="S104" s="208">
        <v>0</v>
      </c>
      <c r="T104" s="20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0" t="s">
        <v>220</v>
      </c>
      <c r="AT104" s="210" t="s">
        <v>627</v>
      </c>
      <c r="AU104" s="210" t="s">
        <v>85</v>
      </c>
      <c r="AY104" s="17" t="s">
        <v>206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17" t="s">
        <v>83</v>
      </c>
      <c r="BK104" s="211">
        <f>ROUND(I104*H104,2)</f>
        <v>0</v>
      </c>
      <c r="BL104" s="17" t="s">
        <v>220</v>
      </c>
      <c r="BM104" s="210" t="s">
        <v>3005</v>
      </c>
    </row>
    <row r="105" s="2" customFormat="1">
      <c r="A105" s="39"/>
      <c r="B105" s="40"/>
      <c r="C105" s="41"/>
      <c r="D105" s="212" t="s">
        <v>931</v>
      </c>
      <c r="E105" s="41"/>
      <c r="F105" s="213" t="s">
        <v>3006</v>
      </c>
      <c r="G105" s="41"/>
      <c r="H105" s="41"/>
      <c r="I105" s="147"/>
      <c r="J105" s="41"/>
      <c r="K105" s="41"/>
      <c r="L105" s="45"/>
      <c r="M105" s="214"/>
      <c r="N105" s="215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7" t="s">
        <v>931</v>
      </c>
      <c r="AU105" s="17" t="s">
        <v>85</v>
      </c>
    </row>
    <row r="106" s="2" customFormat="1" ht="24" customHeight="1">
      <c r="A106" s="39"/>
      <c r="B106" s="40"/>
      <c r="C106" s="216" t="s">
        <v>228</v>
      </c>
      <c r="D106" s="216" t="s">
        <v>627</v>
      </c>
      <c r="E106" s="217" t="s">
        <v>3007</v>
      </c>
      <c r="F106" s="218" t="s">
        <v>3008</v>
      </c>
      <c r="G106" s="219" t="s">
        <v>344</v>
      </c>
      <c r="H106" s="220">
        <v>44</v>
      </c>
      <c r="I106" s="221"/>
      <c r="J106" s="222">
        <f>ROUND(I106*H106,2)</f>
        <v>0</v>
      </c>
      <c r="K106" s="218" t="s">
        <v>1060</v>
      </c>
      <c r="L106" s="45"/>
      <c r="M106" s="223" t="s">
        <v>32</v>
      </c>
      <c r="N106" s="224" t="s">
        <v>47</v>
      </c>
      <c r="O106" s="85"/>
      <c r="P106" s="208">
        <f>O106*H106</f>
        <v>0</v>
      </c>
      <c r="Q106" s="208">
        <v>0.024049999999999998</v>
      </c>
      <c r="R106" s="208">
        <f>Q106*H106</f>
        <v>1.0582</v>
      </c>
      <c r="S106" s="208">
        <v>0</v>
      </c>
      <c r="T106" s="209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0" t="s">
        <v>220</v>
      </c>
      <c r="AT106" s="210" t="s">
        <v>627</v>
      </c>
      <c r="AU106" s="210" t="s">
        <v>85</v>
      </c>
      <c r="AY106" s="17" t="s">
        <v>206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17" t="s">
        <v>83</v>
      </c>
      <c r="BK106" s="211">
        <f>ROUND(I106*H106,2)</f>
        <v>0</v>
      </c>
      <c r="BL106" s="17" t="s">
        <v>220</v>
      </c>
      <c r="BM106" s="210" t="s">
        <v>3009</v>
      </c>
    </row>
    <row r="107" s="2" customFormat="1">
      <c r="A107" s="39"/>
      <c r="B107" s="40"/>
      <c r="C107" s="41"/>
      <c r="D107" s="212" t="s">
        <v>931</v>
      </c>
      <c r="E107" s="41"/>
      <c r="F107" s="213" t="s">
        <v>3010</v>
      </c>
      <c r="G107" s="41"/>
      <c r="H107" s="41"/>
      <c r="I107" s="147"/>
      <c r="J107" s="41"/>
      <c r="K107" s="41"/>
      <c r="L107" s="45"/>
      <c r="M107" s="214"/>
      <c r="N107" s="215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7" t="s">
        <v>931</v>
      </c>
      <c r="AU107" s="17" t="s">
        <v>85</v>
      </c>
    </row>
    <row r="108" s="2" customFormat="1" ht="16.5" customHeight="1">
      <c r="A108" s="39"/>
      <c r="B108" s="40"/>
      <c r="C108" s="198" t="s">
        <v>232</v>
      </c>
      <c r="D108" s="198" t="s">
        <v>201</v>
      </c>
      <c r="E108" s="199" t="s">
        <v>3011</v>
      </c>
      <c r="F108" s="200" t="s">
        <v>3012</v>
      </c>
      <c r="G108" s="201" t="s">
        <v>204</v>
      </c>
      <c r="H108" s="202">
        <v>83</v>
      </c>
      <c r="I108" s="203"/>
      <c r="J108" s="204">
        <f>ROUND(I108*H108,2)</f>
        <v>0</v>
      </c>
      <c r="K108" s="200" t="s">
        <v>32</v>
      </c>
      <c r="L108" s="205"/>
      <c r="M108" s="206" t="s">
        <v>32</v>
      </c>
      <c r="N108" s="207" t="s">
        <v>47</v>
      </c>
      <c r="O108" s="85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0" t="s">
        <v>213</v>
      </c>
      <c r="AT108" s="210" t="s">
        <v>201</v>
      </c>
      <c r="AU108" s="210" t="s">
        <v>85</v>
      </c>
      <c r="AY108" s="17" t="s">
        <v>206</v>
      </c>
      <c r="BE108" s="211">
        <f>IF(N108="základní",J108,0)</f>
        <v>0</v>
      </c>
      <c r="BF108" s="211">
        <f>IF(N108="snížená",J108,0)</f>
        <v>0</v>
      </c>
      <c r="BG108" s="211">
        <f>IF(N108="zákl. přenesená",J108,0)</f>
        <v>0</v>
      </c>
      <c r="BH108" s="211">
        <f>IF(N108="sníž. přenesená",J108,0)</f>
        <v>0</v>
      </c>
      <c r="BI108" s="211">
        <f>IF(N108="nulová",J108,0)</f>
        <v>0</v>
      </c>
      <c r="BJ108" s="17" t="s">
        <v>83</v>
      </c>
      <c r="BK108" s="211">
        <f>ROUND(I108*H108,2)</f>
        <v>0</v>
      </c>
      <c r="BL108" s="17" t="s">
        <v>214</v>
      </c>
      <c r="BM108" s="210" t="s">
        <v>3013</v>
      </c>
    </row>
    <row r="109" s="2" customFormat="1" ht="16.5" customHeight="1">
      <c r="A109" s="39"/>
      <c r="B109" s="40"/>
      <c r="C109" s="198" t="s">
        <v>236</v>
      </c>
      <c r="D109" s="198" t="s">
        <v>201</v>
      </c>
      <c r="E109" s="199" t="s">
        <v>3014</v>
      </c>
      <c r="F109" s="200" t="s">
        <v>3015</v>
      </c>
      <c r="G109" s="201" t="s">
        <v>344</v>
      </c>
      <c r="H109" s="202">
        <v>1</v>
      </c>
      <c r="I109" s="203"/>
      <c r="J109" s="204">
        <f>ROUND(I109*H109,2)</f>
        <v>0</v>
      </c>
      <c r="K109" s="200" t="s">
        <v>1060</v>
      </c>
      <c r="L109" s="205"/>
      <c r="M109" s="284" t="s">
        <v>32</v>
      </c>
      <c r="N109" s="285" t="s">
        <v>47</v>
      </c>
      <c r="O109" s="227"/>
      <c r="P109" s="228">
        <f>O109*H109</f>
        <v>0</v>
      </c>
      <c r="Q109" s="228">
        <v>0.108</v>
      </c>
      <c r="R109" s="228">
        <f>Q109*H109</f>
        <v>0.108</v>
      </c>
      <c r="S109" s="228">
        <v>0</v>
      </c>
      <c r="T109" s="229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0" t="s">
        <v>213</v>
      </c>
      <c r="AT109" s="210" t="s">
        <v>201</v>
      </c>
      <c r="AU109" s="210" t="s">
        <v>85</v>
      </c>
      <c r="AY109" s="17" t="s">
        <v>206</v>
      </c>
      <c r="BE109" s="211">
        <f>IF(N109="základní",J109,0)</f>
        <v>0</v>
      </c>
      <c r="BF109" s="211">
        <f>IF(N109="snížená",J109,0)</f>
        <v>0</v>
      </c>
      <c r="BG109" s="211">
        <f>IF(N109="zákl. přenesená",J109,0)</f>
        <v>0</v>
      </c>
      <c r="BH109" s="211">
        <f>IF(N109="sníž. přenesená",J109,0)</f>
        <v>0</v>
      </c>
      <c r="BI109" s="211">
        <f>IF(N109="nulová",J109,0)</f>
        <v>0</v>
      </c>
      <c r="BJ109" s="17" t="s">
        <v>83</v>
      </c>
      <c r="BK109" s="211">
        <f>ROUND(I109*H109,2)</f>
        <v>0</v>
      </c>
      <c r="BL109" s="17" t="s">
        <v>214</v>
      </c>
      <c r="BM109" s="210" t="s">
        <v>3016</v>
      </c>
    </row>
    <row r="110" s="2" customFormat="1" ht="6.96" customHeight="1">
      <c r="A110" s="39"/>
      <c r="B110" s="60"/>
      <c r="C110" s="61"/>
      <c r="D110" s="61"/>
      <c r="E110" s="61"/>
      <c r="F110" s="61"/>
      <c r="G110" s="61"/>
      <c r="H110" s="61"/>
      <c r="I110" s="176"/>
      <c r="J110" s="61"/>
      <c r="K110" s="61"/>
      <c r="L110" s="45"/>
      <c r="M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</sheetData>
  <sheetProtection sheet="1" autoFilter="0" formatColumns="0" formatRows="0" objects="1" scenarios="1" spinCount="100000" saltValue="05TssodQc+4xaEr4cY6tDoU/W5JwKD1+rMOUiWTlRdjAZP2fripBBBh0jGRkVKxHjtTQhSEWHpkcAR5fUglV5g==" hashValue="GAgpLcstBUo8zDJey4EqsgaGj6eFmipnhL/kJLX2AoPRvdWEb4LXnI9X44R+ohHkC+1o5Q9zrWRg0my0lTSHmA==" algorithmName="SHA-512" password="CC35"/>
  <autoFilter ref="C88:K10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7:H77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85</v>
      </c>
    </row>
    <row r="4" s="1" customFormat="1" ht="24.96" customHeight="1">
      <c r="B4" s="20"/>
      <c r="D4" s="143" t="s">
        <v>179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Oprava PZS v úseku Hněvčeves – Butoves</v>
      </c>
      <c r="F7" s="145"/>
      <c r="G7" s="145"/>
      <c r="H7" s="145"/>
      <c r="I7" s="139"/>
      <c r="L7" s="20"/>
    </row>
    <row r="8" s="2" customFormat="1" ht="12" customHeight="1">
      <c r="A8" s="39"/>
      <c r="B8" s="45"/>
      <c r="C8" s="39"/>
      <c r="D8" s="145" t="s">
        <v>180</v>
      </c>
      <c r="E8" s="39"/>
      <c r="F8" s="39"/>
      <c r="G8" s="39"/>
      <c r="H8" s="39"/>
      <c r="I8" s="147"/>
      <c r="J8" s="39"/>
      <c r="K8" s="39"/>
      <c r="L8" s="14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9" t="s">
        <v>3017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5" t="s">
        <v>18</v>
      </c>
      <c r="E11" s="39"/>
      <c r="F11" s="134" t="s">
        <v>32</v>
      </c>
      <c r="G11" s="39"/>
      <c r="H11" s="39"/>
      <c r="I11" s="150" t="s">
        <v>20</v>
      </c>
      <c r="J11" s="134" t="s">
        <v>32</v>
      </c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5" t="s">
        <v>22</v>
      </c>
      <c r="E12" s="39"/>
      <c r="F12" s="134" t="s">
        <v>23</v>
      </c>
      <c r="G12" s="39"/>
      <c r="H12" s="39"/>
      <c r="I12" s="150" t="s">
        <v>24</v>
      </c>
      <c r="J12" s="151" t="str">
        <f>'Rekapitulace stavby'!AN8</f>
        <v>7. 10. 2019</v>
      </c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47"/>
      <c r="J13" s="39"/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30</v>
      </c>
      <c r="E14" s="39"/>
      <c r="F14" s="39"/>
      <c r="G14" s="39"/>
      <c r="H14" s="39"/>
      <c r="I14" s="150" t="s">
        <v>31</v>
      </c>
      <c r="J14" s="134" t="str">
        <f>IF('Rekapitulace stavby'!AN10="","",'Rekapitulace stavby'!AN10)</f>
        <v/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4" t="str">
        <f>IF('Rekapitulace stavby'!E11="","",'Rekapitulace stavby'!E11)</f>
        <v xml:space="preserve"> </v>
      </c>
      <c r="F15" s="39"/>
      <c r="G15" s="39"/>
      <c r="H15" s="39"/>
      <c r="I15" s="150" t="s">
        <v>34</v>
      </c>
      <c r="J15" s="134" t="str">
        <f>IF('Rekapitulace stavby'!AN11="","",'Rekapitulace stavby'!AN11)</f>
        <v/>
      </c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47"/>
      <c r="J16" s="39"/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5" t="s">
        <v>35</v>
      </c>
      <c r="E17" s="39"/>
      <c r="F17" s="39"/>
      <c r="G17" s="39"/>
      <c r="H17" s="39"/>
      <c r="I17" s="150" t="s">
        <v>31</v>
      </c>
      <c r="J17" s="33" t="str">
        <f>'Rekapitulace stavby'!AN13</f>
        <v>Vyplň údaj</v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4"/>
      <c r="G18" s="134"/>
      <c r="H18" s="134"/>
      <c r="I18" s="150" t="s">
        <v>34</v>
      </c>
      <c r="J18" s="33" t="str">
        <f>'Rekapitulace stavby'!AN14</f>
        <v>Vyplň údaj</v>
      </c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47"/>
      <c r="J19" s="39"/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5" t="s">
        <v>37</v>
      </c>
      <c r="E20" s="39"/>
      <c r="F20" s="39"/>
      <c r="G20" s="39"/>
      <c r="H20" s="39"/>
      <c r="I20" s="150" t="s">
        <v>31</v>
      </c>
      <c r="J20" s="134" t="str">
        <f>IF('Rekapitulace stavby'!AN16="","",'Rekapitulace stavby'!AN16)</f>
        <v/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4" t="str">
        <f>IF('Rekapitulace stavby'!E17="","",'Rekapitulace stavby'!E17)</f>
        <v xml:space="preserve"> </v>
      </c>
      <c r="F21" s="39"/>
      <c r="G21" s="39"/>
      <c r="H21" s="39"/>
      <c r="I21" s="150" t="s">
        <v>34</v>
      </c>
      <c r="J21" s="134" t="str">
        <f>IF('Rekapitulace stavby'!AN17="","",'Rekapitulace stavby'!AN17)</f>
        <v/>
      </c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47"/>
      <c r="J22" s="39"/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5" t="s">
        <v>39</v>
      </c>
      <c r="E23" s="39"/>
      <c r="F23" s="39"/>
      <c r="G23" s="39"/>
      <c r="H23" s="39"/>
      <c r="I23" s="150" t="s">
        <v>31</v>
      </c>
      <c r="J23" s="134" t="str">
        <f>IF('Rekapitulace stavby'!AN19="","",'Rekapitulace stavby'!AN19)</f>
        <v/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4" t="str">
        <f>IF('Rekapitulace stavby'!E20="","",'Rekapitulace stavby'!E20)</f>
        <v xml:space="preserve"> </v>
      </c>
      <c r="F24" s="39"/>
      <c r="G24" s="39"/>
      <c r="H24" s="39"/>
      <c r="I24" s="150" t="s">
        <v>34</v>
      </c>
      <c r="J24" s="134" t="str">
        <f>IF('Rekapitulace stavby'!AN20="","",'Rekapitulace stavby'!AN20)</f>
        <v/>
      </c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47"/>
      <c r="J25" s="39"/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5" t="s">
        <v>40</v>
      </c>
      <c r="E26" s="39"/>
      <c r="F26" s="39"/>
      <c r="G26" s="39"/>
      <c r="H26" s="39"/>
      <c r="I26" s="147"/>
      <c r="J26" s="39"/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6.5" customHeight="1">
      <c r="A27" s="152"/>
      <c r="B27" s="153"/>
      <c r="C27" s="152"/>
      <c r="D27" s="152"/>
      <c r="E27" s="154" t="s">
        <v>41</v>
      </c>
      <c r="F27" s="154"/>
      <c r="G27" s="154"/>
      <c r="H27" s="154"/>
      <c r="I27" s="155"/>
      <c r="J27" s="152"/>
      <c r="K27" s="152"/>
      <c r="L27" s="156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7"/>
      <c r="E29" s="157"/>
      <c r="F29" s="157"/>
      <c r="G29" s="157"/>
      <c r="H29" s="157"/>
      <c r="I29" s="158"/>
      <c r="J29" s="157"/>
      <c r="K29" s="157"/>
      <c r="L29" s="14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9" t="s">
        <v>42</v>
      </c>
      <c r="E30" s="39"/>
      <c r="F30" s="39"/>
      <c r="G30" s="39"/>
      <c r="H30" s="39"/>
      <c r="I30" s="147"/>
      <c r="J30" s="160">
        <f>ROUND(J81, 2)</f>
        <v>0</v>
      </c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1" t="s">
        <v>44</v>
      </c>
      <c r="G32" s="39"/>
      <c r="H32" s="39"/>
      <c r="I32" s="162" t="s">
        <v>43</v>
      </c>
      <c r="J32" s="161" t="s">
        <v>45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3" t="s">
        <v>46</v>
      </c>
      <c r="E33" s="145" t="s">
        <v>47</v>
      </c>
      <c r="F33" s="164">
        <f>ROUND((SUM(BE81:BE92)),  2)</f>
        <v>0</v>
      </c>
      <c r="G33" s="39"/>
      <c r="H33" s="39"/>
      <c r="I33" s="165">
        <v>0.20999999999999999</v>
      </c>
      <c r="J33" s="164">
        <f>ROUND(((SUM(BE81:BE92))*I33),  2)</f>
        <v>0</v>
      </c>
      <c r="K33" s="39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5" t="s">
        <v>48</v>
      </c>
      <c r="F34" s="164">
        <f>ROUND((SUM(BF81:BF92)),  2)</f>
        <v>0</v>
      </c>
      <c r="G34" s="39"/>
      <c r="H34" s="39"/>
      <c r="I34" s="165">
        <v>0.14999999999999999</v>
      </c>
      <c r="J34" s="164">
        <f>ROUND(((SUM(BF81:BF92))*I34),  2)</f>
        <v>0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5" t="s">
        <v>49</v>
      </c>
      <c r="F35" s="164">
        <f>ROUND((SUM(BG81:BG92)),  2)</f>
        <v>0</v>
      </c>
      <c r="G35" s="39"/>
      <c r="H35" s="39"/>
      <c r="I35" s="165">
        <v>0.20999999999999999</v>
      </c>
      <c r="J35" s="164">
        <f>0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5" t="s">
        <v>50</v>
      </c>
      <c r="F36" s="164">
        <f>ROUND((SUM(BH81:BH92)),  2)</f>
        <v>0</v>
      </c>
      <c r="G36" s="39"/>
      <c r="H36" s="39"/>
      <c r="I36" s="165">
        <v>0.14999999999999999</v>
      </c>
      <c r="J36" s="164">
        <f>0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51</v>
      </c>
      <c r="F37" s="164">
        <f>ROUND((SUM(BI81:BI92)),  2)</f>
        <v>0</v>
      </c>
      <c r="G37" s="39"/>
      <c r="H37" s="39"/>
      <c r="I37" s="165">
        <v>0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47"/>
      <c r="J38" s="39"/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6"/>
      <c r="D39" s="167" t="s">
        <v>52</v>
      </c>
      <c r="E39" s="168"/>
      <c r="F39" s="168"/>
      <c r="G39" s="169" t="s">
        <v>53</v>
      </c>
      <c r="H39" s="170" t="s">
        <v>54</v>
      </c>
      <c r="I39" s="171"/>
      <c r="J39" s="172">
        <f>SUM(J30:J37)</f>
        <v>0</v>
      </c>
      <c r="K39" s="173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74"/>
      <c r="C40" s="175"/>
      <c r="D40" s="175"/>
      <c r="E40" s="175"/>
      <c r="F40" s="175"/>
      <c r="G40" s="175"/>
      <c r="H40" s="175"/>
      <c r="I40" s="176"/>
      <c r="J40" s="175"/>
      <c r="K40" s="175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hidden="1" s="2" customFormat="1" ht="6.96" customHeight="1">
      <c r="A44" s="39"/>
      <c r="B44" s="177"/>
      <c r="C44" s="178"/>
      <c r="D44" s="178"/>
      <c r="E44" s="178"/>
      <c r="F44" s="178"/>
      <c r="G44" s="178"/>
      <c r="H44" s="178"/>
      <c r="I44" s="179"/>
      <c r="J44" s="178"/>
      <c r="K44" s="178"/>
      <c r="L44" s="14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hidden="1" s="2" customFormat="1" ht="24.96" customHeight="1">
      <c r="A45" s="39"/>
      <c r="B45" s="40"/>
      <c r="C45" s="23" t="s">
        <v>184</v>
      </c>
      <c r="D45" s="41"/>
      <c r="E45" s="41"/>
      <c r="F45" s="41"/>
      <c r="G45" s="41"/>
      <c r="H45" s="41"/>
      <c r="I45" s="147"/>
      <c r="J45" s="41"/>
      <c r="K45" s="41"/>
      <c r="L45" s="14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hidden="1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47"/>
      <c r="J46" s="41"/>
      <c r="K46" s="41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16.5" customHeight="1">
      <c r="A48" s="39"/>
      <c r="B48" s="40"/>
      <c r="C48" s="41"/>
      <c r="D48" s="41"/>
      <c r="E48" s="180" t="str">
        <f>E7</f>
        <v>Oprava PZS v úseku Hněvčeves – Butoves</v>
      </c>
      <c r="F48" s="32"/>
      <c r="G48" s="32"/>
      <c r="H48" s="32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180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70" t="str">
        <f>E9</f>
        <v>VON - PZS Hradec - Turnov</v>
      </c>
      <c r="F50" s="41"/>
      <c r="G50" s="41"/>
      <c r="H50" s="41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47"/>
      <c r="J51" s="41"/>
      <c r="K51" s="41"/>
      <c r="L51" s="14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hidden="1" s="2" customFormat="1" ht="12" customHeight="1">
      <c r="A52" s="39"/>
      <c r="B52" s="40"/>
      <c r="C52" s="32" t="s">
        <v>22</v>
      </c>
      <c r="D52" s="41"/>
      <c r="E52" s="41"/>
      <c r="F52" s="27" t="str">
        <f>F12</f>
        <v>PZS 18,810; 20,026; 0,741; 2,226; 4,018 a 7,814</v>
      </c>
      <c r="G52" s="41"/>
      <c r="H52" s="41"/>
      <c r="I52" s="150" t="s">
        <v>24</v>
      </c>
      <c r="J52" s="73" t="str">
        <f>IF(J12="","",J12)</f>
        <v>7. 10. 2019</v>
      </c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 xml:space="preserve"> </v>
      </c>
      <c r="G54" s="41"/>
      <c r="H54" s="41"/>
      <c r="I54" s="150" t="s">
        <v>37</v>
      </c>
      <c r="J54" s="37" t="str">
        <f>E21</f>
        <v xml:space="preserve"> </v>
      </c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15.15" customHeight="1">
      <c r="A55" s="39"/>
      <c r="B55" s="40"/>
      <c r="C55" s="32" t="s">
        <v>35</v>
      </c>
      <c r="D55" s="41"/>
      <c r="E55" s="41"/>
      <c r="F55" s="27" t="str">
        <f>IF(E18="","",E18)</f>
        <v>Vyplň údaj</v>
      </c>
      <c r="G55" s="41"/>
      <c r="H55" s="41"/>
      <c r="I55" s="150" t="s">
        <v>39</v>
      </c>
      <c r="J55" s="37" t="str">
        <f>E24</f>
        <v xml:space="preserve"> </v>
      </c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47"/>
      <c r="J56" s="41"/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29.28" customHeight="1">
      <c r="A57" s="39"/>
      <c r="B57" s="40"/>
      <c r="C57" s="181" t="s">
        <v>185</v>
      </c>
      <c r="D57" s="182"/>
      <c r="E57" s="182"/>
      <c r="F57" s="182"/>
      <c r="G57" s="182"/>
      <c r="H57" s="182"/>
      <c r="I57" s="183"/>
      <c r="J57" s="184" t="s">
        <v>186</v>
      </c>
      <c r="K57" s="182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47"/>
      <c r="J58" s="41"/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22.8" customHeight="1">
      <c r="A59" s="39"/>
      <c r="B59" s="40"/>
      <c r="C59" s="185" t="s">
        <v>74</v>
      </c>
      <c r="D59" s="41"/>
      <c r="E59" s="41"/>
      <c r="F59" s="41"/>
      <c r="G59" s="41"/>
      <c r="H59" s="41"/>
      <c r="I59" s="147"/>
      <c r="J59" s="103">
        <f>J81</f>
        <v>0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187</v>
      </c>
    </row>
    <row r="60" hidden="1" s="10" customFormat="1" ht="24.96" customHeight="1">
      <c r="A60" s="10"/>
      <c r="B60" s="230"/>
      <c r="C60" s="231"/>
      <c r="D60" s="232" t="s">
        <v>2399</v>
      </c>
      <c r="E60" s="233"/>
      <c r="F60" s="233"/>
      <c r="G60" s="233"/>
      <c r="H60" s="233"/>
      <c r="I60" s="234"/>
      <c r="J60" s="235">
        <f>J82</f>
        <v>0</v>
      </c>
      <c r="K60" s="231"/>
      <c r="L60" s="236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hidden="1" s="10" customFormat="1" ht="24.96" customHeight="1">
      <c r="A61" s="10"/>
      <c r="B61" s="230"/>
      <c r="C61" s="231"/>
      <c r="D61" s="232" t="s">
        <v>2748</v>
      </c>
      <c r="E61" s="233"/>
      <c r="F61" s="233"/>
      <c r="G61" s="233"/>
      <c r="H61" s="233"/>
      <c r="I61" s="234"/>
      <c r="J61" s="235">
        <f>J85</f>
        <v>0</v>
      </c>
      <c r="K61" s="231"/>
      <c r="L61" s="23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hidden="1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176"/>
      <c r="J63" s="61"/>
      <c r="K63" s="6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hidden="1"/>
    <row r="65" hidden="1"/>
    <row r="66" hidden="1"/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179"/>
      <c r="J67" s="63"/>
      <c r="K67" s="63"/>
      <c r="L67" s="148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3" t="s">
        <v>188</v>
      </c>
      <c r="D68" s="41"/>
      <c r="E68" s="41"/>
      <c r="F68" s="41"/>
      <c r="G68" s="41"/>
      <c r="H68" s="41"/>
      <c r="I68" s="147"/>
      <c r="J68" s="41"/>
      <c r="K68" s="41"/>
      <c r="L68" s="148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147"/>
      <c r="J69" s="41"/>
      <c r="K69" s="41"/>
      <c r="L69" s="14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2" t="s">
        <v>16</v>
      </c>
      <c r="D70" s="41"/>
      <c r="E70" s="41"/>
      <c r="F70" s="41"/>
      <c r="G70" s="41"/>
      <c r="H70" s="41"/>
      <c r="I70" s="147"/>
      <c r="J70" s="41"/>
      <c r="K70" s="41"/>
      <c r="L70" s="14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80" t="str">
        <f>E7</f>
        <v>Oprava PZS v úseku Hněvčeves – Butoves</v>
      </c>
      <c r="F71" s="32"/>
      <c r="G71" s="32"/>
      <c r="H71" s="32"/>
      <c r="I71" s="147"/>
      <c r="J71" s="41"/>
      <c r="K71" s="41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2" t="s">
        <v>180</v>
      </c>
      <c r="D72" s="41"/>
      <c r="E72" s="41"/>
      <c r="F72" s="41"/>
      <c r="G72" s="41"/>
      <c r="H72" s="41"/>
      <c r="I72" s="147"/>
      <c r="J72" s="41"/>
      <c r="K72" s="4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VON - PZS Hradec - Turnov</v>
      </c>
      <c r="F73" s="41"/>
      <c r="G73" s="41"/>
      <c r="H73" s="41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147"/>
      <c r="J74" s="41"/>
      <c r="K74" s="41"/>
      <c r="L74" s="14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2" t="s">
        <v>22</v>
      </c>
      <c r="D75" s="41"/>
      <c r="E75" s="41"/>
      <c r="F75" s="27" t="str">
        <f>F12</f>
        <v>PZS 18,810; 20,026; 0,741; 2,226; 4,018 a 7,814</v>
      </c>
      <c r="G75" s="41"/>
      <c r="H75" s="41"/>
      <c r="I75" s="150" t="s">
        <v>24</v>
      </c>
      <c r="J75" s="73" t="str">
        <f>IF(J12="","",J12)</f>
        <v>7. 10. 2019</v>
      </c>
      <c r="K75" s="41"/>
      <c r="L75" s="14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2" t="s">
        <v>30</v>
      </c>
      <c r="D77" s="41"/>
      <c r="E77" s="41"/>
      <c r="F77" s="27" t="str">
        <f>E15</f>
        <v xml:space="preserve"> </v>
      </c>
      <c r="G77" s="41"/>
      <c r="H77" s="41"/>
      <c r="I77" s="150" t="s">
        <v>37</v>
      </c>
      <c r="J77" s="37" t="str">
        <f>E21</f>
        <v xml:space="preserve"> </v>
      </c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2" t="s">
        <v>35</v>
      </c>
      <c r="D78" s="41"/>
      <c r="E78" s="41"/>
      <c r="F78" s="27" t="str">
        <f>IF(E18="","",E18)</f>
        <v>Vyplň údaj</v>
      </c>
      <c r="G78" s="41"/>
      <c r="H78" s="41"/>
      <c r="I78" s="150" t="s">
        <v>39</v>
      </c>
      <c r="J78" s="37" t="str">
        <f>E24</f>
        <v xml:space="preserve"> </v>
      </c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147"/>
      <c r="J79" s="41"/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9" customFormat="1" ht="29.28" customHeight="1">
      <c r="A80" s="186"/>
      <c r="B80" s="187"/>
      <c r="C80" s="188" t="s">
        <v>189</v>
      </c>
      <c r="D80" s="189" t="s">
        <v>61</v>
      </c>
      <c r="E80" s="189" t="s">
        <v>57</v>
      </c>
      <c r="F80" s="189" t="s">
        <v>58</v>
      </c>
      <c r="G80" s="189" t="s">
        <v>190</v>
      </c>
      <c r="H80" s="189" t="s">
        <v>191</v>
      </c>
      <c r="I80" s="190" t="s">
        <v>192</v>
      </c>
      <c r="J80" s="189" t="s">
        <v>186</v>
      </c>
      <c r="K80" s="191" t="s">
        <v>193</v>
      </c>
      <c r="L80" s="192"/>
      <c r="M80" s="93" t="s">
        <v>32</v>
      </c>
      <c r="N80" s="94" t="s">
        <v>46</v>
      </c>
      <c r="O80" s="94" t="s">
        <v>194</v>
      </c>
      <c r="P80" s="94" t="s">
        <v>195</v>
      </c>
      <c r="Q80" s="94" t="s">
        <v>196</v>
      </c>
      <c r="R80" s="94" t="s">
        <v>197</v>
      </c>
      <c r="S80" s="94" t="s">
        <v>198</v>
      </c>
      <c r="T80" s="95" t="s">
        <v>199</v>
      </c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</row>
    <row r="81" s="2" customFormat="1" ht="22.8" customHeight="1">
      <c r="A81" s="39"/>
      <c r="B81" s="40"/>
      <c r="C81" s="100" t="s">
        <v>200</v>
      </c>
      <c r="D81" s="41"/>
      <c r="E81" s="41"/>
      <c r="F81" s="41"/>
      <c r="G81" s="41"/>
      <c r="H81" s="41"/>
      <c r="I81" s="147"/>
      <c r="J81" s="193">
        <f>BK81</f>
        <v>0</v>
      </c>
      <c r="K81" s="41"/>
      <c r="L81" s="45"/>
      <c r="M81" s="96"/>
      <c r="N81" s="194"/>
      <c r="O81" s="97"/>
      <c r="P81" s="195">
        <f>P82+P85</f>
        <v>0</v>
      </c>
      <c r="Q81" s="97"/>
      <c r="R81" s="195">
        <f>R82+R85</f>
        <v>0</v>
      </c>
      <c r="S81" s="97"/>
      <c r="T81" s="196">
        <f>T82+T85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7" t="s">
        <v>75</v>
      </c>
      <c r="AU81" s="17" t="s">
        <v>187</v>
      </c>
      <c r="BK81" s="197">
        <f>BK82+BK85</f>
        <v>0</v>
      </c>
    </row>
    <row r="82" s="13" customFormat="1" ht="25.92" customHeight="1">
      <c r="A82" s="13"/>
      <c r="B82" s="259"/>
      <c r="C82" s="260"/>
      <c r="D82" s="261" t="s">
        <v>75</v>
      </c>
      <c r="E82" s="262" t="s">
        <v>2400</v>
      </c>
      <c r="F82" s="262" t="s">
        <v>2401</v>
      </c>
      <c r="G82" s="260"/>
      <c r="H82" s="260"/>
      <c r="I82" s="263"/>
      <c r="J82" s="264">
        <f>BK82</f>
        <v>0</v>
      </c>
      <c r="K82" s="260"/>
      <c r="L82" s="265"/>
      <c r="M82" s="266"/>
      <c r="N82" s="267"/>
      <c r="O82" s="267"/>
      <c r="P82" s="268">
        <f>SUM(P83:P84)</f>
        <v>0</v>
      </c>
      <c r="Q82" s="267"/>
      <c r="R82" s="268">
        <f>SUM(R83:R84)</f>
        <v>0</v>
      </c>
      <c r="S82" s="267"/>
      <c r="T82" s="269">
        <f>SUM(T83:T84)</f>
        <v>0</v>
      </c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R82" s="270" t="s">
        <v>220</v>
      </c>
      <c r="AT82" s="271" t="s">
        <v>75</v>
      </c>
      <c r="AU82" s="271" t="s">
        <v>76</v>
      </c>
      <c r="AY82" s="270" t="s">
        <v>206</v>
      </c>
      <c r="BK82" s="272">
        <f>SUM(BK83:BK84)</f>
        <v>0</v>
      </c>
    </row>
    <row r="83" s="2" customFormat="1" ht="48" customHeight="1">
      <c r="A83" s="39"/>
      <c r="B83" s="40"/>
      <c r="C83" s="216" t="s">
        <v>83</v>
      </c>
      <c r="D83" s="216" t="s">
        <v>627</v>
      </c>
      <c r="E83" s="217" t="s">
        <v>2966</v>
      </c>
      <c r="F83" s="218" t="s">
        <v>2967</v>
      </c>
      <c r="G83" s="219" t="s">
        <v>331</v>
      </c>
      <c r="H83" s="220">
        <v>15</v>
      </c>
      <c r="I83" s="221"/>
      <c r="J83" s="222">
        <f>ROUND(I83*H83,2)</f>
        <v>0</v>
      </c>
      <c r="K83" s="218" t="s">
        <v>212</v>
      </c>
      <c r="L83" s="45"/>
      <c r="M83" s="223" t="s">
        <v>32</v>
      </c>
      <c r="N83" s="224" t="s">
        <v>47</v>
      </c>
      <c r="O83" s="85"/>
      <c r="P83" s="208">
        <f>O83*H83</f>
        <v>0</v>
      </c>
      <c r="Q83" s="208">
        <v>0</v>
      </c>
      <c r="R83" s="208">
        <f>Q83*H83</f>
        <v>0</v>
      </c>
      <c r="S83" s="208">
        <v>0</v>
      </c>
      <c r="T83" s="209">
        <f>S83*H83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R83" s="210" t="s">
        <v>682</v>
      </c>
      <c r="AT83" s="210" t="s">
        <v>627</v>
      </c>
      <c r="AU83" s="210" t="s">
        <v>83</v>
      </c>
      <c r="AY83" s="17" t="s">
        <v>206</v>
      </c>
      <c r="BE83" s="211">
        <f>IF(N83="základní",J83,0)</f>
        <v>0</v>
      </c>
      <c r="BF83" s="211">
        <f>IF(N83="snížená",J83,0)</f>
        <v>0</v>
      </c>
      <c r="BG83" s="211">
        <f>IF(N83="zákl. přenesená",J83,0)</f>
        <v>0</v>
      </c>
      <c r="BH83" s="211">
        <f>IF(N83="sníž. přenesená",J83,0)</f>
        <v>0</v>
      </c>
      <c r="BI83" s="211">
        <f>IF(N83="nulová",J83,0)</f>
        <v>0</v>
      </c>
      <c r="BJ83" s="17" t="s">
        <v>83</v>
      </c>
      <c r="BK83" s="211">
        <f>ROUND(I83*H83,2)</f>
        <v>0</v>
      </c>
      <c r="BL83" s="17" t="s">
        <v>682</v>
      </c>
      <c r="BM83" s="210" t="s">
        <v>3018</v>
      </c>
    </row>
    <row r="84" s="2" customFormat="1">
      <c r="A84" s="39"/>
      <c r="B84" s="40"/>
      <c r="C84" s="41"/>
      <c r="D84" s="212" t="s">
        <v>931</v>
      </c>
      <c r="E84" s="41"/>
      <c r="F84" s="213" t="s">
        <v>967</v>
      </c>
      <c r="G84" s="41"/>
      <c r="H84" s="41"/>
      <c r="I84" s="147"/>
      <c r="J84" s="41"/>
      <c r="K84" s="41"/>
      <c r="L84" s="45"/>
      <c r="M84" s="214"/>
      <c r="N84" s="215"/>
      <c r="O84" s="85"/>
      <c r="P84" s="85"/>
      <c r="Q84" s="85"/>
      <c r="R84" s="85"/>
      <c r="S84" s="85"/>
      <c r="T84" s="86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17" t="s">
        <v>931</v>
      </c>
      <c r="AU84" s="17" t="s">
        <v>83</v>
      </c>
    </row>
    <row r="85" s="13" customFormat="1" ht="25.92" customHeight="1">
      <c r="A85" s="13"/>
      <c r="B85" s="259"/>
      <c r="C85" s="260"/>
      <c r="D85" s="261" t="s">
        <v>75</v>
      </c>
      <c r="E85" s="262" t="s">
        <v>2905</v>
      </c>
      <c r="F85" s="262" t="s">
        <v>2906</v>
      </c>
      <c r="G85" s="260"/>
      <c r="H85" s="260"/>
      <c r="I85" s="263"/>
      <c r="J85" s="264">
        <f>BK85</f>
        <v>0</v>
      </c>
      <c r="K85" s="260"/>
      <c r="L85" s="265"/>
      <c r="M85" s="266"/>
      <c r="N85" s="267"/>
      <c r="O85" s="267"/>
      <c r="P85" s="268">
        <f>SUM(P86:P92)</f>
        <v>0</v>
      </c>
      <c r="Q85" s="267"/>
      <c r="R85" s="268">
        <f>SUM(R86:R92)</f>
        <v>0</v>
      </c>
      <c r="S85" s="267"/>
      <c r="T85" s="269">
        <f>SUM(T86:T92)</f>
        <v>0</v>
      </c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R85" s="270" t="s">
        <v>224</v>
      </c>
      <c r="AT85" s="271" t="s">
        <v>75</v>
      </c>
      <c r="AU85" s="271" t="s">
        <v>76</v>
      </c>
      <c r="AY85" s="270" t="s">
        <v>206</v>
      </c>
      <c r="BK85" s="272">
        <f>SUM(BK86:BK92)</f>
        <v>0</v>
      </c>
    </row>
    <row r="86" s="2" customFormat="1" ht="24" customHeight="1">
      <c r="A86" s="39"/>
      <c r="B86" s="40"/>
      <c r="C86" s="216" t="s">
        <v>85</v>
      </c>
      <c r="D86" s="216" t="s">
        <v>627</v>
      </c>
      <c r="E86" s="217" t="s">
        <v>2911</v>
      </c>
      <c r="F86" s="218" t="s">
        <v>2912</v>
      </c>
      <c r="G86" s="219" t="s">
        <v>2909</v>
      </c>
      <c r="H86" s="286"/>
      <c r="I86" s="221"/>
      <c r="J86" s="222">
        <f>ROUND(I86*H86,2)</f>
        <v>0</v>
      </c>
      <c r="K86" s="218" t="s">
        <v>212</v>
      </c>
      <c r="L86" s="45"/>
      <c r="M86" s="223" t="s">
        <v>32</v>
      </c>
      <c r="N86" s="224" t="s">
        <v>47</v>
      </c>
      <c r="O86" s="85"/>
      <c r="P86" s="208">
        <f>O86*H86</f>
        <v>0</v>
      </c>
      <c r="Q86" s="208">
        <v>0</v>
      </c>
      <c r="R86" s="208">
        <f>Q86*H86</f>
        <v>0</v>
      </c>
      <c r="S86" s="208">
        <v>0</v>
      </c>
      <c r="T86" s="209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0" t="s">
        <v>929</v>
      </c>
      <c r="AT86" s="210" t="s">
        <v>627</v>
      </c>
      <c r="AU86" s="210" t="s">
        <v>83</v>
      </c>
      <c r="AY86" s="17" t="s">
        <v>206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17" t="s">
        <v>83</v>
      </c>
      <c r="BK86" s="211">
        <f>ROUND(I86*H86,2)</f>
        <v>0</v>
      </c>
      <c r="BL86" s="17" t="s">
        <v>929</v>
      </c>
      <c r="BM86" s="210" t="s">
        <v>3019</v>
      </c>
    </row>
    <row r="87" s="2" customFormat="1" ht="36" customHeight="1">
      <c r="A87" s="39"/>
      <c r="B87" s="40"/>
      <c r="C87" s="216" t="s">
        <v>216</v>
      </c>
      <c r="D87" s="216" t="s">
        <v>627</v>
      </c>
      <c r="E87" s="217" t="s">
        <v>3020</v>
      </c>
      <c r="F87" s="218" t="s">
        <v>3021</v>
      </c>
      <c r="G87" s="219" t="s">
        <v>2909</v>
      </c>
      <c r="H87" s="286"/>
      <c r="I87" s="221"/>
      <c r="J87" s="222">
        <f>ROUND(I87*H87,2)</f>
        <v>0</v>
      </c>
      <c r="K87" s="218" t="s">
        <v>212</v>
      </c>
      <c r="L87" s="45"/>
      <c r="M87" s="223" t="s">
        <v>32</v>
      </c>
      <c r="N87" s="224" t="s">
        <v>47</v>
      </c>
      <c r="O87" s="85"/>
      <c r="P87" s="208">
        <f>O87*H87</f>
        <v>0</v>
      </c>
      <c r="Q87" s="208">
        <v>0</v>
      </c>
      <c r="R87" s="208">
        <f>Q87*H87</f>
        <v>0</v>
      </c>
      <c r="S87" s="208">
        <v>0</v>
      </c>
      <c r="T87" s="209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0" t="s">
        <v>929</v>
      </c>
      <c r="AT87" s="210" t="s">
        <v>627</v>
      </c>
      <c r="AU87" s="210" t="s">
        <v>83</v>
      </c>
      <c r="AY87" s="17" t="s">
        <v>206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17" t="s">
        <v>83</v>
      </c>
      <c r="BK87" s="211">
        <f>ROUND(I87*H87,2)</f>
        <v>0</v>
      </c>
      <c r="BL87" s="17" t="s">
        <v>929</v>
      </c>
      <c r="BM87" s="210" t="s">
        <v>3022</v>
      </c>
    </row>
    <row r="88" s="2" customFormat="1">
      <c r="A88" s="39"/>
      <c r="B88" s="40"/>
      <c r="C88" s="41"/>
      <c r="D88" s="212" t="s">
        <v>931</v>
      </c>
      <c r="E88" s="41"/>
      <c r="F88" s="213" t="s">
        <v>3023</v>
      </c>
      <c r="G88" s="41"/>
      <c r="H88" s="41"/>
      <c r="I88" s="147"/>
      <c r="J88" s="41"/>
      <c r="K88" s="41"/>
      <c r="L88" s="45"/>
      <c r="M88" s="214"/>
      <c r="N88" s="215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7" t="s">
        <v>931</v>
      </c>
      <c r="AU88" s="17" t="s">
        <v>83</v>
      </c>
    </row>
    <row r="89" s="2" customFormat="1" ht="48" customHeight="1">
      <c r="A89" s="39"/>
      <c r="B89" s="40"/>
      <c r="C89" s="216" t="s">
        <v>220</v>
      </c>
      <c r="D89" s="216" t="s">
        <v>627</v>
      </c>
      <c r="E89" s="217" t="s">
        <v>3024</v>
      </c>
      <c r="F89" s="218" t="s">
        <v>3025</v>
      </c>
      <c r="G89" s="219" t="s">
        <v>2909</v>
      </c>
      <c r="H89" s="286"/>
      <c r="I89" s="221"/>
      <c r="J89" s="222">
        <f>ROUND(I89*H89,2)</f>
        <v>0</v>
      </c>
      <c r="K89" s="218" t="s">
        <v>212</v>
      </c>
      <c r="L89" s="45"/>
      <c r="M89" s="223" t="s">
        <v>32</v>
      </c>
      <c r="N89" s="224" t="s">
        <v>47</v>
      </c>
      <c r="O89" s="85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9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0" t="s">
        <v>929</v>
      </c>
      <c r="AT89" s="210" t="s">
        <v>627</v>
      </c>
      <c r="AU89" s="210" t="s">
        <v>83</v>
      </c>
      <c r="AY89" s="17" t="s">
        <v>206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17" t="s">
        <v>83</v>
      </c>
      <c r="BK89" s="211">
        <f>ROUND(I89*H89,2)</f>
        <v>0</v>
      </c>
      <c r="BL89" s="17" t="s">
        <v>929</v>
      </c>
      <c r="BM89" s="210" t="s">
        <v>3026</v>
      </c>
    </row>
    <row r="90" s="2" customFormat="1">
      <c r="A90" s="39"/>
      <c r="B90" s="40"/>
      <c r="C90" s="41"/>
      <c r="D90" s="212" t="s">
        <v>931</v>
      </c>
      <c r="E90" s="41"/>
      <c r="F90" s="213" t="s">
        <v>3027</v>
      </c>
      <c r="G90" s="41"/>
      <c r="H90" s="41"/>
      <c r="I90" s="147"/>
      <c r="J90" s="41"/>
      <c r="K90" s="41"/>
      <c r="L90" s="45"/>
      <c r="M90" s="214"/>
      <c r="N90" s="215"/>
      <c r="O90" s="85"/>
      <c r="P90" s="85"/>
      <c r="Q90" s="85"/>
      <c r="R90" s="85"/>
      <c r="S90" s="85"/>
      <c r="T90" s="86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7" t="s">
        <v>931</v>
      </c>
      <c r="AU90" s="17" t="s">
        <v>83</v>
      </c>
    </row>
    <row r="91" s="2" customFormat="1" ht="24" customHeight="1">
      <c r="A91" s="39"/>
      <c r="B91" s="40"/>
      <c r="C91" s="216" t="s">
        <v>224</v>
      </c>
      <c r="D91" s="216" t="s">
        <v>627</v>
      </c>
      <c r="E91" s="217" t="s">
        <v>3028</v>
      </c>
      <c r="F91" s="218" t="s">
        <v>3029</v>
      </c>
      <c r="G91" s="219" t="s">
        <v>2909</v>
      </c>
      <c r="H91" s="286"/>
      <c r="I91" s="221"/>
      <c r="J91" s="222">
        <f>ROUND(I91*H91,2)</f>
        <v>0</v>
      </c>
      <c r="K91" s="218" t="s">
        <v>212</v>
      </c>
      <c r="L91" s="45"/>
      <c r="M91" s="223" t="s">
        <v>32</v>
      </c>
      <c r="N91" s="224" t="s">
        <v>47</v>
      </c>
      <c r="O91" s="85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0" t="s">
        <v>929</v>
      </c>
      <c r="AT91" s="210" t="s">
        <v>627</v>
      </c>
      <c r="AU91" s="210" t="s">
        <v>83</v>
      </c>
      <c r="AY91" s="17" t="s">
        <v>206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17" t="s">
        <v>83</v>
      </c>
      <c r="BK91" s="211">
        <f>ROUND(I91*H91,2)</f>
        <v>0</v>
      </c>
      <c r="BL91" s="17" t="s">
        <v>929</v>
      </c>
      <c r="BM91" s="210" t="s">
        <v>3030</v>
      </c>
    </row>
    <row r="92" s="2" customFormat="1" ht="24" customHeight="1">
      <c r="A92" s="39"/>
      <c r="B92" s="40"/>
      <c r="C92" s="216" t="s">
        <v>228</v>
      </c>
      <c r="D92" s="216" t="s">
        <v>627</v>
      </c>
      <c r="E92" s="217" t="s">
        <v>3031</v>
      </c>
      <c r="F92" s="218" t="s">
        <v>3032</v>
      </c>
      <c r="G92" s="219" t="s">
        <v>2909</v>
      </c>
      <c r="H92" s="286"/>
      <c r="I92" s="221"/>
      <c r="J92" s="222">
        <f>ROUND(I92*H92,2)</f>
        <v>0</v>
      </c>
      <c r="K92" s="218" t="s">
        <v>212</v>
      </c>
      <c r="L92" s="45"/>
      <c r="M92" s="225" t="s">
        <v>32</v>
      </c>
      <c r="N92" s="226" t="s">
        <v>47</v>
      </c>
      <c r="O92" s="227"/>
      <c r="P92" s="228">
        <f>O92*H92</f>
        <v>0</v>
      </c>
      <c r="Q92" s="228">
        <v>0</v>
      </c>
      <c r="R92" s="228">
        <f>Q92*H92</f>
        <v>0</v>
      </c>
      <c r="S92" s="228">
        <v>0</v>
      </c>
      <c r="T92" s="229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0" t="s">
        <v>929</v>
      </c>
      <c r="AT92" s="210" t="s">
        <v>627</v>
      </c>
      <c r="AU92" s="210" t="s">
        <v>83</v>
      </c>
      <c r="AY92" s="17" t="s">
        <v>206</v>
      </c>
      <c r="BE92" s="211">
        <f>IF(N92="základní",J92,0)</f>
        <v>0</v>
      </c>
      <c r="BF92" s="211">
        <f>IF(N92="snížená",J92,0)</f>
        <v>0</v>
      </c>
      <c r="BG92" s="211">
        <f>IF(N92="zákl. přenesená",J92,0)</f>
        <v>0</v>
      </c>
      <c r="BH92" s="211">
        <f>IF(N92="sníž. přenesená",J92,0)</f>
        <v>0</v>
      </c>
      <c r="BI92" s="211">
        <f>IF(N92="nulová",J92,0)</f>
        <v>0</v>
      </c>
      <c r="BJ92" s="17" t="s">
        <v>83</v>
      </c>
      <c r="BK92" s="211">
        <f>ROUND(I92*H92,2)</f>
        <v>0</v>
      </c>
      <c r="BL92" s="17" t="s">
        <v>929</v>
      </c>
      <c r="BM92" s="210" t="s">
        <v>3033</v>
      </c>
    </row>
    <row r="93" s="2" customFormat="1" ht="6.96" customHeight="1">
      <c r="A93" s="39"/>
      <c r="B93" s="60"/>
      <c r="C93" s="61"/>
      <c r="D93" s="61"/>
      <c r="E93" s="61"/>
      <c r="F93" s="61"/>
      <c r="G93" s="61"/>
      <c r="H93" s="61"/>
      <c r="I93" s="176"/>
      <c r="J93" s="61"/>
      <c r="K93" s="61"/>
      <c r="L93" s="45"/>
      <c r="M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</sheetData>
  <sheetProtection sheet="1" autoFilter="0" formatColumns="0" formatRows="0" objects="1" scenarios="1" spinCount="100000" saltValue="r6LKjMUtRmijRssQ9XSh8gfagVUC+81PaJGSTUUF/oWnF5sBH40UB13LZ+ZTOeel2Gx6VR51SZXfC3gegD4zvQ==" hashValue="gBi8ONDtWUFYl7U+c/KTI2wZ/B1XmXZR9S9orTnJNCTn2VrwFUR17RCy3r5rxx73QFI5q+Yre1ywbGrQrIiWlQ==" algorithmName="SHA-512" password="CC35"/>
  <autoFilter ref="C80:K9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3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3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2"/>
      <c r="J3" s="141"/>
      <c r="K3" s="141"/>
      <c r="L3" s="20"/>
      <c r="AT3" s="17" t="s">
        <v>85</v>
      </c>
    </row>
    <row r="4" s="1" customFormat="1" ht="24.96" customHeight="1">
      <c r="B4" s="20"/>
      <c r="D4" s="143" t="s">
        <v>179</v>
      </c>
      <c r="I4" s="139"/>
      <c r="L4" s="20"/>
      <c r="M4" s="144" t="s">
        <v>10</v>
      </c>
      <c r="AT4" s="17" t="s">
        <v>4</v>
      </c>
    </row>
    <row r="5" s="1" customFormat="1" ht="6.96" customHeight="1">
      <c r="B5" s="20"/>
      <c r="I5" s="139"/>
      <c r="L5" s="20"/>
    </row>
    <row r="6" s="1" customFormat="1" ht="12" customHeight="1">
      <c r="B6" s="20"/>
      <c r="D6" s="145" t="s">
        <v>16</v>
      </c>
      <c r="I6" s="139"/>
      <c r="L6" s="20"/>
    </row>
    <row r="7" s="1" customFormat="1" ht="16.5" customHeight="1">
      <c r="B7" s="20"/>
      <c r="E7" s="146" t="str">
        <f>'Rekapitulace stavby'!K6</f>
        <v>Oprava PZS v úseku Hněvčeves – Butoves</v>
      </c>
      <c r="F7" s="145"/>
      <c r="G7" s="145"/>
      <c r="H7" s="145"/>
      <c r="I7" s="139"/>
      <c r="L7" s="20"/>
    </row>
    <row r="8" s="1" customFormat="1" ht="12" customHeight="1">
      <c r="B8" s="20"/>
      <c r="D8" s="145" t="s">
        <v>180</v>
      </c>
      <c r="I8" s="139"/>
      <c r="L8" s="20"/>
    </row>
    <row r="9" s="2" customFormat="1" ht="16.5" customHeight="1">
      <c r="A9" s="39"/>
      <c r="B9" s="45"/>
      <c r="C9" s="39"/>
      <c r="D9" s="39"/>
      <c r="E9" s="146" t="s">
        <v>3034</v>
      </c>
      <c r="F9" s="39"/>
      <c r="G9" s="39"/>
      <c r="H9" s="39"/>
      <c r="I9" s="147"/>
      <c r="J9" s="39"/>
      <c r="K9" s="39"/>
      <c r="L9" s="14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45" t="s">
        <v>182</v>
      </c>
      <c r="E10" s="39"/>
      <c r="F10" s="39"/>
      <c r="G10" s="39"/>
      <c r="H10" s="39"/>
      <c r="I10" s="147"/>
      <c r="J10" s="39"/>
      <c r="K10" s="39"/>
      <c r="L10" s="14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49" t="s">
        <v>3035</v>
      </c>
      <c r="F11" s="39"/>
      <c r="G11" s="39"/>
      <c r="H11" s="39"/>
      <c r="I11" s="147"/>
      <c r="J11" s="39"/>
      <c r="K11" s="39"/>
      <c r="L11" s="14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147"/>
      <c r="J12" s="39"/>
      <c r="K12" s="39"/>
      <c r="L12" s="14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45" t="s">
        <v>18</v>
      </c>
      <c r="E13" s="39"/>
      <c r="F13" s="134" t="s">
        <v>32</v>
      </c>
      <c r="G13" s="39"/>
      <c r="H13" s="39"/>
      <c r="I13" s="150" t="s">
        <v>20</v>
      </c>
      <c r="J13" s="134" t="s">
        <v>32</v>
      </c>
      <c r="K13" s="39"/>
      <c r="L13" s="14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5" t="s">
        <v>22</v>
      </c>
      <c r="E14" s="39"/>
      <c r="F14" s="134" t="s">
        <v>3036</v>
      </c>
      <c r="G14" s="39"/>
      <c r="H14" s="39"/>
      <c r="I14" s="150" t="s">
        <v>24</v>
      </c>
      <c r="J14" s="151" t="str">
        <f>'Rekapitulace stavby'!AN8</f>
        <v>7. 10. 2019</v>
      </c>
      <c r="K14" s="39"/>
      <c r="L14" s="14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147"/>
      <c r="J15" s="39"/>
      <c r="K15" s="39"/>
      <c r="L15" s="14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45" t="s">
        <v>30</v>
      </c>
      <c r="E16" s="39"/>
      <c r="F16" s="39"/>
      <c r="G16" s="39"/>
      <c r="H16" s="39"/>
      <c r="I16" s="150" t="s">
        <v>31</v>
      </c>
      <c r="J16" s="134" t="s">
        <v>32</v>
      </c>
      <c r="K16" s="39"/>
      <c r="L16" s="14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33</v>
      </c>
      <c r="F17" s="39"/>
      <c r="G17" s="39"/>
      <c r="H17" s="39"/>
      <c r="I17" s="150" t="s">
        <v>34</v>
      </c>
      <c r="J17" s="134" t="s">
        <v>32</v>
      </c>
      <c r="K17" s="39"/>
      <c r="L17" s="14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147"/>
      <c r="J18" s="39"/>
      <c r="K18" s="39"/>
      <c r="L18" s="14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45" t="s">
        <v>35</v>
      </c>
      <c r="E19" s="39"/>
      <c r="F19" s="39"/>
      <c r="G19" s="39"/>
      <c r="H19" s="39"/>
      <c r="I19" s="150" t="s">
        <v>31</v>
      </c>
      <c r="J19" s="33" t="str">
        <f>'Rekapitulace stavby'!AN13</f>
        <v>Vyplň údaj</v>
      </c>
      <c r="K19" s="39"/>
      <c r="L19" s="14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3" t="str">
        <f>'Rekapitulace stavby'!E14</f>
        <v>Vyplň údaj</v>
      </c>
      <c r="F20" s="134"/>
      <c r="G20" s="134"/>
      <c r="H20" s="134"/>
      <c r="I20" s="150" t="s">
        <v>34</v>
      </c>
      <c r="J20" s="33" t="str">
        <f>'Rekapitulace stavby'!AN14</f>
        <v>Vyplň údaj</v>
      </c>
      <c r="K20" s="39"/>
      <c r="L20" s="14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147"/>
      <c r="J21" s="39"/>
      <c r="K21" s="39"/>
      <c r="L21" s="14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45" t="s">
        <v>37</v>
      </c>
      <c r="E22" s="39"/>
      <c r="F22" s="39"/>
      <c r="G22" s="39"/>
      <c r="H22" s="39"/>
      <c r="I22" s="150" t="s">
        <v>31</v>
      </c>
      <c r="J22" s="134" t="s">
        <v>32</v>
      </c>
      <c r="K22" s="39"/>
      <c r="L22" s="14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33</v>
      </c>
      <c r="F23" s="39"/>
      <c r="G23" s="39"/>
      <c r="H23" s="39"/>
      <c r="I23" s="150" t="s">
        <v>34</v>
      </c>
      <c r="J23" s="134" t="s">
        <v>32</v>
      </c>
      <c r="K23" s="39"/>
      <c r="L23" s="14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147"/>
      <c r="J24" s="39"/>
      <c r="K24" s="39"/>
      <c r="L24" s="14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45" t="s">
        <v>39</v>
      </c>
      <c r="E25" s="39"/>
      <c r="F25" s="39"/>
      <c r="G25" s="39"/>
      <c r="H25" s="39"/>
      <c r="I25" s="150" t="s">
        <v>31</v>
      </c>
      <c r="J25" s="134" t="s">
        <v>32</v>
      </c>
      <c r="K25" s="39"/>
      <c r="L25" s="14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33</v>
      </c>
      <c r="F26" s="39"/>
      <c r="G26" s="39"/>
      <c r="H26" s="39"/>
      <c r="I26" s="150" t="s">
        <v>34</v>
      </c>
      <c r="J26" s="134" t="s">
        <v>32</v>
      </c>
      <c r="K26" s="39"/>
      <c r="L26" s="14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147"/>
      <c r="J27" s="39"/>
      <c r="K27" s="39"/>
      <c r="L27" s="148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45" t="s">
        <v>40</v>
      </c>
      <c r="E28" s="39"/>
      <c r="F28" s="39"/>
      <c r="G28" s="39"/>
      <c r="H28" s="39"/>
      <c r="I28" s="147"/>
      <c r="J28" s="39"/>
      <c r="K28" s="39"/>
      <c r="L28" s="14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2"/>
      <c r="B29" s="153"/>
      <c r="C29" s="152"/>
      <c r="D29" s="152"/>
      <c r="E29" s="154" t="s">
        <v>32</v>
      </c>
      <c r="F29" s="154"/>
      <c r="G29" s="154"/>
      <c r="H29" s="154"/>
      <c r="I29" s="155"/>
      <c r="J29" s="152"/>
      <c r="K29" s="152"/>
      <c r="L29" s="156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147"/>
      <c r="J30" s="39"/>
      <c r="K30" s="39"/>
      <c r="L30" s="14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7"/>
      <c r="E31" s="157"/>
      <c r="F31" s="157"/>
      <c r="G31" s="157"/>
      <c r="H31" s="157"/>
      <c r="I31" s="158"/>
      <c r="J31" s="157"/>
      <c r="K31" s="157"/>
      <c r="L31" s="14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59" t="s">
        <v>42</v>
      </c>
      <c r="E32" s="39"/>
      <c r="F32" s="39"/>
      <c r="G32" s="39"/>
      <c r="H32" s="39"/>
      <c r="I32" s="147"/>
      <c r="J32" s="160">
        <f>ROUND(J85, 2)</f>
        <v>0</v>
      </c>
      <c r="K32" s="39"/>
      <c r="L32" s="14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57"/>
      <c r="E33" s="157"/>
      <c r="F33" s="157"/>
      <c r="G33" s="157"/>
      <c r="H33" s="157"/>
      <c r="I33" s="158"/>
      <c r="J33" s="157"/>
      <c r="K33" s="157"/>
      <c r="L33" s="14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1" t="s">
        <v>44</v>
      </c>
      <c r="G34" s="39"/>
      <c r="H34" s="39"/>
      <c r="I34" s="162" t="s">
        <v>43</v>
      </c>
      <c r="J34" s="161" t="s">
        <v>45</v>
      </c>
      <c r="K34" s="39"/>
      <c r="L34" s="14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3" t="s">
        <v>46</v>
      </c>
      <c r="E35" s="145" t="s">
        <v>47</v>
      </c>
      <c r="F35" s="164">
        <f>ROUND((SUM(BE85:BE146)),  2)</f>
        <v>0</v>
      </c>
      <c r="G35" s="39"/>
      <c r="H35" s="39"/>
      <c r="I35" s="165">
        <v>0.20999999999999999</v>
      </c>
      <c r="J35" s="164">
        <f>ROUND(((SUM(BE85:BE146))*I35),  2)</f>
        <v>0</v>
      </c>
      <c r="K35" s="39"/>
      <c r="L35" s="14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45" t="s">
        <v>48</v>
      </c>
      <c r="F36" s="164">
        <f>ROUND((SUM(BF85:BF146)),  2)</f>
        <v>0</v>
      </c>
      <c r="G36" s="39"/>
      <c r="H36" s="39"/>
      <c r="I36" s="165">
        <v>0.14999999999999999</v>
      </c>
      <c r="J36" s="164">
        <f>ROUND(((SUM(BF85:BF146))*I36),  2)</f>
        <v>0</v>
      </c>
      <c r="K36" s="39"/>
      <c r="L36" s="14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5" t="s">
        <v>49</v>
      </c>
      <c r="F37" s="164">
        <f>ROUND((SUM(BG85:BG146)),  2)</f>
        <v>0</v>
      </c>
      <c r="G37" s="39"/>
      <c r="H37" s="39"/>
      <c r="I37" s="165">
        <v>0.20999999999999999</v>
      </c>
      <c r="J37" s="164">
        <f>0</f>
        <v>0</v>
      </c>
      <c r="K37" s="39"/>
      <c r="L37" s="14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45" t="s">
        <v>50</v>
      </c>
      <c r="F38" s="164">
        <f>ROUND((SUM(BH85:BH146)),  2)</f>
        <v>0</v>
      </c>
      <c r="G38" s="39"/>
      <c r="H38" s="39"/>
      <c r="I38" s="165">
        <v>0.14999999999999999</v>
      </c>
      <c r="J38" s="164">
        <f>0</f>
        <v>0</v>
      </c>
      <c r="K38" s="39"/>
      <c r="L38" s="14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45" t="s">
        <v>51</v>
      </c>
      <c r="F39" s="164">
        <f>ROUND((SUM(BI85:BI146)),  2)</f>
        <v>0</v>
      </c>
      <c r="G39" s="39"/>
      <c r="H39" s="39"/>
      <c r="I39" s="165">
        <v>0</v>
      </c>
      <c r="J39" s="164">
        <f>0</f>
        <v>0</v>
      </c>
      <c r="K39" s="39"/>
      <c r="L39" s="14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147"/>
      <c r="J40" s="39"/>
      <c r="K40" s="39"/>
      <c r="L40" s="14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6"/>
      <c r="D41" s="167" t="s">
        <v>52</v>
      </c>
      <c r="E41" s="168"/>
      <c r="F41" s="168"/>
      <c r="G41" s="169" t="s">
        <v>53</v>
      </c>
      <c r="H41" s="170" t="s">
        <v>54</v>
      </c>
      <c r="I41" s="171"/>
      <c r="J41" s="172">
        <f>SUM(J32:J39)</f>
        <v>0</v>
      </c>
      <c r="K41" s="173"/>
      <c r="L41" s="148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74"/>
      <c r="C42" s="175"/>
      <c r="D42" s="175"/>
      <c r="E42" s="175"/>
      <c r="F42" s="175"/>
      <c r="G42" s="175"/>
      <c r="H42" s="175"/>
      <c r="I42" s="176"/>
      <c r="J42" s="175"/>
      <c r="K42" s="175"/>
      <c r="L42" s="148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hidden="1" s="2" customFormat="1" ht="6.96" customHeight="1">
      <c r="A46" s="39"/>
      <c r="B46" s="177"/>
      <c r="C46" s="178"/>
      <c r="D46" s="178"/>
      <c r="E46" s="178"/>
      <c r="F46" s="178"/>
      <c r="G46" s="178"/>
      <c r="H46" s="178"/>
      <c r="I46" s="179"/>
      <c r="J46" s="178"/>
      <c r="K46" s="178"/>
      <c r="L46" s="14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hidden="1" s="2" customFormat="1" ht="24.96" customHeight="1">
      <c r="A47" s="39"/>
      <c r="B47" s="40"/>
      <c r="C47" s="23" t="s">
        <v>184</v>
      </c>
      <c r="D47" s="41"/>
      <c r="E47" s="41"/>
      <c r="F47" s="41"/>
      <c r="G47" s="41"/>
      <c r="H47" s="41"/>
      <c r="I47" s="147"/>
      <c r="J47" s="41"/>
      <c r="K47" s="41"/>
      <c r="L47" s="14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hidden="1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147"/>
      <c r="J48" s="41"/>
      <c r="K48" s="41"/>
      <c r="L48" s="14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hidden="1" s="2" customFormat="1" ht="12" customHeight="1">
      <c r="A49" s="39"/>
      <c r="B49" s="40"/>
      <c r="C49" s="32" t="s">
        <v>16</v>
      </c>
      <c r="D49" s="41"/>
      <c r="E49" s="41"/>
      <c r="F49" s="41"/>
      <c r="G49" s="41"/>
      <c r="H49" s="41"/>
      <c r="I49" s="147"/>
      <c r="J49" s="41"/>
      <c r="K49" s="41"/>
      <c r="L49" s="14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hidden="1" s="2" customFormat="1" ht="16.5" customHeight="1">
      <c r="A50" s="39"/>
      <c r="B50" s="40"/>
      <c r="C50" s="41"/>
      <c r="D50" s="41"/>
      <c r="E50" s="180" t="str">
        <f>E7</f>
        <v>Oprava PZS v úseku Hněvčeves – Butoves</v>
      </c>
      <c r="F50" s="32"/>
      <c r="G50" s="32"/>
      <c r="H50" s="32"/>
      <c r="I50" s="147"/>
      <c r="J50" s="41"/>
      <c r="K50" s="41"/>
      <c r="L50" s="14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hidden="1" s="1" customFormat="1" ht="12" customHeight="1">
      <c r="B51" s="21"/>
      <c r="C51" s="32" t="s">
        <v>180</v>
      </c>
      <c r="D51" s="22"/>
      <c r="E51" s="22"/>
      <c r="F51" s="22"/>
      <c r="G51" s="22"/>
      <c r="H51" s="22"/>
      <c r="I51" s="139"/>
      <c r="J51" s="22"/>
      <c r="K51" s="22"/>
      <c r="L51" s="20"/>
    </row>
    <row r="52" hidden="1" s="2" customFormat="1" ht="16.5" customHeight="1">
      <c r="A52" s="39"/>
      <c r="B52" s="40"/>
      <c r="C52" s="41"/>
      <c r="D52" s="41"/>
      <c r="E52" s="180" t="s">
        <v>3034</v>
      </c>
      <c r="F52" s="41"/>
      <c r="G52" s="41"/>
      <c r="H52" s="41"/>
      <c r="I52" s="147"/>
      <c r="J52" s="41"/>
      <c r="K52" s="41"/>
      <c r="L52" s="14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hidden="1" s="2" customFormat="1" ht="12" customHeight="1">
      <c r="A53" s="39"/>
      <c r="B53" s="40"/>
      <c r="C53" s="32" t="s">
        <v>182</v>
      </c>
      <c r="D53" s="41"/>
      <c r="E53" s="41"/>
      <c r="F53" s="41"/>
      <c r="G53" s="41"/>
      <c r="H53" s="41"/>
      <c r="I53" s="147"/>
      <c r="J53" s="41"/>
      <c r="K53" s="41"/>
      <c r="L53" s="14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hidden="1" s="2" customFormat="1" ht="16.5" customHeight="1">
      <c r="A54" s="39"/>
      <c r="B54" s="40"/>
      <c r="C54" s="41"/>
      <c r="D54" s="41"/>
      <c r="E54" s="70" t="str">
        <f>E11</f>
        <v>01-1 - UOŽI</v>
      </c>
      <c r="F54" s="41"/>
      <c r="G54" s="41"/>
      <c r="H54" s="41"/>
      <c r="I54" s="147"/>
      <c r="J54" s="41"/>
      <c r="K54" s="41"/>
      <c r="L54" s="14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hidden="1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147"/>
      <c r="J55" s="41"/>
      <c r="K55" s="41"/>
      <c r="L55" s="14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hidden="1" s="2" customFormat="1" ht="12" customHeight="1">
      <c r="A56" s="39"/>
      <c r="B56" s="40"/>
      <c r="C56" s="32" t="s">
        <v>22</v>
      </c>
      <c r="D56" s="41"/>
      <c r="E56" s="41"/>
      <c r="F56" s="27" t="str">
        <f>F14</f>
        <v>Cerekvice nad bystřicí</v>
      </c>
      <c r="G56" s="41"/>
      <c r="H56" s="41"/>
      <c r="I56" s="150" t="s">
        <v>24</v>
      </c>
      <c r="J56" s="73" t="str">
        <f>IF(J14="","",J14)</f>
        <v>7. 10. 2019</v>
      </c>
      <c r="K56" s="41"/>
      <c r="L56" s="14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hidden="1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147"/>
      <c r="J57" s="41"/>
      <c r="K57" s="41"/>
      <c r="L57" s="14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hidden="1" s="2" customFormat="1" ht="15.15" customHeight="1">
      <c r="A58" s="39"/>
      <c r="B58" s="40"/>
      <c r="C58" s="32" t="s">
        <v>30</v>
      </c>
      <c r="D58" s="41"/>
      <c r="E58" s="41"/>
      <c r="F58" s="27" t="str">
        <f>E17</f>
        <v xml:space="preserve"> </v>
      </c>
      <c r="G58" s="41"/>
      <c r="H58" s="41"/>
      <c r="I58" s="150" t="s">
        <v>37</v>
      </c>
      <c r="J58" s="37" t="str">
        <f>E23</f>
        <v xml:space="preserve"> </v>
      </c>
      <c r="K58" s="41"/>
      <c r="L58" s="14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hidden="1" s="2" customFormat="1" ht="15.15" customHeight="1">
      <c r="A59" s="39"/>
      <c r="B59" s="40"/>
      <c r="C59" s="32" t="s">
        <v>35</v>
      </c>
      <c r="D59" s="41"/>
      <c r="E59" s="41"/>
      <c r="F59" s="27" t="str">
        <f>IF(E20="","",E20)</f>
        <v>Vyplň údaj</v>
      </c>
      <c r="G59" s="41"/>
      <c r="H59" s="41"/>
      <c r="I59" s="150" t="s">
        <v>39</v>
      </c>
      <c r="J59" s="37" t="str">
        <f>E26</f>
        <v xml:space="preserve"> </v>
      </c>
      <c r="K59" s="41"/>
      <c r="L59" s="14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hidden="1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147"/>
      <c r="J60" s="41"/>
      <c r="K60" s="41"/>
      <c r="L60" s="148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hidden="1" s="2" customFormat="1" ht="29.28" customHeight="1">
      <c r="A61" s="39"/>
      <c r="B61" s="40"/>
      <c r="C61" s="181" t="s">
        <v>185</v>
      </c>
      <c r="D61" s="182"/>
      <c r="E61" s="182"/>
      <c r="F61" s="182"/>
      <c r="G61" s="182"/>
      <c r="H61" s="182"/>
      <c r="I61" s="183"/>
      <c r="J61" s="184" t="s">
        <v>186</v>
      </c>
      <c r="K61" s="182"/>
      <c r="L61" s="148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hidden="1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147"/>
      <c r="J62" s="41"/>
      <c r="K62" s="41"/>
      <c r="L62" s="148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hidden="1" s="2" customFormat="1" ht="22.8" customHeight="1">
      <c r="A63" s="39"/>
      <c r="B63" s="40"/>
      <c r="C63" s="185" t="s">
        <v>74</v>
      </c>
      <c r="D63" s="41"/>
      <c r="E63" s="41"/>
      <c r="F63" s="41"/>
      <c r="G63" s="41"/>
      <c r="H63" s="41"/>
      <c r="I63" s="147"/>
      <c r="J63" s="103">
        <f>J85</f>
        <v>0</v>
      </c>
      <c r="K63" s="41"/>
      <c r="L63" s="148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7" t="s">
        <v>187</v>
      </c>
    </row>
    <row r="64" hidden="1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147"/>
      <c r="J64" s="41"/>
      <c r="K64" s="41"/>
      <c r="L64" s="14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hidden="1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176"/>
      <c r="J65" s="61"/>
      <c r="K65" s="61"/>
      <c r="L65" s="14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hidden="1"/>
    <row r="67" hidden="1"/>
    <row r="68" hidden="1"/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179"/>
      <c r="J69" s="63"/>
      <c r="K69" s="63"/>
      <c r="L69" s="14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3" t="s">
        <v>188</v>
      </c>
      <c r="D70" s="41"/>
      <c r="E70" s="41"/>
      <c r="F70" s="41"/>
      <c r="G70" s="41"/>
      <c r="H70" s="41"/>
      <c r="I70" s="147"/>
      <c r="J70" s="41"/>
      <c r="K70" s="41"/>
      <c r="L70" s="14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147"/>
      <c r="J71" s="41"/>
      <c r="K71" s="41"/>
      <c r="L71" s="14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2" t="s">
        <v>16</v>
      </c>
      <c r="D72" s="41"/>
      <c r="E72" s="41"/>
      <c r="F72" s="41"/>
      <c r="G72" s="41"/>
      <c r="H72" s="41"/>
      <c r="I72" s="147"/>
      <c r="J72" s="41"/>
      <c r="K72" s="41"/>
      <c r="L72" s="14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80" t="str">
        <f>E7</f>
        <v>Oprava PZS v úseku Hněvčeves – Butoves</v>
      </c>
      <c r="F73" s="32"/>
      <c r="G73" s="32"/>
      <c r="H73" s="32"/>
      <c r="I73" s="147"/>
      <c r="J73" s="41"/>
      <c r="K73" s="41"/>
      <c r="L73" s="14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1" customFormat="1" ht="12" customHeight="1">
      <c r="B74" s="21"/>
      <c r="C74" s="32" t="s">
        <v>180</v>
      </c>
      <c r="D74" s="22"/>
      <c r="E74" s="22"/>
      <c r="F74" s="22"/>
      <c r="G74" s="22"/>
      <c r="H74" s="22"/>
      <c r="I74" s="139"/>
      <c r="J74" s="22"/>
      <c r="K74" s="22"/>
      <c r="L74" s="20"/>
    </row>
    <row r="75" s="2" customFormat="1" ht="16.5" customHeight="1">
      <c r="A75" s="39"/>
      <c r="B75" s="40"/>
      <c r="C75" s="41"/>
      <c r="D75" s="41"/>
      <c r="E75" s="180" t="s">
        <v>3034</v>
      </c>
      <c r="F75" s="41"/>
      <c r="G75" s="41"/>
      <c r="H75" s="41"/>
      <c r="I75" s="147"/>
      <c r="J75" s="41"/>
      <c r="K75" s="41"/>
      <c r="L75" s="14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2" t="s">
        <v>182</v>
      </c>
      <c r="D76" s="41"/>
      <c r="E76" s="41"/>
      <c r="F76" s="41"/>
      <c r="G76" s="41"/>
      <c r="H76" s="41"/>
      <c r="I76" s="147"/>
      <c r="J76" s="41"/>
      <c r="K76" s="41"/>
      <c r="L76" s="14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70" t="str">
        <f>E11</f>
        <v>01-1 - UOŽI</v>
      </c>
      <c r="F77" s="41"/>
      <c r="G77" s="41"/>
      <c r="H77" s="41"/>
      <c r="I77" s="147"/>
      <c r="J77" s="41"/>
      <c r="K77" s="41"/>
      <c r="L77" s="14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47"/>
      <c r="J78" s="41"/>
      <c r="K78" s="41"/>
      <c r="L78" s="14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2" t="s">
        <v>22</v>
      </c>
      <c r="D79" s="41"/>
      <c r="E79" s="41"/>
      <c r="F79" s="27" t="str">
        <f>F14</f>
        <v>Cerekvice nad bystřicí</v>
      </c>
      <c r="G79" s="41"/>
      <c r="H79" s="41"/>
      <c r="I79" s="150" t="s">
        <v>24</v>
      </c>
      <c r="J79" s="73" t="str">
        <f>IF(J14="","",J14)</f>
        <v>7. 10. 2019</v>
      </c>
      <c r="K79" s="41"/>
      <c r="L79" s="14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147"/>
      <c r="J80" s="41"/>
      <c r="K80" s="41"/>
      <c r="L80" s="14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2" t="s">
        <v>30</v>
      </c>
      <c r="D81" s="41"/>
      <c r="E81" s="41"/>
      <c r="F81" s="27" t="str">
        <f>E17</f>
        <v xml:space="preserve"> </v>
      </c>
      <c r="G81" s="41"/>
      <c r="H81" s="41"/>
      <c r="I81" s="150" t="s">
        <v>37</v>
      </c>
      <c r="J81" s="37" t="str">
        <f>E23</f>
        <v xml:space="preserve"> </v>
      </c>
      <c r="K81" s="41"/>
      <c r="L81" s="14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2" t="s">
        <v>35</v>
      </c>
      <c r="D82" s="41"/>
      <c r="E82" s="41"/>
      <c r="F82" s="27" t="str">
        <f>IF(E20="","",E20)</f>
        <v>Vyplň údaj</v>
      </c>
      <c r="G82" s="41"/>
      <c r="H82" s="41"/>
      <c r="I82" s="150" t="s">
        <v>39</v>
      </c>
      <c r="J82" s="37" t="str">
        <f>E26</f>
        <v xml:space="preserve"> </v>
      </c>
      <c r="K82" s="41"/>
      <c r="L82" s="14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41"/>
      <c r="D83" s="41"/>
      <c r="E83" s="41"/>
      <c r="F83" s="41"/>
      <c r="G83" s="41"/>
      <c r="H83" s="41"/>
      <c r="I83" s="147"/>
      <c r="J83" s="41"/>
      <c r="K83" s="41"/>
      <c r="L83" s="14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9" customFormat="1" ht="29.28" customHeight="1">
      <c r="A84" s="186"/>
      <c r="B84" s="187"/>
      <c r="C84" s="188" t="s">
        <v>189</v>
      </c>
      <c r="D84" s="189" t="s">
        <v>61</v>
      </c>
      <c r="E84" s="189" t="s">
        <v>57</v>
      </c>
      <c r="F84" s="189" t="s">
        <v>58</v>
      </c>
      <c r="G84" s="189" t="s">
        <v>190</v>
      </c>
      <c r="H84" s="189" t="s">
        <v>191</v>
      </c>
      <c r="I84" s="190" t="s">
        <v>192</v>
      </c>
      <c r="J84" s="189" t="s">
        <v>186</v>
      </c>
      <c r="K84" s="191" t="s">
        <v>193</v>
      </c>
      <c r="L84" s="192"/>
      <c r="M84" s="93" t="s">
        <v>32</v>
      </c>
      <c r="N84" s="94" t="s">
        <v>46</v>
      </c>
      <c r="O84" s="94" t="s">
        <v>194</v>
      </c>
      <c r="P84" s="94" t="s">
        <v>195</v>
      </c>
      <c r="Q84" s="94" t="s">
        <v>196</v>
      </c>
      <c r="R84" s="94" t="s">
        <v>197</v>
      </c>
      <c r="S84" s="94" t="s">
        <v>198</v>
      </c>
      <c r="T84" s="95" t="s">
        <v>199</v>
      </c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</row>
    <row r="85" s="2" customFormat="1" ht="22.8" customHeight="1">
      <c r="A85" s="39"/>
      <c r="B85" s="40"/>
      <c r="C85" s="100" t="s">
        <v>200</v>
      </c>
      <c r="D85" s="41"/>
      <c r="E85" s="41"/>
      <c r="F85" s="41"/>
      <c r="G85" s="41"/>
      <c r="H85" s="41"/>
      <c r="I85" s="147"/>
      <c r="J85" s="193">
        <f>BK85</f>
        <v>0</v>
      </c>
      <c r="K85" s="41"/>
      <c r="L85" s="45"/>
      <c r="M85" s="96"/>
      <c r="N85" s="194"/>
      <c r="O85" s="97"/>
      <c r="P85" s="195">
        <f>SUM(P86:P146)</f>
        <v>0</v>
      </c>
      <c r="Q85" s="97"/>
      <c r="R85" s="195">
        <f>SUM(R86:R146)</f>
        <v>0</v>
      </c>
      <c r="S85" s="97"/>
      <c r="T85" s="196">
        <f>SUM(T86:T146)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7" t="s">
        <v>75</v>
      </c>
      <c r="AU85" s="17" t="s">
        <v>187</v>
      </c>
      <c r="BK85" s="197">
        <f>SUM(BK86:BK146)</f>
        <v>0</v>
      </c>
    </row>
    <row r="86" s="2" customFormat="1" ht="16.5" customHeight="1">
      <c r="A86" s="39"/>
      <c r="B86" s="40"/>
      <c r="C86" s="198" t="s">
        <v>83</v>
      </c>
      <c r="D86" s="198" t="s">
        <v>201</v>
      </c>
      <c r="E86" s="199" t="s">
        <v>3037</v>
      </c>
      <c r="F86" s="200" t="s">
        <v>3038</v>
      </c>
      <c r="G86" s="201" t="s">
        <v>239</v>
      </c>
      <c r="H86" s="202">
        <v>10500</v>
      </c>
      <c r="I86" s="203"/>
      <c r="J86" s="204">
        <f>ROUND(I86*H86,2)</f>
        <v>0</v>
      </c>
      <c r="K86" s="200" t="s">
        <v>3039</v>
      </c>
      <c r="L86" s="205"/>
      <c r="M86" s="206" t="s">
        <v>32</v>
      </c>
      <c r="N86" s="207" t="s">
        <v>47</v>
      </c>
      <c r="O86" s="85"/>
      <c r="P86" s="208">
        <f>O86*H86</f>
        <v>0</v>
      </c>
      <c r="Q86" s="208">
        <v>0</v>
      </c>
      <c r="R86" s="208">
        <f>Q86*H86</f>
        <v>0</v>
      </c>
      <c r="S86" s="208">
        <v>0</v>
      </c>
      <c r="T86" s="209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10" t="s">
        <v>205</v>
      </c>
      <c r="AT86" s="210" t="s">
        <v>201</v>
      </c>
      <c r="AU86" s="210" t="s">
        <v>76</v>
      </c>
      <c r="AY86" s="17" t="s">
        <v>206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17" t="s">
        <v>83</v>
      </c>
      <c r="BK86" s="211">
        <f>ROUND(I86*H86,2)</f>
        <v>0</v>
      </c>
      <c r="BL86" s="17" t="s">
        <v>205</v>
      </c>
      <c r="BM86" s="210" t="s">
        <v>3040</v>
      </c>
    </row>
    <row r="87" s="15" customFormat="1">
      <c r="A87" s="15"/>
      <c r="B87" s="290"/>
      <c r="C87" s="291"/>
      <c r="D87" s="212" t="s">
        <v>1102</v>
      </c>
      <c r="E87" s="292" t="s">
        <v>32</v>
      </c>
      <c r="F87" s="293" t="s">
        <v>3041</v>
      </c>
      <c r="G87" s="291"/>
      <c r="H87" s="292" t="s">
        <v>32</v>
      </c>
      <c r="I87" s="294"/>
      <c r="J87" s="291"/>
      <c r="K87" s="291"/>
      <c r="L87" s="295"/>
      <c r="M87" s="296"/>
      <c r="N87" s="297"/>
      <c r="O87" s="297"/>
      <c r="P87" s="297"/>
      <c r="Q87" s="297"/>
      <c r="R87" s="297"/>
      <c r="S87" s="297"/>
      <c r="T87" s="298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T87" s="299" t="s">
        <v>1102</v>
      </c>
      <c r="AU87" s="299" t="s">
        <v>76</v>
      </c>
      <c r="AV87" s="15" t="s">
        <v>83</v>
      </c>
      <c r="AW87" s="15" t="s">
        <v>38</v>
      </c>
      <c r="AX87" s="15" t="s">
        <v>76</v>
      </c>
      <c r="AY87" s="299" t="s">
        <v>206</v>
      </c>
    </row>
    <row r="88" s="11" customFormat="1">
      <c r="A88" s="11"/>
      <c r="B88" s="237"/>
      <c r="C88" s="238"/>
      <c r="D88" s="212" t="s">
        <v>1102</v>
      </c>
      <c r="E88" s="239" t="s">
        <v>32</v>
      </c>
      <c r="F88" s="240" t="s">
        <v>3042</v>
      </c>
      <c r="G88" s="238"/>
      <c r="H88" s="241">
        <v>2500</v>
      </c>
      <c r="I88" s="242"/>
      <c r="J88" s="238"/>
      <c r="K88" s="238"/>
      <c r="L88" s="243"/>
      <c r="M88" s="244"/>
      <c r="N88" s="245"/>
      <c r="O88" s="245"/>
      <c r="P88" s="245"/>
      <c r="Q88" s="245"/>
      <c r="R88" s="245"/>
      <c r="S88" s="245"/>
      <c r="T88" s="246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T88" s="247" t="s">
        <v>1102</v>
      </c>
      <c r="AU88" s="247" t="s">
        <v>76</v>
      </c>
      <c r="AV88" s="11" t="s">
        <v>85</v>
      </c>
      <c r="AW88" s="11" t="s">
        <v>38</v>
      </c>
      <c r="AX88" s="11" t="s">
        <v>76</v>
      </c>
      <c r="AY88" s="247" t="s">
        <v>206</v>
      </c>
    </row>
    <row r="89" s="15" customFormat="1">
      <c r="A89" s="15"/>
      <c r="B89" s="290"/>
      <c r="C89" s="291"/>
      <c r="D89" s="212" t="s">
        <v>1102</v>
      </c>
      <c r="E89" s="292" t="s">
        <v>32</v>
      </c>
      <c r="F89" s="293" t="s">
        <v>3043</v>
      </c>
      <c r="G89" s="291"/>
      <c r="H89" s="292" t="s">
        <v>32</v>
      </c>
      <c r="I89" s="294"/>
      <c r="J89" s="291"/>
      <c r="K89" s="291"/>
      <c r="L89" s="295"/>
      <c r="M89" s="296"/>
      <c r="N89" s="297"/>
      <c r="O89" s="297"/>
      <c r="P89" s="297"/>
      <c r="Q89" s="297"/>
      <c r="R89" s="297"/>
      <c r="S89" s="297"/>
      <c r="T89" s="298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T89" s="299" t="s">
        <v>1102</v>
      </c>
      <c r="AU89" s="299" t="s">
        <v>76</v>
      </c>
      <c r="AV89" s="15" t="s">
        <v>83</v>
      </c>
      <c r="AW89" s="15" t="s">
        <v>38</v>
      </c>
      <c r="AX89" s="15" t="s">
        <v>76</v>
      </c>
      <c r="AY89" s="299" t="s">
        <v>206</v>
      </c>
    </row>
    <row r="90" s="11" customFormat="1">
      <c r="A90" s="11"/>
      <c r="B90" s="237"/>
      <c r="C90" s="238"/>
      <c r="D90" s="212" t="s">
        <v>1102</v>
      </c>
      <c r="E90" s="239" t="s">
        <v>32</v>
      </c>
      <c r="F90" s="240" t="s">
        <v>3044</v>
      </c>
      <c r="G90" s="238"/>
      <c r="H90" s="241">
        <v>1925</v>
      </c>
      <c r="I90" s="242"/>
      <c r="J90" s="238"/>
      <c r="K90" s="238"/>
      <c r="L90" s="243"/>
      <c r="M90" s="244"/>
      <c r="N90" s="245"/>
      <c r="O90" s="245"/>
      <c r="P90" s="245"/>
      <c r="Q90" s="245"/>
      <c r="R90" s="245"/>
      <c r="S90" s="245"/>
      <c r="T90" s="246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T90" s="247" t="s">
        <v>1102</v>
      </c>
      <c r="AU90" s="247" t="s">
        <v>76</v>
      </c>
      <c r="AV90" s="11" t="s">
        <v>85</v>
      </c>
      <c r="AW90" s="11" t="s">
        <v>38</v>
      </c>
      <c r="AX90" s="11" t="s">
        <v>76</v>
      </c>
      <c r="AY90" s="247" t="s">
        <v>206</v>
      </c>
    </row>
    <row r="91" s="15" customFormat="1">
      <c r="A91" s="15"/>
      <c r="B91" s="290"/>
      <c r="C91" s="291"/>
      <c r="D91" s="212" t="s">
        <v>1102</v>
      </c>
      <c r="E91" s="292" t="s">
        <v>32</v>
      </c>
      <c r="F91" s="293" t="s">
        <v>3045</v>
      </c>
      <c r="G91" s="291"/>
      <c r="H91" s="292" t="s">
        <v>32</v>
      </c>
      <c r="I91" s="294"/>
      <c r="J91" s="291"/>
      <c r="K91" s="291"/>
      <c r="L91" s="295"/>
      <c r="M91" s="296"/>
      <c r="N91" s="297"/>
      <c r="O91" s="297"/>
      <c r="P91" s="297"/>
      <c r="Q91" s="297"/>
      <c r="R91" s="297"/>
      <c r="S91" s="297"/>
      <c r="T91" s="298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99" t="s">
        <v>1102</v>
      </c>
      <c r="AU91" s="299" t="s">
        <v>76</v>
      </c>
      <c r="AV91" s="15" t="s">
        <v>83</v>
      </c>
      <c r="AW91" s="15" t="s">
        <v>38</v>
      </c>
      <c r="AX91" s="15" t="s">
        <v>76</v>
      </c>
      <c r="AY91" s="299" t="s">
        <v>206</v>
      </c>
    </row>
    <row r="92" s="11" customFormat="1">
      <c r="A92" s="11"/>
      <c r="B92" s="237"/>
      <c r="C92" s="238"/>
      <c r="D92" s="212" t="s">
        <v>1102</v>
      </c>
      <c r="E92" s="239" t="s">
        <v>32</v>
      </c>
      <c r="F92" s="240" t="s">
        <v>3046</v>
      </c>
      <c r="G92" s="238"/>
      <c r="H92" s="241">
        <v>2875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T92" s="247" t="s">
        <v>1102</v>
      </c>
      <c r="AU92" s="247" t="s">
        <v>76</v>
      </c>
      <c r="AV92" s="11" t="s">
        <v>85</v>
      </c>
      <c r="AW92" s="11" t="s">
        <v>38</v>
      </c>
      <c r="AX92" s="11" t="s">
        <v>76</v>
      </c>
      <c r="AY92" s="247" t="s">
        <v>206</v>
      </c>
    </row>
    <row r="93" s="15" customFormat="1">
      <c r="A93" s="15"/>
      <c r="B93" s="290"/>
      <c r="C93" s="291"/>
      <c r="D93" s="212" t="s">
        <v>1102</v>
      </c>
      <c r="E93" s="292" t="s">
        <v>32</v>
      </c>
      <c r="F93" s="293" t="s">
        <v>3047</v>
      </c>
      <c r="G93" s="291"/>
      <c r="H93" s="292" t="s">
        <v>32</v>
      </c>
      <c r="I93" s="294"/>
      <c r="J93" s="291"/>
      <c r="K93" s="291"/>
      <c r="L93" s="295"/>
      <c r="M93" s="296"/>
      <c r="N93" s="297"/>
      <c r="O93" s="297"/>
      <c r="P93" s="297"/>
      <c r="Q93" s="297"/>
      <c r="R93" s="297"/>
      <c r="S93" s="297"/>
      <c r="T93" s="298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T93" s="299" t="s">
        <v>1102</v>
      </c>
      <c r="AU93" s="299" t="s">
        <v>76</v>
      </c>
      <c r="AV93" s="15" t="s">
        <v>83</v>
      </c>
      <c r="AW93" s="15" t="s">
        <v>38</v>
      </c>
      <c r="AX93" s="15" t="s">
        <v>76</v>
      </c>
      <c r="AY93" s="299" t="s">
        <v>206</v>
      </c>
    </row>
    <row r="94" s="11" customFormat="1">
      <c r="A94" s="11"/>
      <c r="B94" s="237"/>
      <c r="C94" s="238"/>
      <c r="D94" s="212" t="s">
        <v>1102</v>
      </c>
      <c r="E94" s="239" t="s">
        <v>32</v>
      </c>
      <c r="F94" s="240" t="s">
        <v>3048</v>
      </c>
      <c r="G94" s="238"/>
      <c r="H94" s="241">
        <v>3200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T94" s="247" t="s">
        <v>1102</v>
      </c>
      <c r="AU94" s="247" t="s">
        <v>76</v>
      </c>
      <c r="AV94" s="11" t="s">
        <v>85</v>
      </c>
      <c r="AW94" s="11" t="s">
        <v>38</v>
      </c>
      <c r="AX94" s="11" t="s">
        <v>76</v>
      </c>
      <c r="AY94" s="247" t="s">
        <v>206</v>
      </c>
    </row>
    <row r="95" s="12" customFormat="1">
      <c r="A95" s="12"/>
      <c r="B95" s="248"/>
      <c r="C95" s="249"/>
      <c r="D95" s="212" t="s">
        <v>1102</v>
      </c>
      <c r="E95" s="250" t="s">
        <v>32</v>
      </c>
      <c r="F95" s="251" t="s">
        <v>1105</v>
      </c>
      <c r="G95" s="249"/>
      <c r="H95" s="252">
        <v>10500</v>
      </c>
      <c r="I95" s="253"/>
      <c r="J95" s="249"/>
      <c r="K95" s="249"/>
      <c r="L95" s="254"/>
      <c r="M95" s="255"/>
      <c r="N95" s="256"/>
      <c r="O95" s="256"/>
      <c r="P95" s="256"/>
      <c r="Q95" s="256"/>
      <c r="R95" s="256"/>
      <c r="S95" s="256"/>
      <c r="T95" s="257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T95" s="258" t="s">
        <v>1102</v>
      </c>
      <c r="AU95" s="258" t="s">
        <v>76</v>
      </c>
      <c r="AV95" s="12" t="s">
        <v>220</v>
      </c>
      <c r="AW95" s="12" t="s">
        <v>38</v>
      </c>
      <c r="AX95" s="12" t="s">
        <v>83</v>
      </c>
      <c r="AY95" s="258" t="s">
        <v>206</v>
      </c>
    </row>
    <row r="96" s="2" customFormat="1" ht="16.5" customHeight="1">
      <c r="A96" s="39"/>
      <c r="B96" s="40"/>
      <c r="C96" s="198" t="s">
        <v>85</v>
      </c>
      <c r="D96" s="198" t="s">
        <v>201</v>
      </c>
      <c r="E96" s="199" t="s">
        <v>3049</v>
      </c>
      <c r="F96" s="200" t="s">
        <v>3050</v>
      </c>
      <c r="G96" s="201" t="s">
        <v>204</v>
      </c>
      <c r="H96" s="202">
        <v>45</v>
      </c>
      <c r="I96" s="203"/>
      <c r="J96" s="204">
        <f>ROUND(I96*H96,2)</f>
        <v>0</v>
      </c>
      <c r="K96" s="200" t="s">
        <v>3039</v>
      </c>
      <c r="L96" s="205"/>
      <c r="M96" s="206" t="s">
        <v>32</v>
      </c>
      <c r="N96" s="207" t="s">
        <v>47</v>
      </c>
      <c r="O96" s="85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0" t="s">
        <v>213</v>
      </c>
      <c r="AT96" s="210" t="s">
        <v>201</v>
      </c>
      <c r="AU96" s="210" t="s">
        <v>76</v>
      </c>
      <c r="AY96" s="17" t="s">
        <v>206</v>
      </c>
      <c r="BE96" s="211">
        <f>IF(N96="základní",J96,0)</f>
        <v>0</v>
      </c>
      <c r="BF96" s="211">
        <f>IF(N96="snížená",J96,0)</f>
        <v>0</v>
      </c>
      <c r="BG96" s="211">
        <f>IF(N96="zákl. přenesená",J96,0)</f>
        <v>0</v>
      </c>
      <c r="BH96" s="211">
        <f>IF(N96="sníž. přenesená",J96,0)</f>
        <v>0</v>
      </c>
      <c r="BI96" s="211">
        <f>IF(N96="nulová",J96,0)</f>
        <v>0</v>
      </c>
      <c r="BJ96" s="17" t="s">
        <v>83</v>
      </c>
      <c r="BK96" s="211">
        <f>ROUND(I96*H96,2)</f>
        <v>0</v>
      </c>
      <c r="BL96" s="17" t="s">
        <v>214</v>
      </c>
      <c r="BM96" s="210" t="s">
        <v>3051</v>
      </c>
    </row>
    <row r="97" s="2" customFormat="1">
      <c r="A97" s="39"/>
      <c r="B97" s="40"/>
      <c r="C97" s="41"/>
      <c r="D97" s="212" t="s">
        <v>208</v>
      </c>
      <c r="E97" s="41"/>
      <c r="F97" s="213" t="s">
        <v>3052</v>
      </c>
      <c r="G97" s="41"/>
      <c r="H97" s="41"/>
      <c r="I97" s="147"/>
      <c r="J97" s="41"/>
      <c r="K97" s="41"/>
      <c r="L97" s="45"/>
      <c r="M97" s="214"/>
      <c r="N97" s="215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7" t="s">
        <v>208</v>
      </c>
      <c r="AU97" s="17" t="s">
        <v>76</v>
      </c>
    </row>
    <row r="98" s="15" customFormat="1">
      <c r="A98" s="15"/>
      <c r="B98" s="290"/>
      <c r="C98" s="291"/>
      <c r="D98" s="212" t="s">
        <v>1102</v>
      </c>
      <c r="E98" s="292" t="s">
        <v>32</v>
      </c>
      <c r="F98" s="293" t="s">
        <v>3041</v>
      </c>
      <c r="G98" s="291"/>
      <c r="H98" s="292" t="s">
        <v>32</v>
      </c>
      <c r="I98" s="294"/>
      <c r="J98" s="291"/>
      <c r="K98" s="291"/>
      <c r="L98" s="295"/>
      <c r="M98" s="296"/>
      <c r="N98" s="297"/>
      <c r="O98" s="297"/>
      <c r="P98" s="297"/>
      <c r="Q98" s="297"/>
      <c r="R98" s="297"/>
      <c r="S98" s="297"/>
      <c r="T98" s="298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T98" s="299" t="s">
        <v>1102</v>
      </c>
      <c r="AU98" s="299" t="s">
        <v>76</v>
      </c>
      <c r="AV98" s="15" t="s">
        <v>83</v>
      </c>
      <c r="AW98" s="15" t="s">
        <v>38</v>
      </c>
      <c r="AX98" s="15" t="s">
        <v>76</v>
      </c>
      <c r="AY98" s="299" t="s">
        <v>206</v>
      </c>
    </row>
    <row r="99" s="11" customFormat="1">
      <c r="A99" s="11"/>
      <c r="B99" s="237"/>
      <c r="C99" s="238"/>
      <c r="D99" s="212" t="s">
        <v>1102</v>
      </c>
      <c r="E99" s="239" t="s">
        <v>32</v>
      </c>
      <c r="F99" s="240" t="s">
        <v>253</v>
      </c>
      <c r="G99" s="238"/>
      <c r="H99" s="241">
        <v>12</v>
      </c>
      <c r="I99" s="242"/>
      <c r="J99" s="238"/>
      <c r="K99" s="238"/>
      <c r="L99" s="243"/>
      <c r="M99" s="244"/>
      <c r="N99" s="245"/>
      <c r="O99" s="245"/>
      <c r="P99" s="245"/>
      <c r="Q99" s="245"/>
      <c r="R99" s="245"/>
      <c r="S99" s="245"/>
      <c r="T99" s="246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T99" s="247" t="s">
        <v>1102</v>
      </c>
      <c r="AU99" s="247" t="s">
        <v>76</v>
      </c>
      <c r="AV99" s="11" t="s">
        <v>85</v>
      </c>
      <c r="AW99" s="11" t="s">
        <v>38</v>
      </c>
      <c r="AX99" s="11" t="s">
        <v>76</v>
      </c>
      <c r="AY99" s="247" t="s">
        <v>206</v>
      </c>
    </row>
    <row r="100" s="15" customFormat="1">
      <c r="A100" s="15"/>
      <c r="B100" s="290"/>
      <c r="C100" s="291"/>
      <c r="D100" s="212" t="s">
        <v>1102</v>
      </c>
      <c r="E100" s="292" t="s">
        <v>32</v>
      </c>
      <c r="F100" s="293" t="s">
        <v>3043</v>
      </c>
      <c r="G100" s="291"/>
      <c r="H100" s="292" t="s">
        <v>32</v>
      </c>
      <c r="I100" s="294"/>
      <c r="J100" s="291"/>
      <c r="K100" s="291"/>
      <c r="L100" s="295"/>
      <c r="M100" s="296"/>
      <c r="N100" s="297"/>
      <c r="O100" s="297"/>
      <c r="P100" s="297"/>
      <c r="Q100" s="297"/>
      <c r="R100" s="297"/>
      <c r="S100" s="297"/>
      <c r="T100" s="298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T100" s="299" t="s">
        <v>1102</v>
      </c>
      <c r="AU100" s="299" t="s">
        <v>76</v>
      </c>
      <c r="AV100" s="15" t="s">
        <v>83</v>
      </c>
      <c r="AW100" s="15" t="s">
        <v>38</v>
      </c>
      <c r="AX100" s="15" t="s">
        <v>76</v>
      </c>
      <c r="AY100" s="299" t="s">
        <v>206</v>
      </c>
    </row>
    <row r="101" s="11" customFormat="1">
      <c r="A101" s="11"/>
      <c r="B101" s="237"/>
      <c r="C101" s="238"/>
      <c r="D101" s="212" t="s">
        <v>1102</v>
      </c>
      <c r="E101" s="239" t="s">
        <v>32</v>
      </c>
      <c r="F101" s="240" t="s">
        <v>245</v>
      </c>
      <c r="G101" s="238"/>
      <c r="H101" s="241">
        <v>10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T101" s="247" t="s">
        <v>1102</v>
      </c>
      <c r="AU101" s="247" t="s">
        <v>76</v>
      </c>
      <c r="AV101" s="11" t="s">
        <v>85</v>
      </c>
      <c r="AW101" s="11" t="s">
        <v>38</v>
      </c>
      <c r="AX101" s="11" t="s">
        <v>76</v>
      </c>
      <c r="AY101" s="247" t="s">
        <v>206</v>
      </c>
    </row>
    <row r="102" s="15" customFormat="1">
      <c r="A102" s="15"/>
      <c r="B102" s="290"/>
      <c r="C102" s="291"/>
      <c r="D102" s="212" t="s">
        <v>1102</v>
      </c>
      <c r="E102" s="292" t="s">
        <v>32</v>
      </c>
      <c r="F102" s="293" t="s">
        <v>3045</v>
      </c>
      <c r="G102" s="291"/>
      <c r="H102" s="292" t="s">
        <v>32</v>
      </c>
      <c r="I102" s="294"/>
      <c r="J102" s="291"/>
      <c r="K102" s="291"/>
      <c r="L102" s="295"/>
      <c r="M102" s="296"/>
      <c r="N102" s="297"/>
      <c r="O102" s="297"/>
      <c r="P102" s="297"/>
      <c r="Q102" s="297"/>
      <c r="R102" s="297"/>
      <c r="S102" s="297"/>
      <c r="T102" s="298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99" t="s">
        <v>1102</v>
      </c>
      <c r="AU102" s="299" t="s">
        <v>76</v>
      </c>
      <c r="AV102" s="15" t="s">
        <v>83</v>
      </c>
      <c r="AW102" s="15" t="s">
        <v>38</v>
      </c>
      <c r="AX102" s="15" t="s">
        <v>76</v>
      </c>
      <c r="AY102" s="299" t="s">
        <v>206</v>
      </c>
    </row>
    <row r="103" s="11" customFormat="1">
      <c r="A103" s="11"/>
      <c r="B103" s="237"/>
      <c r="C103" s="238"/>
      <c r="D103" s="212" t="s">
        <v>1102</v>
      </c>
      <c r="E103" s="239" t="s">
        <v>32</v>
      </c>
      <c r="F103" s="240" t="s">
        <v>257</v>
      </c>
      <c r="G103" s="238"/>
      <c r="H103" s="241">
        <v>13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T103" s="247" t="s">
        <v>1102</v>
      </c>
      <c r="AU103" s="247" t="s">
        <v>76</v>
      </c>
      <c r="AV103" s="11" t="s">
        <v>85</v>
      </c>
      <c r="AW103" s="11" t="s">
        <v>38</v>
      </c>
      <c r="AX103" s="11" t="s">
        <v>76</v>
      </c>
      <c r="AY103" s="247" t="s">
        <v>206</v>
      </c>
    </row>
    <row r="104" s="15" customFormat="1">
      <c r="A104" s="15"/>
      <c r="B104" s="290"/>
      <c r="C104" s="291"/>
      <c r="D104" s="212" t="s">
        <v>1102</v>
      </c>
      <c r="E104" s="292" t="s">
        <v>32</v>
      </c>
      <c r="F104" s="293" t="s">
        <v>3047</v>
      </c>
      <c r="G104" s="291"/>
      <c r="H104" s="292" t="s">
        <v>32</v>
      </c>
      <c r="I104" s="294"/>
      <c r="J104" s="291"/>
      <c r="K104" s="291"/>
      <c r="L104" s="295"/>
      <c r="M104" s="296"/>
      <c r="N104" s="297"/>
      <c r="O104" s="297"/>
      <c r="P104" s="297"/>
      <c r="Q104" s="297"/>
      <c r="R104" s="297"/>
      <c r="S104" s="297"/>
      <c r="T104" s="298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99" t="s">
        <v>1102</v>
      </c>
      <c r="AU104" s="299" t="s">
        <v>76</v>
      </c>
      <c r="AV104" s="15" t="s">
        <v>83</v>
      </c>
      <c r="AW104" s="15" t="s">
        <v>38</v>
      </c>
      <c r="AX104" s="15" t="s">
        <v>76</v>
      </c>
      <c r="AY104" s="299" t="s">
        <v>206</v>
      </c>
    </row>
    <row r="105" s="11" customFormat="1">
      <c r="A105" s="11"/>
      <c r="B105" s="237"/>
      <c r="C105" s="238"/>
      <c r="D105" s="212" t="s">
        <v>1102</v>
      </c>
      <c r="E105" s="239" t="s">
        <v>32</v>
      </c>
      <c r="F105" s="240" t="s">
        <v>245</v>
      </c>
      <c r="G105" s="238"/>
      <c r="H105" s="241">
        <v>10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T105" s="247" t="s">
        <v>1102</v>
      </c>
      <c r="AU105" s="247" t="s">
        <v>76</v>
      </c>
      <c r="AV105" s="11" t="s">
        <v>85</v>
      </c>
      <c r="AW105" s="11" t="s">
        <v>38</v>
      </c>
      <c r="AX105" s="11" t="s">
        <v>76</v>
      </c>
      <c r="AY105" s="247" t="s">
        <v>206</v>
      </c>
    </row>
    <row r="106" s="12" customFormat="1">
      <c r="A106" s="12"/>
      <c r="B106" s="248"/>
      <c r="C106" s="249"/>
      <c r="D106" s="212" t="s">
        <v>1102</v>
      </c>
      <c r="E106" s="250" t="s">
        <v>32</v>
      </c>
      <c r="F106" s="251" t="s">
        <v>1105</v>
      </c>
      <c r="G106" s="249"/>
      <c r="H106" s="252">
        <v>45</v>
      </c>
      <c r="I106" s="253"/>
      <c r="J106" s="249"/>
      <c r="K106" s="249"/>
      <c r="L106" s="254"/>
      <c r="M106" s="255"/>
      <c r="N106" s="256"/>
      <c r="O106" s="256"/>
      <c r="P106" s="256"/>
      <c r="Q106" s="256"/>
      <c r="R106" s="256"/>
      <c r="S106" s="256"/>
      <c r="T106" s="257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T106" s="258" t="s">
        <v>1102</v>
      </c>
      <c r="AU106" s="258" t="s">
        <v>76</v>
      </c>
      <c r="AV106" s="12" t="s">
        <v>220</v>
      </c>
      <c r="AW106" s="12" t="s">
        <v>38</v>
      </c>
      <c r="AX106" s="12" t="s">
        <v>83</v>
      </c>
      <c r="AY106" s="258" t="s">
        <v>206</v>
      </c>
    </row>
    <row r="107" s="2" customFormat="1" ht="16.5" customHeight="1">
      <c r="A107" s="39"/>
      <c r="B107" s="40"/>
      <c r="C107" s="198" t="s">
        <v>216</v>
      </c>
      <c r="D107" s="198" t="s">
        <v>201</v>
      </c>
      <c r="E107" s="199" t="s">
        <v>3053</v>
      </c>
      <c r="F107" s="200" t="s">
        <v>3054</v>
      </c>
      <c r="G107" s="201" t="s">
        <v>204</v>
      </c>
      <c r="H107" s="202">
        <v>8</v>
      </c>
      <c r="I107" s="203"/>
      <c r="J107" s="204">
        <f>ROUND(I107*H107,2)</f>
        <v>0</v>
      </c>
      <c r="K107" s="200" t="s">
        <v>3039</v>
      </c>
      <c r="L107" s="205"/>
      <c r="M107" s="206" t="s">
        <v>32</v>
      </c>
      <c r="N107" s="207" t="s">
        <v>47</v>
      </c>
      <c r="O107" s="85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0" t="s">
        <v>213</v>
      </c>
      <c r="AT107" s="210" t="s">
        <v>201</v>
      </c>
      <c r="AU107" s="210" t="s">
        <v>76</v>
      </c>
      <c r="AY107" s="17" t="s">
        <v>206</v>
      </c>
      <c r="BE107" s="211">
        <f>IF(N107="základní",J107,0)</f>
        <v>0</v>
      </c>
      <c r="BF107" s="211">
        <f>IF(N107="snížená",J107,0)</f>
        <v>0</v>
      </c>
      <c r="BG107" s="211">
        <f>IF(N107="zákl. přenesená",J107,0)</f>
        <v>0</v>
      </c>
      <c r="BH107" s="211">
        <f>IF(N107="sníž. přenesená",J107,0)</f>
        <v>0</v>
      </c>
      <c r="BI107" s="211">
        <f>IF(N107="nulová",J107,0)</f>
        <v>0</v>
      </c>
      <c r="BJ107" s="17" t="s">
        <v>83</v>
      </c>
      <c r="BK107" s="211">
        <f>ROUND(I107*H107,2)</f>
        <v>0</v>
      </c>
      <c r="BL107" s="17" t="s">
        <v>214</v>
      </c>
      <c r="BM107" s="210" t="s">
        <v>3055</v>
      </c>
    </row>
    <row r="108" s="15" customFormat="1">
      <c r="A108" s="15"/>
      <c r="B108" s="290"/>
      <c r="C108" s="291"/>
      <c r="D108" s="212" t="s">
        <v>1102</v>
      </c>
      <c r="E108" s="292" t="s">
        <v>32</v>
      </c>
      <c r="F108" s="293" t="s">
        <v>3041</v>
      </c>
      <c r="G108" s="291"/>
      <c r="H108" s="292" t="s">
        <v>32</v>
      </c>
      <c r="I108" s="294"/>
      <c r="J108" s="291"/>
      <c r="K108" s="291"/>
      <c r="L108" s="295"/>
      <c r="M108" s="296"/>
      <c r="N108" s="297"/>
      <c r="O108" s="297"/>
      <c r="P108" s="297"/>
      <c r="Q108" s="297"/>
      <c r="R108" s="297"/>
      <c r="S108" s="297"/>
      <c r="T108" s="298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99" t="s">
        <v>1102</v>
      </c>
      <c r="AU108" s="299" t="s">
        <v>76</v>
      </c>
      <c r="AV108" s="15" t="s">
        <v>83</v>
      </c>
      <c r="AW108" s="15" t="s">
        <v>38</v>
      </c>
      <c r="AX108" s="15" t="s">
        <v>76</v>
      </c>
      <c r="AY108" s="299" t="s">
        <v>206</v>
      </c>
    </row>
    <row r="109" s="11" customFormat="1">
      <c r="A109" s="11"/>
      <c r="B109" s="237"/>
      <c r="C109" s="238"/>
      <c r="D109" s="212" t="s">
        <v>1102</v>
      </c>
      <c r="E109" s="239" t="s">
        <v>32</v>
      </c>
      <c r="F109" s="240" t="s">
        <v>85</v>
      </c>
      <c r="G109" s="238"/>
      <c r="H109" s="241">
        <v>2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T109" s="247" t="s">
        <v>1102</v>
      </c>
      <c r="AU109" s="247" t="s">
        <v>76</v>
      </c>
      <c r="AV109" s="11" t="s">
        <v>85</v>
      </c>
      <c r="AW109" s="11" t="s">
        <v>38</v>
      </c>
      <c r="AX109" s="11" t="s">
        <v>76</v>
      </c>
      <c r="AY109" s="247" t="s">
        <v>206</v>
      </c>
    </row>
    <row r="110" s="15" customFormat="1">
      <c r="A110" s="15"/>
      <c r="B110" s="290"/>
      <c r="C110" s="291"/>
      <c r="D110" s="212" t="s">
        <v>1102</v>
      </c>
      <c r="E110" s="292" t="s">
        <v>32</v>
      </c>
      <c r="F110" s="293" t="s">
        <v>3043</v>
      </c>
      <c r="G110" s="291"/>
      <c r="H110" s="292" t="s">
        <v>32</v>
      </c>
      <c r="I110" s="294"/>
      <c r="J110" s="291"/>
      <c r="K110" s="291"/>
      <c r="L110" s="295"/>
      <c r="M110" s="296"/>
      <c r="N110" s="297"/>
      <c r="O110" s="297"/>
      <c r="P110" s="297"/>
      <c r="Q110" s="297"/>
      <c r="R110" s="297"/>
      <c r="S110" s="297"/>
      <c r="T110" s="298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99" t="s">
        <v>1102</v>
      </c>
      <c r="AU110" s="299" t="s">
        <v>76</v>
      </c>
      <c r="AV110" s="15" t="s">
        <v>83</v>
      </c>
      <c r="AW110" s="15" t="s">
        <v>38</v>
      </c>
      <c r="AX110" s="15" t="s">
        <v>76</v>
      </c>
      <c r="AY110" s="299" t="s">
        <v>206</v>
      </c>
    </row>
    <row r="111" s="11" customFormat="1">
      <c r="A111" s="11"/>
      <c r="B111" s="237"/>
      <c r="C111" s="238"/>
      <c r="D111" s="212" t="s">
        <v>1102</v>
      </c>
      <c r="E111" s="239" t="s">
        <v>32</v>
      </c>
      <c r="F111" s="240" t="s">
        <v>85</v>
      </c>
      <c r="G111" s="238"/>
      <c r="H111" s="241">
        <v>2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T111" s="247" t="s">
        <v>1102</v>
      </c>
      <c r="AU111" s="247" t="s">
        <v>76</v>
      </c>
      <c r="AV111" s="11" t="s">
        <v>85</v>
      </c>
      <c r="AW111" s="11" t="s">
        <v>38</v>
      </c>
      <c r="AX111" s="11" t="s">
        <v>76</v>
      </c>
      <c r="AY111" s="247" t="s">
        <v>206</v>
      </c>
    </row>
    <row r="112" s="15" customFormat="1">
      <c r="A112" s="15"/>
      <c r="B112" s="290"/>
      <c r="C112" s="291"/>
      <c r="D112" s="212" t="s">
        <v>1102</v>
      </c>
      <c r="E112" s="292" t="s">
        <v>32</v>
      </c>
      <c r="F112" s="293" t="s">
        <v>3045</v>
      </c>
      <c r="G112" s="291"/>
      <c r="H112" s="292" t="s">
        <v>32</v>
      </c>
      <c r="I112" s="294"/>
      <c r="J112" s="291"/>
      <c r="K112" s="291"/>
      <c r="L112" s="295"/>
      <c r="M112" s="296"/>
      <c r="N112" s="297"/>
      <c r="O112" s="297"/>
      <c r="P112" s="297"/>
      <c r="Q112" s="297"/>
      <c r="R112" s="297"/>
      <c r="S112" s="297"/>
      <c r="T112" s="298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99" t="s">
        <v>1102</v>
      </c>
      <c r="AU112" s="299" t="s">
        <v>76</v>
      </c>
      <c r="AV112" s="15" t="s">
        <v>83</v>
      </c>
      <c r="AW112" s="15" t="s">
        <v>38</v>
      </c>
      <c r="AX112" s="15" t="s">
        <v>76</v>
      </c>
      <c r="AY112" s="299" t="s">
        <v>206</v>
      </c>
    </row>
    <row r="113" s="11" customFormat="1">
      <c r="A113" s="11"/>
      <c r="B113" s="237"/>
      <c r="C113" s="238"/>
      <c r="D113" s="212" t="s">
        <v>1102</v>
      </c>
      <c r="E113" s="239" t="s">
        <v>32</v>
      </c>
      <c r="F113" s="240" t="s">
        <v>85</v>
      </c>
      <c r="G113" s="238"/>
      <c r="H113" s="241">
        <v>2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T113" s="247" t="s">
        <v>1102</v>
      </c>
      <c r="AU113" s="247" t="s">
        <v>76</v>
      </c>
      <c r="AV113" s="11" t="s">
        <v>85</v>
      </c>
      <c r="AW113" s="11" t="s">
        <v>38</v>
      </c>
      <c r="AX113" s="11" t="s">
        <v>76</v>
      </c>
      <c r="AY113" s="247" t="s">
        <v>206</v>
      </c>
    </row>
    <row r="114" s="15" customFormat="1">
      <c r="A114" s="15"/>
      <c r="B114" s="290"/>
      <c r="C114" s="291"/>
      <c r="D114" s="212" t="s">
        <v>1102</v>
      </c>
      <c r="E114" s="292" t="s">
        <v>32</v>
      </c>
      <c r="F114" s="293" t="s">
        <v>3047</v>
      </c>
      <c r="G114" s="291"/>
      <c r="H114" s="292" t="s">
        <v>32</v>
      </c>
      <c r="I114" s="294"/>
      <c r="J114" s="291"/>
      <c r="K114" s="291"/>
      <c r="L114" s="295"/>
      <c r="M114" s="296"/>
      <c r="N114" s="297"/>
      <c r="O114" s="297"/>
      <c r="P114" s="297"/>
      <c r="Q114" s="297"/>
      <c r="R114" s="297"/>
      <c r="S114" s="297"/>
      <c r="T114" s="298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T114" s="299" t="s">
        <v>1102</v>
      </c>
      <c r="AU114" s="299" t="s">
        <v>76</v>
      </c>
      <c r="AV114" s="15" t="s">
        <v>83</v>
      </c>
      <c r="AW114" s="15" t="s">
        <v>38</v>
      </c>
      <c r="AX114" s="15" t="s">
        <v>76</v>
      </c>
      <c r="AY114" s="299" t="s">
        <v>206</v>
      </c>
    </row>
    <row r="115" s="11" customFormat="1">
      <c r="A115" s="11"/>
      <c r="B115" s="237"/>
      <c r="C115" s="238"/>
      <c r="D115" s="212" t="s">
        <v>1102</v>
      </c>
      <c r="E115" s="239" t="s">
        <v>32</v>
      </c>
      <c r="F115" s="240" t="s">
        <v>85</v>
      </c>
      <c r="G115" s="238"/>
      <c r="H115" s="241">
        <v>2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T115" s="247" t="s">
        <v>1102</v>
      </c>
      <c r="AU115" s="247" t="s">
        <v>76</v>
      </c>
      <c r="AV115" s="11" t="s">
        <v>85</v>
      </c>
      <c r="AW115" s="11" t="s">
        <v>38</v>
      </c>
      <c r="AX115" s="11" t="s">
        <v>76</v>
      </c>
      <c r="AY115" s="247" t="s">
        <v>206</v>
      </c>
    </row>
    <row r="116" s="12" customFormat="1">
      <c r="A116" s="12"/>
      <c r="B116" s="248"/>
      <c r="C116" s="249"/>
      <c r="D116" s="212" t="s">
        <v>1102</v>
      </c>
      <c r="E116" s="250" t="s">
        <v>32</v>
      </c>
      <c r="F116" s="251" t="s">
        <v>1105</v>
      </c>
      <c r="G116" s="249"/>
      <c r="H116" s="252">
        <v>8</v>
      </c>
      <c r="I116" s="253"/>
      <c r="J116" s="249"/>
      <c r="K116" s="249"/>
      <c r="L116" s="254"/>
      <c r="M116" s="255"/>
      <c r="N116" s="256"/>
      <c r="O116" s="256"/>
      <c r="P116" s="256"/>
      <c r="Q116" s="256"/>
      <c r="R116" s="256"/>
      <c r="S116" s="256"/>
      <c r="T116" s="257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T116" s="258" t="s">
        <v>1102</v>
      </c>
      <c r="AU116" s="258" t="s">
        <v>76</v>
      </c>
      <c r="AV116" s="12" t="s">
        <v>220</v>
      </c>
      <c r="AW116" s="12" t="s">
        <v>38</v>
      </c>
      <c r="AX116" s="12" t="s">
        <v>83</v>
      </c>
      <c r="AY116" s="258" t="s">
        <v>206</v>
      </c>
    </row>
    <row r="117" s="2" customFormat="1" ht="16.5" customHeight="1">
      <c r="A117" s="39"/>
      <c r="B117" s="40"/>
      <c r="C117" s="216" t="s">
        <v>220</v>
      </c>
      <c r="D117" s="216" t="s">
        <v>627</v>
      </c>
      <c r="E117" s="217" t="s">
        <v>3056</v>
      </c>
      <c r="F117" s="218" t="s">
        <v>3057</v>
      </c>
      <c r="G117" s="219" t="s">
        <v>239</v>
      </c>
      <c r="H117" s="220">
        <v>10500</v>
      </c>
      <c r="I117" s="221"/>
      <c r="J117" s="222">
        <f>ROUND(I117*H117,2)</f>
        <v>0</v>
      </c>
      <c r="K117" s="218" t="s">
        <v>3039</v>
      </c>
      <c r="L117" s="45"/>
      <c r="M117" s="223" t="s">
        <v>32</v>
      </c>
      <c r="N117" s="224" t="s">
        <v>47</v>
      </c>
      <c r="O117" s="85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9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0" t="s">
        <v>83</v>
      </c>
      <c r="AT117" s="210" t="s">
        <v>627</v>
      </c>
      <c r="AU117" s="210" t="s">
        <v>76</v>
      </c>
      <c r="AY117" s="17" t="s">
        <v>206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17" t="s">
        <v>83</v>
      </c>
      <c r="BK117" s="211">
        <f>ROUND(I117*H117,2)</f>
        <v>0</v>
      </c>
      <c r="BL117" s="17" t="s">
        <v>83</v>
      </c>
      <c r="BM117" s="210" t="s">
        <v>3058</v>
      </c>
    </row>
    <row r="118" s="15" customFormat="1">
      <c r="A118" s="15"/>
      <c r="B118" s="290"/>
      <c r="C118" s="291"/>
      <c r="D118" s="212" t="s">
        <v>1102</v>
      </c>
      <c r="E118" s="292" t="s">
        <v>32</v>
      </c>
      <c r="F118" s="293" t="s">
        <v>3041</v>
      </c>
      <c r="G118" s="291"/>
      <c r="H118" s="292" t="s">
        <v>32</v>
      </c>
      <c r="I118" s="294"/>
      <c r="J118" s="291"/>
      <c r="K118" s="291"/>
      <c r="L118" s="295"/>
      <c r="M118" s="296"/>
      <c r="N118" s="297"/>
      <c r="O118" s="297"/>
      <c r="P118" s="297"/>
      <c r="Q118" s="297"/>
      <c r="R118" s="297"/>
      <c r="S118" s="297"/>
      <c r="T118" s="298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99" t="s">
        <v>1102</v>
      </c>
      <c r="AU118" s="299" t="s">
        <v>76</v>
      </c>
      <c r="AV118" s="15" t="s">
        <v>83</v>
      </c>
      <c r="AW118" s="15" t="s">
        <v>38</v>
      </c>
      <c r="AX118" s="15" t="s">
        <v>76</v>
      </c>
      <c r="AY118" s="299" t="s">
        <v>206</v>
      </c>
    </row>
    <row r="119" s="11" customFormat="1">
      <c r="A119" s="11"/>
      <c r="B119" s="237"/>
      <c r="C119" s="238"/>
      <c r="D119" s="212" t="s">
        <v>1102</v>
      </c>
      <c r="E119" s="239" t="s">
        <v>32</v>
      </c>
      <c r="F119" s="240" t="s">
        <v>3042</v>
      </c>
      <c r="G119" s="238"/>
      <c r="H119" s="241">
        <v>2500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T119" s="247" t="s">
        <v>1102</v>
      </c>
      <c r="AU119" s="247" t="s">
        <v>76</v>
      </c>
      <c r="AV119" s="11" t="s">
        <v>85</v>
      </c>
      <c r="AW119" s="11" t="s">
        <v>38</v>
      </c>
      <c r="AX119" s="11" t="s">
        <v>76</v>
      </c>
      <c r="AY119" s="247" t="s">
        <v>206</v>
      </c>
    </row>
    <row r="120" s="15" customFormat="1">
      <c r="A120" s="15"/>
      <c r="B120" s="290"/>
      <c r="C120" s="291"/>
      <c r="D120" s="212" t="s">
        <v>1102</v>
      </c>
      <c r="E120" s="292" t="s">
        <v>32</v>
      </c>
      <c r="F120" s="293" t="s">
        <v>3043</v>
      </c>
      <c r="G120" s="291"/>
      <c r="H120" s="292" t="s">
        <v>32</v>
      </c>
      <c r="I120" s="294"/>
      <c r="J120" s="291"/>
      <c r="K120" s="291"/>
      <c r="L120" s="295"/>
      <c r="M120" s="296"/>
      <c r="N120" s="297"/>
      <c r="O120" s="297"/>
      <c r="P120" s="297"/>
      <c r="Q120" s="297"/>
      <c r="R120" s="297"/>
      <c r="S120" s="297"/>
      <c r="T120" s="298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99" t="s">
        <v>1102</v>
      </c>
      <c r="AU120" s="299" t="s">
        <v>76</v>
      </c>
      <c r="AV120" s="15" t="s">
        <v>83</v>
      </c>
      <c r="AW120" s="15" t="s">
        <v>38</v>
      </c>
      <c r="AX120" s="15" t="s">
        <v>76</v>
      </c>
      <c r="AY120" s="299" t="s">
        <v>206</v>
      </c>
    </row>
    <row r="121" s="11" customFormat="1">
      <c r="A121" s="11"/>
      <c r="B121" s="237"/>
      <c r="C121" s="238"/>
      <c r="D121" s="212" t="s">
        <v>1102</v>
      </c>
      <c r="E121" s="239" t="s">
        <v>32</v>
      </c>
      <c r="F121" s="240" t="s">
        <v>3044</v>
      </c>
      <c r="G121" s="238"/>
      <c r="H121" s="241">
        <v>1925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T121" s="247" t="s">
        <v>1102</v>
      </c>
      <c r="AU121" s="247" t="s">
        <v>76</v>
      </c>
      <c r="AV121" s="11" t="s">
        <v>85</v>
      </c>
      <c r="AW121" s="11" t="s">
        <v>38</v>
      </c>
      <c r="AX121" s="11" t="s">
        <v>76</v>
      </c>
      <c r="AY121" s="247" t="s">
        <v>206</v>
      </c>
    </row>
    <row r="122" s="15" customFormat="1">
      <c r="A122" s="15"/>
      <c r="B122" s="290"/>
      <c r="C122" s="291"/>
      <c r="D122" s="212" t="s">
        <v>1102</v>
      </c>
      <c r="E122" s="292" t="s">
        <v>32</v>
      </c>
      <c r="F122" s="293" t="s">
        <v>3045</v>
      </c>
      <c r="G122" s="291"/>
      <c r="H122" s="292" t="s">
        <v>32</v>
      </c>
      <c r="I122" s="294"/>
      <c r="J122" s="291"/>
      <c r="K122" s="291"/>
      <c r="L122" s="295"/>
      <c r="M122" s="296"/>
      <c r="N122" s="297"/>
      <c r="O122" s="297"/>
      <c r="P122" s="297"/>
      <c r="Q122" s="297"/>
      <c r="R122" s="297"/>
      <c r="S122" s="297"/>
      <c r="T122" s="298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99" t="s">
        <v>1102</v>
      </c>
      <c r="AU122" s="299" t="s">
        <v>76</v>
      </c>
      <c r="AV122" s="15" t="s">
        <v>83</v>
      </c>
      <c r="AW122" s="15" t="s">
        <v>38</v>
      </c>
      <c r="AX122" s="15" t="s">
        <v>76</v>
      </c>
      <c r="AY122" s="299" t="s">
        <v>206</v>
      </c>
    </row>
    <row r="123" s="11" customFormat="1">
      <c r="A123" s="11"/>
      <c r="B123" s="237"/>
      <c r="C123" s="238"/>
      <c r="D123" s="212" t="s">
        <v>1102</v>
      </c>
      <c r="E123" s="239" t="s">
        <v>32</v>
      </c>
      <c r="F123" s="240" t="s">
        <v>3046</v>
      </c>
      <c r="G123" s="238"/>
      <c r="H123" s="241">
        <v>2875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T123" s="247" t="s">
        <v>1102</v>
      </c>
      <c r="AU123" s="247" t="s">
        <v>76</v>
      </c>
      <c r="AV123" s="11" t="s">
        <v>85</v>
      </c>
      <c r="AW123" s="11" t="s">
        <v>38</v>
      </c>
      <c r="AX123" s="11" t="s">
        <v>76</v>
      </c>
      <c r="AY123" s="247" t="s">
        <v>206</v>
      </c>
    </row>
    <row r="124" s="15" customFormat="1">
      <c r="A124" s="15"/>
      <c r="B124" s="290"/>
      <c r="C124" s="291"/>
      <c r="D124" s="212" t="s">
        <v>1102</v>
      </c>
      <c r="E124" s="292" t="s">
        <v>32</v>
      </c>
      <c r="F124" s="293" t="s">
        <v>3047</v>
      </c>
      <c r="G124" s="291"/>
      <c r="H124" s="292" t="s">
        <v>32</v>
      </c>
      <c r="I124" s="294"/>
      <c r="J124" s="291"/>
      <c r="K124" s="291"/>
      <c r="L124" s="295"/>
      <c r="M124" s="296"/>
      <c r="N124" s="297"/>
      <c r="O124" s="297"/>
      <c r="P124" s="297"/>
      <c r="Q124" s="297"/>
      <c r="R124" s="297"/>
      <c r="S124" s="297"/>
      <c r="T124" s="298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99" t="s">
        <v>1102</v>
      </c>
      <c r="AU124" s="299" t="s">
        <v>76</v>
      </c>
      <c r="AV124" s="15" t="s">
        <v>83</v>
      </c>
      <c r="AW124" s="15" t="s">
        <v>38</v>
      </c>
      <c r="AX124" s="15" t="s">
        <v>76</v>
      </c>
      <c r="AY124" s="299" t="s">
        <v>206</v>
      </c>
    </row>
    <row r="125" s="11" customFormat="1">
      <c r="A125" s="11"/>
      <c r="B125" s="237"/>
      <c r="C125" s="238"/>
      <c r="D125" s="212" t="s">
        <v>1102</v>
      </c>
      <c r="E125" s="239" t="s">
        <v>32</v>
      </c>
      <c r="F125" s="240" t="s">
        <v>3048</v>
      </c>
      <c r="G125" s="238"/>
      <c r="H125" s="241">
        <v>3200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T125" s="247" t="s">
        <v>1102</v>
      </c>
      <c r="AU125" s="247" t="s">
        <v>76</v>
      </c>
      <c r="AV125" s="11" t="s">
        <v>85</v>
      </c>
      <c r="AW125" s="11" t="s">
        <v>38</v>
      </c>
      <c r="AX125" s="11" t="s">
        <v>76</v>
      </c>
      <c r="AY125" s="247" t="s">
        <v>206</v>
      </c>
    </row>
    <row r="126" s="12" customFormat="1">
      <c r="A126" s="12"/>
      <c r="B126" s="248"/>
      <c r="C126" s="249"/>
      <c r="D126" s="212" t="s">
        <v>1102</v>
      </c>
      <c r="E126" s="250" t="s">
        <v>32</v>
      </c>
      <c r="F126" s="251" t="s">
        <v>1105</v>
      </c>
      <c r="G126" s="249"/>
      <c r="H126" s="252">
        <v>10500</v>
      </c>
      <c r="I126" s="253"/>
      <c r="J126" s="249"/>
      <c r="K126" s="249"/>
      <c r="L126" s="254"/>
      <c r="M126" s="255"/>
      <c r="N126" s="256"/>
      <c r="O126" s="256"/>
      <c r="P126" s="256"/>
      <c r="Q126" s="256"/>
      <c r="R126" s="256"/>
      <c r="S126" s="256"/>
      <c r="T126" s="257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T126" s="258" t="s">
        <v>1102</v>
      </c>
      <c r="AU126" s="258" t="s">
        <v>76</v>
      </c>
      <c r="AV126" s="12" t="s">
        <v>220</v>
      </c>
      <c r="AW126" s="12" t="s">
        <v>38</v>
      </c>
      <c r="AX126" s="12" t="s">
        <v>83</v>
      </c>
      <c r="AY126" s="258" t="s">
        <v>206</v>
      </c>
    </row>
    <row r="127" s="2" customFormat="1" ht="16.5" customHeight="1">
      <c r="A127" s="39"/>
      <c r="B127" s="40"/>
      <c r="C127" s="216" t="s">
        <v>224</v>
      </c>
      <c r="D127" s="216" t="s">
        <v>627</v>
      </c>
      <c r="E127" s="217" t="s">
        <v>3059</v>
      </c>
      <c r="F127" s="218" t="s">
        <v>3060</v>
      </c>
      <c r="G127" s="219" t="s">
        <v>204</v>
      </c>
      <c r="H127" s="220">
        <v>39</v>
      </c>
      <c r="I127" s="221"/>
      <c r="J127" s="222">
        <f>ROUND(I127*H127,2)</f>
        <v>0</v>
      </c>
      <c r="K127" s="218" t="s">
        <v>3039</v>
      </c>
      <c r="L127" s="45"/>
      <c r="M127" s="223" t="s">
        <v>32</v>
      </c>
      <c r="N127" s="224" t="s">
        <v>47</v>
      </c>
      <c r="O127" s="85"/>
      <c r="P127" s="208">
        <f>O127*H127</f>
        <v>0</v>
      </c>
      <c r="Q127" s="208">
        <v>0</v>
      </c>
      <c r="R127" s="208">
        <f>Q127*H127</f>
        <v>0</v>
      </c>
      <c r="S127" s="208">
        <v>0</v>
      </c>
      <c r="T127" s="20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10" t="s">
        <v>268</v>
      </c>
      <c r="AT127" s="210" t="s">
        <v>627</v>
      </c>
      <c r="AU127" s="210" t="s">
        <v>76</v>
      </c>
      <c r="AY127" s="17" t="s">
        <v>206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17" t="s">
        <v>83</v>
      </c>
      <c r="BK127" s="211">
        <f>ROUND(I127*H127,2)</f>
        <v>0</v>
      </c>
      <c r="BL127" s="17" t="s">
        <v>268</v>
      </c>
      <c r="BM127" s="210" t="s">
        <v>3061</v>
      </c>
    </row>
    <row r="128" s="15" customFormat="1">
      <c r="A128" s="15"/>
      <c r="B128" s="290"/>
      <c r="C128" s="291"/>
      <c r="D128" s="212" t="s">
        <v>1102</v>
      </c>
      <c r="E128" s="292" t="s">
        <v>32</v>
      </c>
      <c r="F128" s="293" t="s">
        <v>3041</v>
      </c>
      <c r="G128" s="291"/>
      <c r="H128" s="292" t="s">
        <v>32</v>
      </c>
      <c r="I128" s="294"/>
      <c r="J128" s="291"/>
      <c r="K128" s="291"/>
      <c r="L128" s="295"/>
      <c r="M128" s="296"/>
      <c r="N128" s="297"/>
      <c r="O128" s="297"/>
      <c r="P128" s="297"/>
      <c r="Q128" s="297"/>
      <c r="R128" s="297"/>
      <c r="S128" s="297"/>
      <c r="T128" s="298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99" t="s">
        <v>1102</v>
      </c>
      <c r="AU128" s="299" t="s">
        <v>76</v>
      </c>
      <c r="AV128" s="15" t="s">
        <v>83</v>
      </c>
      <c r="AW128" s="15" t="s">
        <v>38</v>
      </c>
      <c r="AX128" s="15" t="s">
        <v>76</v>
      </c>
      <c r="AY128" s="299" t="s">
        <v>206</v>
      </c>
    </row>
    <row r="129" s="11" customFormat="1">
      <c r="A129" s="11"/>
      <c r="B129" s="237"/>
      <c r="C129" s="238"/>
      <c r="D129" s="212" t="s">
        <v>1102</v>
      </c>
      <c r="E129" s="239" t="s">
        <v>32</v>
      </c>
      <c r="F129" s="240" t="s">
        <v>245</v>
      </c>
      <c r="G129" s="238"/>
      <c r="H129" s="241">
        <v>10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T129" s="247" t="s">
        <v>1102</v>
      </c>
      <c r="AU129" s="247" t="s">
        <v>76</v>
      </c>
      <c r="AV129" s="11" t="s">
        <v>85</v>
      </c>
      <c r="AW129" s="11" t="s">
        <v>38</v>
      </c>
      <c r="AX129" s="11" t="s">
        <v>76</v>
      </c>
      <c r="AY129" s="247" t="s">
        <v>206</v>
      </c>
    </row>
    <row r="130" s="15" customFormat="1">
      <c r="A130" s="15"/>
      <c r="B130" s="290"/>
      <c r="C130" s="291"/>
      <c r="D130" s="212" t="s">
        <v>1102</v>
      </c>
      <c r="E130" s="292" t="s">
        <v>32</v>
      </c>
      <c r="F130" s="293" t="s">
        <v>3043</v>
      </c>
      <c r="G130" s="291"/>
      <c r="H130" s="292" t="s">
        <v>32</v>
      </c>
      <c r="I130" s="294"/>
      <c r="J130" s="291"/>
      <c r="K130" s="291"/>
      <c r="L130" s="295"/>
      <c r="M130" s="296"/>
      <c r="N130" s="297"/>
      <c r="O130" s="297"/>
      <c r="P130" s="297"/>
      <c r="Q130" s="297"/>
      <c r="R130" s="297"/>
      <c r="S130" s="297"/>
      <c r="T130" s="29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99" t="s">
        <v>1102</v>
      </c>
      <c r="AU130" s="299" t="s">
        <v>76</v>
      </c>
      <c r="AV130" s="15" t="s">
        <v>83</v>
      </c>
      <c r="AW130" s="15" t="s">
        <v>38</v>
      </c>
      <c r="AX130" s="15" t="s">
        <v>76</v>
      </c>
      <c r="AY130" s="299" t="s">
        <v>206</v>
      </c>
    </row>
    <row r="131" s="11" customFormat="1">
      <c r="A131" s="11"/>
      <c r="B131" s="237"/>
      <c r="C131" s="238"/>
      <c r="D131" s="212" t="s">
        <v>1102</v>
      </c>
      <c r="E131" s="239" t="s">
        <v>32</v>
      </c>
      <c r="F131" s="240" t="s">
        <v>228</v>
      </c>
      <c r="G131" s="238"/>
      <c r="H131" s="241">
        <v>6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T131" s="247" t="s">
        <v>1102</v>
      </c>
      <c r="AU131" s="247" t="s">
        <v>76</v>
      </c>
      <c r="AV131" s="11" t="s">
        <v>85</v>
      </c>
      <c r="AW131" s="11" t="s">
        <v>38</v>
      </c>
      <c r="AX131" s="11" t="s">
        <v>76</v>
      </c>
      <c r="AY131" s="247" t="s">
        <v>206</v>
      </c>
    </row>
    <row r="132" s="15" customFormat="1">
      <c r="A132" s="15"/>
      <c r="B132" s="290"/>
      <c r="C132" s="291"/>
      <c r="D132" s="212" t="s">
        <v>1102</v>
      </c>
      <c r="E132" s="292" t="s">
        <v>32</v>
      </c>
      <c r="F132" s="293" t="s">
        <v>3045</v>
      </c>
      <c r="G132" s="291"/>
      <c r="H132" s="292" t="s">
        <v>32</v>
      </c>
      <c r="I132" s="294"/>
      <c r="J132" s="291"/>
      <c r="K132" s="291"/>
      <c r="L132" s="295"/>
      <c r="M132" s="296"/>
      <c r="N132" s="297"/>
      <c r="O132" s="297"/>
      <c r="P132" s="297"/>
      <c r="Q132" s="297"/>
      <c r="R132" s="297"/>
      <c r="S132" s="297"/>
      <c r="T132" s="298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99" t="s">
        <v>1102</v>
      </c>
      <c r="AU132" s="299" t="s">
        <v>76</v>
      </c>
      <c r="AV132" s="15" t="s">
        <v>83</v>
      </c>
      <c r="AW132" s="15" t="s">
        <v>38</v>
      </c>
      <c r="AX132" s="15" t="s">
        <v>76</v>
      </c>
      <c r="AY132" s="299" t="s">
        <v>206</v>
      </c>
    </row>
    <row r="133" s="11" customFormat="1">
      <c r="A133" s="11"/>
      <c r="B133" s="237"/>
      <c r="C133" s="238"/>
      <c r="D133" s="212" t="s">
        <v>1102</v>
      </c>
      <c r="E133" s="239" t="s">
        <v>32</v>
      </c>
      <c r="F133" s="240" t="s">
        <v>249</v>
      </c>
      <c r="G133" s="238"/>
      <c r="H133" s="241">
        <v>11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T133" s="247" t="s">
        <v>1102</v>
      </c>
      <c r="AU133" s="247" t="s">
        <v>76</v>
      </c>
      <c r="AV133" s="11" t="s">
        <v>85</v>
      </c>
      <c r="AW133" s="11" t="s">
        <v>38</v>
      </c>
      <c r="AX133" s="11" t="s">
        <v>76</v>
      </c>
      <c r="AY133" s="247" t="s">
        <v>206</v>
      </c>
    </row>
    <row r="134" s="15" customFormat="1">
      <c r="A134" s="15"/>
      <c r="B134" s="290"/>
      <c r="C134" s="291"/>
      <c r="D134" s="212" t="s">
        <v>1102</v>
      </c>
      <c r="E134" s="292" t="s">
        <v>32</v>
      </c>
      <c r="F134" s="293" t="s">
        <v>3047</v>
      </c>
      <c r="G134" s="291"/>
      <c r="H134" s="292" t="s">
        <v>32</v>
      </c>
      <c r="I134" s="294"/>
      <c r="J134" s="291"/>
      <c r="K134" s="291"/>
      <c r="L134" s="295"/>
      <c r="M134" s="296"/>
      <c r="N134" s="297"/>
      <c r="O134" s="297"/>
      <c r="P134" s="297"/>
      <c r="Q134" s="297"/>
      <c r="R134" s="297"/>
      <c r="S134" s="297"/>
      <c r="T134" s="298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9" t="s">
        <v>1102</v>
      </c>
      <c r="AU134" s="299" t="s">
        <v>76</v>
      </c>
      <c r="AV134" s="15" t="s">
        <v>83</v>
      </c>
      <c r="AW134" s="15" t="s">
        <v>38</v>
      </c>
      <c r="AX134" s="15" t="s">
        <v>76</v>
      </c>
      <c r="AY134" s="299" t="s">
        <v>206</v>
      </c>
    </row>
    <row r="135" s="11" customFormat="1">
      <c r="A135" s="11"/>
      <c r="B135" s="237"/>
      <c r="C135" s="238"/>
      <c r="D135" s="212" t="s">
        <v>1102</v>
      </c>
      <c r="E135" s="239" t="s">
        <v>32</v>
      </c>
      <c r="F135" s="240" t="s">
        <v>253</v>
      </c>
      <c r="G135" s="238"/>
      <c r="H135" s="241">
        <v>12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T135" s="247" t="s">
        <v>1102</v>
      </c>
      <c r="AU135" s="247" t="s">
        <v>76</v>
      </c>
      <c r="AV135" s="11" t="s">
        <v>85</v>
      </c>
      <c r="AW135" s="11" t="s">
        <v>38</v>
      </c>
      <c r="AX135" s="11" t="s">
        <v>76</v>
      </c>
      <c r="AY135" s="247" t="s">
        <v>206</v>
      </c>
    </row>
    <row r="136" s="12" customFormat="1">
      <c r="A136" s="12"/>
      <c r="B136" s="248"/>
      <c r="C136" s="249"/>
      <c r="D136" s="212" t="s">
        <v>1102</v>
      </c>
      <c r="E136" s="250" t="s">
        <v>32</v>
      </c>
      <c r="F136" s="251" t="s">
        <v>1105</v>
      </c>
      <c r="G136" s="249"/>
      <c r="H136" s="252">
        <v>39</v>
      </c>
      <c r="I136" s="253"/>
      <c r="J136" s="249"/>
      <c r="K136" s="249"/>
      <c r="L136" s="254"/>
      <c r="M136" s="255"/>
      <c r="N136" s="256"/>
      <c r="O136" s="256"/>
      <c r="P136" s="256"/>
      <c r="Q136" s="256"/>
      <c r="R136" s="256"/>
      <c r="S136" s="256"/>
      <c r="T136" s="257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58" t="s">
        <v>1102</v>
      </c>
      <c r="AU136" s="258" t="s">
        <v>76</v>
      </c>
      <c r="AV136" s="12" t="s">
        <v>220</v>
      </c>
      <c r="AW136" s="12" t="s">
        <v>38</v>
      </c>
      <c r="AX136" s="12" t="s">
        <v>83</v>
      </c>
      <c r="AY136" s="258" t="s">
        <v>206</v>
      </c>
    </row>
    <row r="137" s="2" customFormat="1" ht="16.5" customHeight="1">
      <c r="A137" s="39"/>
      <c r="B137" s="40"/>
      <c r="C137" s="216" t="s">
        <v>228</v>
      </c>
      <c r="D137" s="216" t="s">
        <v>627</v>
      </c>
      <c r="E137" s="217" t="s">
        <v>3062</v>
      </c>
      <c r="F137" s="218" t="s">
        <v>3063</v>
      </c>
      <c r="G137" s="219" t="s">
        <v>204</v>
      </c>
      <c r="H137" s="220">
        <v>8</v>
      </c>
      <c r="I137" s="221"/>
      <c r="J137" s="222">
        <f>ROUND(I137*H137,2)</f>
        <v>0</v>
      </c>
      <c r="K137" s="218" t="s">
        <v>3039</v>
      </c>
      <c r="L137" s="45"/>
      <c r="M137" s="223" t="s">
        <v>32</v>
      </c>
      <c r="N137" s="224" t="s">
        <v>47</v>
      </c>
      <c r="O137" s="85"/>
      <c r="P137" s="208">
        <f>O137*H137</f>
        <v>0</v>
      </c>
      <c r="Q137" s="208">
        <v>0</v>
      </c>
      <c r="R137" s="208">
        <f>Q137*H137</f>
        <v>0</v>
      </c>
      <c r="S137" s="208">
        <v>0</v>
      </c>
      <c r="T137" s="20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0" t="s">
        <v>268</v>
      </c>
      <c r="AT137" s="210" t="s">
        <v>627</v>
      </c>
      <c r="AU137" s="210" t="s">
        <v>76</v>
      </c>
      <c r="AY137" s="17" t="s">
        <v>206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17" t="s">
        <v>83</v>
      </c>
      <c r="BK137" s="211">
        <f>ROUND(I137*H137,2)</f>
        <v>0</v>
      </c>
      <c r="BL137" s="17" t="s">
        <v>268</v>
      </c>
      <c r="BM137" s="210" t="s">
        <v>3064</v>
      </c>
    </row>
    <row r="138" s="15" customFormat="1">
      <c r="A138" s="15"/>
      <c r="B138" s="290"/>
      <c r="C138" s="291"/>
      <c r="D138" s="212" t="s">
        <v>1102</v>
      </c>
      <c r="E138" s="292" t="s">
        <v>32</v>
      </c>
      <c r="F138" s="293" t="s">
        <v>3041</v>
      </c>
      <c r="G138" s="291"/>
      <c r="H138" s="292" t="s">
        <v>32</v>
      </c>
      <c r="I138" s="294"/>
      <c r="J138" s="291"/>
      <c r="K138" s="291"/>
      <c r="L138" s="295"/>
      <c r="M138" s="296"/>
      <c r="N138" s="297"/>
      <c r="O138" s="297"/>
      <c r="P138" s="297"/>
      <c r="Q138" s="297"/>
      <c r="R138" s="297"/>
      <c r="S138" s="297"/>
      <c r="T138" s="298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9" t="s">
        <v>1102</v>
      </c>
      <c r="AU138" s="299" t="s">
        <v>76</v>
      </c>
      <c r="AV138" s="15" t="s">
        <v>83</v>
      </c>
      <c r="AW138" s="15" t="s">
        <v>38</v>
      </c>
      <c r="AX138" s="15" t="s">
        <v>76</v>
      </c>
      <c r="AY138" s="299" t="s">
        <v>206</v>
      </c>
    </row>
    <row r="139" s="11" customFormat="1">
      <c r="A139" s="11"/>
      <c r="B139" s="237"/>
      <c r="C139" s="238"/>
      <c r="D139" s="212" t="s">
        <v>1102</v>
      </c>
      <c r="E139" s="239" t="s">
        <v>32</v>
      </c>
      <c r="F139" s="240" t="s">
        <v>85</v>
      </c>
      <c r="G139" s="238"/>
      <c r="H139" s="241">
        <v>2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T139" s="247" t="s">
        <v>1102</v>
      </c>
      <c r="AU139" s="247" t="s">
        <v>76</v>
      </c>
      <c r="AV139" s="11" t="s">
        <v>85</v>
      </c>
      <c r="AW139" s="11" t="s">
        <v>38</v>
      </c>
      <c r="AX139" s="11" t="s">
        <v>76</v>
      </c>
      <c r="AY139" s="247" t="s">
        <v>206</v>
      </c>
    </row>
    <row r="140" s="15" customFormat="1">
      <c r="A140" s="15"/>
      <c r="B140" s="290"/>
      <c r="C140" s="291"/>
      <c r="D140" s="212" t="s">
        <v>1102</v>
      </c>
      <c r="E140" s="292" t="s">
        <v>32</v>
      </c>
      <c r="F140" s="293" t="s">
        <v>3043</v>
      </c>
      <c r="G140" s="291"/>
      <c r="H140" s="292" t="s">
        <v>32</v>
      </c>
      <c r="I140" s="294"/>
      <c r="J140" s="291"/>
      <c r="K140" s="291"/>
      <c r="L140" s="295"/>
      <c r="M140" s="296"/>
      <c r="N140" s="297"/>
      <c r="O140" s="297"/>
      <c r="P140" s="297"/>
      <c r="Q140" s="297"/>
      <c r="R140" s="297"/>
      <c r="S140" s="297"/>
      <c r="T140" s="298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9" t="s">
        <v>1102</v>
      </c>
      <c r="AU140" s="299" t="s">
        <v>76</v>
      </c>
      <c r="AV140" s="15" t="s">
        <v>83</v>
      </c>
      <c r="AW140" s="15" t="s">
        <v>38</v>
      </c>
      <c r="AX140" s="15" t="s">
        <v>76</v>
      </c>
      <c r="AY140" s="299" t="s">
        <v>206</v>
      </c>
    </row>
    <row r="141" s="11" customFormat="1">
      <c r="A141" s="11"/>
      <c r="B141" s="237"/>
      <c r="C141" s="238"/>
      <c r="D141" s="212" t="s">
        <v>1102</v>
      </c>
      <c r="E141" s="239" t="s">
        <v>32</v>
      </c>
      <c r="F141" s="240" t="s">
        <v>85</v>
      </c>
      <c r="G141" s="238"/>
      <c r="H141" s="241">
        <v>2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T141" s="247" t="s">
        <v>1102</v>
      </c>
      <c r="AU141" s="247" t="s">
        <v>76</v>
      </c>
      <c r="AV141" s="11" t="s">
        <v>85</v>
      </c>
      <c r="AW141" s="11" t="s">
        <v>38</v>
      </c>
      <c r="AX141" s="11" t="s">
        <v>76</v>
      </c>
      <c r="AY141" s="247" t="s">
        <v>206</v>
      </c>
    </row>
    <row r="142" s="15" customFormat="1">
      <c r="A142" s="15"/>
      <c r="B142" s="290"/>
      <c r="C142" s="291"/>
      <c r="D142" s="212" t="s">
        <v>1102</v>
      </c>
      <c r="E142" s="292" t="s">
        <v>32</v>
      </c>
      <c r="F142" s="293" t="s">
        <v>3045</v>
      </c>
      <c r="G142" s="291"/>
      <c r="H142" s="292" t="s">
        <v>32</v>
      </c>
      <c r="I142" s="294"/>
      <c r="J142" s="291"/>
      <c r="K142" s="291"/>
      <c r="L142" s="295"/>
      <c r="M142" s="296"/>
      <c r="N142" s="297"/>
      <c r="O142" s="297"/>
      <c r="P142" s="297"/>
      <c r="Q142" s="297"/>
      <c r="R142" s="297"/>
      <c r="S142" s="297"/>
      <c r="T142" s="29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9" t="s">
        <v>1102</v>
      </c>
      <c r="AU142" s="299" t="s">
        <v>76</v>
      </c>
      <c r="AV142" s="15" t="s">
        <v>83</v>
      </c>
      <c r="AW142" s="15" t="s">
        <v>38</v>
      </c>
      <c r="AX142" s="15" t="s">
        <v>76</v>
      </c>
      <c r="AY142" s="299" t="s">
        <v>206</v>
      </c>
    </row>
    <row r="143" s="11" customFormat="1">
      <c r="A143" s="11"/>
      <c r="B143" s="237"/>
      <c r="C143" s="238"/>
      <c r="D143" s="212" t="s">
        <v>1102</v>
      </c>
      <c r="E143" s="239" t="s">
        <v>32</v>
      </c>
      <c r="F143" s="240" t="s">
        <v>85</v>
      </c>
      <c r="G143" s="238"/>
      <c r="H143" s="241">
        <v>2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T143" s="247" t="s">
        <v>1102</v>
      </c>
      <c r="AU143" s="247" t="s">
        <v>76</v>
      </c>
      <c r="AV143" s="11" t="s">
        <v>85</v>
      </c>
      <c r="AW143" s="11" t="s">
        <v>38</v>
      </c>
      <c r="AX143" s="11" t="s">
        <v>76</v>
      </c>
      <c r="AY143" s="247" t="s">
        <v>206</v>
      </c>
    </row>
    <row r="144" s="15" customFormat="1">
      <c r="A144" s="15"/>
      <c r="B144" s="290"/>
      <c r="C144" s="291"/>
      <c r="D144" s="212" t="s">
        <v>1102</v>
      </c>
      <c r="E144" s="292" t="s">
        <v>32</v>
      </c>
      <c r="F144" s="293" t="s">
        <v>3047</v>
      </c>
      <c r="G144" s="291"/>
      <c r="H144" s="292" t="s">
        <v>32</v>
      </c>
      <c r="I144" s="294"/>
      <c r="J144" s="291"/>
      <c r="K144" s="291"/>
      <c r="L144" s="295"/>
      <c r="M144" s="296"/>
      <c r="N144" s="297"/>
      <c r="O144" s="297"/>
      <c r="P144" s="297"/>
      <c r="Q144" s="297"/>
      <c r="R144" s="297"/>
      <c r="S144" s="297"/>
      <c r="T144" s="29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9" t="s">
        <v>1102</v>
      </c>
      <c r="AU144" s="299" t="s">
        <v>76</v>
      </c>
      <c r="AV144" s="15" t="s">
        <v>83</v>
      </c>
      <c r="AW144" s="15" t="s">
        <v>38</v>
      </c>
      <c r="AX144" s="15" t="s">
        <v>76</v>
      </c>
      <c r="AY144" s="299" t="s">
        <v>206</v>
      </c>
    </row>
    <row r="145" s="11" customFormat="1">
      <c r="A145" s="11"/>
      <c r="B145" s="237"/>
      <c r="C145" s="238"/>
      <c r="D145" s="212" t="s">
        <v>1102</v>
      </c>
      <c r="E145" s="239" t="s">
        <v>32</v>
      </c>
      <c r="F145" s="240" t="s">
        <v>85</v>
      </c>
      <c r="G145" s="238"/>
      <c r="H145" s="241">
        <v>2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T145" s="247" t="s">
        <v>1102</v>
      </c>
      <c r="AU145" s="247" t="s">
        <v>76</v>
      </c>
      <c r="AV145" s="11" t="s">
        <v>85</v>
      </c>
      <c r="AW145" s="11" t="s">
        <v>38</v>
      </c>
      <c r="AX145" s="11" t="s">
        <v>76</v>
      </c>
      <c r="AY145" s="247" t="s">
        <v>206</v>
      </c>
    </row>
    <row r="146" s="12" customFormat="1">
      <c r="A146" s="12"/>
      <c r="B146" s="248"/>
      <c r="C146" s="249"/>
      <c r="D146" s="212" t="s">
        <v>1102</v>
      </c>
      <c r="E146" s="250" t="s">
        <v>32</v>
      </c>
      <c r="F146" s="251" t="s">
        <v>1105</v>
      </c>
      <c r="G146" s="249"/>
      <c r="H146" s="252">
        <v>8</v>
      </c>
      <c r="I146" s="253"/>
      <c r="J146" s="249"/>
      <c r="K146" s="249"/>
      <c r="L146" s="254"/>
      <c r="M146" s="287"/>
      <c r="N146" s="288"/>
      <c r="O146" s="288"/>
      <c r="P146" s="288"/>
      <c r="Q146" s="288"/>
      <c r="R146" s="288"/>
      <c r="S146" s="288"/>
      <c r="T146" s="289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58" t="s">
        <v>1102</v>
      </c>
      <c r="AU146" s="258" t="s">
        <v>76</v>
      </c>
      <c r="AV146" s="12" t="s">
        <v>220</v>
      </c>
      <c r="AW146" s="12" t="s">
        <v>38</v>
      </c>
      <c r="AX146" s="12" t="s">
        <v>83</v>
      </c>
      <c r="AY146" s="258" t="s">
        <v>206</v>
      </c>
    </row>
    <row r="147" s="2" customFormat="1" ht="6.96" customHeight="1">
      <c r="A147" s="39"/>
      <c r="B147" s="60"/>
      <c r="C147" s="61"/>
      <c r="D147" s="61"/>
      <c r="E147" s="61"/>
      <c r="F147" s="61"/>
      <c r="G147" s="61"/>
      <c r="H147" s="61"/>
      <c r="I147" s="176"/>
      <c r="J147" s="61"/>
      <c r="K147" s="61"/>
      <c r="L147" s="45"/>
      <c r="M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</sheetData>
  <sheetProtection sheet="1" autoFilter="0" formatColumns="0" formatRows="0" objects="1" scenarios="1" spinCount="100000" saltValue="kFLslMhJ/7KLjhPXoBtukGFO2ORfRHPhvvAqTKlgWMme9Pso5UXr+e3l/hxeZp206LYPte4GILQ7GW3B7/foqQ==" hashValue="GZX2Xb242gmVY/3Zw8JcnhzquiES//grb5m005Ozeo/39Iu8WOdvNpNmyoWoUlxVumn4ivDDaTdZYTPy/6VaKw==" algorithmName="SHA-512" password="CC35"/>
  <autoFilter ref="C84:K1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3:H73"/>
    <mergeCell ref="E75:H75"/>
    <mergeCell ref="E77:H77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Jiroudek Lukáš</dc:creator>
  <cp:lastModifiedBy>Jiroudek Lukáš</cp:lastModifiedBy>
  <dcterms:created xsi:type="dcterms:W3CDTF">2019-10-07T08:22:15Z</dcterms:created>
  <dcterms:modified xsi:type="dcterms:W3CDTF">2019-10-07T08:22:57Z</dcterms:modified>
</cp:coreProperties>
</file>