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žst Lovosice SK č..." sheetId="2" r:id="rId2"/>
    <sheet name="SO 02 - žst Lovosice SK č..." sheetId="3" r:id="rId3"/>
    <sheet name="SO 03 - Materiál dodávaný..." sheetId="4" r:id="rId4"/>
    <sheet name="2 - VRN" sheetId="5" r:id="rId5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01 - žst Lovosice SK č...'!$C$121:$K$338</definedName>
    <definedName name="_xlnm.Print_Area" localSheetId="1">'SO 01 - žst Lovosice SK č...'!$C$4:$J$76,'SO 01 - žst Lovosice SK č...'!$C$82:$J$101,'SO 01 - žst Lovosice SK č...'!$C$107:$K$338</definedName>
    <definedName name="_xlnm.Print_Titles" localSheetId="1">'SO 01 - žst Lovosice SK č...'!$121:$121</definedName>
    <definedName name="_xlnm._FilterDatabase" localSheetId="2" hidden="1">'SO 02 - žst Lovosice SK č...'!$C$119:$K$263</definedName>
    <definedName name="_xlnm.Print_Area" localSheetId="2">'SO 02 - žst Lovosice SK č...'!$C$4:$J$76,'SO 02 - žst Lovosice SK č...'!$C$82:$J$99,'SO 02 - žst Lovosice SK č...'!$C$105:$K$263</definedName>
    <definedName name="_xlnm.Print_Titles" localSheetId="2">'SO 02 - žst Lovosice SK č...'!$119:$119</definedName>
    <definedName name="_xlnm._FilterDatabase" localSheetId="3" hidden="1">'SO 03 - Materiál dodávaný...'!$C$119:$K$128</definedName>
    <definedName name="_xlnm.Print_Area" localSheetId="3">'SO 03 - Materiál dodávaný...'!$C$4:$J$76,'SO 03 - Materiál dodávaný...'!$C$82:$J$99,'SO 03 - Materiál dodávaný...'!$C$105:$K$128</definedName>
    <definedName name="_xlnm.Print_Titles" localSheetId="3">'SO 03 - Materiál dodávaný...'!$119:$119</definedName>
    <definedName name="_xlnm._FilterDatabase" localSheetId="4" hidden="1">'2 - VRN'!$C$115:$K$130</definedName>
    <definedName name="_xlnm.Print_Area" localSheetId="4">'2 - VRN'!$C$4:$J$76,'2 - VRN'!$C$82:$J$97,'2 - VRN'!$C$103:$K$130</definedName>
    <definedName name="_xlnm.Print_Titles" localSheetId="4">'2 - VRN'!$115:$115</definedName>
  </definedNames>
  <calcPr/>
</workbook>
</file>

<file path=xl/calcChain.xml><?xml version="1.0" encoding="utf-8"?>
<calcChain xmlns="http://schemas.openxmlformats.org/spreadsheetml/2006/main">
  <c i="5" r="J37"/>
  <c r="J36"/>
  <c i="1" r="AY99"/>
  <c i="5" r="J35"/>
  <c i="1" r="AX99"/>
  <c i="5"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F37"/>
  <c i="1" r="BD99"/>
  <c i="5" r="BH117"/>
  <c r="F36"/>
  <c i="1" r="BC99"/>
  <c i="5" r="BG117"/>
  <c r="F35"/>
  <c i="1" r="BB99"/>
  <c i="5" r="BF117"/>
  <c r="J34"/>
  <c i="1" r="AW99"/>
  <c i="5" r="F34"/>
  <c i="1" r="BA99"/>
  <c i="5" r="T117"/>
  <c r="T116"/>
  <c r="R117"/>
  <c r="R116"/>
  <c r="P117"/>
  <c r="P116"/>
  <c i="1" r="AU99"/>
  <c i="5" r="BK117"/>
  <c r="BK116"/>
  <c r="J116"/>
  <c r="J96"/>
  <c r="J30"/>
  <c i="1" r="AG99"/>
  <c i="5" r="J117"/>
  <c r="BE117"/>
  <c r="J33"/>
  <c i="1" r="AV99"/>
  <c i="5" r="F33"/>
  <c i="1" r="AZ99"/>
  <c i="5" r="J113"/>
  <c r="F112"/>
  <c r="F110"/>
  <c r="E108"/>
  <c r="J92"/>
  <c r="F91"/>
  <c r="F89"/>
  <c r="E87"/>
  <c r="J39"/>
  <c r="J21"/>
  <c r="E21"/>
  <c r="J112"/>
  <c r="J91"/>
  <c r="J20"/>
  <c r="J18"/>
  <c r="E18"/>
  <c r="F113"/>
  <c r="F92"/>
  <c r="J17"/>
  <c r="J12"/>
  <c r="J110"/>
  <c r="J89"/>
  <c r="E7"/>
  <c r="E106"/>
  <c r="E85"/>
  <c i="4" r="J39"/>
  <c r="J38"/>
  <c i="1" r="AY98"/>
  <c i="4" r="J37"/>
  <c i="1" r="AX98"/>
  <c i="4" r="BI126"/>
  <c r="BH126"/>
  <c r="BG126"/>
  <c r="BF126"/>
  <c r="T126"/>
  <c r="R126"/>
  <c r="P126"/>
  <c r="BK126"/>
  <c r="J126"/>
  <c r="BE126"/>
  <c r="BI121"/>
  <c r="F39"/>
  <c i="1" r="BD98"/>
  <c i="4" r="BH121"/>
  <c r="F38"/>
  <c i="1" r="BC98"/>
  <c i="4" r="BG121"/>
  <c r="F37"/>
  <c i="1" r="BB98"/>
  <c i="4" r="BF121"/>
  <c r="J36"/>
  <c i="1" r="AW98"/>
  <c i="4" r="F36"/>
  <c i="1" r="BA98"/>
  <c i="4" r="T121"/>
  <c r="T120"/>
  <c r="R121"/>
  <c r="R120"/>
  <c r="P121"/>
  <c r="P120"/>
  <c i="1" r="AU98"/>
  <c i="4" r="BK121"/>
  <c r="BK120"/>
  <c r="J120"/>
  <c r="J98"/>
  <c r="J32"/>
  <c i="1" r="AG98"/>
  <c i="4" r="J121"/>
  <c r="BE121"/>
  <c r="J35"/>
  <c i="1" r="AV98"/>
  <c i="4" r="F35"/>
  <c i="1" r="AZ98"/>
  <c i="4" r="J117"/>
  <c r="F116"/>
  <c r="F114"/>
  <c r="E112"/>
  <c r="J94"/>
  <c r="F93"/>
  <c r="F91"/>
  <c r="E89"/>
  <c r="J41"/>
  <c r="J23"/>
  <c r="E23"/>
  <c r="J116"/>
  <c r="J93"/>
  <c r="J22"/>
  <c r="J20"/>
  <c r="E20"/>
  <c r="F117"/>
  <c r="F94"/>
  <c r="J19"/>
  <c r="J14"/>
  <c r="J114"/>
  <c r="J91"/>
  <c r="E7"/>
  <c r="E108"/>
  <c r="E85"/>
  <c i="3" r="J39"/>
  <c r="J38"/>
  <c i="1" r="AY97"/>
  <c i="3" r="J37"/>
  <c i="1" r="AX97"/>
  <c i="3"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6"/>
  <c r="BH246"/>
  <c r="BG246"/>
  <c r="BF246"/>
  <c r="T246"/>
  <c r="R246"/>
  <c r="P246"/>
  <c r="BK246"/>
  <c r="J246"/>
  <c r="BE246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4"/>
  <c r="BH234"/>
  <c r="BG234"/>
  <c r="BF234"/>
  <c r="T234"/>
  <c r="R234"/>
  <c r="P234"/>
  <c r="BK234"/>
  <c r="J234"/>
  <c r="BE234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3"/>
  <c r="BH223"/>
  <c r="BG223"/>
  <c r="BF223"/>
  <c r="T223"/>
  <c r="R223"/>
  <c r="P223"/>
  <c r="BK223"/>
  <c r="J223"/>
  <c r="BE223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5"/>
  <c r="BH195"/>
  <c r="BG195"/>
  <c r="BF195"/>
  <c r="T195"/>
  <c r="R195"/>
  <c r="P195"/>
  <c r="BK195"/>
  <c r="J195"/>
  <c r="BE195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1"/>
  <c r="F39"/>
  <c i="1" r="BD97"/>
  <c i="3" r="BH121"/>
  <c r="F38"/>
  <c i="1" r="BC97"/>
  <c i="3" r="BG121"/>
  <c r="F37"/>
  <c i="1" r="BB97"/>
  <c i="3" r="BF121"/>
  <c r="J36"/>
  <c i="1" r="AW97"/>
  <c i="3" r="F36"/>
  <c i="1" r="BA97"/>
  <c i="3" r="T121"/>
  <c r="T120"/>
  <c r="R121"/>
  <c r="R120"/>
  <c r="P121"/>
  <c r="P120"/>
  <c i="1" r="AU97"/>
  <c i="3" r="BK121"/>
  <c r="BK120"/>
  <c r="J120"/>
  <c r="J98"/>
  <c r="J32"/>
  <c i="1" r="AG97"/>
  <c i="3" r="J121"/>
  <c r="BE121"/>
  <c r="J35"/>
  <c i="1" r="AV97"/>
  <c i="3" r="F35"/>
  <c i="1" r="AZ97"/>
  <c i="3" r="J117"/>
  <c r="F116"/>
  <c r="F114"/>
  <c r="E112"/>
  <c r="J94"/>
  <c r="F93"/>
  <c r="F91"/>
  <c r="E89"/>
  <c r="J41"/>
  <c r="J23"/>
  <c r="E23"/>
  <c r="J116"/>
  <c r="J93"/>
  <c r="J22"/>
  <c r="J20"/>
  <c r="E20"/>
  <c r="F117"/>
  <c r="F94"/>
  <c r="J19"/>
  <c r="J14"/>
  <c r="J114"/>
  <c r="J91"/>
  <c r="E7"/>
  <c r="E108"/>
  <c r="E85"/>
  <c i="2" r="J39"/>
  <c r="J38"/>
  <c i="1" r="AY96"/>
  <c i="2" r="J37"/>
  <c i="1" r="AX96"/>
  <c i="2" r="BI336"/>
  <c r="BH336"/>
  <c r="BG336"/>
  <c r="BF336"/>
  <c r="T336"/>
  <c r="R336"/>
  <c r="P336"/>
  <c r="BK336"/>
  <c r="J336"/>
  <c r="BE336"/>
  <c r="BI333"/>
  <c r="BH333"/>
  <c r="BG333"/>
  <c r="BF333"/>
  <c r="T333"/>
  <c r="R333"/>
  <c r="P333"/>
  <c r="BK333"/>
  <c r="J333"/>
  <c r="BE333"/>
  <c r="BI329"/>
  <c r="BH329"/>
  <c r="BG329"/>
  <c r="BF329"/>
  <c r="T329"/>
  <c r="R329"/>
  <c r="P329"/>
  <c r="BK329"/>
  <c r="J329"/>
  <c r="BE329"/>
  <c r="BI325"/>
  <c r="BH325"/>
  <c r="BG325"/>
  <c r="BF325"/>
  <c r="T325"/>
  <c r="R325"/>
  <c r="P325"/>
  <c r="BK325"/>
  <c r="J325"/>
  <c r="BE325"/>
  <c r="BI321"/>
  <c r="BH321"/>
  <c r="BG321"/>
  <c r="BF321"/>
  <c r="T321"/>
  <c r="R321"/>
  <c r="P321"/>
  <c r="BK321"/>
  <c r="J321"/>
  <c r="BE321"/>
  <c r="BI317"/>
  <c r="BH317"/>
  <c r="BG317"/>
  <c r="BF317"/>
  <c r="T317"/>
  <c r="R317"/>
  <c r="P317"/>
  <c r="BK317"/>
  <c r="J317"/>
  <c r="BE317"/>
  <c r="BI313"/>
  <c r="BH313"/>
  <c r="BG313"/>
  <c r="BF313"/>
  <c r="T313"/>
  <c r="R313"/>
  <c r="P313"/>
  <c r="BK313"/>
  <c r="J313"/>
  <c r="BE313"/>
  <c r="BI309"/>
  <c r="BH309"/>
  <c r="BG309"/>
  <c r="BF309"/>
  <c r="T309"/>
  <c r="R309"/>
  <c r="P309"/>
  <c r="BK309"/>
  <c r="J309"/>
  <c r="BE309"/>
  <c r="BI305"/>
  <c r="BH305"/>
  <c r="BG305"/>
  <c r="BF305"/>
  <c r="T305"/>
  <c r="R305"/>
  <c r="P305"/>
  <c r="BK305"/>
  <c r="J305"/>
  <c r="BE305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/>
  <c r="BI294"/>
  <c r="BH294"/>
  <c r="BG294"/>
  <c r="BF294"/>
  <c r="T294"/>
  <c r="R294"/>
  <c r="P294"/>
  <c r="BK294"/>
  <c r="J294"/>
  <c r="BE294"/>
  <c r="BI287"/>
  <c r="BH287"/>
  <c r="BG287"/>
  <c r="BF287"/>
  <c r="T287"/>
  <c r="R287"/>
  <c r="P287"/>
  <c r="BK287"/>
  <c r="J287"/>
  <c r="BE287"/>
  <c r="BI284"/>
  <c r="BH284"/>
  <c r="BG284"/>
  <c r="BF284"/>
  <c r="T284"/>
  <c r="R284"/>
  <c r="P284"/>
  <c r="BK284"/>
  <c r="J284"/>
  <c r="BE284"/>
  <c r="BI281"/>
  <c r="BH281"/>
  <c r="BG281"/>
  <c r="BF281"/>
  <c r="T281"/>
  <c r="R281"/>
  <c r="P281"/>
  <c r="BK281"/>
  <c r="J281"/>
  <c r="BE281"/>
  <c r="BI274"/>
  <c r="BH274"/>
  <c r="BG274"/>
  <c r="BF274"/>
  <c r="T274"/>
  <c r="R274"/>
  <c r="P274"/>
  <c r="BK274"/>
  <c r="J274"/>
  <c r="BE274"/>
  <c r="BI267"/>
  <c r="BH267"/>
  <c r="BG267"/>
  <c r="BF267"/>
  <c r="T267"/>
  <c r="R267"/>
  <c r="P267"/>
  <c r="BK267"/>
  <c r="J267"/>
  <c r="BE267"/>
  <c r="BI260"/>
  <c r="BH260"/>
  <c r="BG260"/>
  <c r="BF260"/>
  <c r="T260"/>
  <c r="R260"/>
  <c r="P260"/>
  <c r="BK260"/>
  <c r="J260"/>
  <c r="BE260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0"/>
  <c r="BH250"/>
  <c r="BG250"/>
  <c r="BF250"/>
  <c r="T250"/>
  <c r="R250"/>
  <c r="P250"/>
  <c r="BK250"/>
  <c r="J250"/>
  <c r="BE250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4"/>
  <c r="BH224"/>
  <c r="BG224"/>
  <c r="BF224"/>
  <c r="T224"/>
  <c r="R224"/>
  <c r="P224"/>
  <c r="BK224"/>
  <c r="J224"/>
  <c r="BE224"/>
  <c r="BI220"/>
  <c r="BH220"/>
  <c r="BG220"/>
  <c r="BF220"/>
  <c r="T220"/>
  <c r="R220"/>
  <c r="P220"/>
  <c r="BK220"/>
  <c r="J220"/>
  <c r="BE220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5"/>
  <c r="F39"/>
  <c i="1" r="BD96"/>
  <c i="2" r="BH125"/>
  <c r="F38"/>
  <c i="1" r="BC96"/>
  <c i="2" r="BG125"/>
  <c r="F37"/>
  <c i="1" r="BB96"/>
  <c i="2" r="BF125"/>
  <c r="J36"/>
  <c i="1" r="AW96"/>
  <c i="2" r="F36"/>
  <c i="1" r="BA96"/>
  <c i="2" r="T125"/>
  <c r="T124"/>
  <c r="T123"/>
  <c r="T122"/>
  <c r="R125"/>
  <c r="R124"/>
  <c r="R123"/>
  <c r="R122"/>
  <c r="P125"/>
  <c r="P124"/>
  <c r="P123"/>
  <c r="P122"/>
  <c i="1" r="AU96"/>
  <c i="2" r="BK125"/>
  <c r="BK124"/>
  <c r="J124"/>
  <c r="BK123"/>
  <c r="J123"/>
  <c r="BK122"/>
  <c r="J122"/>
  <c r="J98"/>
  <c r="J32"/>
  <c i="1" r="AG96"/>
  <c i="2" r="J125"/>
  <c r="BE125"/>
  <c r="J35"/>
  <c i="1" r="AV96"/>
  <c i="2" r="F35"/>
  <c i="1" r="AZ96"/>
  <c i="2" r="J100"/>
  <c r="J99"/>
  <c r="J119"/>
  <c r="F118"/>
  <c r="F116"/>
  <c r="E114"/>
  <c r="J94"/>
  <c r="F93"/>
  <c r="F91"/>
  <c r="E89"/>
  <c r="J41"/>
  <c r="J23"/>
  <c r="E23"/>
  <c r="J118"/>
  <c r="J93"/>
  <c r="J22"/>
  <c r="J20"/>
  <c r="E20"/>
  <c r="F119"/>
  <c r="F94"/>
  <c r="J19"/>
  <c r="J14"/>
  <c r="J116"/>
  <c r="J91"/>
  <c r="E7"/>
  <c r="E110"/>
  <c r="E85"/>
  <c i="1" r="BD95"/>
  <c r="BC95"/>
  <c r="BB95"/>
  <c r="BA95"/>
  <c r="AZ95"/>
  <c r="AY95"/>
  <c r="AX95"/>
  <c r="AW95"/>
  <c r="AV95"/>
  <c r="AU95"/>
  <c r="AT95"/>
  <c r="AS95"/>
  <c r="AG95"/>
  <c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9"/>
  <c r="AN99"/>
  <c r="AT98"/>
  <c r="AN98"/>
  <c r="AT97"/>
  <c r="AN97"/>
  <c r="AT96"/>
  <c r="AN96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<sst xmlns="http://schemas.openxmlformats.org/spreadsheetml/2006/main">
  <si>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</si>
  <si>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</si>
  <si>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</si>
  <si>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</si>
  <si>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</si>
  <si>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{ea25cf92-ab87-4d23-99aa-e1a1e7c58c3c}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</si>
  <si>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</si>
  <si>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</si>
  <si>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</si>
  <si>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</si>
  <si>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</si>
  <si>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</si>
  <si>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</si>
  <si>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</si>
  <si>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65019191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</si>
  <si>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</si>
  <si>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</si>
  <si>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č113 a 115 v ŽST Lovosice</t>
  </si>
  <si>
    <t>KSO:</t>
  </si>
  <si>
    <t>CC-CZ:</t>
  </si>
  <si>
    <t>Místo:</t>
  </si>
  <si>
    <t>žst. Lovosice</t>
  </si>
  <si>
    <t>Datum:</t>
  </si>
  <si>
    <t>25. 6. 2019</t>
  </si>
  <si>
    <t>Zadavatel:</t>
  </si>
  <si>
    <t>IČ:</t>
  </si>
  <si>
    <t>70994234</t>
  </si>
  <si>
    <t>SŽDC s.o., OŘ Ústí n.L., ST Ústí n.L.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</si>
  <si>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</si>
  <si>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</si>
  <si>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</si>
  <si>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</si>
  <si>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</si>
  <si>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</si>
  <si>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</si>
  <si>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</si>
  <si>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Věra Trnková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</si>
  <si>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</si>
  <si>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</si>
  <si>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</si>
  <si>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</si>
  <si>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</si>
  <si>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</si>
  <si>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</si>
  <si>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</si>
  <si>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</si>
  <si>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</si>
  <si>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</si>
  <si>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</si>
  <si>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</si>
  <si>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</si>
  <si>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</si>
  <si>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</si>
  <si>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</si>
  <si>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</si>
  <si>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</si>
  <si>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</si>
  <si>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</si>
  <si>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</si>
  <si>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</si>
  <si>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</si>
  <si>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</si>
  <si>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</si>
  <si>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</si>
  <si>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</si>
  <si>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</si>
  <si>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</si>
  <si>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</si>
  <si>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</si>
  <si>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</si>
  <si>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</si>
  <si>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</si>
  <si>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</si>
  <si>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</si>
  <si>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</si>
  <si>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</si>
  <si>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</si>
  <si>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</si>
  <si>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</si>
  <si>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</si>
  <si>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</si>
  <si>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</si>
  <si>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</si>
  <si>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ZRN</t>
  </si>
  <si>
    <t>STA</t>
  </si>
  <si>
    <t>{9f19aa85-8bc0-4423-a943-0a45b42718da}</t>
  </si>
  <si>
    <t>2</t>
  </si>
  <si>
    <t>/</t>
  </si>
  <si>
    <t>SO 01</t>
  </si>
  <si>
    <t>žst Lovosice SK č. 115</t>
  </si>
  <si>
    <t>Soupis</t>
  </si>
  <si>
    <t>{81c21c74-2e79-497d-a43e-b0185ce00d90}</t>
  </si>
  <si>
    <t>SO 02</t>
  </si>
  <si>
    <t>žst Lovosice SK č. 113</t>
  </si>
  <si>
    <t>{c1bd80c2-7ebf-4459-8fb0-0401e6b007d5}</t>
  </si>
  <si>
    <t>SO 03</t>
  </si>
  <si>
    <t>Materiál dodávaný objednatelem NEOCEŇOVAT</t>
  </si>
  <si>
    <t>{f0551ccc-3748-4cdd-ae1c-395fcbe42ce0}</t>
  </si>
  <si>
    <t>VRN</t>
  </si>
  <si>
    <t>{1d88da8b-2829-4ed4-88af-c1a3560348d3}</t>
  </si>
  <si>
    <t>KRYCÍ LIST SOUPISU PRACÍ</t>
  </si>
  <si>
    <t>Objekt:</t>
  </si>
  <si>
    <t>1 - ZRN</t>
  </si>
  <si>
    <t>Soupis:</t>
  </si>
  <si>
    <t>SO 01 - žst Lovosice SK č. 115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</si>
  <si>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</si>
  <si>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</si>
  <si>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</si>
  <si>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</si>
  <si>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</si>
  <si>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</si>
  <si>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</si>
  <si>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</si>
  <si>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</si>
  <si>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</si>
  <si>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</si>
  <si>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</si>
  <si>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</si>
  <si>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</si>
  <si>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</si>
  <si>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</si>
  <si>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</si>
  <si>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</si>
  <si>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</si>
  <si>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</si>
  <si>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</si>
  <si>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</si>
  <si>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</si>
  <si>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</si>
  <si>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</si>
  <si>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</si>
  <si>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5906140170</t>
  </si>
  <si>
    <t>Demontáž kolejového roštu koleje v ose koleje pražce betonové tv. R65 rozdělení "d"</t>
  </si>
  <si>
    <t>km</t>
  </si>
  <si>
    <t>Sborník UOŽI 01 2019</t>
  </si>
  <si>
    <t>4</t>
  </si>
  <si>
    <t>-1799450583</t>
  </si>
  <si>
    <t>PP</t>
  </si>
  <si>
    <t>Demontáž kolejového roštu koleje v ose koleje pražce betonové tv. R65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</si>
  <si>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VV</t>
  </si>
  <si>
    <t xml:space="preserve">km 493,449 – 494,359 </t>
  </si>
  <si>
    <t>0,910</t>
  </si>
  <si>
    <t>5906130330</t>
  </si>
  <si>
    <t>Montáž kolejového roštu v ose koleje pražce betonové vystrojené tv. UIC60 rozdělení "d"</t>
  </si>
  <si>
    <t>-1149441162</t>
  </si>
  <si>
    <t>Montáž kolejového roštu v ose koleje pražce betonové vystrojené tv. UIC60 rozdělení "d". Poznámka: 1. V cenách jsou započteny náklady na vrtání pražců dřevěných nevystrojených, manipulaci a montáž KR. 2. V cenách nejsou obsaženy náklady na dodávku materiálu.</t>
  </si>
  <si>
    <t>3</t>
  </si>
  <si>
    <t>M</t>
  </si>
  <si>
    <t>5957104005</t>
  </si>
  <si>
    <t>Kolejnicové pásy třídy R260 tv. 60 E2 délky 75 metrů</t>
  </si>
  <si>
    <t>kus</t>
  </si>
  <si>
    <t>Sborník UOŽI 01 2018</t>
  </si>
  <si>
    <t>8</t>
  </si>
  <si>
    <t>-1463126447</t>
  </si>
  <si>
    <t>"SO 01" 25</t>
  </si>
  <si>
    <t>5958158030</t>
  </si>
  <si>
    <t>Podložka pryžová pod patu kolejnice WU 7 174x152x7 (Vossloh)</t>
  </si>
  <si>
    <t>489316364</t>
  </si>
  <si>
    <t>5906105020</t>
  </si>
  <si>
    <t>Demontáž pražce betonový</t>
  </si>
  <si>
    <t>1927716159</t>
  </si>
  <si>
    <t>Demontáž pražce betonový. Poznámka: 1. V cenách jsou započteny náklady na manipulaci, demontáž, odstrojení do součástí a uložení pražců.</t>
  </si>
  <si>
    <t>demont.podkladnic z vyjmutých pražců - příplatek za silnou korozi</t>
  </si>
  <si>
    <t>1500</t>
  </si>
  <si>
    <t>6</t>
  </si>
  <si>
    <t>5906020030</t>
  </si>
  <si>
    <t>Souvislá výměna pražců v KL otevřeném i zapuštěném pražce dřevěné výhybkové délky do 3 m</t>
  </si>
  <si>
    <t>85141091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</si>
  <si>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</si>
  <si>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výh. č. 120 + 136</t>
  </si>
  <si>
    <t>27+27</t>
  </si>
  <si>
    <t>7</t>
  </si>
  <si>
    <t>5906020040</t>
  </si>
  <si>
    <t>Souvislá výměna pražců v KL otevřeném i zapuštěném pražce dřevěné výhybkové délky přes 3 do 4 m</t>
  </si>
  <si>
    <t>1298621874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</si>
  <si>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</si>
  <si>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10+23</t>
  </si>
  <si>
    <t>5906020050</t>
  </si>
  <si>
    <t>Souvislá výměna pražců v KL otevřeném i zapuštěném pražce dřevěné výhybkové délky přes 4 do 5 m</t>
  </si>
  <si>
    <t>344455939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</si>
  <si>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</si>
  <si>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7+9</t>
  </si>
  <si>
    <t>9</t>
  </si>
  <si>
    <t>5956116000</t>
  </si>
  <si>
    <t>Pražce dřevěné výhybkové dub skupina 3 160x260</t>
  </si>
  <si>
    <t>m3</t>
  </si>
  <si>
    <t>-344924642</t>
  </si>
  <si>
    <t>"SO 01" 13,007</t>
  </si>
  <si>
    <t>10</t>
  </si>
  <si>
    <t>5906015010</t>
  </si>
  <si>
    <t>Výměna pražce malou těžící mechanizací v KL otevřeném i zapuštěném pražec dřevěný příčný nevystrojený</t>
  </si>
  <si>
    <t>506278248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</si>
  <si>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</si>
  <si>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na KV směr 115.SK</t>
  </si>
  <si>
    <t>10+8</t>
  </si>
  <si>
    <t>na KV směr 117.SK</t>
  </si>
  <si>
    <t>7+8</t>
  </si>
  <si>
    <t>Součet</t>
  </si>
  <si>
    <t>11</t>
  </si>
  <si>
    <t>5956101010</t>
  </si>
  <si>
    <t>Pražec dřevěný příčný nevystrojený buk 2600x260x160 mm</t>
  </si>
  <si>
    <t>-1364214061</t>
  </si>
  <si>
    <t>17+16</t>
  </si>
  <si>
    <t>12</t>
  </si>
  <si>
    <t>5958158005</t>
  </si>
  <si>
    <t xml:space="preserve">Podložka pryžová pod patu kolejnice S49  183/126/6</t>
  </si>
  <si>
    <t>-1990610145</t>
  </si>
  <si>
    <t>140+140</t>
  </si>
  <si>
    <t>13</t>
  </si>
  <si>
    <t>5958158020</t>
  </si>
  <si>
    <t>Železniční svršek-upevňovadla Podložka pryžová pod patu kolejnice R65 183/151/6</t>
  </si>
  <si>
    <t>-1095028034</t>
  </si>
  <si>
    <t>14</t>
  </si>
  <si>
    <t>5958134075</t>
  </si>
  <si>
    <t>Součásti upevňovací vrtule R1(145)</t>
  </si>
  <si>
    <t>-430619700</t>
  </si>
  <si>
    <t>556+556</t>
  </si>
  <si>
    <t>5958134080</t>
  </si>
  <si>
    <t>Součásti upevňovací vrtule R2 (160)</t>
  </si>
  <si>
    <t>-118194132</t>
  </si>
  <si>
    <t>350+350</t>
  </si>
  <si>
    <t>16</t>
  </si>
  <si>
    <t>5958128010</t>
  </si>
  <si>
    <t>Železniční svršek-upevňovadla Komplety ŽS 4 (šroub RS 1, matice M 24, podložka Fe6, svěrka ŽS4)</t>
  </si>
  <si>
    <t>-1565026463</t>
  </si>
  <si>
    <t>288+288</t>
  </si>
  <si>
    <t>17</t>
  </si>
  <si>
    <t>5958134040</t>
  </si>
  <si>
    <t>Součásti upevňovací kroužek pružný dvojitý Fe 6</t>
  </si>
  <si>
    <t>1917121467</t>
  </si>
  <si>
    <t>906+906</t>
  </si>
  <si>
    <t>18</t>
  </si>
  <si>
    <t>5910132030</t>
  </si>
  <si>
    <t>Zřízení zádržné opěrky na jazyku i opornici</t>
  </si>
  <si>
    <t>pár</t>
  </si>
  <si>
    <t>512</t>
  </si>
  <si>
    <t>-166146913</t>
  </si>
  <si>
    <t>Zřízení zádržné opěrky na jazyku i opornici. Poznámka: 1. V cenách jsou započteny náklady na vrtání otvorů a montáž. 2. V cenách nejsou obsaženy náklady na dodávku materiálu.</t>
  </si>
  <si>
    <t>19</t>
  </si>
  <si>
    <t>5961170070</t>
  </si>
  <si>
    <t>Zádržná opěrka proti putování pro jazyk S49 R300 ohnutý</t>
  </si>
  <si>
    <t>1799075377</t>
  </si>
  <si>
    <t>1+1</t>
  </si>
  <si>
    <t>20</t>
  </si>
  <si>
    <t>5961170075</t>
  </si>
  <si>
    <t>Zádržná opěrka proti putování pro jazyk S49 R300 přímý</t>
  </si>
  <si>
    <t>-698772700</t>
  </si>
  <si>
    <t>5961170160</t>
  </si>
  <si>
    <t>Zádržná opěrka proti putování pro opornici S49 R300 ohnutou</t>
  </si>
  <si>
    <t>21825599</t>
  </si>
  <si>
    <t>22</t>
  </si>
  <si>
    <t>5961170165</t>
  </si>
  <si>
    <t>Zádržná opěrka proti putování pro opornici S49 R300 přímou</t>
  </si>
  <si>
    <t>-352717716</t>
  </si>
  <si>
    <t>23</t>
  </si>
  <si>
    <t>5907015040</t>
  </si>
  <si>
    <t>Ojedinělá výměna kolejnic stávající upevnění tv. S49 rozdělení "d"</t>
  </si>
  <si>
    <t>m</t>
  </si>
  <si>
    <t>75314668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</si>
  <si>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</si>
  <si>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52+64</t>
  </si>
  <si>
    <t>24</t>
  </si>
  <si>
    <t>5910020010</t>
  </si>
  <si>
    <t>Svařování kolejnic termitem plný předehřev standardní spára svar sériový tv. UIC60</t>
  </si>
  <si>
    <t>svar</t>
  </si>
  <si>
    <t>2140462460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</si>
  <si>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</si>
  <si>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25</t>
  </si>
  <si>
    <t>5910020030</t>
  </si>
  <si>
    <t>Svařování kolejnic termitem plný předehřev standardní spára svar sériový tv. S49</t>
  </si>
  <si>
    <t>679271949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</si>
  <si>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</si>
  <si>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26</t>
  </si>
  <si>
    <t>5910020330</t>
  </si>
  <si>
    <t>Svařování kolejnic termitem plný předehřev standardní spára svar přechodový tv. UIC60/S49</t>
  </si>
  <si>
    <t>-1698692594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</si>
  <si>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</si>
  <si>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27</t>
  </si>
  <si>
    <t>5910015010</t>
  </si>
  <si>
    <t>Odtavovací stykové svařování mobilní svářečkou kolejnic nových délky do 150 m tv. UIC60</t>
  </si>
  <si>
    <t>-1040965136</t>
  </si>
  <si>
    <t>Odtavovací stykové svařování mobilní svářečkou kolejnic nových délky do 150 m tv. UIC60.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</si>
  <si>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28</t>
  </si>
  <si>
    <t>5910040220</t>
  </si>
  <si>
    <t>Umožnění volné dilatace kolejnice bez demontáže nebo montáže upevňovadel s osazením a odstraněním kluzných podložek rozdělení pražců "d"</t>
  </si>
  <si>
    <t>-1500755327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</si>
  <si>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</si>
  <si>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</t>
  </si>
  <si>
    <t>Poznámka k položce:_x000d_
Metr kolejnice=m</t>
  </si>
  <si>
    <t>2*930</t>
  </si>
  <si>
    <t>29</t>
  </si>
  <si>
    <t>5910035010</t>
  </si>
  <si>
    <t>Dosažení dovolené upínací teploty v BK prodloužením kolejnicového pásu v koleji tv. UIC60</t>
  </si>
  <si>
    <t>-1064735518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</si>
  <si>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</si>
  <si>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30</t>
  </si>
  <si>
    <t>5905035110</t>
  </si>
  <si>
    <t>Výměna KL malou těžící mechanizací včetně lavičky lože otevřené</t>
  </si>
  <si>
    <t>250165873</t>
  </si>
  <si>
    <t>Výměna KL malou těžící mechanizací včetně lavičky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</si>
  <si>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vč. zhutnění podkl. vrstvy</t>
  </si>
  <si>
    <t>585</t>
  </si>
  <si>
    <t>31</t>
  </si>
  <si>
    <t>5905105030</t>
  </si>
  <si>
    <t>Doplnění KL kamenivem souvisle strojně v koleji</t>
  </si>
  <si>
    <t>-358616969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</si>
  <si>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</si>
  <si>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vým. kolej. lože</t>
  </si>
  <si>
    <t>600</t>
  </si>
  <si>
    <t>GPK</t>
  </si>
  <si>
    <t>99</t>
  </si>
  <si>
    <t>32</t>
  </si>
  <si>
    <t>5955101005</t>
  </si>
  <si>
    <t>Kamenivo drcené štěrk frakce 31,5/63 třídy min. BII</t>
  </si>
  <si>
    <t>t</t>
  </si>
  <si>
    <t>856229669</t>
  </si>
  <si>
    <t>699*1,3</t>
  </si>
  <si>
    <t>33</t>
  </si>
  <si>
    <t>5905020010</t>
  </si>
  <si>
    <t>Oprava stezky strojně s odstraněním drnu a nánosu do 10 cm</t>
  </si>
  <si>
    <t>m2</t>
  </si>
  <si>
    <t>-47009482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</si>
  <si>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</si>
  <si>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2*910</t>
  </si>
  <si>
    <t>34</t>
  </si>
  <si>
    <t>5905023010</t>
  </si>
  <si>
    <t>Úprava povrchu stezky rozprostřením štěrkodrtě do 3 cm</t>
  </si>
  <si>
    <t>1565803384</t>
  </si>
  <si>
    <t>Úprava povrchu stezky rozprostřením štěrkodrtě do 3 cm. Poznámka: 1. V cenách jsou započteny náklady na rozprostření a urovnání kameniva včetně zhutnění povrchu stezky. Platí pro nový i stávající stav.2. V cenách nejsou obsaženy náklady na dodávku drtě její doplnění a rozprostření.</t>
  </si>
  <si>
    <t>35</t>
  </si>
  <si>
    <t>5955101025</t>
  </si>
  <si>
    <t>Kamenivo drcené drť frakce 4/8</t>
  </si>
  <si>
    <t>440693279</t>
  </si>
  <si>
    <t>90*1,8</t>
  </si>
  <si>
    <t>36</t>
  </si>
  <si>
    <t>9902100300</t>
  </si>
  <si>
    <t xml:space="preserve">Doprava dodávek zhotovitele, dodávek objednatele nebo výzisku mechanizací přes 3,5 t sypanin  do 30 km</t>
  </si>
  <si>
    <t>1346230561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</si>
  <si>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</si>
  <si>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štěrk nový</t>
  </si>
  <si>
    <t>908,700</t>
  </si>
  <si>
    <t>štěrkodrť na stezky</t>
  </si>
  <si>
    <t>162</t>
  </si>
  <si>
    <t>37</t>
  </si>
  <si>
    <t>5909032020</t>
  </si>
  <si>
    <t>Přesná úprava GPK koleje směrové a výškové uspořádání pražce betonové</t>
  </si>
  <si>
    <t>-472643229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</si>
  <si>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</si>
  <si>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1,860</t>
  </si>
  <si>
    <t>38</t>
  </si>
  <si>
    <t>5909042010</t>
  </si>
  <si>
    <t>Přesná úprava GPK výhybky směrové a výškové uspořádání pražce dřevěné nebo ocelové</t>
  </si>
  <si>
    <t>467140877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</si>
  <si>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</si>
  <si>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200</t>
  </si>
  <si>
    <t>39</t>
  </si>
  <si>
    <t>5907050110</t>
  </si>
  <si>
    <t>Dělení kolejnic kyslíkem tv. UIC60 nebo R65</t>
  </si>
  <si>
    <t>321844124</t>
  </si>
  <si>
    <t>Dělení kolejnic kyslíkem tv. UIC60 nebo R65. Poznámka: 1. V cenách jsou započteny náklady na manipulaci podložení, označení a provedení řezu kolejnice.</t>
  </si>
  <si>
    <t>Poznámka k položce:_x000d_
Řez=kus</t>
  </si>
  <si>
    <t>364</t>
  </si>
  <si>
    <t>40</t>
  </si>
  <si>
    <t>9902900100</t>
  </si>
  <si>
    <t xml:space="preserve">Naložení  sypanin, drobného kusového materiálu, suti  </t>
  </si>
  <si>
    <t>911629671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</si>
  <si>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</si>
  <si>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vystrojení v TO Lovosice</t>
  </si>
  <si>
    <t>(6000*0,000516)+(6000*0,000038)+(6000*0,000492)+(6000*0,000170)</t>
  </si>
  <si>
    <t>výzisk dřev. pražce</t>
  </si>
  <si>
    <t>9,7</t>
  </si>
  <si>
    <t>41</t>
  </si>
  <si>
    <t>9902100100</t>
  </si>
  <si>
    <t xml:space="preserve">Doprava dodávek zhotovitele, dodávek objednatele nebo výzisku mechanizací přes 3,5 t sypanin  do 10 km</t>
  </si>
  <si>
    <t>-1060690199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</si>
  <si>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</si>
  <si>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vystrojení z TO Lovosice</t>
  </si>
  <si>
    <t>7,296</t>
  </si>
  <si>
    <t>42</t>
  </si>
  <si>
    <t>-575295119</t>
  </si>
  <si>
    <t>odtěž. štěrk na skládku</t>
  </si>
  <si>
    <t>994,5+232,05</t>
  </si>
  <si>
    <t>pryž. podl. na skládku</t>
  </si>
  <si>
    <t>0,540+0,050</t>
  </si>
  <si>
    <t>43</t>
  </si>
  <si>
    <t>9909000400</t>
  </si>
  <si>
    <t xml:space="preserve">Poplatek za likvidaci plastových součástí   </t>
  </si>
  <si>
    <t>-134202374</t>
  </si>
  <si>
    <t>Poplatek za likvidaci plastových součástí Poznámka: V cenách jsou započteny náklady na uložení stavebního odpadu na oficiální skládku.</t>
  </si>
  <si>
    <t>44</t>
  </si>
  <si>
    <t>9909000100</t>
  </si>
  <si>
    <t>Poplatek za uložení suti nebo hmot na oficiální skládku</t>
  </si>
  <si>
    <t>-12756973</t>
  </si>
  <si>
    <t>Poplatek za uložení suti nebo hmot na oficiální skládku Poznámka: V cenách jsou započteny náklady na uložení stavebního odpadu na oficiální skládku.</t>
  </si>
  <si>
    <t>45</t>
  </si>
  <si>
    <t>9902900200</t>
  </si>
  <si>
    <t xml:space="preserve">Naložení  objemnějšího kusového materiálu, vybouraných hmot  </t>
  </si>
  <si>
    <t>-751610121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</si>
  <si>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</si>
  <si>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kolejnice v Duchcově (složení+manipulace)</t>
  </si>
  <si>
    <t>1875*0,06034*2</t>
  </si>
  <si>
    <t>B 91 v žst Hrobce</t>
  </si>
  <si>
    <t>1500*0,304</t>
  </si>
  <si>
    <t>46</t>
  </si>
  <si>
    <t>9902201200</t>
  </si>
  <si>
    <t>Doprava dodávek zhotovitele, dodávek objednatele nebo výzisku mechanizací přes 3,5 t objemnějšího kusového materiálu do 350 km</t>
  </si>
  <si>
    <t>727425432</t>
  </si>
  <si>
    <t>Doprava dodávek zhotovitele, dodávek objednatele nebo výzisku mechanizací přes 3,5 t objemnějšího kusového materiálu do 350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</si>
  <si>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kolejnice (Třinec - Duchcov)</t>
  </si>
  <si>
    <t>112,556</t>
  </si>
  <si>
    <t>47</t>
  </si>
  <si>
    <t>9902209100</t>
  </si>
  <si>
    <t>Doprava dodávek zhotovitele, dodávek objednatele nebo výzisku mechanizací přes 3,5 t objemnějšího kusového materiálu příplatek za každý další 1 km</t>
  </si>
  <si>
    <t>159751151</t>
  </si>
  <si>
    <t>Doprava dodávek zhotovitele, dodávek objednatele nebo výzisku mechanizací přes 3,5 t objemnějšího kusového materiálu příplatek za každý další 1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</si>
  <si>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112,556*173</t>
  </si>
  <si>
    <t>48</t>
  </si>
  <si>
    <t>9902200700</t>
  </si>
  <si>
    <t>Doprava dodávek zhotovitele, dodávek objednatele nebo výzisku mechanizací přes 3,5 t objemnějšího kusového materiálu do 100 km</t>
  </si>
  <si>
    <t>2018236212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</si>
  <si>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</si>
  <si>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nový mat. (dř. pražce)</t>
  </si>
  <si>
    <t>12,422+3,432</t>
  </si>
  <si>
    <t>49</t>
  </si>
  <si>
    <t>9902200500</t>
  </si>
  <si>
    <t>Doprava dodávek zhotovitele, dodávek objednatele nebo výzisku mechanizací přes 3,5 t objemnějšího kusového materiálu do 60 km</t>
  </si>
  <si>
    <t>60730038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</si>
  <si>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 Měrnou jednotkou je t přepravovaného materiálu.</t>
  </si>
  <si>
    <t>kolejnice z Duchcova</t>
  </si>
  <si>
    <t>50</t>
  </si>
  <si>
    <t>9902200200</t>
  </si>
  <si>
    <t>Doprava dodávek zhotovitele, dodávek objednatele nebo výzisku mechanizací přes 3,5 t objemnějšího kusového materiálu do 20 km</t>
  </si>
  <si>
    <t>-1111767537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</si>
  <si>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</si>
  <si>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B 91 z žst Hrobce</t>
  </si>
  <si>
    <t>51</t>
  </si>
  <si>
    <t>9902200300</t>
  </si>
  <si>
    <t>Doprava dodávek zhotovitele, dodávek objednatele nebo výzisku mechanizací přes 3,5 t objemnějšího kusového materiálu do 30 km</t>
  </si>
  <si>
    <t>-1371259070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</si>
  <si>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</si>
  <si>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SB 6 na skládku</t>
  </si>
  <si>
    <t>408</t>
  </si>
  <si>
    <t>52</t>
  </si>
  <si>
    <t>9909000500</t>
  </si>
  <si>
    <t>Poplatek uložení odpadu betonových prefabrikátů</t>
  </si>
  <si>
    <t>1531825555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</si>
  <si>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</si>
  <si>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53</t>
  </si>
  <si>
    <t>9902100600</t>
  </si>
  <si>
    <t xml:space="preserve">Doprava dodávek zhotovitele, dodávek objednatele nebo výzisku mechanizací přes 3,5 t sypanin  do 80 km</t>
  </si>
  <si>
    <t>988935994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</si>
  <si>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</si>
  <si>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nový mat (podl.+ŽS4)</t>
  </si>
  <si>
    <t>0,540+0,050+0,001+0,578+0,399+0,708+0,163</t>
  </si>
  <si>
    <t>54</t>
  </si>
  <si>
    <t>9903200100</t>
  </si>
  <si>
    <t>Přeprava mechanizace na místo prováděných prací o hmotnosti přes 12 t přes 50 do 100 km</t>
  </si>
  <si>
    <t>-408775198</t>
  </si>
  <si>
    <t xml:space="preserve"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 </t>
  </si>
  <si>
    <t>2x bagr, SDK, ASP, SSP</t>
  </si>
  <si>
    <t>55</t>
  </si>
  <si>
    <t>5907055020</t>
  </si>
  <si>
    <t>Vrtání kolejnic otvor o průměru přes 10 do 23 mm</t>
  </si>
  <si>
    <t>1906393184</t>
  </si>
  <si>
    <t>Vrtání kolejnic otvor o průměru přes 10 do 23 mm. Poznámka: 1. V cenách jsou započteny náklady na manipulaci podložení, označení a provedení vrtu ve stojině kolejnice.</t>
  </si>
  <si>
    <t>pro SSZT</t>
  </si>
  <si>
    <t>56</t>
  </si>
  <si>
    <t>R7592005079</t>
  </si>
  <si>
    <t>Montáž počítacího bodu počítače náprav</t>
  </si>
  <si>
    <t>-1362688657</t>
  </si>
  <si>
    <t>Montáž počítacího bodu počítače náprav - uložení a připevnění na určené místo, seřízení polohy, přezkoušení</t>
  </si>
  <si>
    <t>57</t>
  </si>
  <si>
    <t>R7592007079</t>
  </si>
  <si>
    <t>Demontáž počítacího bodu počítače náprav</t>
  </si>
  <si>
    <t>-405304208</t>
  </si>
  <si>
    <t>SO 02 - žst Lovosice SK č. 113</t>
  </si>
  <si>
    <t>1285043220</t>
  </si>
  <si>
    <t>km 493,490 - 494,347</t>
  </si>
  <si>
    <t>0,862</t>
  </si>
  <si>
    <t>-1491170999</t>
  </si>
  <si>
    <t>-373054114</t>
  </si>
  <si>
    <t>"SO 02" 23</t>
  </si>
  <si>
    <t>-654490648</t>
  </si>
  <si>
    <t>-1778509079</t>
  </si>
  <si>
    <t>1420</t>
  </si>
  <si>
    <t>5906015020</t>
  </si>
  <si>
    <t>Výměna pražce malou těžící mechanizací v KL otevřeném i zapuštěném pražec dřevěný příčný vystrojený.</t>
  </si>
  <si>
    <t>1955197286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</si>
  <si>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</si>
  <si>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7+2+6</t>
  </si>
  <si>
    <t>5956101030</t>
  </si>
  <si>
    <t xml:space="preserve">Pražec dřevěný příčný vystrojený   buk 2600x260x160 mm</t>
  </si>
  <si>
    <t>680771195</t>
  </si>
  <si>
    <t>-1734924556</t>
  </si>
  <si>
    <t>-1804976795</t>
  </si>
  <si>
    <t>1860249024</t>
  </si>
  <si>
    <t>-498746015</t>
  </si>
  <si>
    <t>2*890</t>
  </si>
  <si>
    <t>1790273247</t>
  </si>
  <si>
    <t>-1448628928</t>
  </si>
  <si>
    <t>-1527184304</t>
  </si>
  <si>
    <t>66</t>
  </si>
  <si>
    <t>1950950604</t>
  </si>
  <si>
    <t>666*1,3</t>
  </si>
  <si>
    <t>-1276092065</t>
  </si>
  <si>
    <t>862</t>
  </si>
  <si>
    <t>214713954</t>
  </si>
  <si>
    <t>1141303924</t>
  </si>
  <si>
    <t>50*1,8</t>
  </si>
  <si>
    <t>-123130180</t>
  </si>
  <si>
    <t>865,8</t>
  </si>
  <si>
    <t>90</t>
  </si>
  <si>
    <t>-1121643065</t>
  </si>
  <si>
    <t>1,760</t>
  </si>
  <si>
    <t>-1894016508</t>
  </si>
  <si>
    <t>346</t>
  </si>
  <si>
    <t>24033167</t>
  </si>
  <si>
    <t>(5680*0,000516)+(5680*0,000038)+(5680*0,000492)+(5680*0,000170)</t>
  </si>
  <si>
    <t>913178219</t>
  </si>
  <si>
    <t>6,907</t>
  </si>
  <si>
    <t>-1736645678</t>
  </si>
  <si>
    <t>994,5</t>
  </si>
  <si>
    <t>0,511</t>
  </si>
  <si>
    <t>2038862661</t>
  </si>
  <si>
    <t>-813318761</t>
  </si>
  <si>
    <t>422981623</t>
  </si>
  <si>
    <t>1725*0,06034*2</t>
  </si>
  <si>
    <t>1420*0,304</t>
  </si>
  <si>
    <t>-1667982947</t>
  </si>
  <si>
    <t>103,552</t>
  </si>
  <si>
    <t>-1512982358</t>
  </si>
  <si>
    <t>103,552*173</t>
  </si>
  <si>
    <t>-297203861</t>
  </si>
  <si>
    <t>1592227716</t>
  </si>
  <si>
    <t>451706107</t>
  </si>
  <si>
    <t>1291620765</t>
  </si>
  <si>
    <t>1420*0,272</t>
  </si>
  <si>
    <t>-1781222097</t>
  </si>
  <si>
    <t>-388182164</t>
  </si>
  <si>
    <t>nový mat (podl.+dř.pražce)</t>
  </si>
  <si>
    <t>0,511+4,246</t>
  </si>
  <si>
    <t>1116741014</t>
  </si>
  <si>
    <t>1077499640</t>
  </si>
  <si>
    <t>1747839965</t>
  </si>
  <si>
    <t>SO 03 - Materiál dodávaný objednatelem NEOCEŇOVAT</t>
  </si>
  <si>
    <t>5956213045</t>
  </si>
  <si>
    <t xml:space="preserve">Pražec betonový příčný vystrojený  užitý tv. B 91S/1 (UIC)</t>
  </si>
  <si>
    <t>721704245</t>
  </si>
  <si>
    <t>"SO 01" 1500</t>
  </si>
  <si>
    <t>"SO 02" 1420</t>
  </si>
  <si>
    <t>5957201010</t>
  </si>
  <si>
    <t>Kolejnice užité tv. S49</t>
  </si>
  <si>
    <t>-1225697622</t>
  </si>
  <si>
    <t>"SO 01" 52+64</t>
  </si>
  <si>
    <t>2 - VRN</t>
  </si>
  <si>
    <t>022101011</t>
  </si>
  <si>
    <t>Geodetické práce Geodetické práce v průběhu opravy</t>
  </si>
  <si>
    <t>kpl</t>
  </si>
  <si>
    <t>1586765391</t>
  </si>
  <si>
    <t>022121001</t>
  </si>
  <si>
    <t>Geodetické práce Diagnostika technické infrastruktury Vytýčení trasy inženýrských sítí</t>
  </si>
  <si>
    <t>-1738611611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</si>
  <si>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</si>
  <si>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023121001</t>
  </si>
  <si>
    <t>Projektové práce Projektová dokumentace - přípravné práce Zjednodušený projekt opravy koleje</t>
  </si>
  <si>
    <t>1065201733</t>
  </si>
  <si>
    <t>Projektové práce Projektová dokumentace - přípravné práce Zjednodušený projekt opravy koleje - V ceně jsou započteny náklady na vyhotovení projektové dokumentace podle požadavku objednatele v rozsahu pro ohlášení : 1) Technická zpráva; 2) Situace; 3) Podélný profil; 4) Vytyčovací výkres; 5) Seznam souřadnic vytyčovacích bodů.</t>
  </si>
  <si>
    <t>zjednoduš. projektu žst Lovosice SK č. 113 a 115</t>
  </si>
  <si>
    <t>021201001</t>
  </si>
  <si>
    <t>Průzkumné práce pro opravy Průzkum výskytu škodlivin kontaminace kameniva ropnými látkami</t>
  </si>
  <si>
    <t>-293334001</t>
  </si>
  <si>
    <t>023131001</t>
  </si>
  <si>
    <t>Projektové práce Dokumentace skutečného provedení železničního svršku a spodku</t>
  </si>
  <si>
    <t>923488094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</si>
  <si>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</si>
  <si>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</si>
  <si>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</si>
  <si>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-1676006859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</si>
</sst>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65019191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staničních kolejí č113 a 115 v ŽST Lovosice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žst. Lovosice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25. 6. 2019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SŽDC s.o., OŘ Ústí n.L., ST Ústí n.L.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Věra Trnková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ROUND(AG95+AG99,2)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ROUND(AS95+AS99,2)</f>
        <v>0</v>
      </c>
      <c r="AT94" s="114">
        <f>ROUND(SUM(AV94:AW94),2)</f>
        <v>0</v>
      </c>
      <c r="AU94" s="115">
        <f>ROUND(AU95+AU99,5)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ROUND(AZ95+AZ99,2)</f>
        <v>0</v>
      </c>
      <c r="BA94" s="114">
        <f>ROUND(BA95+BA99,2)</f>
        <v>0</v>
      </c>
      <c r="BB94" s="114">
        <f>ROUND(BB95+BB99,2)</f>
        <v>0</v>
      </c>
      <c r="BC94" s="114">
        <f>ROUND(BC95+BC99,2)</f>
        <v>0</v>
      </c>
      <c r="BD94" s="116">
        <f>ROUND(BD95+BD99,2)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7"/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ROUND(SUM(AG96:AG98),2)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84</v>
      </c>
      <c r="AR95" s="126"/>
      <c r="AS95" s="127">
        <f>ROUND(SUM(AS96:AS98),2)</f>
        <v>0</v>
      </c>
      <c r="AT95" s="128">
        <f>ROUND(SUM(AV95:AW95),2)</f>
        <v>0</v>
      </c>
      <c r="AU95" s="129">
        <f>ROUND(SUM(AU96:AU98),5)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ROUND(SUM(AZ96:AZ98),2)</f>
        <v>0</v>
      </c>
      <c r="BA95" s="128">
        <f>ROUND(SUM(BA96:BA98),2)</f>
        <v>0</v>
      </c>
      <c r="BB95" s="128">
        <f>ROUND(SUM(BB96:BB98),2)</f>
        <v>0</v>
      </c>
      <c r="BC95" s="128">
        <f>ROUND(SUM(BC96:BC98),2)</f>
        <v>0</v>
      </c>
      <c r="BD95" s="130">
        <f>ROUND(SUM(BD96:BD98),2)</f>
        <v>0</v>
      </c>
      <c r="BE95" s="7"/>
      <c r="BS95" s="131" t="s">
        <v>77</v>
      </c>
      <c r="BT95" s="131" t="s">
        <v>82</v>
      </c>
      <c r="BU95" s="131" t="s">
        <v>79</v>
      </c>
      <c r="BV95" s="131" t="s">
        <v>80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4" customFormat="1" ht="16.5" customHeight="1">
      <c r="A96" s="132" t="s">
        <v>87</v>
      </c>
      <c r="B96" s="70"/>
      <c r="C96" s="133"/>
      <c r="D96" s="133"/>
      <c r="E96" s="134" t="s">
        <v>88</v>
      </c>
      <c r="F96" s="134"/>
      <c r="G96" s="134"/>
      <c r="H96" s="134"/>
      <c r="I96" s="134"/>
      <c r="J96" s="133"/>
      <c r="K96" s="134" t="s">
        <v>89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'SO 01 - žst Lovosice SK č...'!J32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90</v>
      </c>
      <c r="AR96" s="72"/>
      <c r="AS96" s="137">
        <v>0</v>
      </c>
      <c r="AT96" s="138">
        <f>ROUND(SUM(AV96:AW96),2)</f>
        <v>0</v>
      </c>
      <c r="AU96" s="139">
        <f>'SO 01 - žst Lovosice SK č...'!P122</f>
        <v>0</v>
      </c>
      <c r="AV96" s="138">
        <f>'SO 01 - žst Lovosice SK č...'!J35</f>
        <v>0</v>
      </c>
      <c r="AW96" s="138">
        <f>'SO 01 - žst Lovosice SK č...'!J36</f>
        <v>0</v>
      </c>
      <c r="AX96" s="138">
        <f>'SO 01 - žst Lovosice SK č...'!J37</f>
        <v>0</v>
      </c>
      <c r="AY96" s="138">
        <f>'SO 01 - žst Lovosice SK č...'!J38</f>
        <v>0</v>
      </c>
      <c r="AZ96" s="138">
        <f>'SO 01 - žst Lovosice SK č...'!F35</f>
        <v>0</v>
      </c>
      <c r="BA96" s="138">
        <f>'SO 01 - žst Lovosice SK č...'!F36</f>
        <v>0</v>
      </c>
      <c r="BB96" s="138">
        <f>'SO 01 - žst Lovosice SK č...'!F37</f>
        <v>0</v>
      </c>
      <c r="BC96" s="138">
        <f>'SO 01 - žst Lovosice SK č...'!F38</f>
        <v>0</v>
      </c>
      <c r="BD96" s="140">
        <f>'SO 01 - žst Lovosice SK č...'!F39</f>
        <v>0</v>
      </c>
      <c r="BE96" s="4"/>
      <c r="BT96" s="141" t="s">
        <v>86</v>
      </c>
      <c r="BV96" s="141" t="s">
        <v>80</v>
      </c>
      <c r="BW96" s="141" t="s">
        <v>91</v>
      </c>
      <c r="BX96" s="141" t="s">
        <v>85</v>
      </c>
      <c r="CL96" s="141" t="s">
        <v>1</v>
      </c>
    </row>
    <row r="97" s="4" customFormat="1" ht="16.5" customHeight="1">
      <c r="A97" s="132" t="s">
        <v>87</v>
      </c>
      <c r="B97" s="70"/>
      <c r="C97" s="133"/>
      <c r="D97" s="133"/>
      <c r="E97" s="134" t="s">
        <v>92</v>
      </c>
      <c r="F97" s="134"/>
      <c r="G97" s="134"/>
      <c r="H97" s="134"/>
      <c r="I97" s="134"/>
      <c r="J97" s="133"/>
      <c r="K97" s="134" t="s">
        <v>93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'SO 02 - žst Lovosice SK č...'!J32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90</v>
      </c>
      <c r="AR97" s="72"/>
      <c r="AS97" s="137">
        <v>0</v>
      </c>
      <c r="AT97" s="138">
        <f>ROUND(SUM(AV97:AW97),2)</f>
        <v>0</v>
      </c>
      <c r="AU97" s="139">
        <f>'SO 02 - žst Lovosice SK č...'!P120</f>
        <v>0</v>
      </c>
      <c r="AV97" s="138">
        <f>'SO 02 - žst Lovosice SK č...'!J35</f>
        <v>0</v>
      </c>
      <c r="AW97" s="138">
        <f>'SO 02 - žst Lovosice SK č...'!J36</f>
        <v>0</v>
      </c>
      <c r="AX97" s="138">
        <f>'SO 02 - žst Lovosice SK č...'!J37</f>
        <v>0</v>
      </c>
      <c r="AY97" s="138">
        <f>'SO 02 - žst Lovosice SK č...'!J38</f>
        <v>0</v>
      </c>
      <c r="AZ97" s="138">
        <f>'SO 02 - žst Lovosice SK č...'!F35</f>
        <v>0</v>
      </c>
      <c r="BA97" s="138">
        <f>'SO 02 - žst Lovosice SK č...'!F36</f>
        <v>0</v>
      </c>
      <c r="BB97" s="138">
        <f>'SO 02 - žst Lovosice SK č...'!F37</f>
        <v>0</v>
      </c>
      <c r="BC97" s="138">
        <f>'SO 02 - žst Lovosice SK č...'!F38</f>
        <v>0</v>
      </c>
      <c r="BD97" s="140">
        <f>'SO 02 - žst Lovosice SK č...'!F39</f>
        <v>0</v>
      </c>
      <c r="BE97" s="4"/>
      <c r="BT97" s="141" t="s">
        <v>86</v>
      </c>
      <c r="BV97" s="141" t="s">
        <v>80</v>
      </c>
      <c r="BW97" s="141" t="s">
        <v>94</v>
      </c>
      <c r="BX97" s="141" t="s">
        <v>85</v>
      </c>
      <c r="CL97" s="141" t="s">
        <v>1</v>
      </c>
    </row>
    <row r="98" s="4" customFormat="1" ht="25.5" customHeight="1">
      <c r="A98" s="132" t="s">
        <v>87</v>
      </c>
      <c r="B98" s="70"/>
      <c r="C98" s="133"/>
      <c r="D98" s="133"/>
      <c r="E98" s="134" t="s">
        <v>95</v>
      </c>
      <c r="F98" s="134"/>
      <c r="G98" s="134"/>
      <c r="H98" s="134"/>
      <c r="I98" s="134"/>
      <c r="J98" s="133"/>
      <c r="K98" s="134" t="s">
        <v>96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'SO 03 - Materiál dodávaný...'!J32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90</v>
      </c>
      <c r="AR98" s="72"/>
      <c r="AS98" s="137">
        <v>0</v>
      </c>
      <c r="AT98" s="138">
        <f>ROUND(SUM(AV98:AW98),2)</f>
        <v>0</v>
      </c>
      <c r="AU98" s="139">
        <f>'SO 03 - Materiál dodávaný...'!P120</f>
        <v>0</v>
      </c>
      <c r="AV98" s="138">
        <f>'SO 03 - Materiál dodávaný...'!J35</f>
        <v>0</v>
      </c>
      <c r="AW98" s="138">
        <f>'SO 03 - Materiál dodávaný...'!J36</f>
        <v>0</v>
      </c>
      <c r="AX98" s="138">
        <f>'SO 03 - Materiál dodávaný...'!J37</f>
        <v>0</v>
      </c>
      <c r="AY98" s="138">
        <f>'SO 03 - Materiál dodávaný...'!J38</f>
        <v>0</v>
      </c>
      <c r="AZ98" s="138">
        <f>'SO 03 - Materiál dodávaný...'!F35</f>
        <v>0</v>
      </c>
      <c r="BA98" s="138">
        <f>'SO 03 - Materiál dodávaný...'!F36</f>
        <v>0</v>
      </c>
      <c r="BB98" s="138">
        <f>'SO 03 - Materiál dodávaný...'!F37</f>
        <v>0</v>
      </c>
      <c r="BC98" s="138">
        <f>'SO 03 - Materiál dodávaný...'!F38</f>
        <v>0</v>
      </c>
      <c r="BD98" s="140">
        <f>'SO 03 - Materiál dodávaný...'!F39</f>
        <v>0</v>
      </c>
      <c r="BE98" s="4"/>
      <c r="BT98" s="141" t="s">
        <v>86</v>
      </c>
      <c r="BV98" s="141" t="s">
        <v>80</v>
      </c>
      <c r="BW98" s="141" t="s">
        <v>97</v>
      </c>
      <c r="BX98" s="141" t="s">
        <v>85</v>
      </c>
      <c r="CL98" s="141" t="s">
        <v>1</v>
      </c>
    </row>
    <row r="99" s="7" customFormat="1" ht="16.5" customHeight="1">
      <c r="A99" s="132" t="s">
        <v>87</v>
      </c>
      <c r="B99" s="119"/>
      <c r="C99" s="120"/>
      <c r="D99" s="121" t="s">
        <v>86</v>
      </c>
      <c r="E99" s="121"/>
      <c r="F99" s="121"/>
      <c r="G99" s="121"/>
      <c r="H99" s="121"/>
      <c r="I99" s="122"/>
      <c r="J99" s="121" t="s">
        <v>98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4">
        <f>'2 - VRN'!J30</f>
        <v>0</v>
      </c>
      <c r="AH99" s="122"/>
      <c r="AI99" s="122"/>
      <c r="AJ99" s="122"/>
      <c r="AK99" s="122"/>
      <c r="AL99" s="122"/>
      <c r="AM99" s="122"/>
      <c r="AN99" s="124">
        <f>SUM(AG99,AT99)</f>
        <v>0</v>
      </c>
      <c r="AO99" s="122"/>
      <c r="AP99" s="122"/>
      <c r="AQ99" s="125" t="s">
        <v>84</v>
      </c>
      <c r="AR99" s="126"/>
      <c r="AS99" s="142">
        <v>0</v>
      </c>
      <c r="AT99" s="143">
        <f>ROUND(SUM(AV99:AW99),2)</f>
        <v>0</v>
      </c>
      <c r="AU99" s="144">
        <f>'2 - VRN'!P116</f>
        <v>0</v>
      </c>
      <c r="AV99" s="143">
        <f>'2 - VRN'!J33</f>
        <v>0</v>
      </c>
      <c r="AW99" s="143">
        <f>'2 - VRN'!J34</f>
        <v>0</v>
      </c>
      <c r="AX99" s="143">
        <f>'2 - VRN'!J35</f>
        <v>0</v>
      </c>
      <c r="AY99" s="143">
        <f>'2 - VRN'!J36</f>
        <v>0</v>
      </c>
      <c r="AZ99" s="143">
        <f>'2 - VRN'!F33</f>
        <v>0</v>
      </c>
      <c r="BA99" s="143">
        <f>'2 - VRN'!F34</f>
        <v>0</v>
      </c>
      <c r="BB99" s="143">
        <f>'2 - VRN'!F35</f>
        <v>0</v>
      </c>
      <c r="BC99" s="143">
        <f>'2 - VRN'!F36</f>
        <v>0</v>
      </c>
      <c r="BD99" s="145">
        <f>'2 - VRN'!F37</f>
        <v>0</v>
      </c>
      <c r="BE99" s="7"/>
      <c r="BT99" s="131" t="s">
        <v>82</v>
      </c>
      <c r="BV99" s="131" t="s">
        <v>80</v>
      </c>
      <c r="BW99" s="131" t="s">
        <v>99</v>
      </c>
      <c r="BX99" s="131" t="s">
        <v>5</v>
      </c>
      <c r="CL99" s="131" t="s">
        <v>1</v>
      </c>
      <c r="CM99" s="131" t="s">
        <v>86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5ftnk+s5ot8PqttxMhs01UkrtpN9niSw9F9CVRP/tdxtz1DtLqtlCJKfeBSFdWja1fFpdGyWu5iSCTu5mNftGg==" hashValue="/uys2kQ8CEpDBz6TkgEYXKfH0ST6fEnsr49twZCewa73DfPyk+jCk088wyLAiP+t0F2J03O0uOieRqjLKDExFg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G94:AM94"/>
    <mergeCell ref="AN94:AP94"/>
    <mergeCell ref="C92:G92"/>
    <mergeCell ref="I92:AF92"/>
    <mergeCell ref="D95:H95"/>
    <mergeCell ref="J95:AF95"/>
    <mergeCell ref="E96:I96"/>
    <mergeCell ref="K96:AF96"/>
    <mergeCell ref="E97:I97"/>
    <mergeCell ref="K97:AF97"/>
    <mergeCell ref="E98:I98"/>
    <mergeCell ref="K98:AF98"/>
    <mergeCell ref="D99:H99"/>
    <mergeCell ref="J99:AF99"/>
  </mergeCells>
  <hyperlinks>
    <hyperlink ref="A96" location="'SO 01 - žst Lovosice SK č...'!C2" display="/"/>
    <hyperlink ref="A97" location="'SO 02 - žst Lovosice SK č...'!C2" display="/"/>
    <hyperlink ref="A98" location="'SO 03 - Materiál dodávaný...'!C2" display="/"/>
    <hyperlink ref="A99" location="'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86</v>
      </c>
    </row>
    <row r="4" s="1" customFormat="1" ht="24.96" customHeight="1">
      <c r="B4" s="20"/>
      <c r="D4" s="150" t="s">
        <v>100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Oprava staničních kolejí č113 a 115 v ŽST Lovosice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101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102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103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104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25. 6. 2019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35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</v>
      </c>
      <c r="F26" s="38"/>
      <c r="G26" s="38"/>
      <c r="H26" s="38"/>
      <c r="I26" s="156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37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38</v>
      </c>
      <c r="E32" s="38"/>
      <c r="F32" s="38"/>
      <c r="G32" s="38"/>
      <c r="H32" s="38"/>
      <c r="I32" s="154"/>
      <c r="J32" s="166">
        <f>ROUND(J122,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40</v>
      </c>
      <c r="G34" s="38"/>
      <c r="H34" s="38"/>
      <c r="I34" s="168" t="s">
        <v>39</v>
      </c>
      <c r="J34" s="167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42</v>
      </c>
      <c r="E35" s="152" t="s">
        <v>43</v>
      </c>
      <c r="F35" s="170">
        <f>ROUND((SUM(BE122:BE338)),  2)</f>
        <v>0</v>
      </c>
      <c r="G35" s="38"/>
      <c r="H35" s="38"/>
      <c r="I35" s="171">
        <v>0.20999999999999999</v>
      </c>
      <c r="J35" s="170">
        <f>ROUND(((SUM(BE122:BE338))*I35),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44</v>
      </c>
      <c r="F36" s="170">
        <f>ROUND((SUM(BF122:BF338)),  2)</f>
        <v>0</v>
      </c>
      <c r="G36" s="38"/>
      <c r="H36" s="38"/>
      <c r="I36" s="171">
        <v>0.14999999999999999</v>
      </c>
      <c r="J36" s="170">
        <f>ROUND(((SUM(BF122:BF338))*I36),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45</v>
      </c>
      <c r="F37" s="170">
        <f>ROUND((SUM(BG122:BG338)),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46</v>
      </c>
      <c r="F38" s="170">
        <f>ROUND((SUM(BH122:BH338)),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47</v>
      </c>
      <c r="F39" s="170">
        <f>ROUND((SUM(BI122:BI338)),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48</v>
      </c>
      <c r="E41" s="174"/>
      <c r="F41" s="174"/>
      <c r="G41" s="175" t="s">
        <v>49</v>
      </c>
      <c r="H41" s="176" t="s">
        <v>50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51</v>
      </c>
      <c r="E50" s="181"/>
      <c r="F50" s="181"/>
      <c r="G50" s="180" t="s">
        <v>52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53</v>
      </c>
      <c r="E61" s="184"/>
      <c r="F61" s="185" t="s">
        <v>54</v>
      </c>
      <c r="G61" s="183" t="s">
        <v>53</v>
      </c>
      <c r="H61" s="184"/>
      <c r="I61" s="186"/>
      <c r="J61" s="187" t="s">
        <v>54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55</v>
      </c>
      <c r="E65" s="188"/>
      <c r="F65" s="188"/>
      <c r="G65" s="180" t="s">
        <v>56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53</v>
      </c>
      <c r="E76" s="184"/>
      <c r="F76" s="185" t="s">
        <v>54</v>
      </c>
      <c r="G76" s="183" t="s">
        <v>53</v>
      </c>
      <c r="H76" s="184"/>
      <c r="I76" s="186"/>
      <c r="J76" s="187" t="s">
        <v>54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Oprava staničních kolejí č113 a 115 v ŽST Lovosice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101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102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103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01 - žst Lovosice SK č. 115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žst. Lovosice</v>
      </c>
      <c r="G91" s="40"/>
      <c r="H91" s="40"/>
      <c r="I91" s="156" t="s">
        <v>22</v>
      </c>
      <c r="J91" s="79" t="str">
        <f>IF(J14="","",J14)</f>
        <v>25. 6. 2019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SŽDC s.o., OŘ Ústí n.L., ST Ústí n.L.</v>
      </c>
      <c r="G93" s="40"/>
      <c r="H93" s="40"/>
      <c r="I93" s="156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35</v>
      </c>
      <c r="J94" s="36" t="str">
        <f>E26</f>
        <v>Věra Trnková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106</v>
      </c>
      <c r="D96" s="198"/>
      <c r="E96" s="198"/>
      <c r="F96" s="198"/>
      <c r="G96" s="198"/>
      <c r="H96" s="198"/>
      <c r="I96" s="199"/>
      <c r="J96" s="200" t="s">
        <v>107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108</v>
      </c>
      <c r="D98" s="40"/>
      <c r="E98" s="40"/>
      <c r="F98" s="40"/>
      <c r="G98" s="40"/>
      <c r="H98" s="40"/>
      <c r="I98" s="154"/>
      <c r="J98" s="110">
        <f>J122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109</v>
      </c>
    </row>
    <row r="99" s="9" customFormat="1" ht="24.96" customHeight="1">
      <c r="A99" s="9"/>
      <c r="B99" s="202"/>
      <c r="C99" s="203"/>
      <c r="D99" s="204" t="s">
        <v>110</v>
      </c>
      <c r="E99" s="205"/>
      <c r="F99" s="205"/>
      <c r="G99" s="205"/>
      <c r="H99" s="205"/>
      <c r="I99" s="206"/>
      <c r="J99" s="207">
        <f>J123</f>
        <v>0</v>
      </c>
      <c r="K99" s="203"/>
      <c r="L99" s="20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09"/>
      <c r="C100" s="133"/>
      <c r="D100" s="210" t="s">
        <v>111</v>
      </c>
      <c r="E100" s="211"/>
      <c r="F100" s="211"/>
      <c r="G100" s="211"/>
      <c r="H100" s="211"/>
      <c r="I100" s="212"/>
      <c r="J100" s="213">
        <f>J124</f>
        <v>0</v>
      </c>
      <c r="K100" s="133"/>
      <c r="L100" s="21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5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92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95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112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96" t="str">
        <f>E7</f>
        <v>Oprava staničních kolejí č113 a 115 v ŽST Lovosice</v>
      </c>
      <c r="F110" s="32"/>
      <c r="G110" s="32"/>
      <c r="H110" s="32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1" customFormat="1" ht="12" customHeight="1">
      <c r="B111" s="21"/>
      <c r="C111" s="32" t="s">
        <v>101</v>
      </c>
      <c r="D111" s="22"/>
      <c r="E111" s="22"/>
      <c r="F111" s="22"/>
      <c r="G111" s="22"/>
      <c r="H111" s="22"/>
      <c r="I111" s="146"/>
      <c r="J111" s="22"/>
      <c r="K111" s="22"/>
      <c r="L111" s="20"/>
    </row>
    <row r="112" s="2" customFormat="1" ht="16.5" customHeight="1">
      <c r="A112" s="38"/>
      <c r="B112" s="39"/>
      <c r="C112" s="40"/>
      <c r="D112" s="40"/>
      <c r="E112" s="196" t="s">
        <v>102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103</v>
      </c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E11</f>
        <v>SO 01 - žst Lovosice SK č. 115</v>
      </c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F14</f>
        <v>žst. Lovosice</v>
      </c>
      <c r="G116" s="40"/>
      <c r="H116" s="40"/>
      <c r="I116" s="156" t="s">
        <v>22</v>
      </c>
      <c r="J116" s="79" t="str">
        <f>IF(J14="","",J14)</f>
        <v>25. 6. 2019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15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E17</f>
        <v>SŽDC s.o., OŘ Ústí n.L., ST Ústí n.L.</v>
      </c>
      <c r="G118" s="40"/>
      <c r="H118" s="40"/>
      <c r="I118" s="156" t="s">
        <v>32</v>
      </c>
      <c r="J118" s="36" t="str">
        <f>E23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IF(E20="","",E20)</f>
        <v>Vyplň údaj</v>
      </c>
      <c r="G119" s="40"/>
      <c r="H119" s="40"/>
      <c r="I119" s="156" t="s">
        <v>35</v>
      </c>
      <c r="J119" s="36" t="str">
        <f>E26</f>
        <v>Věra Trnková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154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215"/>
      <c r="B121" s="216"/>
      <c r="C121" s="217" t="s">
        <v>113</v>
      </c>
      <c r="D121" s="218" t="s">
        <v>63</v>
      </c>
      <c r="E121" s="218" t="s">
        <v>59</v>
      </c>
      <c r="F121" s="218" t="s">
        <v>60</v>
      </c>
      <c r="G121" s="218" t="s">
        <v>114</v>
      </c>
      <c r="H121" s="218" t="s">
        <v>115</v>
      </c>
      <c r="I121" s="219" t="s">
        <v>116</v>
      </c>
      <c r="J121" s="218" t="s">
        <v>107</v>
      </c>
      <c r="K121" s="220" t="s">
        <v>117</v>
      </c>
      <c r="L121" s="221"/>
      <c r="M121" s="100" t="s">
        <v>1</v>
      </c>
      <c r="N121" s="101" t="s">
        <v>42</v>
      </c>
      <c r="O121" s="101" t="s">
        <v>118</v>
      </c>
      <c r="P121" s="101" t="s">
        <v>119</v>
      </c>
      <c r="Q121" s="101" t="s">
        <v>120</v>
      </c>
      <c r="R121" s="101" t="s">
        <v>121</v>
      </c>
      <c r="S121" s="101" t="s">
        <v>122</v>
      </c>
      <c r="T121" s="102" t="s">
        <v>123</v>
      </c>
      <c r="U121" s="215"/>
      <c r="V121" s="215"/>
      <c r="W121" s="215"/>
      <c r="X121" s="215"/>
      <c r="Y121" s="215"/>
      <c r="Z121" s="215"/>
      <c r="AA121" s="215"/>
      <c r="AB121" s="215"/>
      <c r="AC121" s="215"/>
      <c r="AD121" s="215"/>
      <c r="AE121" s="215"/>
    </row>
    <row r="122" s="2" customFormat="1" ht="22.8" customHeight="1">
      <c r="A122" s="38"/>
      <c r="B122" s="39"/>
      <c r="C122" s="107" t="s">
        <v>124</v>
      </c>
      <c r="D122" s="40"/>
      <c r="E122" s="40"/>
      <c r="F122" s="40"/>
      <c r="G122" s="40"/>
      <c r="H122" s="40"/>
      <c r="I122" s="154"/>
      <c r="J122" s="222">
        <f>BK122</f>
        <v>0</v>
      </c>
      <c r="K122" s="40"/>
      <c r="L122" s="44"/>
      <c r="M122" s="103"/>
      <c r="N122" s="223"/>
      <c r="O122" s="104"/>
      <c r="P122" s="224">
        <f>P123</f>
        <v>0</v>
      </c>
      <c r="Q122" s="104"/>
      <c r="R122" s="224">
        <f>R123</f>
        <v>1201.550395</v>
      </c>
      <c r="S122" s="104"/>
      <c r="T122" s="225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77</v>
      </c>
      <c r="AU122" s="17" t="s">
        <v>109</v>
      </c>
      <c r="BK122" s="226">
        <f>BK123</f>
        <v>0</v>
      </c>
    </row>
    <row r="123" s="12" customFormat="1" ht="25.92" customHeight="1">
      <c r="A123" s="12"/>
      <c r="B123" s="227"/>
      <c r="C123" s="228"/>
      <c r="D123" s="229" t="s">
        <v>77</v>
      </c>
      <c r="E123" s="230" t="s">
        <v>125</v>
      </c>
      <c r="F123" s="230" t="s">
        <v>126</v>
      </c>
      <c r="G123" s="228"/>
      <c r="H123" s="228"/>
      <c r="I123" s="231"/>
      <c r="J123" s="232">
        <f>BK123</f>
        <v>0</v>
      </c>
      <c r="K123" s="228"/>
      <c r="L123" s="233"/>
      <c r="M123" s="234"/>
      <c r="N123" s="235"/>
      <c r="O123" s="235"/>
      <c r="P123" s="236">
        <f>P124</f>
        <v>0</v>
      </c>
      <c r="Q123" s="235"/>
      <c r="R123" s="236">
        <f>R124</f>
        <v>1201.550395</v>
      </c>
      <c r="S123" s="235"/>
      <c r="T123" s="23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8" t="s">
        <v>82</v>
      </c>
      <c r="AT123" s="239" t="s">
        <v>77</v>
      </c>
      <c r="AU123" s="239" t="s">
        <v>78</v>
      </c>
      <c r="AY123" s="238" t="s">
        <v>127</v>
      </c>
      <c r="BK123" s="240">
        <f>BK124</f>
        <v>0</v>
      </c>
    </row>
    <row r="124" s="12" customFormat="1" ht="22.8" customHeight="1">
      <c r="A124" s="12"/>
      <c r="B124" s="227"/>
      <c r="C124" s="228"/>
      <c r="D124" s="229" t="s">
        <v>77</v>
      </c>
      <c r="E124" s="241" t="s">
        <v>128</v>
      </c>
      <c r="F124" s="241" t="s">
        <v>129</v>
      </c>
      <c r="G124" s="228"/>
      <c r="H124" s="228"/>
      <c r="I124" s="231"/>
      <c r="J124" s="242">
        <f>BK124</f>
        <v>0</v>
      </c>
      <c r="K124" s="228"/>
      <c r="L124" s="233"/>
      <c r="M124" s="234"/>
      <c r="N124" s="235"/>
      <c r="O124" s="235"/>
      <c r="P124" s="236">
        <f>SUM(P125:P338)</f>
        <v>0</v>
      </c>
      <c r="Q124" s="235"/>
      <c r="R124" s="236">
        <f>SUM(R125:R338)</f>
        <v>1201.550395</v>
      </c>
      <c r="S124" s="235"/>
      <c r="T124" s="237">
        <f>SUM(T125:T338)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8" t="s">
        <v>82</v>
      </c>
      <c r="AT124" s="239" t="s">
        <v>77</v>
      </c>
      <c r="AU124" s="239" t="s">
        <v>82</v>
      </c>
      <c r="AY124" s="238" t="s">
        <v>127</v>
      </c>
      <c r="BK124" s="240">
        <f>SUM(BK125:BK338)</f>
        <v>0</v>
      </c>
    </row>
    <row r="125" s="2" customFormat="1" ht="24" customHeight="1">
      <c r="A125" s="38"/>
      <c r="B125" s="39"/>
      <c r="C125" s="243" t="s">
        <v>82</v>
      </c>
      <c r="D125" s="243" t="s">
        <v>130</v>
      </c>
      <c r="E125" s="244" t="s">
        <v>131</v>
      </c>
      <c r="F125" s="245" t="s">
        <v>132</v>
      </c>
      <c r="G125" s="246" t="s">
        <v>133</v>
      </c>
      <c r="H125" s="247">
        <v>0.91000000000000003</v>
      </c>
      <c r="I125" s="248"/>
      <c r="J125" s="249">
        <f>ROUND(I125*H125,2)</f>
        <v>0</v>
      </c>
      <c r="K125" s="245" t="s">
        <v>134</v>
      </c>
      <c r="L125" s="44"/>
      <c r="M125" s="250" t="s">
        <v>1</v>
      </c>
      <c r="N125" s="251" t="s">
        <v>43</v>
      </c>
      <c r="O125" s="91"/>
      <c r="P125" s="252">
        <f>O125*H125</f>
        <v>0</v>
      </c>
      <c r="Q125" s="252">
        <v>0</v>
      </c>
      <c r="R125" s="252">
        <f>Q125*H125</f>
        <v>0</v>
      </c>
      <c r="S125" s="252">
        <v>0</v>
      </c>
      <c r="T125" s="25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4" t="s">
        <v>135</v>
      </c>
      <c r="AT125" s="254" t="s">
        <v>130</v>
      </c>
      <c r="AU125" s="254" t="s">
        <v>86</v>
      </c>
      <c r="AY125" s="17" t="s">
        <v>127</v>
      </c>
      <c r="BE125" s="255">
        <f>IF(N125="základní",J125,0)</f>
        <v>0</v>
      </c>
      <c r="BF125" s="255">
        <f>IF(N125="snížená",J125,0)</f>
        <v>0</v>
      </c>
      <c r="BG125" s="255">
        <f>IF(N125="zákl. přenesená",J125,0)</f>
        <v>0</v>
      </c>
      <c r="BH125" s="255">
        <f>IF(N125="sníž. přenesená",J125,0)</f>
        <v>0</v>
      </c>
      <c r="BI125" s="255">
        <f>IF(N125="nulová",J125,0)</f>
        <v>0</v>
      </c>
      <c r="BJ125" s="17" t="s">
        <v>82</v>
      </c>
      <c r="BK125" s="255">
        <f>ROUND(I125*H125,2)</f>
        <v>0</v>
      </c>
      <c r="BL125" s="17" t="s">
        <v>135</v>
      </c>
      <c r="BM125" s="254" t="s">
        <v>136</v>
      </c>
    </row>
    <row r="126" s="2" customFormat="1">
      <c r="A126" s="38"/>
      <c r="B126" s="39"/>
      <c r="C126" s="40"/>
      <c r="D126" s="256" t="s">
        <v>137</v>
      </c>
      <c r="E126" s="40"/>
      <c r="F126" s="257" t="s">
        <v>138</v>
      </c>
      <c r="G126" s="40"/>
      <c r="H126" s="40"/>
      <c r="I126" s="154"/>
      <c r="J126" s="40"/>
      <c r="K126" s="40"/>
      <c r="L126" s="44"/>
      <c r="M126" s="258"/>
      <c r="N126" s="259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137</v>
      </c>
      <c r="AU126" s="17" t="s">
        <v>86</v>
      </c>
    </row>
    <row r="127" s="13" customFormat="1">
      <c r="A127" s="13"/>
      <c r="B127" s="260"/>
      <c r="C127" s="261"/>
      <c r="D127" s="256" t="s">
        <v>139</v>
      </c>
      <c r="E127" s="262" t="s">
        <v>1</v>
      </c>
      <c r="F127" s="263" t="s">
        <v>140</v>
      </c>
      <c r="G127" s="261"/>
      <c r="H127" s="262" t="s">
        <v>1</v>
      </c>
      <c r="I127" s="264"/>
      <c r="J127" s="261"/>
      <c r="K127" s="261"/>
      <c r="L127" s="265"/>
      <c r="M127" s="266"/>
      <c r="N127" s="267"/>
      <c r="O127" s="267"/>
      <c r="P127" s="267"/>
      <c r="Q127" s="267"/>
      <c r="R127" s="267"/>
      <c r="S127" s="267"/>
      <c r="T127" s="26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9" t="s">
        <v>139</v>
      </c>
      <c r="AU127" s="269" t="s">
        <v>86</v>
      </c>
      <c r="AV127" s="13" t="s">
        <v>82</v>
      </c>
      <c r="AW127" s="13" t="s">
        <v>34</v>
      </c>
      <c r="AX127" s="13" t="s">
        <v>78</v>
      </c>
      <c r="AY127" s="269" t="s">
        <v>127</v>
      </c>
    </row>
    <row r="128" s="14" customFormat="1">
      <c r="A128" s="14"/>
      <c r="B128" s="270"/>
      <c r="C128" s="271"/>
      <c r="D128" s="256" t="s">
        <v>139</v>
      </c>
      <c r="E128" s="272" t="s">
        <v>1</v>
      </c>
      <c r="F128" s="273" t="s">
        <v>141</v>
      </c>
      <c r="G128" s="271"/>
      <c r="H128" s="274">
        <v>0.91000000000000003</v>
      </c>
      <c r="I128" s="275"/>
      <c r="J128" s="271"/>
      <c r="K128" s="271"/>
      <c r="L128" s="276"/>
      <c r="M128" s="277"/>
      <c r="N128" s="278"/>
      <c r="O128" s="278"/>
      <c r="P128" s="278"/>
      <c r="Q128" s="278"/>
      <c r="R128" s="278"/>
      <c r="S128" s="278"/>
      <c r="T128" s="27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80" t="s">
        <v>139</v>
      </c>
      <c r="AU128" s="280" t="s">
        <v>86</v>
      </c>
      <c r="AV128" s="14" t="s">
        <v>86</v>
      </c>
      <c r="AW128" s="14" t="s">
        <v>34</v>
      </c>
      <c r="AX128" s="14" t="s">
        <v>82</v>
      </c>
      <c r="AY128" s="280" t="s">
        <v>127</v>
      </c>
    </row>
    <row r="129" s="2" customFormat="1" ht="24" customHeight="1">
      <c r="A129" s="38"/>
      <c r="B129" s="39"/>
      <c r="C129" s="243" t="s">
        <v>86</v>
      </c>
      <c r="D129" s="243" t="s">
        <v>130</v>
      </c>
      <c r="E129" s="244" t="s">
        <v>142</v>
      </c>
      <c r="F129" s="245" t="s">
        <v>143</v>
      </c>
      <c r="G129" s="246" t="s">
        <v>133</v>
      </c>
      <c r="H129" s="247">
        <v>0.91000000000000003</v>
      </c>
      <c r="I129" s="248"/>
      <c r="J129" s="249">
        <f>ROUND(I129*H129,2)</f>
        <v>0</v>
      </c>
      <c r="K129" s="245" t="s">
        <v>134</v>
      </c>
      <c r="L129" s="44"/>
      <c r="M129" s="250" t="s">
        <v>1</v>
      </c>
      <c r="N129" s="251" t="s">
        <v>43</v>
      </c>
      <c r="O129" s="91"/>
      <c r="P129" s="252">
        <f>O129*H129</f>
        <v>0</v>
      </c>
      <c r="Q129" s="252">
        <v>0</v>
      </c>
      <c r="R129" s="252">
        <f>Q129*H129</f>
        <v>0</v>
      </c>
      <c r="S129" s="252">
        <v>0</v>
      </c>
      <c r="T129" s="25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4" t="s">
        <v>135</v>
      </c>
      <c r="AT129" s="254" t="s">
        <v>130</v>
      </c>
      <c r="AU129" s="254" t="s">
        <v>86</v>
      </c>
      <c r="AY129" s="17" t="s">
        <v>127</v>
      </c>
      <c r="BE129" s="255">
        <f>IF(N129="základní",J129,0)</f>
        <v>0</v>
      </c>
      <c r="BF129" s="255">
        <f>IF(N129="snížená",J129,0)</f>
        <v>0</v>
      </c>
      <c r="BG129" s="255">
        <f>IF(N129="zákl. přenesená",J129,0)</f>
        <v>0</v>
      </c>
      <c r="BH129" s="255">
        <f>IF(N129="sníž. přenesená",J129,0)</f>
        <v>0</v>
      </c>
      <c r="BI129" s="255">
        <f>IF(N129="nulová",J129,0)</f>
        <v>0</v>
      </c>
      <c r="BJ129" s="17" t="s">
        <v>82</v>
      </c>
      <c r="BK129" s="255">
        <f>ROUND(I129*H129,2)</f>
        <v>0</v>
      </c>
      <c r="BL129" s="17" t="s">
        <v>135</v>
      </c>
      <c r="BM129" s="254" t="s">
        <v>144</v>
      </c>
    </row>
    <row r="130" s="2" customFormat="1">
      <c r="A130" s="38"/>
      <c r="B130" s="39"/>
      <c r="C130" s="40"/>
      <c r="D130" s="256" t="s">
        <v>137</v>
      </c>
      <c r="E130" s="40"/>
      <c r="F130" s="257" t="s">
        <v>145</v>
      </c>
      <c r="G130" s="40"/>
      <c r="H130" s="40"/>
      <c r="I130" s="154"/>
      <c r="J130" s="40"/>
      <c r="K130" s="40"/>
      <c r="L130" s="44"/>
      <c r="M130" s="258"/>
      <c r="N130" s="259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137</v>
      </c>
      <c r="AU130" s="17" t="s">
        <v>86</v>
      </c>
    </row>
    <row r="131" s="14" customFormat="1">
      <c r="A131" s="14"/>
      <c r="B131" s="270"/>
      <c r="C131" s="271"/>
      <c r="D131" s="256" t="s">
        <v>139</v>
      </c>
      <c r="E131" s="272" t="s">
        <v>1</v>
      </c>
      <c r="F131" s="273" t="s">
        <v>141</v>
      </c>
      <c r="G131" s="271"/>
      <c r="H131" s="274">
        <v>0.91000000000000003</v>
      </c>
      <c r="I131" s="275"/>
      <c r="J131" s="271"/>
      <c r="K131" s="271"/>
      <c r="L131" s="276"/>
      <c r="M131" s="277"/>
      <c r="N131" s="278"/>
      <c r="O131" s="278"/>
      <c r="P131" s="278"/>
      <c r="Q131" s="278"/>
      <c r="R131" s="278"/>
      <c r="S131" s="278"/>
      <c r="T131" s="27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80" t="s">
        <v>139</v>
      </c>
      <c r="AU131" s="280" t="s">
        <v>86</v>
      </c>
      <c r="AV131" s="14" t="s">
        <v>86</v>
      </c>
      <c r="AW131" s="14" t="s">
        <v>34</v>
      </c>
      <c r="AX131" s="14" t="s">
        <v>82</v>
      </c>
      <c r="AY131" s="280" t="s">
        <v>127</v>
      </c>
    </row>
    <row r="132" s="2" customFormat="1" ht="24" customHeight="1">
      <c r="A132" s="38"/>
      <c r="B132" s="39"/>
      <c r="C132" s="281" t="s">
        <v>146</v>
      </c>
      <c r="D132" s="281" t="s">
        <v>147</v>
      </c>
      <c r="E132" s="282" t="s">
        <v>148</v>
      </c>
      <c r="F132" s="283" t="s">
        <v>149</v>
      </c>
      <c r="G132" s="284" t="s">
        <v>150</v>
      </c>
      <c r="H132" s="285">
        <v>25</v>
      </c>
      <c r="I132" s="286"/>
      <c r="J132" s="287">
        <f>ROUND(I132*H132,2)</f>
        <v>0</v>
      </c>
      <c r="K132" s="283" t="s">
        <v>151</v>
      </c>
      <c r="L132" s="288"/>
      <c r="M132" s="289" t="s">
        <v>1</v>
      </c>
      <c r="N132" s="290" t="s">
        <v>43</v>
      </c>
      <c r="O132" s="91"/>
      <c r="P132" s="252">
        <f>O132*H132</f>
        <v>0</v>
      </c>
      <c r="Q132" s="252">
        <v>4.5022500000000001</v>
      </c>
      <c r="R132" s="252">
        <f>Q132*H132</f>
        <v>112.55625000000001</v>
      </c>
      <c r="S132" s="252">
        <v>0</v>
      </c>
      <c r="T132" s="253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54" t="s">
        <v>152</v>
      </c>
      <c r="AT132" s="254" t="s">
        <v>147</v>
      </c>
      <c r="AU132" s="254" t="s">
        <v>86</v>
      </c>
      <c r="AY132" s="17" t="s">
        <v>127</v>
      </c>
      <c r="BE132" s="255">
        <f>IF(N132="základní",J132,0)</f>
        <v>0</v>
      </c>
      <c r="BF132" s="255">
        <f>IF(N132="snížená",J132,0)</f>
        <v>0</v>
      </c>
      <c r="BG132" s="255">
        <f>IF(N132="zákl. přenesená",J132,0)</f>
        <v>0</v>
      </c>
      <c r="BH132" s="255">
        <f>IF(N132="sníž. přenesená",J132,0)</f>
        <v>0</v>
      </c>
      <c r="BI132" s="255">
        <f>IF(N132="nulová",J132,0)</f>
        <v>0</v>
      </c>
      <c r="BJ132" s="17" t="s">
        <v>82</v>
      </c>
      <c r="BK132" s="255">
        <f>ROUND(I132*H132,2)</f>
        <v>0</v>
      </c>
      <c r="BL132" s="17" t="s">
        <v>135</v>
      </c>
      <c r="BM132" s="254" t="s">
        <v>153</v>
      </c>
    </row>
    <row r="133" s="2" customFormat="1">
      <c r="A133" s="38"/>
      <c r="B133" s="39"/>
      <c r="C133" s="40"/>
      <c r="D133" s="256" t="s">
        <v>137</v>
      </c>
      <c r="E133" s="40"/>
      <c r="F133" s="257" t="s">
        <v>149</v>
      </c>
      <c r="G133" s="40"/>
      <c r="H133" s="40"/>
      <c r="I133" s="154"/>
      <c r="J133" s="40"/>
      <c r="K133" s="40"/>
      <c r="L133" s="44"/>
      <c r="M133" s="258"/>
      <c r="N133" s="259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137</v>
      </c>
      <c r="AU133" s="17" t="s">
        <v>86</v>
      </c>
    </row>
    <row r="134" s="14" customFormat="1">
      <c r="A134" s="14"/>
      <c r="B134" s="270"/>
      <c r="C134" s="271"/>
      <c r="D134" s="256" t="s">
        <v>139</v>
      </c>
      <c r="E134" s="272" t="s">
        <v>1</v>
      </c>
      <c r="F134" s="273" t="s">
        <v>154</v>
      </c>
      <c r="G134" s="271"/>
      <c r="H134" s="274">
        <v>25</v>
      </c>
      <c r="I134" s="275"/>
      <c r="J134" s="271"/>
      <c r="K134" s="271"/>
      <c r="L134" s="276"/>
      <c r="M134" s="277"/>
      <c r="N134" s="278"/>
      <c r="O134" s="278"/>
      <c r="P134" s="278"/>
      <c r="Q134" s="278"/>
      <c r="R134" s="278"/>
      <c r="S134" s="278"/>
      <c r="T134" s="27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80" t="s">
        <v>139</v>
      </c>
      <c r="AU134" s="280" t="s">
        <v>86</v>
      </c>
      <c r="AV134" s="14" t="s">
        <v>86</v>
      </c>
      <c r="AW134" s="14" t="s">
        <v>34</v>
      </c>
      <c r="AX134" s="14" t="s">
        <v>82</v>
      </c>
      <c r="AY134" s="280" t="s">
        <v>127</v>
      </c>
    </row>
    <row r="135" s="2" customFormat="1" ht="24" customHeight="1">
      <c r="A135" s="38"/>
      <c r="B135" s="39"/>
      <c r="C135" s="281" t="s">
        <v>135</v>
      </c>
      <c r="D135" s="281" t="s">
        <v>147</v>
      </c>
      <c r="E135" s="282" t="s">
        <v>155</v>
      </c>
      <c r="F135" s="283" t="s">
        <v>156</v>
      </c>
      <c r="G135" s="284" t="s">
        <v>150</v>
      </c>
      <c r="H135" s="285">
        <v>3000</v>
      </c>
      <c r="I135" s="286"/>
      <c r="J135" s="287">
        <f>ROUND(I135*H135,2)</f>
        <v>0</v>
      </c>
      <c r="K135" s="283" t="s">
        <v>134</v>
      </c>
      <c r="L135" s="288"/>
      <c r="M135" s="289" t="s">
        <v>1</v>
      </c>
      <c r="N135" s="290" t="s">
        <v>43</v>
      </c>
      <c r="O135" s="91"/>
      <c r="P135" s="252">
        <f>O135*H135</f>
        <v>0</v>
      </c>
      <c r="Q135" s="252">
        <v>0.00018000000000000001</v>
      </c>
      <c r="R135" s="252">
        <f>Q135*H135</f>
        <v>0.54000000000000004</v>
      </c>
      <c r="S135" s="252">
        <v>0</v>
      </c>
      <c r="T135" s="25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54" t="s">
        <v>152</v>
      </c>
      <c r="AT135" s="254" t="s">
        <v>147</v>
      </c>
      <c r="AU135" s="254" t="s">
        <v>86</v>
      </c>
      <c r="AY135" s="17" t="s">
        <v>127</v>
      </c>
      <c r="BE135" s="255">
        <f>IF(N135="základní",J135,0)</f>
        <v>0</v>
      </c>
      <c r="BF135" s="255">
        <f>IF(N135="snížená",J135,0)</f>
        <v>0</v>
      </c>
      <c r="BG135" s="255">
        <f>IF(N135="zákl. přenesená",J135,0)</f>
        <v>0</v>
      </c>
      <c r="BH135" s="255">
        <f>IF(N135="sníž. přenesená",J135,0)</f>
        <v>0</v>
      </c>
      <c r="BI135" s="255">
        <f>IF(N135="nulová",J135,0)</f>
        <v>0</v>
      </c>
      <c r="BJ135" s="17" t="s">
        <v>82</v>
      </c>
      <c r="BK135" s="255">
        <f>ROUND(I135*H135,2)</f>
        <v>0</v>
      </c>
      <c r="BL135" s="17" t="s">
        <v>135</v>
      </c>
      <c r="BM135" s="254" t="s">
        <v>157</v>
      </c>
    </row>
    <row r="136" s="2" customFormat="1">
      <c r="A136" s="38"/>
      <c r="B136" s="39"/>
      <c r="C136" s="40"/>
      <c r="D136" s="256" t="s">
        <v>137</v>
      </c>
      <c r="E136" s="40"/>
      <c r="F136" s="257" t="s">
        <v>156</v>
      </c>
      <c r="G136" s="40"/>
      <c r="H136" s="40"/>
      <c r="I136" s="154"/>
      <c r="J136" s="40"/>
      <c r="K136" s="40"/>
      <c r="L136" s="44"/>
      <c r="M136" s="258"/>
      <c r="N136" s="259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137</v>
      </c>
      <c r="AU136" s="17" t="s">
        <v>86</v>
      </c>
    </row>
    <row r="137" s="2" customFormat="1" ht="24" customHeight="1">
      <c r="A137" s="38"/>
      <c r="B137" s="39"/>
      <c r="C137" s="243" t="s">
        <v>128</v>
      </c>
      <c r="D137" s="243" t="s">
        <v>130</v>
      </c>
      <c r="E137" s="244" t="s">
        <v>158</v>
      </c>
      <c r="F137" s="245" t="s">
        <v>159</v>
      </c>
      <c r="G137" s="246" t="s">
        <v>150</v>
      </c>
      <c r="H137" s="247">
        <v>1500</v>
      </c>
      <c r="I137" s="248"/>
      <c r="J137" s="249">
        <f>ROUND(I137*H137,2)</f>
        <v>0</v>
      </c>
      <c r="K137" s="245" t="s">
        <v>134</v>
      </c>
      <c r="L137" s="44"/>
      <c r="M137" s="250" t="s">
        <v>1</v>
      </c>
      <c r="N137" s="251" t="s">
        <v>43</v>
      </c>
      <c r="O137" s="91"/>
      <c r="P137" s="252">
        <f>O137*H137</f>
        <v>0</v>
      </c>
      <c r="Q137" s="252">
        <v>0</v>
      </c>
      <c r="R137" s="252">
        <f>Q137*H137</f>
        <v>0</v>
      </c>
      <c r="S137" s="252">
        <v>0</v>
      </c>
      <c r="T137" s="25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4" t="s">
        <v>135</v>
      </c>
      <c r="AT137" s="254" t="s">
        <v>130</v>
      </c>
      <c r="AU137" s="254" t="s">
        <v>86</v>
      </c>
      <c r="AY137" s="17" t="s">
        <v>127</v>
      </c>
      <c r="BE137" s="255">
        <f>IF(N137="základní",J137,0)</f>
        <v>0</v>
      </c>
      <c r="BF137" s="255">
        <f>IF(N137="snížená",J137,0)</f>
        <v>0</v>
      </c>
      <c r="BG137" s="255">
        <f>IF(N137="zákl. přenesená",J137,0)</f>
        <v>0</v>
      </c>
      <c r="BH137" s="255">
        <f>IF(N137="sníž. přenesená",J137,0)</f>
        <v>0</v>
      </c>
      <c r="BI137" s="255">
        <f>IF(N137="nulová",J137,0)</f>
        <v>0</v>
      </c>
      <c r="BJ137" s="17" t="s">
        <v>82</v>
      </c>
      <c r="BK137" s="255">
        <f>ROUND(I137*H137,2)</f>
        <v>0</v>
      </c>
      <c r="BL137" s="17" t="s">
        <v>135</v>
      </c>
      <c r="BM137" s="254" t="s">
        <v>160</v>
      </c>
    </row>
    <row r="138" s="2" customFormat="1">
      <c r="A138" s="38"/>
      <c r="B138" s="39"/>
      <c r="C138" s="40"/>
      <c r="D138" s="256" t="s">
        <v>137</v>
      </c>
      <c r="E138" s="40"/>
      <c r="F138" s="257" t="s">
        <v>161</v>
      </c>
      <c r="G138" s="40"/>
      <c r="H138" s="40"/>
      <c r="I138" s="154"/>
      <c r="J138" s="40"/>
      <c r="K138" s="40"/>
      <c r="L138" s="44"/>
      <c r="M138" s="258"/>
      <c r="N138" s="259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137</v>
      </c>
      <c r="AU138" s="17" t="s">
        <v>86</v>
      </c>
    </row>
    <row r="139" s="13" customFormat="1">
      <c r="A139" s="13"/>
      <c r="B139" s="260"/>
      <c r="C139" s="261"/>
      <c r="D139" s="256" t="s">
        <v>139</v>
      </c>
      <c r="E139" s="262" t="s">
        <v>1</v>
      </c>
      <c r="F139" s="263" t="s">
        <v>162</v>
      </c>
      <c r="G139" s="261"/>
      <c r="H139" s="262" t="s">
        <v>1</v>
      </c>
      <c r="I139" s="264"/>
      <c r="J139" s="261"/>
      <c r="K139" s="261"/>
      <c r="L139" s="265"/>
      <c r="M139" s="266"/>
      <c r="N139" s="267"/>
      <c r="O139" s="267"/>
      <c r="P139" s="267"/>
      <c r="Q139" s="267"/>
      <c r="R139" s="267"/>
      <c r="S139" s="267"/>
      <c r="T139" s="26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9" t="s">
        <v>139</v>
      </c>
      <c r="AU139" s="269" t="s">
        <v>86</v>
      </c>
      <c r="AV139" s="13" t="s">
        <v>82</v>
      </c>
      <c r="AW139" s="13" t="s">
        <v>34</v>
      </c>
      <c r="AX139" s="13" t="s">
        <v>78</v>
      </c>
      <c r="AY139" s="269" t="s">
        <v>127</v>
      </c>
    </row>
    <row r="140" s="14" customFormat="1">
      <c r="A140" s="14"/>
      <c r="B140" s="270"/>
      <c r="C140" s="271"/>
      <c r="D140" s="256" t="s">
        <v>139</v>
      </c>
      <c r="E140" s="272" t="s">
        <v>1</v>
      </c>
      <c r="F140" s="273" t="s">
        <v>163</v>
      </c>
      <c r="G140" s="271"/>
      <c r="H140" s="274">
        <v>1500</v>
      </c>
      <c r="I140" s="275"/>
      <c r="J140" s="271"/>
      <c r="K140" s="271"/>
      <c r="L140" s="276"/>
      <c r="M140" s="277"/>
      <c r="N140" s="278"/>
      <c r="O140" s="278"/>
      <c r="P140" s="278"/>
      <c r="Q140" s="278"/>
      <c r="R140" s="278"/>
      <c r="S140" s="278"/>
      <c r="T140" s="27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80" t="s">
        <v>139</v>
      </c>
      <c r="AU140" s="280" t="s">
        <v>86</v>
      </c>
      <c r="AV140" s="14" t="s">
        <v>86</v>
      </c>
      <c r="AW140" s="14" t="s">
        <v>34</v>
      </c>
      <c r="AX140" s="14" t="s">
        <v>82</v>
      </c>
      <c r="AY140" s="280" t="s">
        <v>127</v>
      </c>
    </row>
    <row r="141" s="2" customFormat="1" ht="24" customHeight="1">
      <c r="A141" s="38"/>
      <c r="B141" s="39"/>
      <c r="C141" s="243" t="s">
        <v>164</v>
      </c>
      <c r="D141" s="243" t="s">
        <v>130</v>
      </c>
      <c r="E141" s="244" t="s">
        <v>165</v>
      </c>
      <c r="F141" s="245" t="s">
        <v>166</v>
      </c>
      <c r="G141" s="246" t="s">
        <v>150</v>
      </c>
      <c r="H141" s="247">
        <v>54</v>
      </c>
      <c r="I141" s="248"/>
      <c r="J141" s="249">
        <f>ROUND(I141*H141,2)</f>
        <v>0</v>
      </c>
      <c r="K141" s="245" t="s">
        <v>134</v>
      </c>
      <c r="L141" s="44"/>
      <c r="M141" s="250" t="s">
        <v>1</v>
      </c>
      <c r="N141" s="251" t="s">
        <v>43</v>
      </c>
      <c r="O141" s="91"/>
      <c r="P141" s="252">
        <f>O141*H141</f>
        <v>0</v>
      </c>
      <c r="Q141" s="252">
        <v>0</v>
      </c>
      <c r="R141" s="252">
        <f>Q141*H141</f>
        <v>0</v>
      </c>
      <c r="S141" s="252">
        <v>0</v>
      </c>
      <c r="T141" s="25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54" t="s">
        <v>135</v>
      </c>
      <c r="AT141" s="254" t="s">
        <v>130</v>
      </c>
      <c r="AU141" s="254" t="s">
        <v>86</v>
      </c>
      <c r="AY141" s="17" t="s">
        <v>127</v>
      </c>
      <c r="BE141" s="255">
        <f>IF(N141="základní",J141,0)</f>
        <v>0</v>
      </c>
      <c r="BF141" s="255">
        <f>IF(N141="snížená",J141,0)</f>
        <v>0</v>
      </c>
      <c r="BG141" s="255">
        <f>IF(N141="zákl. přenesená",J141,0)</f>
        <v>0</v>
      </c>
      <c r="BH141" s="255">
        <f>IF(N141="sníž. přenesená",J141,0)</f>
        <v>0</v>
      </c>
      <c r="BI141" s="255">
        <f>IF(N141="nulová",J141,0)</f>
        <v>0</v>
      </c>
      <c r="BJ141" s="17" t="s">
        <v>82</v>
      </c>
      <c r="BK141" s="255">
        <f>ROUND(I141*H141,2)</f>
        <v>0</v>
      </c>
      <c r="BL141" s="17" t="s">
        <v>135</v>
      </c>
      <c r="BM141" s="254" t="s">
        <v>167</v>
      </c>
    </row>
    <row r="142" s="2" customFormat="1">
      <c r="A142" s="38"/>
      <c r="B142" s="39"/>
      <c r="C142" s="40"/>
      <c r="D142" s="256" t="s">
        <v>137</v>
      </c>
      <c r="E142" s="40"/>
      <c r="F142" s="257" t="s">
        <v>168</v>
      </c>
      <c r="G142" s="40"/>
      <c r="H142" s="40"/>
      <c r="I142" s="154"/>
      <c r="J142" s="40"/>
      <c r="K142" s="40"/>
      <c r="L142" s="44"/>
      <c r="M142" s="258"/>
      <c r="N142" s="259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137</v>
      </c>
      <c r="AU142" s="17" t="s">
        <v>86</v>
      </c>
    </row>
    <row r="143" s="13" customFormat="1">
      <c r="A143" s="13"/>
      <c r="B143" s="260"/>
      <c r="C143" s="261"/>
      <c r="D143" s="256" t="s">
        <v>139</v>
      </c>
      <c r="E143" s="262" t="s">
        <v>1</v>
      </c>
      <c r="F143" s="263" t="s">
        <v>169</v>
      </c>
      <c r="G143" s="261"/>
      <c r="H143" s="262" t="s">
        <v>1</v>
      </c>
      <c r="I143" s="264"/>
      <c r="J143" s="261"/>
      <c r="K143" s="261"/>
      <c r="L143" s="265"/>
      <c r="M143" s="266"/>
      <c r="N143" s="267"/>
      <c r="O143" s="267"/>
      <c r="P143" s="267"/>
      <c r="Q143" s="267"/>
      <c r="R143" s="267"/>
      <c r="S143" s="267"/>
      <c r="T143" s="26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9" t="s">
        <v>139</v>
      </c>
      <c r="AU143" s="269" t="s">
        <v>86</v>
      </c>
      <c r="AV143" s="13" t="s">
        <v>82</v>
      </c>
      <c r="AW143" s="13" t="s">
        <v>34</v>
      </c>
      <c r="AX143" s="13" t="s">
        <v>78</v>
      </c>
      <c r="AY143" s="269" t="s">
        <v>127</v>
      </c>
    </row>
    <row r="144" s="14" customFormat="1">
      <c r="A144" s="14"/>
      <c r="B144" s="270"/>
      <c r="C144" s="271"/>
      <c r="D144" s="256" t="s">
        <v>139</v>
      </c>
      <c r="E144" s="272" t="s">
        <v>1</v>
      </c>
      <c r="F144" s="273" t="s">
        <v>170</v>
      </c>
      <c r="G144" s="271"/>
      <c r="H144" s="274">
        <v>54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0" t="s">
        <v>139</v>
      </c>
      <c r="AU144" s="280" t="s">
        <v>86</v>
      </c>
      <c r="AV144" s="14" t="s">
        <v>86</v>
      </c>
      <c r="AW144" s="14" t="s">
        <v>34</v>
      </c>
      <c r="AX144" s="14" t="s">
        <v>82</v>
      </c>
      <c r="AY144" s="280" t="s">
        <v>127</v>
      </c>
    </row>
    <row r="145" s="2" customFormat="1" ht="24" customHeight="1">
      <c r="A145" s="38"/>
      <c r="B145" s="39"/>
      <c r="C145" s="243" t="s">
        <v>171</v>
      </c>
      <c r="D145" s="243" t="s">
        <v>130</v>
      </c>
      <c r="E145" s="244" t="s">
        <v>172</v>
      </c>
      <c r="F145" s="245" t="s">
        <v>173</v>
      </c>
      <c r="G145" s="246" t="s">
        <v>150</v>
      </c>
      <c r="H145" s="247">
        <v>33</v>
      </c>
      <c r="I145" s="248"/>
      <c r="J145" s="249">
        <f>ROUND(I145*H145,2)</f>
        <v>0</v>
      </c>
      <c r="K145" s="245" t="s">
        <v>134</v>
      </c>
      <c r="L145" s="44"/>
      <c r="M145" s="250" t="s">
        <v>1</v>
      </c>
      <c r="N145" s="251" t="s">
        <v>43</v>
      </c>
      <c r="O145" s="91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4" t="s">
        <v>135</v>
      </c>
      <c r="AT145" s="254" t="s">
        <v>130</v>
      </c>
      <c r="AU145" s="254" t="s">
        <v>86</v>
      </c>
      <c r="AY145" s="17" t="s">
        <v>127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7" t="s">
        <v>82</v>
      </c>
      <c r="BK145" s="255">
        <f>ROUND(I145*H145,2)</f>
        <v>0</v>
      </c>
      <c r="BL145" s="17" t="s">
        <v>135</v>
      </c>
      <c r="BM145" s="254" t="s">
        <v>174</v>
      </c>
    </row>
    <row r="146" s="2" customFormat="1">
      <c r="A146" s="38"/>
      <c r="B146" s="39"/>
      <c r="C146" s="40"/>
      <c r="D146" s="256" t="s">
        <v>137</v>
      </c>
      <c r="E146" s="40"/>
      <c r="F146" s="257" t="s">
        <v>175</v>
      </c>
      <c r="G146" s="40"/>
      <c r="H146" s="40"/>
      <c r="I146" s="154"/>
      <c r="J146" s="40"/>
      <c r="K146" s="40"/>
      <c r="L146" s="44"/>
      <c r="M146" s="258"/>
      <c r="N146" s="259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137</v>
      </c>
      <c r="AU146" s="17" t="s">
        <v>86</v>
      </c>
    </row>
    <row r="147" s="13" customFormat="1">
      <c r="A147" s="13"/>
      <c r="B147" s="260"/>
      <c r="C147" s="261"/>
      <c r="D147" s="256" t="s">
        <v>139</v>
      </c>
      <c r="E147" s="262" t="s">
        <v>1</v>
      </c>
      <c r="F147" s="263" t="s">
        <v>169</v>
      </c>
      <c r="G147" s="261"/>
      <c r="H147" s="262" t="s">
        <v>1</v>
      </c>
      <c r="I147" s="264"/>
      <c r="J147" s="261"/>
      <c r="K147" s="261"/>
      <c r="L147" s="265"/>
      <c r="M147" s="266"/>
      <c r="N147" s="267"/>
      <c r="O147" s="267"/>
      <c r="P147" s="267"/>
      <c r="Q147" s="267"/>
      <c r="R147" s="267"/>
      <c r="S147" s="267"/>
      <c r="T147" s="26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9" t="s">
        <v>139</v>
      </c>
      <c r="AU147" s="269" t="s">
        <v>86</v>
      </c>
      <c r="AV147" s="13" t="s">
        <v>82</v>
      </c>
      <c r="AW147" s="13" t="s">
        <v>34</v>
      </c>
      <c r="AX147" s="13" t="s">
        <v>78</v>
      </c>
      <c r="AY147" s="269" t="s">
        <v>127</v>
      </c>
    </row>
    <row r="148" s="14" customFormat="1">
      <c r="A148" s="14"/>
      <c r="B148" s="270"/>
      <c r="C148" s="271"/>
      <c r="D148" s="256" t="s">
        <v>139</v>
      </c>
      <c r="E148" s="272" t="s">
        <v>1</v>
      </c>
      <c r="F148" s="273" t="s">
        <v>176</v>
      </c>
      <c r="G148" s="271"/>
      <c r="H148" s="274">
        <v>33</v>
      </c>
      <c r="I148" s="275"/>
      <c r="J148" s="271"/>
      <c r="K148" s="271"/>
      <c r="L148" s="276"/>
      <c r="M148" s="277"/>
      <c r="N148" s="278"/>
      <c r="O148" s="278"/>
      <c r="P148" s="278"/>
      <c r="Q148" s="278"/>
      <c r="R148" s="278"/>
      <c r="S148" s="278"/>
      <c r="T148" s="279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80" t="s">
        <v>139</v>
      </c>
      <c r="AU148" s="280" t="s">
        <v>86</v>
      </c>
      <c r="AV148" s="14" t="s">
        <v>86</v>
      </c>
      <c r="AW148" s="14" t="s">
        <v>34</v>
      </c>
      <c r="AX148" s="14" t="s">
        <v>82</v>
      </c>
      <c r="AY148" s="280" t="s">
        <v>127</v>
      </c>
    </row>
    <row r="149" s="2" customFormat="1" ht="24" customHeight="1">
      <c r="A149" s="38"/>
      <c r="B149" s="39"/>
      <c r="C149" s="243" t="s">
        <v>152</v>
      </c>
      <c r="D149" s="243" t="s">
        <v>130</v>
      </c>
      <c r="E149" s="244" t="s">
        <v>177</v>
      </c>
      <c r="F149" s="245" t="s">
        <v>178</v>
      </c>
      <c r="G149" s="246" t="s">
        <v>150</v>
      </c>
      <c r="H149" s="247">
        <v>16</v>
      </c>
      <c r="I149" s="248"/>
      <c r="J149" s="249">
        <f>ROUND(I149*H149,2)</f>
        <v>0</v>
      </c>
      <c r="K149" s="245" t="s">
        <v>134</v>
      </c>
      <c r="L149" s="44"/>
      <c r="M149" s="250" t="s">
        <v>1</v>
      </c>
      <c r="N149" s="251" t="s">
        <v>43</v>
      </c>
      <c r="O149" s="91"/>
      <c r="P149" s="252">
        <f>O149*H149</f>
        <v>0</v>
      </c>
      <c r="Q149" s="252">
        <v>0</v>
      </c>
      <c r="R149" s="252">
        <f>Q149*H149</f>
        <v>0</v>
      </c>
      <c r="S149" s="252">
        <v>0</v>
      </c>
      <c r="T149" s="25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54" t="s">
        <v>135</v>
      </c>
      <c r="AT149" s="254" t="s">
        <v>130</v>
      </c>
      <c r="AU149" s="254" t="s">
        <v>86</v>
      </c>
      <c r="AY149" s="17" t="s">
        <v>127</v>
      </c>
      <c r="BE149" s="255">
        <f>IF(N149="základní",J149,0)</f>
        <v>0</v>
      </c>
      <c r="BF149" s="255">
        <f>IF(N149="snížená",J149,0)</f>
        <v>0</v>
      </c>
      <c r="BG149" s="255">
        <f>IF(N149="zákl. přenesená",J149,0)</f>
        <v>0</v>
      </c>
      <c r="BH149" s="255">
        <f>IF(N149="sníž. přenesená",J149,0)</f>
        <v>0</v>
      </c>
      <c r="BI149" s="255">
        <f>IF(N149="nulová",J149,0)</f>
        <v>0</v>
      </c>
      <c r="BJ149" s="17" t="s">
        <v>82</v>
      </c>
      <c r="BK149" s="255">
        <f>ROUND(I149*H149,2)</f>
        <v>0</v>
      </c>
      <c r="BL149" s="17" t="s">
        <v>135</v>
      </c>
      <c r="BM149" s="254" t="s">
        <v>179</v>
      </c>
    </row>
    <row r="150" s="2" customFormat="1">
      <c r="A150" s="38"/>
      <c r="B150" s="39"/>
      <c r="C150" s="40"/>
      <c r="D150" s="256" t="s">
        <v>137</v>
      </c>
      <c r="E150" s="40"/>
      <c r="F150" s="257" t="s">
        <v>180</v>
      </c>
      <c r="G150" s="40"/>
      <c r="H150" s="40"/>
      <c r="I150" s="154"/>
      <c r="J150" s="40"/>
      <c r="K150" s="40"/>
      <c r="L150" s="44"/>
      <c r="M150" s="258"/>
      <c r="N150" s="259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137</v>
      </c>
      <c r="AU150" s="17" t="s">
        <v>86</v>
      </c>
    </row>
    <row r="151" s="13" customFormat="1">
      <c r="A151" s="13"/>
      <c r="B151" s="260"/>
      <c r="C151" s="261"/>
      <c r="D151" s="256" t="s">
        <v>139</v>
      </c>
      <c r="E151" s="262" t="s">
        <v>1</v>
      </c>
      <c r="F151" s="263" t="s">
        <v>169</v>
      </c>
      <c r="G151" s="261"/>
      <c r="H151" s="262" t="s">
        <v>1</v>
      </c>
      <c r="I151" s="264"/>
      <c r="J151" s="261"/>
      <c r="K151" s="261"/>
      <c r="L151" s="265"/>
      <c r="M151" s="266"/>
      <c r="N151" s="267"/>
      <c r="O151" s="267"/>
      <c r="P151" s="267"/>
      <c r="Q151" s="267"/>
      <c r="R151" s="267"/>
      <c r="S151" s="267"/>
      <c r="T151" s="26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9" t="s">
        <v>139</v>
      </c>
      <c r="AU151" s="269" t="s">
        <v>86</v>
      </c>
      <c r="AV151" s="13" t="s">
        <v>82</v>
      </c>
      <c r="AW151" s="13" t="s">
        <v>34</v>
      </c>
      <c r="AX151" s="13" t="s">
        <v>78</v>
      </c>
      <c r="AY151" s="269" t="s">
        <v>127</v>
      </c>
    </row>
    <row r="152" s="14" customFormat="1">
      <c r="A152" s="14"/>
      <c r="B152" s="270"/>
      <c r="C152" s="271"/>
      <c r="D152" s="256" t="s">
        <v>139</v>
      </c>
      <c r="E152" s="272" t="s">
        <v>1</v>
      </c>
      <c r="F152" s="273" t="s">
        <v>181</v>
      </c>
      <c r="G152" s="271"/>
      <c r="H152" s="274">
        <v>16</v>
      </c>
      <c r="I152" s="275"/>
      <c r="J152" s="271"/>
      <c r="K152" s="271"/>
      <c r="L152" s="276"/>
      <c r="M152" s="277"/>
      <c r="N152" s="278"/>
      <c r="O152" s="278"/>
      <c r="P152" s="278"/>
      <c r="Q152" s="278"/>
      <c r="R152" s="278"/>
      <c r="S152" s="278"/>
      <c r="T152" s="27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80" t="s">
        <v>139</v>
      </c>
      <c r="AU152" s="280" t="s">
        <v>86</v>
      </c>
      <c r="AV152" s="14" t="s">
        <v>86</v>
      </c>
      <c r="AW152" s="14" t="s">
        <v>34</v>
      </c>
      <c r="AX152" s="14" t="s">
        <v>82</v>
      </c>
      <c r="AY152" s="280" t="s">
        <v>127</v>
      </c>
    </row>
    <row r="153" s="2" customFormat="1" ht="24" customHeight="1">
      <c r="A153" s="38"/>
      <c r="B153" s="39"/>
      <c r="C153" s="281" t="s">
        <v>182</v>
      </c>
      <c r="D153" s="281" t="s">
        <v>147</v>
      </c>
      <c r="E153" s="282" t="s">
        <v>183</v>
      </c>
      <c r="F153" s="283" t="s">
        <v>184</v>
      </c>
      <c r="G153" s="284" t="s">
        <v>185</v>
      </c>
      <c r="H153" s="285">
        <v>13.007</v>
      </c>
      <c r="I153" s="286"/>
      <c r="J153" s="287">
        <f>ROUND(I153*H153,2)</f>
        <v>0</v>
      </c>
      <c r="K153" s="283" t="s">
        <v>134</v>
      </c>
      <c r="L153" s="288"/>
      <c r="M153" s="289" t="s">
        <v>1</v>
      </c>
      <c r="N153" s="290" t="s">
        <v>43</v>
      </c>
      <c r="O153" s="91"/>
      <c r="P153" s="252">
        <f>O153*H153</f>
        <v>0</v>
      </c>
      <c r="Q153" s="252">
        <v>0.95499999999999996</v>
      </c>
      <c r="R153" s="252">
        <f>Q153*H153</f>
        <v>12.421684999999998</v>
      </c>
      <c r="S153" s="252">
        <v>0</v>
      </c>
      <c r="T153" s="25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54" t="s">
        <v>152</v>
      </c>
      <c r="AT153" s="254" t="s">
        <v>147</v>
      </c>
      <c r="AU153" s="254" t="s">
        <v>86</v>
      </c>
      <c r="AY153" s="17" t="s">
        <v>127</v>
      </c>
      <c r="BE153" s="255">
        <f>IF(N153="základní",J153,0)</f>
        <v>0</v>
      </c>
      <c r="BF153" s="255">
        <f>IF(N153="snížená",J153,0)</f>
        <v>0</v>
      </c>
      <c r="BG153" s="255">
        <f>IF(N153="zákl. přenesená",J153,0)</f>
        <v>0</v>
      </c>
      <c r="BH153" s="255">
        <f>IF(N153="sníž. přenesená",J153,0)</f>
        <v>0</v>
      </c>
      <c r="BI153" s="255">
        <f>IF(N153="nulová",J153,0)</f>
        <v>0</v>
      </c>
      <c r="BJ153" s="17" t="s">
        <v>82</v>
      </c>
      <c r="BK153" s="255">
        <f>ROUND(I153*H153,2)</f>
        <v>0</v>
      </c>
      <c r="BL153" s="17" t="s">
        <v>135</v>
      </c>
      <c r="BM153" s="254" t="s">
        <v>186</v>
      </c>
    </row>
    <row r="154" s="2" customFormat="1">
      <c r="A154" s="38"/>
      <c r="B154" s="39"/>
      <c r="C154" s="40"/>
      <c r="D154" s="256" t="s">
        <v>137</v>
      </c>
      <c r="E154" s="40"/>
      <c r="F154" s="257" t="s">
        <v>184</v>
      </c>
      <c r="G154" s="40"/>
      <c r="H154" s="40"/>
      <c r="I154" s="154"/>
      <c r="J154" s="40"/>
      <c r="K154" s="40"/>
      <c r="L154" s="44"/>
      <c r="M154" s="258"/>
      <c r="N154" s="259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137</v>
      </c>
      <c r="AU154" s="17" t="s">
        <v>86</v>
      </c>
    </row>
    <row r="155" s="14" customFormat="1">
      <c r="A155" s="14"/>
      <c r="B155" s="270"/>
      <c r="C155" s="271"/>
      <c r="D155" s="256" t="s">
        <v>139</v>
      </c>
      <c r="E155" s="272" t="s">
        <v>1</v>
      </c>
      <c r="F155" s="273" t="s">
        <v>187</v>
      </c>
      <c r="G155" s="271"/>
      <c r="H155" s="274">
        <v>13.007</v>
      </c>
      <c r="I155" s="275"/>
      <c r="J155" s="271"/>
      <c r="K155" s="271"/>
      <c r="L155" s="276"/>
      <c r="M155" s="277"/>
      <c r="N155" s="278"/>
      <c r="O155" s="278"/>
      <c r="P155" s="278"/>
      <c r="Q155" s="278"/>
      <c r="R155" s="278"/>
      <c r="S155" s="278"/>
      <c r="T155" s="27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0" t="s">
        <v>139</v>
      </c>
      <c r="AU155" s="280" t="s">
        <v>86</v>
      </c>
      <c r="AV155" s="14" t="s">
        <v>86</v>
      </c>
      <c r="AW155" s="14" t="s">
        <v>34</v>
      </c>
      <c r="AX155" s="14" t="s">
        <v>82</v>
      </c>
      <c r="AY155" s="280" t="s">
        <v>127</v>
      </c>
    </row>
    <row r="156" s="2" customFormat="1" ht="36" customHeight="1">
      <c r="A156" s="38"/>
      <c r="B156" s="39"/>
      <c r="C156" s="243" t="s">
        <v>188</v>
      </c>
      <c r="D156" s="243" t="s">
        <v>130</v>
      </c>
      <c r="E156" s="244" t="s">
        <v>189</v>
      </c>
      <c r="F156" s="245" t="s">
        <v>190</v>
      </c>
      <c r="G156" s="246" t="s">
        <v>150</v>
      </c>
      <c r="H156" s="247">
        <v>33</v>
      </c>
      <c r="I156" s="248"/>
      <c r="J156" s="249">
        <f>ROUND(I156*H156,2)</f>
        <v>0</v>
      </c>
      <c r="K156" s="245" t="s">
        <v>134</v>
      </c>
      <c r="L156" s="44"/>
      <c r="M156" s="250" t="s">
        <v>1</v>
      </c>
      <c r="N156" s="251" t="s">
        <v>43</v>
      </c>
      <c r="O156" s="91"/>
      <c r="P156" s="252">
        <f>O156*H156</f>
        <v>0</v>
      </c>
      <c r="Q156" s="252">
        <v>0</v>
      </c>
      <c r="R156" s="252">
        <f>Q156*H156</f>
        <v>0</v>
      </c>
      <c r="S156" s="252">
        <v>0</v>
      </c>
      <c r="T156" s="253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54" t="s">
        <v>135</v>
      </c>
      <c r="AT156" s="254" t="s">
        <v>130</v>
      </c>
      <c r="AU156" s="254" t="s">
        <v>86</v>
      </c>
      <c r="AY156" s="17" t="s">
        <v>127</v>
      </c>
      <c r="BE156" s="255">
        <f>IF(N156="základní",J156,0)</f>
        <v>0</v>
      </c>
      <c r="BF156" s="255">
        <f>IF(N156="snížená",J156,0)</f>
        <v>0</v>
      </c>
      <c r="BG156" s="255">
        <f>IF(N156="zákl. přenesená",J156,0)</f>
        <v>0</v>
      </c>
      <c r="BH156" s="255">
        <f>IF(N156="sníž. přenesená",J156,0)</f>
        <v>0</v>
      </c>
      <c r="BI156" s="255">
        <f>IF(N156="nulová",J156,0)</f>
        <v>0</v>
      </c>
      <c r="BJ156" s="17" t="s">
        <v>82</v>
      </c>
      <c r="BK156" s="255">
        <f>ROUND(I156*H156,2)</f>
        <v>0</v>
      </c>
      <c r="BL156" s="17" t="s">
        <v>135</v>
      </c>
      <c r="BM156" s="254" t="s">
        <v>191</v>
      </c>
    </row>
    <row r="157" s="2" customFormat="1">
      <c r="A157" s="38"/>
      <c r="B157" s="39"/>
      <c r="C157" s="40"/>
      <c r="D157" s="256" t="s">
        <v>137</v>
      </c>
      <c r="E157" s="40"/>
      <c r="F157" s="257" t="s">
        <v>192</v>
      </c>
      <c r="G157" s="40"/>
      <c r="H157" s="40"/>
      <c r="I157" s="154"/>
      <c r="J157" s="40"/>
      <c r="K157" s="40"/>
      <c r="L157" s="44"/>
      <c r="M157" s="258"/>
      <c r="N157" s="259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137</v>
      </c>
      <c r="AU157" s="17" t="s">
        <v>86</v>
      </c>
    </row>
    <row r="158" s="13" customFormat="1">
      <c r="A158" s="13"/>
      <c r="B158" s="260"/>
      <c r="C158" s="261"/>
      <c r="D158" s="256" t="s">
        <v>139</v>
      </c>
      <c r="E158" s="262" t="s">
        <v>1</v>
      </c>
      <c r="F158" s="263" t="s">
        <v>193</v>
      </c>
      <c r="G158" s="261"/>
      <c r="H158" s="262" t="s">
        <v>1</v>
      </c>
      <c r="I158" s="264"/>
      <c r="J158" s="261"/>
      <c r="K158" s="261"/>
      <c r="L158" s="265"/>
      <c r="M158" s="266"/>
      <c r="N158" s="267"/>
      <c r="O158" s="267"/>
      <c r="P158" s="267"/>
      <c r="Q158" s="267"/>
      <c r="R158" s="267"/>
      <c r="S158" s="267"/>
      <c r="T158" s="26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9" t="s">
        <v>139</v>
      </c>
      <c r="AU158" s="269" t="s">
        <v>86</v>
      </c>
      <c r="AV158" s="13" t="s">
        <v>82</v>
      </c>
      <c r="AW158" s="13" t="s">
        <v>34</v>
      </c>
      <c r="AX158" s="13" t="s">
        <v>78</v>
      </c>
      <c r="AY158" s="269" t="s">
        <v>127</v>
      </c>
    </row>
    <row r="159" s="14" customFormat="1">
      <c r="A159" s="14"/>
      <c r="B159" s="270"/>
      <c r="C159" s="271"/>
      <c r="D159" s="256" t="s">
        <v>139</v>
      </c>
      <c r="E159" s="272" t="s">
        <v>1</v>
      </c>
      <c r="F159" s="273" t="s">
        <v>194</v>
      </c>
      <c r="G159" s="271"/>
      <c r="H159" s="274">
        <v>18</v>
      </c>
      <c r="I159" s="275"/>
      <c r="J159" s="271"/>
      <c r="K159" s="271"/>
      <c r="L159" s="276"/>
      <c r="M159" s="277"/>
      <c r="N159" s="278"/>
      <c r="O159" s="278"/>
      <c r="P159" s="278"/>
      <c r="Q159" s="278"/>
      <c r="R159" s="278"/>
      <c r="S159" s="278"/>
      <c r="T159" s="27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0" t="s">
        <v>139</v>
      </c>
      <c r="AU159" s="280" t="s">
        <v>86</v>
      </c>
      <c r="AV159" s="14" t="s">
        <v>86</v>
      </c>
      <c r="AW159" s="14" t="s">
        <v>34</v>
      </c>
      <c r="AX159" s="14" t="s">
        <v>78</v>
      </c>
      <c r="AY159" s="280" t="s">
        <v>127</v>
      </c>
    </row>
    <row r="160" s="13" customFormat="1">
      <c r="A160" s="13"/>
      <c r="B160" s="260"/>
      <c r="C160" s="261"/>
      <c r="D160" s="256" t="s">
        <v>139</v>
      </c>
      <c r="E160" s="262" t="s">
        <v>1</v>
      </c>
      <c r="F160" s="263" t="s">
        <v>195</v>
      </c>
      <c r="G160" s="261"/>
      <c r="H160" s="262" t="s">
        <v>1</v>
      </c>
      <c r="I160" s="264"/>
      <c r="J160" s="261"/>
      <c r="K160" s="261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139</v>
      </c>
      <c r="AU160" s="269" t="s">
        <v>86</v>
      </c>
      <c r="AV160" s="13" t="s">
        <v>82</v>
      </c>
      <c r="AW160" s="13" t="s">
        <v>34</v>
      </c>
      <c r="AX160" s="13" t="s">
        <v>78</v>
      </c>
      <c r="AY160" s="269" t="s">
        <v>127</v>
      </c>
    </row>
    <row r="161" s="14" customFormat="1">
      <c r="A161" s="14"/>
      <c r="B161" s="270"/>
      <c r="C161" s="271"/>
      <c r="D161" s="256" t="s">
        <v>139</v>
      </c>
      <c r="E161" s="272" t="s">
        <v>1</v>
      </c>
      <c r="F161" s="273" t="s">
        <v>196</v>
      </c>
      <c r="G161" s="271"/>
      <c r="H161" s="274">
        <v>15</v>
      </c>
      <c r="I161" s="275"/>
      <c r="J161" s="271"/>
      <c r="K161" s="271"/>
      <c r="L161" s="276"/>
      <c r="M161" s="277"/>
      <c r="N161" s="278"/>
      <c r="O161" s="278"/>
      <c r="P161" s="278"/>
      <c r="Q161" s="278"/>
      <c r="R161" s="278"/>
      <c r="S161" s="278"/>
      <c r="T161" s="27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0" t="s">
        <v>139</v>
      </c>
      <c r="AU161" s="280" t="s">
        <v>86</v>
      </c>
      <c r="AV161" s="14" t="s">
        <v>86</v>
      </c>
      <c r="AW161" s="14" t="s">
        <v>34</v>
      </c>
      <c r="AX161" s="14" t="s">
        <v>78</v>
      </c>
      <c r="AY161" s="280" t="s">
        <v>127</v>
      </c>
    </row>
    <row r="162" s="15" customFormat="1">
      <c r="A162" s="15"/>
      <c r="B162" s="291"/>
      <c r="C162" s="292"/>
      <c r="D162" s="256" t="s">
        <v>139</v>
      </c>
      <c r="E162" s="293" t="s">
        <v>1</v>
      </c>
      <c r="F162" s="294" t="s">
        <v>197</v>
      </c>
      <c r="G162" s="292"/>
      <c r="H162" s="295">
        <v>33</v>
      </c>
      <c r="I162" s="296"/>
      <c r="J162" s="292"/>
      <c r="K162" s="292"/>
      <c r="L162" s="297"/>
      <c r="M162" s="298"/>
      <c r="N162" s="299"/>
      <c r="O162" s="299"/>
      <c r="P162" s="299"/>
      <c r="Q162" s="299"/>
      <c r="R162" s="299"/>
      <c r="S162" s="299"/>
      <c r="T162" s="300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301" t="s">
        <v>139</v>
      </c>
      <c r="AU162" s="301" t="s">
        <v>86</v>
      </c>
      <c r="AV162" s="15" t="s">
        <v>135</v>
      </c>
      <c r="AW162" s="15" t="s">
        <v>34</v>
      </c>
      <c r="AX162" s="15" t="s">
        <v>82</v>
      </c>
      <c r="AY162" s="301" t="s">
        <v>127</v>
      </c>
    </row>
    <row r="163" s="2" customFormat="1" ht="24" customHeight="1">
      <c r="A163" s="38"/>
      <c r="B163" s="39"/>
      <c r="C163" s="281" t="s">
        <v>198</v>
      </c>
      <c r="D163" s="281" t="s">
        <v>147</v>
      </c>
      <c r="E163" s="282" t="s">
        <v>199</v>
      </c>
      <c r="F163" s="283" t="s">
        <v>200</v>
      </c>
      <c r="G163" s="284" t="s">
        <v>150</v>
      </c>
      <c r="H163" s="285">
        <v>33</v>
      </c>
      <c r="I163" s="286"/>
      <c r="J163" s="287">
        <f>ROUND(I163*H163,2)</f>
        <v>0</v>
      </c>
      <c r="K163" s="283" t="s">
        <v>134</v>
      </c>
      <c r="L163" s="288"/>
      <c r="M163" s="289" t="s">
        <v>1</v>
      </c>
      <c r="N163" s="290" t="s">
        <v>43</v>
      </c>
      <c r="O163" s="91"/>
      <c r="P163" s="252">
        <f>O163*H163</f>
        <v>0</v>
      </c>
      <c r="Q163" s="252">
        <v>0.104</v>
      </c>
      <c r="R163" s="252">
        <f>Q163*H163</f>
        <v>3.4319999999999999</v>
      </c>
      <c r="S163" s="252">
        <v>0</v>
      </c>
      <c r="T163" s="25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54" t="s">
        <v>152</v>
      </c>
      <c r="AT163" s="254" t="s">
        <v>147</v>
      </c>
      <c r="AU163" s="254" t="s">
        <v>86</v>
      </c>
      <c r="AY163" s="17" t="s">
        <v>127</v>
      </c>
      <c r="BE163" s="255">
        <f>IF(N163="základní",J163,0)</f>
        <v>0</v>
      </c>
      <c r="BF163" s="255">
        <f>IF(N163="snížená",J163,0)</f>
        <v>0</v>
      </c>
      <c r="BG163" s="255">
        <f>IF(N163="zákl. přenesená",J163,0)</f>
        <v>0</v>
      </c>
      <c r="BH163" s="255">
        <f>IF(N163="sníž. přenesená",J163,0)</f>
        <v>0</v>
      </c>
      <c r="BI163" s="255">
        <f>IF(N163="nulová",J163,0)</f>
        <v>0</v>
      </c>
      <c r="BJ163" s="17" t="s">
        <v>82</v>
      </c>
      <c r="BK163" s="255">
        <f>ROUND(I163*H163,2)</f>
        <v>0</v>
      </c>
      <c r="BL163" s="17" t="s">
        <v>135</v>
      </c>
      <c r="BM163" s="254" t="s">
        <v>201</v>
      </c>
    </row>
    <row r="164" s="2" customFormat="1">
      <c r="A164" s="38"/>
      <c r="B164" s="39"/>
      <c r="C164" s="40"/>
      <c r="D164" s="256" t="s">
        <v>137</v>
      </c>
      <c r="E164" s="40"/>
      <c r="F164" s="257" t="s">
        <v>200</v>
      </c>
      <c r="G164" s="40"/>
      <c r="H164" s="40"/>
      <c r="I164" s="154"/>
      <c r="J164" s="40"/>
      <c r="K164" s="40"/>
      <c r="L164" s="44"/>
      <c r="M164" s="258"/>
      <c r="N164" s="259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137</v>
      </c>
      <c r="AU164" s="17" t="s">
        <v>86</v>
      </c>
    </row>
    <row r="165" s="14" customFormat="1">
      <c r="A165" s="14"/>
      <c r="B165" s="270"/>
      <c r="C165" s="271"/>
      <c r="D165" s="256" t="s">
        <v>139</v>
      </c>
      <c r="E165" s="272" t="s">
        <v>1</v>
      </c>
      <c r="F165" s="273" t="s">
        <v>202</v>
      </c>
      <c r="G165" s="271"/>
      <c r="H165" s="274">
        <v>33</v>
      </c>
      <c r="I165" s="275"/>
      <c r="J165" s="271"/>
      <c r="K165" s="271"/>
      <c r="L165" s="276"/>
      <c r="M165" s="277"/>
      <c r="N165" s="278"/>
      <c r="O165" s="278"/>
      <c r="P165" s="278"/>
      <c r="Q165" s="278"/>
      <c r="R165" s="278"/>
      <c r="S165" s="278"/>
      <c r="T165" s="27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0" t="s">
        <v>139</v>
      </c>
      <c r="AU165" s="280" t="s">
        <v>86</v>
      </c>
      <c r="AV165" s="14" t="s">
        <v>86</v>
      </c>
      <c r="AW165" s="14" t="s">
        <v>34</v>
      </c>
      <c r="AX165" s="14" t="s">
        <v>82</v>
      </c>
      <c r="AY165" s="280" t="s">
        <v>127</v>
      </c>
    </row>
    <row r="166" s="2" customFormat="1" ht="24" customHeight="1">
      <c r="A166" s="38"/>
      <c r="B166" s="39"/>
      <c r="C166" s="281" t="s">
        <v>203</v>
      </c>
      <c r="D166" s="281" t="s">
        <v>147</v>
      </c>
      <c r="E166" s="282" t="s">
        <v>204</v>
      </c>
      <c r="F166" s="283" t="s">
        <v>205</v>
      </c>
      <c r="G166" s="284" t="s">
        <v>150</v>
      </c>
      <c r="H166" s="285">
        <v>280</v>
      </c>
      <c r="I166" s="286"/>
      <c r="J166" s="287">
        <f>ROUND(I166*H166,2)</f>
        <v>0</v>
      </c>
      <c r="K166" s="283" t="s">
        <v>134</v>
      </c>
      <c r="L166" s="288"/>
      <c r="M166" s="289" t="s">
        <v>1</v>
      </c>
      <c r="N166" s="290" t="s">
        <v>43</v>
      </c>
      <c r="O166" s="91"/>
      <c r="P166" s="252">
        <f>O166*H166</f>
        <v>0</v>
      </c>
      <c r="Q166" s="252">
        <v>0.00018000000000000001</v>
      </c>
      <c r="R166" s="252">
        <f>Q166*H166</f>
        <v>0.0504</v>
      </c>
      <c r="S166" s="252">
        <v>0</v>
      </c>
      <c r="T166" s="253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54" t="s">
        <v>152</v>
      </c>
      <c r="AT166" s="254" t="s">
        <v>147</v>
      </c>
      <c r="AU166" s="254" t="s">
        <v>86</v>
      </c>
      <c r="AY166" s="17" t="s">
        <v>127</v>
      </c>
      <c r="BE166" s="255">
        <f>IF(N166="základní",J166,0)</f>
        <v>0</v>
      </c>
      <c r="BF166" s="255">
        <f>IF(N166="snížená",J166,0)</f>
        <v>0</v>
      </c>
      <c r="BG166" s="255">
        <f>IF(N166="zákl. přenesená",J166,0)</f>
        <v>0</v>
      </c>
      <c r="BH166" s="255">
        <f>IF(N166="sníž. přenesená",J166,0)</f>
        <v>0</v>
      </c>
      <c r="BI166" s="255">
        <f>IF(N166="nulová",J166,0)</f>
        <v>0</v>
      </c>
      <c r="BJ166" s="17" t="s">
        <v>82</v>
      </c>
      <c r="BK166" s="255">
        <f>ROUND(I166*H166,2)</f>
        <v>0</v>
      </c>
      <c r="BL166" s="17" t="s">
        <v>135</v>
      </c>
      <c r="BM166" s="254" t="s">
        <v>206</v>
      </c>
    </row>
    <row r="167" s="2" customFormat="1">
      <c r="A167" s="38"/>
      <c r="B167" s="39"/>
      <c r="C167" s="40"/>
      <c r="D167" s="256" t="s">
        <v>137</v>
      </c>
      <c r="E167" s="40"/>
      <c r="F167" s="257" t="s">
        <v>205</v>
      </c>
      <c r="G167" s="40"/>
      <c r="H167" s="40"/>
      <c r="I167" s="154"/>
      <c r="J167" s="40"/>
      <c r="K167" s="40"/>
      <c r="L167" s="44"/>
      <c r="M167" s="258"/>
      <c r="N167" s="259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137</v>
      </c>
      <c r="AU167" s="17" t="s">
        <v>86</v>
      </c>
    </row>
    <row r="168" s="14" customFormat="1">
      <c r="A168" s="14"/>
      <c r="B168" s="270"/>
      <c r="C168" s="271"/>
      <c r="D168" s="256" t="s">
        <v>139</v>
      </c>
      <c r="E168" s="272" t="s">
        <v>1</v>
      </c>
      <c r="F168" s="273" t="s">
        <v>207</v>
      </c>
      <c r="G168" s="271"/>
      <c r="H168" s="274">
        <v>280</v>
      </c>
      <c r="I168" s="275"/>
      <c r="J168" s="271"/>
      <c r="K168" s="271"/>
      <c r="L168" s="276"/>
      <c r="M168" s="277"/>
      <c r="N168" s="278"/>
      <c r="O168" s="278"/>
      <c r="P168" s="278"/>
      <c r="Q168" s="278"/>
      <c r="R168" s="278"/>
      <c r="S168" s="278"/>
      <c r="T168" s="27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0" t="s">
        <v>139</v>
      </c>
      <c r="AU168" s="280" t="s">
        <v>86</v>
      </c>
      <c r="AV168" s="14" t="s">
        <v>86</v>
      </c>
      <c r="AW168" s="14" t="s">
        <v>34</v>
      </c>
      <c r="AX168" s="14" t="s">
        <v>82</v>
      </c>
      <c r="AY168" s="280" t="s">
        <v>127</v>
      </c>
    </row>
    <row r="169" s="2" customFormat="1" ht="24" customHeight="1">
      <c r="A169" s="38"/>
      <c r="B169" s="39"/>
      <c r="C169" s="281" t="s">
        <v>208</v>
      </c>
      <c r="D169" s="281" t="s">
        <v>147</v>
      </c>
      <c r="E169" s="282" t="s">
        <v>209</v>
      </c>
      <c r="F169" s="283" t="s">
        <v>210</v>
      </c>
      <c r="G169" s="284" t="s">
        <v>150</v>
      </c>
      <c r="H169" s="285">
        <v>6</v>
      </c>
      <c r="I169" s="286"/>
      <c r="J169" s="287">
        <f>ROUND(I169*H169,2)</f>
        <v>0</v>
      </c>
      <c r="K169" s="283" t="s">
        <v>134</v>
      </c>
      <c r="L169" s="288"/>
      <c r="M169" s="289" t="s">
        <v>1</v>
      </c>
      <c r="N169" s="290" t="s">
        <v>43</v>
      </c>
      <c r="O169" s="91"/>
      <c r="P169" s="252">
        <f>O169*H169</f>
        <v>0</v>
      </c>
      <c r="Q169" s="252">
        <v>0.00021000000000000001</v>
      </c>
      <c r="R169" s="252">
        <f>Q169*H169</f>
        <v>0.0012600000000000001</v>
      </c>
      <c r="S169" s="252">
        <v>0</v>
      </c>
      <c r="T169" s="25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4" t="s">
        <v>152</v>
      </c>
      <c r="AT169" s="254" t="s">
        <v>147</v>
      </c>
      <c r="AU169" s="254" t="s">
        <v>86</v>
      </c>
      <c r="AY169" s="17" t="s">
        <v>127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17" t="s">
        <v>82</v>
      </c>
      <c r="BK169" s="255">
        <f>ROUND(I169*H169,2)</f>
        <v>0</v>
      </c>
      <c r="BL169" s="17" t="s">
        <v>135</v>
      </c>
      <c r="BM169" s="254" t="s">
        <v>211</v>
      </c>
    </row>
    <row r="170" s="2" customFormat="1">
      <c r="A170" s="38"/>
      <c r="B170" s="39"/>
      <c r="C170" s="40"/>
      <c r="D170" s="256" t="s">
        <v>137</v>
      </c>
      <c r="E170" s="40"/>
      <c r="F170" s="257" t="s">
        <v>210</v>
      </c>
      <c r="G170" s="40"/>
      <c r="H170" s="40"/>
      <c r="I170" s="154"/>
      <c r="J170" s="40"/>
      <c r="K170" s="40"/>
      <c r="L170" s="44"/>
      <c r="M170" s="258"/>
      <c r="N170" s="259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137</v>
      </c>
      <c r="AU170" s="17" t="s">
        <v>86</v>
      </c>
    </row>
    <row r="171" s="2" customFormat="1" ht="24" customHeight="1">
      <c r="A171" s="38"/>
      <c r="B171" s="39"/>
      <c r="C171" s="281" t="s">
        <v>212</v>
      </c>
      <c r="D171" s="281" t="s">
        <v>147</v>
      </c>
      <c r="E171" s="282" t="s">
        <v>213</v>
      </c>
      <c r="F171" s="283" t="s">
        <v>214</v>
      </c>
      <c r="G171" s="284" t="s">
        <v>150</v>
      </c>
      <c r="H171" s="285">
        <v>1112</v>
      </c>
      <c r="I171" s="286"/>
      <c r="J171" s="287">
        <f>ROUND(I171*H171,2)</f>
        <v>0</v>
      </c>
      <c r="K171" s="283" t="s">
        <v>134</v>
      </c>
      <c r="L171" s="288"/>
      <c r="M171" s="289" t="s">
        <v>1</v>
      </c>
      <c r="N171" s="290" t="s">
        <v>43</v>
      </c>
      <c r="O171" s="91"/>
      <c r="P171" s="252">
        <f>O171*H171</f>
        <v>0</v>
      </c>
      <c r="Q171" s="252">
        <v>0.00051999999999999995</v>
      </c>
      <c r="R171" s="252">
        <f>Q171*H171</f>
        <v>0.57823999999999998</v>
      </c>
      <c r="S171" s="252">
        <v>0</v>
      </c>
      <c r="T171" s="25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54" t="s">
        <v>152</v>
      </c>
      <c r="AT171" s="254" t="s">
        <v>147</v>
      </c>
      <c r="AU171" s="254" t="s">
        <v>86</v>
      </c>
      <c r="AY171" s="17" t="s">
        <v>127</v>
      </c>
      <c r="BE171" s="255">
        <f>IF(N171="základní",J171,0)</f>
        <v>0</v>
      </c>
      <c r="BF171" s="255">
        <f>IF(N171="snížená",J171,0)</f>
        <v>0</v>
      </c>
      <c r="BG171" s="255">
        <f>IF(N171="zákl. přenesená",J171,0)</f>
        <v>0</v>
      </c>
      <c r="BH171" s="255">
        <f>IF(N171="sníž. přenesená",J171,0)</f>
        <v>0</v>
      </c>
      <c r="BI171" s="255">
        <f>IF(N171="nulová",J171,0)</f>
        <v>0</v>
      </c>
      <c r="BJ171" s="17" t="s">
        <v>82</v>
      </c>
      <c r="BK171" s="255">
        <f>ROUND(I171*H171,2)</f>
        <v>0</v>
      </c>
      <c r="BL171" s="17" t="s">
        <v>135</v>
      </c>
      <c r="BM171" s="254" t="s">
        <v>215</v>
      </c>
    </row>
    <row r="172" s="2" customFormat="1">
      <c r="A172" s="38"/>
      <c r="B172" s="39"/>
      <c r="C172" s="40"/>
      <c r="D172" s="256" t="s">
        <v>137</v>
      </c>
      <c r="E172" s="40"/>
      <c r="F172" s="257" t="s">
        <v>214</v>
      </c>
      <c r="G172" s="40"/>
      <c r="H172" s="40"/>
      <c r="I172" s="154"/>
      <c r="J172" s="40"/>
      <c r="K172" s="40"/>
      <c r="L172" s="44"/>
      <c r="M172" s="258"/>
      <c r="N172" s="259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137</v>
      </c>
      <c r="AU172" s="17" t="s">
        <v>86</v>
      </c>
    </row>
    <row r="173" s="14" customFormat="1">
      <c r="A173" s="14"/>
      <c r="B173" s="270"/>
      <c r="C173" s="271"/>
      <c r="D173" s="256" t="s">
        <v>139</v>
      </c>
      <c r="E173" s="272" t="s">
        <v>1</v>
      </c>
      <c r="F173" s="273" t="s">
        <v>216</v>
      </c>
      <c r="G173" s="271"/>
      <c r="H173" s="274">
        <v>1112</v>
      </c>
      <c r="I173" s="275"/>
      <c r="J173" s="271"/>
      <c r="K173" s="271"/>
      <c r="L173" s="276"/>
      <c r="M173" s="277"/>
      <c r="N173" s="278"/>
      <c r="O173" s="278"/>
      <c r="P173" s="278"/>
      <c r="Q173" s="278"/>
      <c r="R173" s="278"/>
      <c r="S173" s="278"/>
      <c r="T173" s="27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80" t="s">
        <v>139</v>
      </c>
      <c r="AU173" s="280" t="s">
        <v>86</v>
      </c>
      <c r="AV173" s="14" t="s">
        <v>86</v>
      </c>
      <c r="AW173" s="14" t="s">
        <v>34</v>
      </c>
      <c r="AX173" s="14" t="s">
        <v>82</v>
      </c>
      <c r="AY173" s="280" t="s">
        <v>127</v>
      </c>
    </row>
    <row r="174" s="2" customFormat="1" ht="24" customHeight="1">
      <c r="A174" s="38"/>
      <c r="B174" s="39"/>
      <c r="C174" s="281" t="s">
        <v>8</v>
      </c>
      <c r="D174" s="281" t="s">
        <v>147</v>
      </c>
      <c r="E174" s="282" t="s">
        <v>217</v>
      </c>
      <c r="F174" s="283" t="s">
        <v>218</v>
      </c>
      <c r="G174" s="284" t="s">
        <v>150</v>
      </c>
      <c r="H174" s="285">
        <v>700</v>
      </c>
      <c r="I174" s="286"/>
      <c r="J174" s="287">
        <f>ROUND(I174*H174,2)</f>
        <v>0</v>
      </c>
      <c r="K174" s="283" t="s">
        <v>134</v>
      </c>
      <c r="L174" s="288"/>
      <c r="M174" s="289" t="s">
        <v>1</v>
      </c>
      <c r="N174" s="290" t="s">
        <v>43</v>
      </c>
      <c r="O174" s="91"/>
      <c r="P174" s="252">
        <f>O174*H174</f>
        <v>0</v>
      </c>
      <c r="Q174" s="252">
        <v>0.00056999999999999998</v>
      </c>
      <c r="R174" s="252">
        <f>Q174*H174</f>
        <v>0.39899999999999997</v>
      </c>
      <c r="S174" s="252">
        <v>0</v>
      </c>
      <c r="T174" s="253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54" t="s">
        <v>152</v>
      </c>
      <c r="AT174" s="254" t="s">
        <v>147</v>
      </c>
      <c r="AU174" s="254" t="s">
        <v>86</v>
      </c>
      <c r="AY174" s="17" t="s">
        <v>127</v>
      </c>
      <c r="BE174" s="255">
        <f>IF(N174="základní",J174,0)</f>
        <v>0</v>
      </c>
      <c r="BF174" s="255">
        <f>IF(N174="snížená",J174,0)</f>
        <v>0</v>
      </c>
      <c r="BG174" s="255">
        <f>IF(N174="zákl. přenesená",J174,0)</f>
        <v>0</v>
      </c>
      <c r="BH174" s="255">
        <f>IF(N174="sníž. přenesená",J174,0)</f>
        <v>0</v>
      </c>
      <c r="BI174" s="255">
        <f>IF(N174="nulová",J174,0)</f>
        <v>0</v>
      </c>
      <c r="BJ174" s="17" t="s">
        <v>82</v>
      </c>
      <c r="BK174" s="255">
        <f>ROUND(I174*H174,2)</f>
        <v>0</v>
      </c>
      <c r="BL174" s="17" t="s">
        <v>135</v>
      </c>
      <c r="BM174" s="254" t="s">
        <v>219</v>
      </c>
    </row>
    <row r="175" s="2" customFormat="1">
      <c r="A175" s="38"/>
      <c r="B175" s="39"/>
      <c r="C175" s="40"/>
      <c r="D175" s="256" t="s">
        <v>137</v>
      </c>
      <c r="E175" s="40"/>
      <c r="F175" s="257" t="s">
        <v>218</v>
      </c>
      <c r="G175" s="40"/>
      <c r="H175" s="40"/>
      <c r="I175" s="154"/>
      <c r="J175" s="40"/>
      <c r="K175" s="40"/>
      <c r="L175" s="44"/>
      <c r="M175" s="258"/>
      <c r="N175" s="259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137</v>
      </c>
      <c r="AU175" s="17" t="s">
        <v>86</v>
      </c>
    </row>
    <row r="176" s="14" customFormat="1">
      <c r="A176" s="14"/>
      <c r="B176" s="270"/>
      <c r="C176" s="271"/>
      <c r="D176" s="256" t="s">
        <v>139</v>
      </c>
      <c r="E176" s="272" t="s">
        <v>1</v>
      </c>
      <c r="F176" s="273" t="s">
        <v>220</v>
      </c>
      <c r="G176" s="271"/>
      <c r="H176" s="274">
        <v>700</v>
      </c>
      <c r="I176" s="275"/>
      <c r="J176" s="271"/>
      <c r="K176" s="271"/>
      <c r="L176" s="276"/>
      <c r="M176" s="277"/>
      <c r="N176" s="278"/>
      <c r="O176" s="278"/>
      <c r="P176" s="278"/>
      <c r="Q176" s="278"/>
      <c r="R176" s="278"/>
      <c r="S176" s="278"/>
      <c r="T176" s="27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0" t="s">
        <v>139</v>
      </c>
      <c r="AU176" s="280" t="s">
        <v>86</v>
      </c>
      <c r="AV176" s="14" t="s">
        <v>86</v>
      </c>
      <c r="AW176" s="14" t="s">
        <v>34</v>
      </c>
      <c r="AX176" s="14" t="s">
        <v>82</v>
      </c>
      <c r="AY176" s="280" t="s">
        <v>127</v>
      </c>
    </row>
    <row r="177" s="2" customFormat="1" ht="24" customHeight="1">
      <c r="A177" s="38"/>
      <c r="B177" s="39"/>
      <c r="C177" s="281" t="s">
        <v>221</v>
      </c>
      <c r="D177" s="281" t="s">
        <v>147</v>
      </c>
      <c r="E177" s="282" t="s">
        <v>222</v>
      </c>
      <c r="F177" s="283" t="s">
        <v>223</v>
      </c>
      <c r="G177" s="284" t="s">
        <v>150</v>
      </c>
      <c r="H177" s="285">
        <v>576</v>
      </c>
      <c r="I177" s="286"/>
      <c r="J177" s="287">
        <f>ROUND(I177*H177,2)</f>
        <v>0</v>
      </c>
      <c r="K177" s="283" t="s">
        <v>134</v>
      </c>
      <c r="L177" s="288"/>
      <c r="M177" s="289" t="s">
        <v>1</v>
      </c>
      <c r="N177" s="290" t="s">
        <v>43</v>
      </c>
      <c r="O177" s="91"/>
      <c r="P177" s="252">
        <f>O177*H177</f>
        <v>0</v>
      </c>
      <c r="Q177" s="252">
        <v>0.00123</v>
      </c>
      <c r="R177" s="252">
        <f>Q177*H177</f>
        <v>0.70848</v>
      </c>
      <c r="S177" s="252">
        <v>0</v>
      </c>
      <c r="T177" s="253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54" t="s">
        <v>152</v>
      </c>
      <c r="AT177" s="254" t="s">
        <v>147</v>
      </c>
      <c r="AU177" s="254" t="s">
        <v>86</v>
      </c>
      <c r="AY177" s="17" t="s">
        <v>127</v>
      </c>
      <c r="BE177" s="255">
        <f>IF(N177="základní",J177,0)</f>
        <v>0</v>
      </c>
      <c r="BF177" s="255">
        <f>IF(N177="snížená",J177,0)</f>
        <v>0</v>
      </c>
      <c r="BG177" s="255">
        <f>IF(N177="zákl. přenesená",J177,0)</f>
        <v>0</v>
      </c>
      <c r="BH177" s="255">
        <f>IF(N177="sníž. přenesená",J177,0)</f>
        <v>0</v>
      </c>
      <c r="BI177" s="255">
        <f>IF(N177="nulová",J177,0)</f>
        <v>0</v>
      </c>
      <c r="BJ177" s="17" t="s">
        <v>82</v>
      </c>
      <c r="BK177" s="255">
        <f>ROUND(I177*H177,2)</f>
        <v>0</v>
      </c>
      <c r="BL177" s="17" t="s">
        <v>135</v>
      </c>
      <c r="BM177" s="254" t="s">
        <v>224</v>
      </c>
    </row>
    <row r="178" s="2" customFormat="1">
      <c r="A178" s="38"/>
      <c r="B178" s="39"/>
      <c r="C178" s="40"/>
      <c r="D178" s="256" t="s">
        <v>137</v>
      </c>
      <c r="E178" s="40"/>
      <c r="F178" s="257" t="s">
        <v>223</v>
      </c>
      <c r="G178" s="40"/>
      <c r="H178" s="40"/>
      <c r="I178" s="154"/>
      <c r="J178" s="40"/>
      <c r="K178" s="40"/>
      <c r="L178" s="44"/>
      <c r="M178" s="258"/>
      <c r="N178" s="259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137</v>
      </c>
      <c r="AU178" s="17" t="s">
        <v>86</v>
      </c>
    </row>
    <row r="179" s="14" customFormat="1">
      <c r="A179" s="14"/>
      <c r="B179" s="270"/>
      <c r="C179" s="271"/>
      <c r="D179" s="256" t="s">
        <v>139</v>
      </c>
      <c r="E179" s="272" t="s">
        <v>1</v>
      </c>
      <c r="F179" s="273" t="s">
        <v>225</v>
      </c>
      <c r="G179" s="271"/>
      <c r="H179" s="274">
        <v>576</v>
      </c>
      <c r="I179" s="275"/>
      <c r="J179" s="271"/>
      <c r="K179" s="271"/>
      <c r="L179" s="276"/>
      <c r="M179" s="277"/>
      <c r="N179" s="278"/>
      <c r="O179" s="278"/>
      <c r="P179" s="278"/>
      <c r="Q179" s="278"/>
      <c r="R179" s="278"/>
      <c r="S179" s="278"/>
      <c r="T179" s="27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0" t="s">
        <v>139</v>
      </c>
      <c r="AU179" s="280" t="s">
        <v>86</v>
      </c>
      <c r="AV179" s="14" t="s">
        <v>86</v>
      </c>
      <c r="AW179" s="14" t="s">
        <v>34</v>
      </c>
      <c r="AX179" s="14" t="s">
        <v>82</v>
      </c>
      <c r="AY179" s="280" t="s">
        <v>127</v>
      </c>
    </row>
    <row r="180" s="2" customFormat="1" ht="24" customHeight="1">
      <c r="A180" s="38"/>
      <c r="B180" s="39"/>
      <c r="C180" s="281" t="s">
        <v>226</v>
      </c>
      <c r="D180" s="281" t="s">
        <v>147</v>
      </c>
      <c r="E180" s="282" t="s">
        <v>227</v>
      </c>
      <c r="F180" s="283" t="s">
        <v>228</v>
      </c>
      <c r="G180" s="284" t="s">
        <v>150</v>
      </c>
      <c r="H180" s="285">
        <v>1812</v>
      </c>
      <c r="I180" s="286"/>
      <c r="J180" s="287">
        <f>ROUND(I180*H180,2)</f>
        <v>0</v>
      </c>
      <c r="K180" s="283" t="s">
        <v>134</v>
      </c>
      <c r="L180" s="288"/>
      <c r="M180" s="289" t="s">
        <v>1</v>
      </c>
      <c r="N180" s="290" t="s">
        <v>43</v>
      </c>
      <c r="O180" s="91"/>
      <c r="P180" s="252">
        <f>O180*H180</f>
        <v>0</v>
      </c>
      <c r="Q180" s="252">
        <v>9.0000000000000006E-05</v>
      </c>
      <c r="R180" s="252">
        <f>Q180*H180</f>
        <v>0.16308</v>
      </c>
      <c r="S180" s="252">
        <v>0</v>
      </c>
      <c r="T180" s="253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54" t="s">
        <v>152</v>
      </c>
      <c r="AT180" s="254" t="s">
        <v>147</v>
      </c>
      <c r="AU180" s="254" t="s">
        <v>86</v>
      </c>
      <c r="AY180" s="17" t="s">
        <v>127</v>
      </c>
      <c r="BE180" s="255">
        <f>IF(N180="základní",J180,0)</f>
        <v>0</v>
      </c>
      <c r="BF180" s="255">
        <f>IF(N180="snížená",J180,0)</f>
        <v>0</v>
      </c>
      <c r="BG180" s="255">
        <f>IF(N180="zákl. přenesená",J180,0)</f>
        <v>0</v>
      </c>
      <c r="BH180" s="255">
        <f>IF(N180="sníž. přenesená",J180,0)</f>
        <v>0</v>
      </c>
      <c r="BI180" s="255">
        <f>IF(N180="nulová",J180,0)</f>
        <v>0</v>
      </c>
      <c r="BJ180" s="17" t="s">
        <v>82</v>
      </c>
      <c r="BK180" s="255">
        <f>ROUND(I180*H180,2)</f>
        <v>0</v>
      </c>
      <c r="BL180" s="17" t="s">
        <v>135</v>
      </c>
      <c r="BM180" s="254" t="s">
        <v>229</v>
      </c>
    </row>
    <row r="181" s="2" customFormat="1">
      <c r="A181" s="38"/>
      <c r="B181" s="39"/>
      <c r="C181" s="40"/>
      <c r="D181" s="256" t="s">
        <v>137</v>
      </c>
      <c r="E181" s="40"/>
      <c r="F181" s="257" t="s">
        <v>228</v>
      </c>
      <c r="G181" s="40"/>
      <c r="H181" s="40"/>
      <c r="I181" s="154"/>
      <c r="J181" s="40"/>
      <c r="K181" s="40"/>
      <c r="L181" s="44"/>
      <c r="M181" s="258"/>
      <c r="N181" s="259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137</v>
      </c>
      <c r="AU181" s="17" t="s">
        <v>86</v>
      </c>
    </row>
    <row r="182" s="14" customFormat="1">
      <c r="A182" s="14"/>
      <c r="B182" s="270"/>
      <c r="C182" s="271"/>
      <c r="D182" s="256" t="s">
        <v>139</v>
      </c>
      <c r="E182" s="272" t="s">
        <v>1</v>
      </c>
      <c r="F182" s="273" t="s">
        <v>230</v>
      </c>
      <c r="G182" s="271"/>
      <c r="H182" s="274">
        <v>1812</v>
      </c>
      <c r="I182" s="275"/>
      <c r="J182" s="271"/>
      <c r="K182" s="271"/>
      <c r="L182" s="276"/>
      <c r="M182" s="277"/>
      <c r="N182" s="278"/>
      <c r="O182" s="278"/>
      <c r="P182" s="278"/>
      <c r="Q182" s="278"/>
      <c r="R182" s="278"/>
      <c r="S182" s="278"/>
      <c r="T182" s="27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80" t="s">
        <v>139</v>
      </c>
      <c r="AU182" s="280" t="s">
        <v>86</v>
      </c>
      <c r="AV182" s="14" t="s">
        <v>86</v>
      </c>
      <c r="AW182" s="14" t="s">
        <v>34</v>
      </c>
      <c r="AX182" s="14" t="s">
        <v>82</v>
      </c>
      <c r="AY182" s="280" t="s">
        <v>127</v>
      </c>
    </row>
    <row r="183" s="2" customFormat="1" ht="24" customHeight="1">
      <c r="A183" s="38"/>
      <c r="B183" s="39"/>
      <c r="C183" s="243" t="s">
        <v>231</v>
      </c>
      <c r="D183" s="243" t="s">
        <v>130</v>
      </c>
      <c r="E183" s="244" t="s">
        <v>232</v>
      </c>
      <c r="F183" s="245" t="s">
        <v>233</v>
      </c>
      <c r="G183" s="246" t="s">
        <v>234</v>
      </c>
      <c r="H183" s="247">
        <v>4</v>
      </c>
      <c r="I183" s="248"/>
      <c r="J183" s="249">
        <f>ROUND(I183*H183,2)</f>
        <v>0</v>
      </c>
      <c r="K183" s="245" t="s">
        <v>134</v>
      </c>
      <c r="L183" s="44"/>
      <c r="M183" s="250" t="s">
        <v>1</v>
      </c>
      <c r="N183" s="251" t="s">
        <v>43</v>
      </c>
      <c r="O183" s="91"/>
      <c r="P183" s="252">
        <f>O183*H183</f>
        <v>0</v>
      </c>
      <c r="Q183" s="252">
        <v>0</v>
      </c>
      <c r="R183" s="252">
        <f>Q183*H183</f>
        <v>0</v>
      </c>
      <c r="S183" s="252">
        <v>0</v>
      </c>
      <c r="T183" s="253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54" t="s">
        <v>235</v>
      </c>
      <c r="AT183" s="254" t="s">
        <v>130</v>
      </c>
      <c r="AU183" s="254" t="s">
        <v>86</v>
      </c>
      <c r="AY183" s="17" t="s">
        <v>127</v>
      </c>
      <c r="BE183" s="255">
        <f>IF(N183="základní",J183,0)</f>
        <v>0</v>
      </c>
      <c r="BF183" s="255">
        <f>IF(N183="snížená",J183,0)</f>
        <v>0</v>
      </c>
      <c r="BG183" s="255">
        <f>IF(N183="zákl. přenesená",J183,0)</f>
        <v>0</v>
      </c>
      <c r="BH183" s="255">
        <f>IF(N183="sníž. přenesená",J183,0)</f>
        <v>0</v>
      </c>
      <c r="BI183" s="255">
        <f>IF(N183="nulová",J183,0)</f>
        <v>0</v>
      </c>
      <c r="BJ183" s="17" t="s">
        <v>82</v>
      </c>
      <c r="BK183" s="255">
        <f>ROUND(I183*H183,2)</f>
        <v>0</v>
      </c>
      <c r="BL183" s="17" t="s">
        <v>235</v>
      </c>
      <c r="BM183" s="254" t="s">
        <v>236</v>
      </c>
    </row>
    <row r="184" s="2" customFormat="1">
      <c r="A184" s="38"/>
      <c r="B184" s="39"/>
      <c r="C184" s="40"/>
      <c r="D184" s="256" t="s">
        <v>137</v>
      </c>
      <c r="E184" s="40"/>
      <c r="F184" s="257" t="s">
        <v>237</v>
      </c>
      <c r="G184" s="40"/>
      <c r="H184" s="40"/>
      <c r="I184" s="154"/>
      <c r="J184" s="40"/>
      <c r="K184" s="40"/>
      <c r="L184" s="44"/>
      <c r="M184" s="258"/>
      <c r="N184" s="259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137</v>
      </c>
      <c r="AU184" s="17" t="s">
        <v>86</v>
      </c>
    </row>
    <row r="185" s="2" customFormat="1" ht="24" customHeight="1">
      <c r="A185" s="38"/>
      <c r="B185" s="39"/>
      <c r="C185" s="281" t="s">
        <v>238</v>
      </c>
      <c r="D185" s="281" t="s">
        <v>147</v>
      </c>
      <c r="E185" s="282" t="s">
        <v>239</v>
      </c>
      <c r="F185" s="283" t="s">
        <v>240</v>
      </c>
      <c r="G185" s="284" t="s">
        <v>150</v>
      </c>
      <c r="H185" s="285">
        <v>2</v>
      </c>
      <c r="I185" s="286"/>
      <c r="J185" s="287">
        <f>ROUND(I185*H185,2)</f>
        <v>0</v>
      </c>
      <c r="K185" s="283" t="s">
        <v>134</v>
      </c>
      <c r="L185" s="288"/>
      <c r="M185" s="289" t="s">
        <v>1</v>
      </c>
      <c r="N185" s="290" t="s">
        <v>43</v>
      </c>
      <c r="O185" s="91"/>
      <c r="P185" s="252">
        <f>O185*H185</f>
        <v>0</v>
      </c>
      <c r="Q185" s="252">
        <v>0</v>
      </c>
      <c r="R185" s="252">
        <f>Q185*H185</f>
        <v>0</v>
      </c>
      <c r="S185" s="252">
        <v>0</v>
      </c>
      <c r="T185" s="253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54" t="s">
        <v>235</v>
      </c>
      <c r="AT185" s="254" t="s">
        <v>147</v>
      </c>
      <c r="AU185" s="254" t="s">
        <v>86</v>
      </c>
      <c r="AY185" s="17" t="s">
        <v>127</v>
      </c>
      <c r="BE185" s="255">
        <f>IF(N185="základní",J185,0)</f>
        <v>0</v>
      </c>
      <c r="BF185" s="255">
        <f>IF(N185="snížená",J185,0)</f>
        <v>0</v>
      </c>
      <c r="BG185" s="255">
        <f>IF(N185="zákl. přenesená",J185,0)</f>
        <v>0</v>
      </c>
      <c r="BH185" s="255">
        <f>IF(N185="sníž. přenesená",J185,0)</f>
        <v>0</v>
      </c>
      <c r="BI185" s="255">
        <f>IF(N185="nulová",J185,0)</f>
        <v>0</v>
      </c>
      <c r="BJ185" s="17" t="s">
        <v>82</v>
      </c>
      <c r="BK185" s="255">
        <f>ROUND(I185*H185,2)</f>
        <v>0</v>
      </c>
      <c r="BL185" s="17" t="s">
        <v>235</v>
      </c>
      <c r="BM185" s="254" t="s">
        <v>241</v>
      </c>
    </row>
    <row r="186" s="2" customFormat="1">
      <c r="A186" s="38"/>
      <c r="B186" s="39"/>
      <c r="C186" s="40"/>
      <c r="D186" s="256" t="s">
        <v>137</v>
      </c>
      <c r="E186" s="40"/>
      <c r="F186" s="257" t="s">
        <v>240</v>
      </c>
      <c r="G186" s="40"/>
      <c r="H186" s="40"/>
      <c r="I186" s="154"/>
      <c r="J186" s="40"/>
      <c r="K186" s="40"/>
      <c r="L186" s="44"/>
      <c r="M186" s="258"/>
      <c r="N186" s="259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137</v>
      </c>
      <c r="AU186" s="17" t="s">
        <v>86</v>
      </c>
    </row>
    <row r="187" s="14" customFormat="1">
      <c r="A187" s="14"/>
      <c r="B187" s="270"/>
      <c r="C187" s="271"/>
      <c r="D187" s="256" t="s">
        <v>139</v>
      </c>
      <c r="E187" s="272" t="s">
        <v>1</v>
      </c>
      <c r="F187" s="273" t="s">
        <v>242</v>
      </c>
      <c r="G187" s="271"/>
      <c r="H187" s="274">
        <v>2</v>
      </c>
      <c r="I187" s="275"/>
      <c r="J187" s="271"/>
      <c r="K187" s="271"/>
      <c r="L187" s="276"/>
      <c r="M187" s="277"/>
      <c r="N187" s="278"/>
      <c r="O187" s="278"/>
      <c r="P187" s="278"/>
      <c r="Q187" s="278"/>
      <c r="R187" s="278"/>
      <c r="S187" s="278"/>
      <c r="T187" s="27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80" t="s">
        <v>139</v>
      </c>
      <c r="AU187" s="280" t="s">
        <v>86</v>
      </c>
      <c r="AV187" s="14" t="s">
        <v>86</v>
      </c>
      <c r="AW187" s="14" t="s">
        <v>34</v>
      </c>
      <c r="AX187" s="14" t="s">
        <v>82</v>
      </c>
      <c r="AY187" s="280" t="s">
        <v>127</v>
      </c>
    </row>
    <row r="188" s="2" customFormat="1" ht="24" customHeight="1">
      <c r="A188" s="38"/>
      <c r="B188" s="39"/>
      <c r="C188" s="281" t="s">
        <v>243</v>
      </c>
      <c r="D188" s="281" t="s">
        <v>147</v>
      </c>
      <c r="E188" s="282" t="s">
        <v>244</v>
      </c>
      <c r="F188" s="283" t="s">
        <v>245</v>
      </c>
      <c r="G188" s="284" t="s">
        <v>150</v>
      </c>
      <c r="H188" s="285">
        <v>2</v>
      </c>
      <c r="I188" s="286"/>
      <c r="J188" s="287">
        <f>ROUND(I188*H188,2)</f>
        <v>0</v>
      </c>
      <c r="K188" s="283" t="s">
        <v>134</v>
      </c>
      <c r="L188" s="288"/>
      <c r="M188" s="289" t="s">
        <v>1</v>
      </c>
      <c r="N188" s="290" t="s">
        <v>43</v>
      </c>
      <c r="O188" s="91"/>
      <c r="P188" s="252">
        <f>O188*H188</f>
        <v>0</v>
      </c>
      <c r="Q188" s="252">
        <v>0</v>
      </c>
      <c r="R188" s="252">
        <f>Q188*H188</f>
        <v>0</v>
      </c>
      <c r="S188" s="252">
        <v>0</v>
      </c>
      <c r="T188" s="25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4" t="s">
        <v>235</v>
      </c>
      <c r="AT188" s="254" t="s">
        <v>147</v>
      </c>
      <c r="AU188" s="254" t="s">
        <v>86</v>
      </c>
      <c r="AY188" s="17" t="s">
        <v>127</v>
      </c>
      <c r="BE188" s="255">
        <f>IF(N188="základní",J188,0)</f>
        <v>0</v>
      </c>
      <c r="BF188" s="255">
        <f>IF(N188="snížená",J188,0)</f>
        <v>0</v>
      </c>
      <c r="BG188" s="255">
        <f>IF(N188="zákl. přenesená",J188,0)</f>
        <v>0</v>
      </c>
      <c r="BH188" s="255">
        <f>IF(N188="sníž. přenesená",J188,0)</f>
        <v>0</v>
      </c>
      <c r="BI188" s="255">
        <f>IF(N188="nulová",J188,0)</f>
        <v>0</v>
      </c>
      <c r="BJ188" s="17" t="s">
        <v>82</v>
      </c>
      <c r="BK188" s="255">
        <f>ROUND(I188*H188,2)</f>
        <v>0</v>
      </c>
      <c r="BL188" s="17" t="s">
        <v>235</v>
      </c>
      <c r="BM188" s="254" t="s">
        <v>246</v>
      </c>
    </row>
    <row r="189" s="2" customFormat="1">
      <c r="A189" s="38"/>
      <c r="B189" s="39"/>
      <c r="C189" s="40"/>
      <c r="D189" s="256" t="s">
        <v>137</v>
      </c>
      <c r="E189" s="40"/>
      <c r="F189" s="257" t="s">
        <v>245</v>
      </c>
      <c r="G189" s="40"/>
      <c r="H189" s="40"/>
      <c r="I189" s="154"/>
      <c r="J189" s="40"/>
      <c r="K189" s="40"/>
      <c r="L189" s="44"/>
      <c r="M189" s="258"/>
      <c r="N189" s="259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137</v>
      </c>
      <c r="AU189" s="17" t="s">
        <v>86</v>
      </c>
    </row>
    <row r="190" s="14" customFormat="1">
      <c r="A190" s="14"/>
      <c r="B190" s="270"/>
      <c r="C190" s="271"/>
      <c r="D190" s="256" t="s">
        <v>139</v>
      </c>
      <c r="E190" s="272" t="s">
        <v>1</v>
      </c>
      <c r="F190" s="273" t="s">
        <v>242</v>
      </c>
      <c r="G190" s="271"/>
      <c r="H190" s="274">
        <v>2</v>
      </c>
      <c r="I190" s="275"/>
      <c r="J190" s="271"/>
      <c r="K190" s="271"/>
      <c r="L190" s="276"/>
      <c r="M190" s="277"/>
      <c r="N190" s="278"/>
      <c r="O190" s="278"/>
      <c r="P190" s="278"/>
      <c r="Q190" s="278"/>
      <c r="R190" s="278"/>
      <c r="S190" s="278"/>
      <c r="T190" s="27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0" t="s">
        <v>139</v>
      </c>
      <c r="AU190" s="280" t="s">
        <v>86</v>
      </c>
      <c r="AV190" s="14" t="s">
        <v>86</v>
      </c>
      <c r="AW190" s="14" t="s">
        <v>34</v>
      </c>
      <c r="AX190" s="14" t="s">
        <v>82</v>
      </c>
      <c r="AY190" s="280" t="s">
        <v>127</v>
      </c>
    </row>
    <row r="191" s="2" customFormat="1" ht="24" customHeight="1">
      <c r="A191" s="38"/>
      <c r="B191" s="39"/>
      <c r="C191" s="281" t="s">
        <v>7</v>
      </c>
      <c r="D191" s="281" t="s">
        <v>147</v>
      </c>
      <c r="E191" s="282" t="s">
        <v>247</v>
      </c>
      <c r="F191" s="283" t="s">
        <v>248</v>
      </c>
      <c r="G191" s="284" t="s">
        <v>150</v>
      </c>
      <c r="H191" s="285">
        <v>2</v>
      </c>
      <c r="I191" s="286"/>
      <c r="J191" s="287">
        <f>ROUND(I191*H191,2)</f>
        <v>0</v>
      </c>
      <c r="K191" s="283" t="s">
        <v>134</v>
      </c>
      <c r="L191" s="288"/>
      <c r="M191" s="289" t="s">
        <v>1</v>
      </c>
      <c r="N191" s="290" t="s">
        <v>43</v>
      </c>
      <c r="O191" s="91"/>
      <c r="P191" s="252">
        <f>O191*H191</f>
        <v>0</v>
      </c>
      <c r="Q191" s="252">
        <v>0</v>
      </c>
      <c r="R191" s="252">
        <f>Q191*H191</f>
        <v>0</v>
      </c>
      <c r="S191" s="252">
        <v>0</v>
      </c>
      <c r="T191" s="25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4" t="s">
        <v>235</v>
      </c>
      <c r="AT191" s="254" t="s">
        <v>147</v>
      </c>
      <c r="AU191" s="254" t="s">
        <v>86</v>
      </c>
      <c r="AY191" s="17" t="s">
        <v>127</v>
      </c>
      <c r="BE191" s="255">
        <f>IF(N191="základní",J191,0)</f>
        <v>0</v>
      </c>
      <c r="BF191" s="255">
        <f>IF(N191="snížená",J191,0)</f>
        <v>0</v>
      </c>
      <c r="BG191" s="255">
        <f>IF(N191="zákl. přenesená",J191,0)</f>
        <v>0</v>
      </c>
      <c r="BH191" s="255">
        <f>IF(N191="sníž. přenesená",J191,0)</f>
        <v>0</v>
      </c>
      <c r="BI191" s="255">
        <f>IF(N191="nulová",J191,0)</f>
        <v>0</v>
      </c>
      <c r="BJ191" s="17" t="s">
        <v>82</v>
      </c>
      <c r="BK191" s="255">
        <f>ROUND(I191*H191,2)</f>
        <v>0</v>
      </c>
      <c r="BL191" s="17" t="s">
        <v>235</v>
      </c>
      <c r="BM191" s="254" t="s">
        <v>249</v>
      </c>
    </row>
    <row r="192" s="2" customFormat="1">
      <c r="A192" s="38"/>
      <c r="B192" s="39"/>
      <c r="C192" s="40"/>
      <c r="D192" s="256" t="s">
        <v>137</v>
      </c>
      <c r="E192" s="40"/>
      <c r="F192" s="257" t="s">
        <v>248</v>
      </c>
      <c r="G192" s="40"/>
      <c r="H192" s="40"/>
      <c r="I192" s="154"/>
      <c r="J192" s="40"/>
      <c r="K192" s="40"/>
      <c r="L192" s="44"/>
      <c r="M192" s="258"/>
      <c r="N192" s="259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137</v>
      </c>
      <c r="AU192" s="17" t="s">
        <v>86</v>
      </c>
    </row>
    <row r="193" s="14" customFormat="1">
      <c r="A193" s="14"/>
      <c r="B193" s="270"/>
      <c r="C193" s="271"/>
      <c r="D193" s="256" t="s">
        <v>139</v>
      </c>
      <c r="E193" s="272" t="s">
        <v>1</v>
      </c>
      <c r="F193" s="273" t="s">
        <v>242</v>
      </c>
      <c r="G193" s="271"/>
      <c r="H193" s="274">
        <v>2</v>
      </c>
      <c r="I193" s="275"/>
      <c r="J193" s="271"/>
      <c r="K193" s="271"/>
      <c r="L193" s="276"/>
      <c r="M193" s="277"/>
      <c r="N193" s="278"/>
      <c r="O193" s="278"/>
      <c r="P193" s="278"/>
      <c r="Q193" s="278"/>
      <c r="R193" s="278"/>
      <c r="S193" s="278"/>
      <c r="T193" s="27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80" t="s">
        <v>139</v>
      </c>
      <c r="AU193" s="280" t="s">
        <v>86</v>
      </c>
      <c r="AV193" s="14" t="s">
        <v>86</v>
      </c>
      <c r="AW193" s="14" t="s">
        <v>34</v>
      </c>
      <c r="AX193" s="14" t="s">
        <v>82</v>
      </c>
      <c r="AY193" s="280" t="s">
        <v>127</v>
      </c>
    </row>
    <row r="194" s="2" customFormat="1" ht="24" customHeight="1">
      <c r="A194" s="38"/>
      <c r="B194" s="39"/>
      <c r="C194" s="281" t="s">
        <v>250</v>
      </c>
      <c r="D194" s="281" t="s">
        <v>147</v>
      </c>
      <c r="E194" s="282" t="s">
        <v>251</v>
      </c>
      <c r="F194" s="283" t="s">
        <v>252</v>
      </c>
      <c r="G194" s="284" t="s">
        <v>150</v>
      </c>
      <c r="H194" s="285">
        <v>2</v>
      </c>
      <c r="I194" s="286"/>
      <c r="J194" s="287">
        <f>ROUND(I194*H194,2)</f>
        <v>0</v>
      </c>
      <c r="K194" s="283" t="s">
        <v>134</v>
      </c>
      <c r="L194" s="288"/>
      <c r="M194" s="289" t="s">
        <v>1</v>
      </c>
      <c r="N194" s="290" t="s">
        <v>43</v>
      </c>
      <c r="O194" s="91"/>
      <c r="P194" s="252">
        <f>O194*H194</f>
        <v>0</v>
      </c>
      <c r="Q194" s="252">
        <v>0</v>
      </c>
      <c r="R194" s="252">
        <f>Q194*H194</f>
        <v>0</v>
      </c>
      <c r="S194" s="252">
        <v>0</v>
      </c>
      <c r="T194" s="253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54" t="s">
        <v>235</v>
      </c>
      <c r="AT194" s="254" t="s">
        <v>147</v>
      </c>
      <c r="AU194" s="254" t="s">
        <v>86</v>
      </c>
      <c r="AY194" s="17" t="s">
        <v>127</v>
      </c>
      <c r="BE194" s="255">
        <f>IF(N194="základní",J194,0)</f>
        <v>0</v>
      </c>
      <c r="BF194" s="255">
        <f>IF(N194="snížená",J194,0)</f>
        <v>0</v>
      </c>
      <c r="BG194" s="255">
        <f>IF(N194="zákl. přenesená",J194,0)</f>
        <v>0</v>
      </c>
      <c r="BH194" s="255">
        <f>IF(N194="sníž. přenesená",J194,0)</f>
        <v>0</v>
      </c>
      <c r="BI194" s="255">
        <f>IF(N194="nulová",J194,0)</f>
        <v>0</v>
      </c>
      <c r="BJ194" s="17" t="s">
        <v>82</v>
      </c>
      <c r="BK194" s="255">
        <f>ROUND(I194*H194,2)</f>
        <v>0</v>
      </c>
      <c r="BL194" s="17" t="s">
        <v>235</v>
      </c>
      <c r="BM194" s="254" t="s">
        <v>253</v>
      </c>
    </row>
    <row r="195" s="2" customFormat="1">
      <c r="A195" s="38"/>
      <c r="B195" s="39"/>
      <c r="C195" s="40"/>
      <c r="D195" s="256" t="s">
        <v>137</v>
      </c>
      <c r="E195" s="40"/>
      <c r="F195" s="257" t="s">
        <v>252</v>
      </c>
      <c r="G195" s="40"/>
      <c r="H195" s="40"/>
      <c r="I195" s="154"/>
      <c r="J195" s="40"/>
      <c r="K195" s="40"/>
      <c r="L195" s="44"/>
      <c r="M195" s="258"/>
      <c r="N195" s="259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137</v>
      </c>
      <c r="AU195" s="17" t="s">
        <v>86</v>
      </c>
    </row>
    <row r="196" s="14" customFormat="1">
      <c r="A196" s="14"/>
      <c r="B196" s="270"/>
      <c r="C196" s="271"/>
      <c r="D196" s="256" t="s">
        <v>139</v>
      </c>
      <c r="E196" s="272" t="s">
        <v>1</v>
      </c>
      <c r="F196" s="273" t="s">
        <v>242</v>
      </c>
      <c r="G196" s="271"/>
      <c r="H196" s="274">
        <v>2</v>
      </c>
      <c r="I196" s="275"/>
      <c r="J196" s="271"/>
      <c r="K196" s="271"/>
      <c r="L196" s="276"/>
      <c r="M196" s="277"/>
      <c r="N196" s="278"/>
      <c r="O196" s="278"/>
      <c r="P196" s="278"/>
      <c r="Q196" s="278"/>
      <c r="R196" s="278"/>
      <c r="S196" s="278"/>
      <c r="T196" s="27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0" t="s">
        <v>139</v>
      </c>
      <c r="AU196" s="280" t="s">
        <v>86</v>
      </c>
      <c r="AV196" s="14" t="s">
        <v>86</v>
      </c>
      <c r="AW196" s="14" t="s">
        <v>34</v>
      </c>
      <c r="AX196" s="14" t="s">
        <v>82</v>
      </c>
      <c r="AY196" s="280" t="s">
        <v>127</v>
      </c>
    </row>
    <row r="197" s="2" customFormat="1" ht="24" customHeight="1">
      <c r="A197" s="38"/>
      <c r="B197" s="39"/>
      <c r="C197" s="243" t="s">
        <v>254</v>
      </c>
      <c r="D197" s="243" t="s">
        <v>130</v>
      </c>
      <c r="E197" s="244" t="s">
        <v>255</v>
      </c>
      <c r="F197" s="245" t="s">
        <v>256</v>
      </c>
      <c r="G197" s="246" t="s">
        <v>257</v>
      </c>
      <c r="H197" s="247">
        <v>116</v>
      </c>
      <c r="I197" s="248"/>
      <c r="J197" s="249">
        <f>ROUND(I197*H197,2)</f>
        <v>0</v>
      </c>
      <c r="K197" s="245" t="s">
        <v>134</v>
      </c>
      <c r="L197" s="44"/>
      <c r="M197" s="250" t="s">
        <v>1</v>
      </c>
      <c r="N197" s="251" t="s">
        <v>43</v>
      </c>
      <c r="O197" s="91"/>
      <c r="P197" s="252">
        <f>O197*H197</f>
        <v>0</v>
      </c>
      <c r="Q197" s="252">
        <v>0</v>
      </c>
      <c r="R197" s="252">
        <f>Q197*H197</f>
        <v>0</v>
      </c>
      <c r="S197" s="252">
        <v>0</v>
      </c>
      <c r="T197" s="253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54" t="s">
        <v>135</v>
      </c>
      <c r="AT197" s="254" t="s">
        <v>130</v>
      </c>
      <c r="AU197" s="254" t="s">
        <v>86</v>
      </c>
      <c r="AY197" s="17" t="s">
        <v>127</v>
      </c>
      <c r="BE197" s="255">
        <f>IF(N197="základní",J197,0)</f>
        <v>0</v>
      </c>
      <c r="BF197" s="255">
        <f>IF(N197="snížená",J197,0)</f>
        <v>0</v>
      </c>
      <c r="BG197" s="255">
        <f>IF(N197="zákl. přenesená",J197,0)</f>
        <v>0</v>
      </c>
      <c r="BH197" s="255">
        <f>IF(N197="sníž. přenesená",J197,0)</f>
        <v>0</v>
      </c>
      <c r="BI197" s="255">
        <f>IF(N197="nulová",J197,0)</f>
        <v>0</v>
      </c>
      <c r="BJ197" s="17" t="s">
        <v>82</v>
      </c>
      <c r="BK197" s="255">
        <f>ROUND(I197*H197,2)</f>
        <v>0</v>
      </c>
      <c r="BL197" s="17" t="s">
        <v>135</v>
      </c>
      <c r="BM197" s="254" t="s">
        <v>258</v>
      </c>
    </row>
    <row r="198" s="2" customFormat="1">
      <c r="A198" s="38"/>
      <c r="B198" s="39"/>
      <c r="C198" s="40"/>
      <c r="D198" s="256" t="s">
        <v>137</v>
      </c>
      <c r="E198" s="40"/>
      <c r="F198" s="257" t="s">
        <v>259</v>
      </c>
      <c r="G198" s="40"/>
      <c r="H198" s="40"/>
      <c r="I198" s="154"/>
      <c r="J198" s="40"/>
      <c r="K198" s="40"/>
      <c r="L198" s="44"/>
      <c r="M198" s="258"/>
      <c r="N198" s="259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137</v>
      </c>
      <c r="AU198" s="17" t="s">
        <v>86</v>
      </c>
    </row>
    <row r="199" s="13" customFormat="1">
      <c r="A199" s="13"/>
      <c r="B199" s="260"/>
      <c r="C199" s="261"/>
      <c r="D199" s="256" t="s">
        <v>139</v>
      </c>
      <c r="E199" s="262" t="s">
        <v>1</v>
      </c>
      <c r="F199" s="263" t="s">
        <v>169</v>
      </c>
      <c r="G199" s="261"/>
      <c r="H199" s="262" t="s">
        <v>1</v>
      </c>
      <c r="I199" s="264"/>
      <c r="J199" s="261"/>
      <c r="K199" s="261"/>
      <c r="L199" s="265"/>
      <c r="M199" s="266"/>
      <c r="N199" s="267"/>
      <c r="O199" s="267"/>
      <c r="P199" s="267"/>
      <c r="Q199" s="267"/>
      <c r="R199" s="267"/>
      <c r="S199" s="267"/>
      <c r="T199" s="26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9" t="s">
        <v>139</v>
      </c>
      <c r="AU199" s="269" t="s">
        <v>86</v>
      </c>
      <c r="AV199" s="13" t="s">
        <v>82</v>
      </c>
      <c r="AW199" s="13" t="s">
        <v>34</v>
      </c>
      <c r="AX199" s="13" t="s">
        <v>78</v>
      </c>
      <c r="AY199" s="269" t="s">
        <v>127</v>
      </c>
    </row>
    <row r="200" s="14" customFormat="1">
      <c r="A200" s="14"/>
      <c r="B200" s="270"/>
      <c r="C200" s="271"/>
      <c r="D200" s="256" t="s">
        <v>139</v>
      </c>
      <c r="E200" s="272" t="s">
        <v>1</v>
      </c>
      <c r="F200" s="273" t="s">
        <v>260</v>
      </c>
      <c r="G200" s="271"/>
      <c r="H200" s="274">
        <v>116</v>
      </c>
      <c r="I200" s="275"/>
      <c r="J200" s="271"/>
      <c r="K200" s="271"/>
      <c r="L200" s="276"/>
      <c r="M200" s="277"/>
      <c r="N200" s="278"/>
      <c r="O200" s="278"/>
      <c r="P200" s="278"/>
      <c r="Q200" s="278"/>
      <c r="R200" s="278"/>
      <c r="S200" s="278"/>
      <c r="T200" s="27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0" t="s">
        <v>139</v>
      </c>
      <c r="AU200" s="280" t="s">
        <v>86</v>
      </c>
      <c r="AV200" s="14" t="s">
        <v>86</v>
      </c>
      <c r="AW200" s="14" t="s">
        <v>34</v>
      </c>
      <c r="AX200" s="14" t="s">
        <v>82</v>
      </c>
      <c r="AY200" s="280" t="s">
        <v>127</v>
      </c>
    </row>
    <row r="201" s="2" customFormat="1" ht="24" customHeight="1">
      <c r="A201" s="38"/>
      <c r="B201" s="39"/>
      <c r="C201" s="243" t="s">
        <v>261</v>
      </c>
      <c r="D201" s="243" t="s">
        <v>130</v>
      </c>
      <c r="E201" s="244" t="s">
        <v>262</v>
      </c>
      <c r="F201" s="245" t="s">
        <v>263</v>
      </c>
      <c r="G201" s="246" t="s">
        <v>264</v>
      </c>
      <c r="H201" s="247">
        <v>14</v>
      </c>
      <c r="I201" s="248"/>
      <c r="J201" s="249">
        <f>ROUND(I201*H201,2)</f>
        <v>0</v>
      </c>
      <c r="K201" s="245" t="s">
        <v>134</v>
      </c>
      <c r="L201" s="44"/>
      <c r="M201" s="250" t="s">
        <v>1</v>
      </c>
      <c r="N201" s="251" t="s">
        <v>43</v>
      </c>
      <c r="O201" s="91"/>
      <c r="P201" s="252">
        <f>O201*H201</f>
        <v>0</v>
      </c>
      <c r="Q201" s="252">
        <v>0</v>
      </c>
      <c r="R201" s="252">
        <f>Q201*H201</f>
        <v>0</v>
      </c>
      <c r="S201" s="252">
        <v>0</v>
      </c>
      <c r="T201" s="253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54" t="s">
        <v>135</v>
      </c>
      <c r="AT201" s="254" t="s">
        <v>130</v>
      </c>
      <c r="AU201" s="254" t="s">
        <v>86</v>
      </c>
      <c r="AY201" s="17" t="s">
        <v>127</v>
      </c>
      <c r="BE201" s="255">
        <f>IF(N201="základní",J201,0)</f>
        <v>0</v>
      </c>
      <c r="BF201" s="255">
        <f>IF(N201="snížená",J201,0)</f>
        <v>0</v>
      </c>
      <c r="BG201" s="255">
        <f>IF(N201="zákl. přenesená",J201,0)</f>
        <v>0</v>
      </c>
      <c r="BH201" s="255">
        <f>IF(N201="sníž. přenesená",J201,0)</f>
        <v>0</v>
      </c>
      <c r="BI201" s="255">
        <f>IF(N201="nulová",J201,0)</f>
        <v>0</v>
      </c>
      <c r="BJ201" s="17" t="s">
        <v>82</v>
      </c>
      <c r="BK201" s="255">
        <f>ROUND(I201*H201,2)</f>
        <v>0</v>
      </c>
      <c r="BL201" s="17" t="s">
        <v>135</v>
      </c>
      <c r="BM201" s="254" t="s">
        <v>265</v>
      </c>
    </row>
    <row r="202" s="2" customFormat="1">
      <c r="A202" s="38"/>
      <c r="B202" s="39"/>
      <c r="C202" s="40"/>
      <c r="D202" s="256" t="s">
        <v>137</v>
      </c>
      <c r="E202" s="40"/>
      <c r="F202" s="257" t="s">
        <v>266</v>
      </c>
      <c r="G202" s="40"/>
      <c r="H202" s="40"/>
      <c r="I202" s="154"/>
      <c r="J202" s="40"/>
      <c r="K202" s="40"/>
      <c r="L202" s="44"/>
      <c r="M202" s="258"/>
      <c r="N202" s="259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137</v>
      </c>
      <c r="AU202" s="17" t="s">
        <v>86</v>
      </c>
    </row>
    <row r="203" s="14" customFormat="1">
      <c r="A203" s="14"/>
      <c r="B203" s="270"/>
      <c r="C203" s="271"/>
      <c r="D203" s="256" t="s">
        <v>139</v>
      </c>
      <c r="E203" s="272" t="s">
        <v>1</v>
      </c>
      <c r="F203" s="273" t="s">
        <v>212</v>
      </c>
      <c r="G203" s="271"/>
      <c r="H203" s="274">
        <v>14</v>
      </c>
      <c r="I203" s="275"/>
      <c r="J203" s="271"/>
      <c r="K203" s="271"/>
      <c r="L203" s="276"/>
      <c r="M203" s="277"/>
      <c r="N203" s="278"/>
      <c r="O203" s="278"/>
      <c r="P203" s="278"/>
      <c r="Q203" s="278"/>
      <c r="R203" s="278"/>
      <c r="S203" s="278"/>
      <c r="T203" s="27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80" t="s">
        <v>139</v>
      </c>
      <c r="AU203" s="280" t="s">
        <v>86</v>
      </c>
      <c r="AV203" s="14" t="s">
        <v>86</v>
      </c>
      <c r="AW203" s="14" t="s">
        <v>34</v>
      </c>
      <c r="AX203" s="14" t="s">
        <v>82</v>
      </c>
      <c r="AY203" s="280" t="s">
        <v>127</v>
      </c>
    </row>
    <row r="204" s="2" customFormat="1" ht="24" customHeight="1">
      <c r="A204" s="38"/>
      <c r="B204" s="39"/>
      <c r="C204" s="243" t="s">
        <v>267</v>
      </c>
      <c r="D204" s="243" t="s">
        <v>130</v>
      </c>
      <c r="E204" s="244" t="s">
        <v>268</v>
      </c>
      <c r="F204" s="245" t="s">
        <v>269</v>
      </c>
      <c r="G204" s="246" t="s">
        <v>264</v>
      </c>
      <c r="H204" s="247">
        <v>15</v>
      </c>
      <c r="I204" s="248"/>
      <c r="J204" s="249">
        <f>ROUND(I204*H204,2)</f>
        <v>0</v>
      </c>
      <c r="K204" s="245" t="s">
        <v>134</v>
      </c>
      <c r="L204" s="44"/>
      <c r="M204" s="250" t="s">
        <v>1</v>
      </c>
      <c r="N204" s="251" t="s">
        <v>43</v>
      </c>
      <c r="O204" s="91"/>
      <c r="P204" s="252">
        <f>O204*H204</f>
        <v>0</v>
      </c>
      <c r="Q204" s="252">
        <v>0</v>
      </c>
      <c r="R204" s="252">
        <f>Q204*H204</f>
        <v>0</v>
      </c>
      <c r="S204" s="252">
        <v>0</v>
      </c>
      <c r="T204" s="25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54" t="s">
        <v>135</v>
      </c>
      <c r="AT204" s="254" t="s">
        <v>130</v>
      </c>
      <c r="AU204" s="254" t="s">
        <v>86</v>
      </c>
      <c r="AY204" s="17" t="s">
        <v>127</v>
      </c>
      <c r="BE204" s="255">
        <f>IF(N204="základní",J204,0)</f>
        <v>0</v>
      </c>
      <c r="BF204" s="255">
        <f>IF(N204="snížená",J204,0)</f>
        <v>0</v>
      </c>
      <c r="BG204" s="255">
        <f>IF(N204="zákl. přenesená",J204,0)</f>
        <v>0</v>
      </c>
      <c r="BH204" s="255">
        <f>IF(N204="sníž. přenesená",J204,0)</f>
        <v>0</v>
      </c>
      <c r="BI204" s="255">
        <f>IF(N204="nulová",J204,0)</f>
        <v>0</v>
      </c>
      <c r="BJ204" s="17" t="s">
        <v>82</v>
      </c>
      <c r="BK204" s="255">
        <f>ROUND(I204*H204,2)</f>
        <v>0</v>
      </c>
      <c r="BL204" s="17" t="s">
        <v>135</v>
      </c>
      <c r="BM204" s="254" t="s">
        <v>270</v>
      </c>
    </row>
    <row r="205" s="2" customFormat="1">
      <c r="A205" s="38"/>
      <c r="B205" s="39"/>
      <c r="C205" s="40"/>
      <c r="D205" s="256" t="s">
        <v>137</v>
      </c>
      <c r="E205" s="40"/>
      <c r="F205" s="257" t="s">
        <v>271</v>
      </c>
      <c r="G205" s="40"/>
      <c r="H205" s="40"/>
      <c r="I205" s="154"/>
      <c r="J205" s="40"/>
      <c r="K205" s="40"/>
      <c r="L205" s="44"/>
      <c r="M205" s="258"/>
      <c r="N205" s="259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137</v>
      </c>
      <c r="AU205" s="17" t="s">
        <v>86</v>
      </c>
    </row>
    <row r="206" s="14" customFormat="1">
      <c r="A206" s="14"/>
      <c r="B206" s="270"/>
      <c r="C206" s="271"/>
      <c r="D206" s="256" t="s">
        <v>139</v>
      </c>
      <c r="E206" s="272" t="s">
        <v>1</v>
      </c>
      <c r="F206" s="273" t="s">
        <v>8</v>
      </c>
      <c r="G206" s="271"/>
      <c r="H206" s="274">
        <v>15</v>
      </c>
      <c r="I206" s="275"/>
      <c r="J206" s="271"/>
      <c r="K206" s="271"/>
      <c r="L206" s="276"/>
      <c r="M206" s="277"/>
      <c r="N206" s="278"/>
      <c r="O206" s="278"/>
      <c r="P206" s="278"/>
      <c r="Q206" s="278"/>
      <c r="R206" s="278"/>
      <c r="S206" s="278"/>
      <c r="T206" s="27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0" t="s">
        <v>139</v>
      </c>
      <c r="AU206" s="280" t="s">
        <v>86</v>
      </c>
      <c r="AV206" s="14" t="s">
        <v>86</v>
      </c>
      <c r="AW206" s="14" t="s">
        <v>34</v>
      </c>
      <c r="AX206" s="14" t="s">
        <v>82</v>
      </c>
      <c r="AY206" s="280" t="s">
        <v>127</v>
      </c>
    </row>
    <row r="207" s="2" customFormat="1" ht="24" customHeight="1">
      <c r="A207" s="38"/>
      <c r="B207" s="39"/>
      <c r="C207" s="243" t="s">
        <v>272</v>
      </c>
      <c r="D207" s="243" t="s">
        <v>130</v>
      </c>
      <c r="E207" s="244" t="s">
        <v>273</v>
      </c>
      <c r="F207" s="245" t="s">
        <v>274</v>
      </c>
      <c r="G207" s="246" t="s">
        <v>264</v>
      </c>
      <c r="H207" s="247">
        <v>4</v>
      </c>
      <c r="I207" s="248"/>
      <c r="J207" s="249">
        <f>ROUND(I207*H207,2)</f>
        <v>0</v>
      </c>
      <c r="K207" s="245" t="s">
        <v>134</v>
      </c>
      <c r="L207" s="44"/>
      <c r="M207" s="250" t="s">
        <v>1</v>
      </c>
      <c r="N207" s="251" t="s">
        <v>43</v>
      </c>
      <c r="O207" s="91"/>
      <c r="P207" s="252">
        <f>O207*H207</f>
        <v>0</v>
      </c>
      <c r="Q207" s="252">
        <v>0</v>
      </c>
      <c r="R207" s="252">
        <f>Q207*H207</f>
        <v>0</v>
      </c>
      <c r="S207" s="252">
        <v>0</v>
      </c>
      <c r="T207" s="253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54" t="s">
        <v>135</v>
      </c>
      <c r="AT207" s="254" t="s">
        <v>130</v>
      </c>
      <c r="AU207" s="254" t="s">
        <v>86</v>
      </c>
      <c r="AY207" s="17" t="s">
        <v>127</v>
      </c>
      <c r="BE207" s="255">
        <f>IF(N207="základní",J207,0)</f>
        <v>0</v>
      </c>
      <c r="BF207" s="255">
        <f>IF(N207="snížená",J207,0)</f>
        <v>0</v>
      </c>
      <c r="BG207" s="255">
        <f>IF(N207="zákl. přenesená",J207,0)</f>
        <v>0</v>
      </c>
      <c r="BH207" s="255">
        <f>IF(N207="sníž. přenesená",J207,0)</f>
        <v>0</v>
      </c>
      <c r="BI207" s="255">
        <f>IF(N207="nulová",J207,0)</f>
        <v>0</v>
      </c>
      <c r="BJ207" s="17" t="s">
        <v>82</v>
      </c>
      <c r="BK207" s="255">
        <f>ROUND(I207*H207,2)</f>
        <v>0</v>
      </c>
      <c r="BL207" s="17" t="s">
        <v>135</v>
      </c>
      <c r="BM207" s="254" t="s">
        <v>275</v>
      </c>
    </row>
    <row r="208" s="2" customFormat="1">
      <c r="A208" s="38"/>
      <c r="B208" s="39"/>
      <c r="C208" s="40"/>
      <c r="D208" s="256" t="s">
        <v>137</v>
      </c>
      <c r="E208" s="40"/>
      <c r="F208" s="257" t="s">
        <v>276</v>
      </c>
      <c r="G208" s="40"/>
      <c r="H208" s="40"/>
      <c r="I208" s="154"/>
      <c r="J208" s="40"/>
      <c r="K208" s="40"/>
      <c r="L208" s="44"/>
      <c r="M208" s="258"/>
      <c r="N208" s="259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137</v>
      </c>
      <c r="AU208" s="17" t="s">
        <v>86</v>
      </c>
    </row>
    <row r="209" s="14" customFormat="1">
      <c r="A209" s="14"/>
      <c r="B209" s="270"/>
      <c r="C209" s="271"/>
      <c r="D209" s="256" t="s">
        <v>139</v>
      </c>
      <c r="E209" s="272" t="s">
        <v>1</v>
      </c>
      <c r="F209" s="273" t="s">
        <v>135</v>
      </c>
      <c r="G209" s="271"/>
      <c r="H209" s="274">
        <v>4</v>
      </c>
      <c r="I209" s="275"/>
      <c r="J209" s="271"/>
      <c r="K209" s="271"/>
      <c r="L209" s="276"/>
      <c r="M209" s="277"/>
      <c r="N209" s="278"/>
      <c r="O209" s="278"/>
      <c r="P209" s="278"/>
      <c r="Q209" s="278"/>
      <c r="R209" s="278"/>
      <c r="S209" s="278"/>
      <c r="T209" s="27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80" t="s">
        <v>139</v>
      </c>
      <c r="AU209" s="280" t="s">
        <v>86</v>
      </c>
      <c r="AV209" s="14" t="s">
        <v>86</v>
      </c>
      <c r="AW209" s="14" t="s">
        <v>34</v>
      </c>
      <c r="AX209" s="14" t="s">
        <v>82</v>
      </c>
      <c r="AY209" s="280" t="s">
        <v>127</v>
      </c>
    </row>
    <row r="210" s="2" customFormat="1" ht="24" customHeight="1">
      <c r="A210" s="38"/>
      <c r="B210" s="39"/>
      <c r="C210" s="243" t="s">
        <v>277</v>
      </c>
      <c r="D210" s="243" t="s">
        <v>130</v>
      </c>
      <c r="E210" s="244" t="s">
        <v>278</v>
      </c>
      <c r="F210" s="245" t="s">
        <v>279</v>
      </c>
      <c r="G210" s="246" t="s">
        <v>264</v>
      </c>
      <c r="H210" s="247">
        <v>12</v>
      </c>
      <c r="I210" s="248"/>
      <c r="J210" s="249">
        <f>ROUND(I210*H210,2)</f>
        <v>0</v>
      </c>
      <c r="K210" s="245" t="s">
        <v>134</v>
      </c>
      <c r="L210" s="44"/>
      <c r="M210" s="250" t="s">
        <v>1</v>
      </c>
      <c r="N210" s="251" t="s">
        <v>43</v>
      </c>
      <c r="O210" s="91"/>
      <c r="P210" s="252">
        <f>O210*H210</f>
        <v>0</v>
      </c>
      <c r="Q210" s="252">
        <v>0</v>
      </c>
      <c r="R210" s="252">
        <f>Q210*H210</f>
        <v>0</v>
      </c>
      <c r="S210" s="252">
        <v>0</v>
      </c>
      <c r="T210" s="25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4" t="s">
        <v>135</v>
      </c>
      <c r="AT210" s="254" t="s">
        <v>130</v>
      </c>
      <c r="AU210" s="254" t="s">
        <v>86</v>
      </c>
      <c r="AY210" s="17" t="s">
        <v>127</v>
      </c>
      <c r="BE210" s="255">
        <f>IF(N210="základní",J210,0)</f>
        <v>0</v>
      </c>
      <c r="BF210" s="255">
        <f>IF(N210="snížená",J210,0)</f>
        <v>0</v>
      </c>
      <c r="BG210" s="255">
        <f>IF(N210="zákl. přenesená",J210,0)</f>
        <v>0</v>
      </c>
      <c r="BH210" s="255">
        <f>IF(N210="sníž. přenesená",J210,0)</f>
        <v>0</v>
      </c>
      <c r="BI210" s="255">
        <f>IF(N210="nulová",J210,0)</f>
        <v>0</v>
      </c>
      <c r="BJ210" s="17" t="s">
        <v>82</v>
      </c>
      <c r="BK210" s="255">
        <f>ROUND(I210*H210,2)</f>
        <v>0</v>
      </c>
      <c r="BL210" s="17" t="s">
        <v>135</v>
      </c>
      <c r="BM210" s="254" t="s">
        <v>280</v>
      </c>
    </row>
    <row r="211" s="2" customFormat="1">
      <c r="A211" s="38"/>
      <c r="B211" s="39"/>
      <c r="C211" s="40"/>
      <c r="D211" s="256" t="s">
        <v>137</v>
      </c>
      <c r="E211" s="40"/>
      <c r="F211" s="257" t="s">
        <v>281</v>
      </c>
      <c r="G211" s="40"/>
      <c r="H211" s="40"/>
      <c r="I211" s="154"/>
      <c r="J211" s="40"/>
      <c r="K211" s="40"/>
      <c r="L211" s="44"/>
      <c r="M211" s="258"/>
      <c r="N211" s="259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137</v>
      </c>
      <c r="AU211" s="17" t="s">
        <v>86</v>
      </c>
    </row>
    <row r="212" s="14" customFormat="1">
      <c r="A212" s="14"/>
      <c r="B212" s="270"/>
      <c r="C212" s="271"/>
      <c r="D212" s="256" t="s">
        <v>139</v>
      </c>
      <c r="E212" s="272" t="s">
        <v>1</v>
      </c>
      <c r="F212" s="273" t="s">
        <v>203</v>
      </c>
      <c r="G212" s="271"/>
      <c r="H212" s="274">
        <v>12</v>
      </c>
      <c r="I212" s="275"/>
      <c r="J212" s="271"/>
      <c r="K212" s="271"/>
      <c r="L212" s="276"/>
      <c r="M212" s="277"/>
      <c r="N212" s="278"/>
      <c r="O212" s="278"/>
      <c r="P212" s="278"/>
      <c r="Q212" s="278"/>
      <c r="R212" s="278"/>
      <c r="S212" s="278"/>
      <c r="T212" s="27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0" t="s">
        <v>139</v>
      </c>
      <c r="AU212" s="280" t="s">
        <v>86</v>
      </c>
      <c r="AV212" s="14" t="s">
        <v>86</v>
      </c>
      <c r="AW212" s="14" t="s">
        <v>34</v>
      </c>
      <c r="AX212" s="14" t="s">
        <v>82</v>
      </c>
      <c r="AY212" s="280" t="s">
        <v>127</v>
      </c>
    </row>
    <row r="213" s="2" customFormat="1" ht="36" customHeight="1">
      <c r="A213" s="38"/>
      <c r="B213" s="39"/>
      <c r="C213" s="243" t="s">
        <v>282</v>
      </c>
      <c r="D213" s="243" t="s">
        <v>130</v>
      </c>
      <c r="E213" s="244" t="s">
        <v>283</v>
      </c>
      <c r="F213" s="245" t="s">
        <v>284</v>
      </c>
      <c r="G213" s="246" t="s">
        <v>257</v>
      </c>
      <c r="H213" s="247">
        <v>1860</v>
      </c>
      <c r="I213" s="248"/>
      <c r="J213" s="249">
        <f>ROUND(I213*H213,2)</f>
        <v>0</v>
      </c>
      <c r="K213" s="245" t="s">
        <v>134</v>
      </c>
      <c r="L213" s="44"/>
      <c r="M213" s="250" t="s">
        <v>1</v>
      </c>
      <c r="N213" s="251" t="s">
        <v>43</v>
      </c>
      <c r="O213" s="91"/>
      <c r="P213" s="252">
        <f>O213*H213</f>
        <v>0</v>
      </c>
      <c r="Q213" s="252">
        <v>0</v>
      </c>
      <c r="R213" s="252">
        <f>Q213*H213</f>
        <v>0</v>
      </c>
      <c r="S213" s="252">
        <v>0</v>
      </c>
      <c r="T213" s="25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4" t="s">
        <v>135</v>
      </c>
      <c r="AT213" s="254" t="s">
        <v>130</v>
      </c>
      <c r="AU213" s="254" t="s">
        <v>86</v>
      </c>
      <c r="AY213" s="17" t="s">
        <v>127</v>
      </c>
      <c r="BE213" s="255">
        <f>IF(N213="základní",J213,0)</f>
        <v>0</v>
      </c>
      <c r="BF213" s="255">
        <f>IF(N213="snížená",J213,0)</f>
        <v>0</v>
      </c>
      <c r="BG213" s="255">
        <f>IF(N213="zákl. přenesená",J213,0)</f>
        <v>0</v>
      </c>
      <c r="BH213" s="255">
        <f>IF(N213="sníž. přenesená",J213,0)</f>
        <v>0</v>
      </c>
      <c r="BI213" s="255">
        <f>IF(N213="nulová",J213,0)</f>
        <v>0</v>
      </c>
      <c r="BJ213" s="17" t="s">
        <v>82</v>
      </c>
      <c r="BK213" s="255">
        <f>ROUND(I213*H213,2)</f>
        <v>0</v>
      </c>
      <c r="BL213" s="17" t="s">
        <v>135</v>
      </c>
      <c r="BM213" s="254" t="s">
        <v>285</v>
      </c>
    </row>
    <row r="214" s="2" customFormat="1">
      <c r="A214" s="38"/>
      <c r="B214" s="39"/>
      <c r="C214" s="40"/>
      <c r="D214" s="256" t="s">
        <v>137</v>
      </c>
      <c r="E214" s="40"/>
      <c r="F214" s="257" t="s">
        <v>286</v>
      </c>
      <c r="G214" s="40"/>
      <c r="H214" s="40"/>
      <c r="I214" s="154"/>
      <c r="J214" s="40"/>
      <c r="K214" s="40"/>
      <c r="L214" s="44"/>
      <c r="M214" s="258"/>
      <c r="N214" s="259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137</v>
      </c>
      <c r="AU214" s="17" t="s">
        <v>86</v>
      </c>
    </row>
    <row r="215" s="2" customFormat="1">
      <c r="A215" s="38"/>
      <c r="B215" s="39"/>
      <c r="C215" s="40"/>
      <c r="D215" s="256" t="s">
        <v>287</v>
      </c>
      <c r="E215" s="40"/>
      <c r="F215" s="302" t="s">
        <v>288</v>
      </c>
      <c r="G215" s="40"/>
      <c r="H215" s="40"/>
      <c r="I215" s="154"/>
      <c r="J215" s="40"/>
      <c r="K215" s="40"/>
      <c r="L215" s="44"/>
      <c r="M215" s="258"/>
      <c r="N215" s="259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287</v>
      </c>
      <c r="AU215" s="17" t="s">
        <v>86</v>
      </c>
    </row>
    <row r="216" s="14" customFormat="1">
      <c r="A216" s="14"/>
      <c r="B216" s="270"/>
      <c r="C216" s="271"/>
      <c r="D216" s="256" t="s">
        <v>139</v>
      </c>
      <c r="E216" s="272" t="s">
        <v>1</v>
      </c>
      <c r="F216" s="273" t="s">
        <v>289</v>
      </c>
      <c r="G216" s="271"/>
      <c r="H216" s="274">
        <v>1860</v>
      </c>
      <c r="I216" s="275"/>
      <c r="J216" s="271"/>
      <c r="K216" s="271"/>
      <c r="L216" s="276"/>
      <c r="M216" s="277"/>
      <c r="N216" s="278"/>
      <c r="O216" s="278"/>
      <c r="P216" s="278"/>
      <c r="Q216" s="278"/>
      <c r="R216" s="278"/>
      <c r="S216" s="278"/>
      <c r="T216" s="27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80" t="s">
        <v>139</v>
      </c>
      <c r="AU216" s="280" t="s">
        <v>86</v>
      </c>
      <c r="AV216" s="14" t="s">
        <v>86</v>
      </c>
      <c r="AW216" s="14" t="s">
        <v>34</v>
      </c>
      <c r="AX216" s="14" t="s">
        <v>82</v>
      </c>
      <c r="AY216" s="280" t="s">
        <v>127</v>
      </c>
    </row>
    <row r="217" s="2" customFormat="1" ht="24" customHeight="1">
      <c r="A217" s="38"/>
      <c r="B217" s="39"/>
      <c r="C217" s="243" t="s">
        <v>290</v>
      </c>
      <c r="D217" s="243" t="s">
        <v>130</v>
      </c>
      <c r="E217" s="244" t="s">
        <v>291</v>
      </c>
      <c r="F217" s="245" t="s">
        <v>292</v>
      </c>
      <c r="G217" s="246" t="s">
        <v>264</v>
      </c>
      <c r="H217" s="247">
        <v>10</v>
      </c>
      <c r="I217" s="248"/>
      <c r="J217" s="249">
        <f>ROUND(I217*H217,2)</f>
        <v>0</v>
      </c>
      <c r="K217" s="245" t="s">
        <v>134</v>
      </c>
      <c r="L217" s="44"/>
      <c r="M217" s="250" t="s">
        <v>1</v>
      </c>
      <c r="N217" s="251" t="s">
        <v>43</v>
      </c>
      <c r="O217" s="91"/>
      <c r="P217" s="252">
        <f>O217*H217</f>
        <v>0</v>
      </c>
      <c r="Q217" s="252">
        <v>0</v>
      </c>
      <c r="R217" s="252">
        <f>Q217*H217</f>
        <v>0</v>
      </c>
      <c r="S217" s="252">
        <v>0</v>
      </c>
      <c r="T217" s="25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54" t="s">
        <v>135</v>
      </c>
      <c r="AT217" s="254" t="s">
        <v>130</v>
      </c>
      <c r="AU217" s="254" t="s">
        <v>86</v>
      </c>
      <c r="AY217" s="17" t="s">
        <v>127</v>
      </c>
      <c r="BE217" s="255">
        <f>IF(N217="základní",J217,0)</f>
        <v>0</v>
      </c>
      <c r="BF217" s="255">
        <f>IF(N217="snížená",J217,0)</f>
        <v>0</v>
      </c>
      <c r="BG217" s="255">
        <f>IF(N217="zákl. přenesená",J217,0)</f>
        <v>0</v>
      </c>
      <c r="BH217" s="255">
        <f>IF(N217="sníž. přenesená",J217,0)</f>
        <v>0</v>
      </c>
      <c r="BI217" s="255">
        <f>IF(N217="nulová",J217,0)</f>
        <v>0</v>
      </c>
      <c r="BJ217" s="17" t="s">
        <v>82</v>
      </c>
      <c r="BK217" s="255">
        <f>ROUND(I217*H217,2)</f>
        <v>0</v>
      </c>
      <c r="BL217" s="17" t="s">
        <v>135</v>
      </c>
      <c r="BM217" s="254" t="s">
        <v>293</v>
      </c>
    </row>
    <row r="218" s="2" customFormat="1">
      <c r="A218" s="38"/>
      <c r="B218" s="39"/>
      <c r="C218" s="40"/>
      <c r="D218" s="256" t="s">
        <v>137</v>
      </c>
      <c r="E218" s="40"/>
      <c r="F218" s="257" t="s">
        <v>294</v>
      </c>
      <c r="G218" s="40"/>
      <c r="H218" s="40"/>
      <c r="I218" s="154"/>
      <c r="J218" s="40"/>
      <c r="K218" s="40"/>
      <c r="L218" s="44"/>
      <c r="M218" s="258"/>
      <c r="N218" s="259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137</v>
      </c>
      <c r="AU218" s="17" t="s">
        <v>86</v>
      </c>
    </row>
    <row r="219" s="14" customFormat="1">
      <c r="A219" s="14"/>
      <c r="B219" s="270"/>
      <c r="C219" s="271"/>
      <c r="D219" s="256" t="s">
        <v>139</v>
      </c>
      <c r="E219" s="272" t="s">
        <v>1</v>
      </c>
      <c r="F219" s="273" t="s">
        <v>188</v>
      </c>
      <c r="G219" s="271"/>
      <c r="H219" s="274">
        <v>10</v>
      </c>
      <c r="I219" s="275"/>
      <c r="J219" s="271"/>
      <c r="K219" s="271"/>
      <c r="L219" s="276"/>
      <c r="M219" s="277"/>
      <c r="N219" s="278"/>
      <c r="O219" s="278"/>
      <c r="P219" s="278"/>
      <c r="Q219" s="278"/>
      <c r="R219" s="278"/>
      <c r="S219" s="278"/>
      <c r="T219" s="27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0" t="s">
        <v>139</v>
      </c>
      <c r="AU219" s="280" t="s">
        <v>86</v>
      </c>
      <c r="AV219" s="14" t="s">
        <v>86</v>
      </c>
      <c r="AW219" s="14" t="s">
        <v>34</v>
      </c>
      <c r="AX219" s="14" t="s">
        <v>82</v>
      </c>
      <c r="AY219" s="280" t="s">
        <v>127</v>
      </c>
    </row>
    <row r="220" s="2" customFormat="1" ht="24" customHeight="1">
      <c r="A220" s="38"/>
      <c r="B220" s="39"/>
      <c r="C220" s="243" t="s">
        <v>295</v>
      </c>
      <c r="D220" s="243" t="s">
        <v>130</v>
      </c>
      <c r="E220" s="244" t="s">
        <v>296</v>
      </c>
      <c r="F220" s="245" t="s">
        <v>297</v>
      </c>
      <c r="G220" s="246" t="s">
        <v>185</v>
      </c>
      <c r="H220" s="247">
        <v>585</v>
      </c>
      <c r="I220" s="248"/>
      <c r="J220" s="249">
        <f>ROUND(I220*H220,2)</f>
        <v>0</v>
      </c>
      <c r="K220" s="245" t="s">
        <v>134</v>
      </c>
      <c r="L220" s="44"/>
      <c r="M220" s="250" t="s">
        <v>1</v>
      </c>
      <c r="N220" s="251" t="s">
        <v>43</v>
      </c>
      <c r="O220" s="91"/>
      <c r="P220" s="252">
        <f>O220*H220</f>
        <v>0</v>
      </c>
      <c r="Q220" s="252">
        <v>0</v>
      </c>
      <c r="R220" s="252">
        <f>Q220*H220</f>
        <v>0</v>
      </c>
      <c r="S220" s="252">
        <v>0</v>
      </c>
      <c r="T220" s="253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54" t="s">
        <v>135</v>
      </c>
      <c r="AT220" s="254" t="s">
        <v>130</v>
      </c>
      <c r="AU220" s="254" t="s">
        <v>86</v>
      </c>
      <c r="AY220" s="17" t="s">
        <v>127</v>
      </c>
      <c r="BE220" s="255">
        <f>IF(N220="základní",J220,0)</f>
        <v>0</v>
      </c>
      <c r="BF220" s="255">
        <f>IF(N220="snížená",J220,0)</f>
        <v>0</v>
      </c>
      <c r="BG220" s="255">
        <f>IF(N220="zákl. přenesená",J220,0)</f>
        <v>0</v>
      </c>
      <c r="BH220" s="255">
        <f>IF(N220="sníž. přenesená",J220,0)</f>
        <v>0</v>
      </c>
      <c r="BI220" s="255">
        <f>IF(N220="nulová",J220,0)</f>
        <v>0</v>
      </c>
      <c r="BJ220" s="17" t="s">
        <v>82</v>
      </c>
      <c r="BK220" s="255">
        <f>ROUND(I220*H220,2)</f>
        <v>0</v>
      </c>
      <c r="BL220" s="17" t="s">
        <v>135</v>
      </c>
      <c r="BM220" s="254" t="s">
        <v>298</v>
      </c>
    </row>
    <row r="221" s="2" customFormat="1">
      <c r="A221" s="38"/>
      <c r="B221" s="39"/>
      <c r="C221" s="40"/>
      <c r="D221" s="256" t="s">
        <v>137</v>
      </c>
      <c r="E221" s="40"/>
      <c r="F221" s="257" t="s">
        <v>299</v>
      </c>
      <c r="G221" s="40"/>
      <c r="H221" s="40"/>
      <c r="I221" s="154"/>
      <c r="J221" s="40"/>
      <c r="K221" s="40"/>
      <c r="L221" s="44"/>
      <c r="M221" s="258"/>
      <c r="N221" s="259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137</v>
      </c>
      <c r="AU221" s="17" t="s">
        <v>86</v>
      </c>
    </row>
    <row r="222" s="13" customFormat="1">
      <c r="A222" s="13"/>
      <c r="B222" s="260"/>
      <c r="C222" s="261"/>
      <c r="D222" s="256" t="s">
        <v>139</v>
      </c>
      <c r="E222" s="262" t="s">
        <v>1</v>
      </c>
      <c r="F222" s="263" t="s">
        <v>300</v>
      </c>
      <c r="G222" s="261"/>
      <c r="H222" s="262" t="s">
        <v>1</v>
      </c>
      <c r="I222" s="264"/>
      <c r="J222" s="261"/>
      <c r="K222" s="261"/>
      <c r="L222" s="265"/>
      <c r="M222" s="266"/>
      <c r="N222" s="267"/>
      <c r="O222" s="267"/>
      <c r="P222" s="267"/>
      <c r="Q222" s="267"/>
      <c r="R222" s="267"/>
      <c r="S222" s="267"/>
      <c r="T222" s="26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9" t="s">
        <v>139</v>
      </c>
      <c r="AU222" s="269" t="s">
        <v>86</v>
      </c>
      <c r="AV222" s="13" t="s">
        <v>82</v>
      </c>
      <c r="AW222" s="13" t="s">
        <v>34</v>
      </c>
      <c r="AX222" s="13" t="s">
        <v>78</v>
      </c>
      <c r="AY222" s="269" t="s">
        <v>127</v>
      </c>
    </row>
    <row r="223" s="14" customFormat="1">
      <c r="A223" s="14"/>
      <c r="B223" s="270"/>
      <c r="C223" s="271"/>
      <c r="D223" s="256" t="s">
        <v>139</v>
      </c>
      <c r="E223" s="272" t="s">
        <v>1</v>
      </c>
      <c r="F223" s="273" t="s">
        <v>301</v>
      </c>
      <c r="G223" s="271"/>
      <c r="H223" s="274">
        <v>585</v>
      </c>
      <c r="I223" s="275"/>
      <c r="J223" s="271"/>
      <c r="K223" s="271"/>
      <c r="L223" s="276"/>
      <c r="M223" s="277"/>
      <c r="N223" s="278"/>
      <c r="O223" s="278"/>
      <c r="P223" s="278"/>
      <c r="Q223" s="278"/>
      <c r="R223" s="278"/>
      <c r="S223" s="278"/>
      <c r="T223" s="27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80" t="s">
        <v>139</v>
      </c>
      <c r="AU223" s="280" t="s">
        <v>86</v>
      </c>
      <c r="AV223" s="14" t="s">
        <v>86</v>
      </c>
      <c r="AW223" s="14" t="s">
        <v>34</v>
      </c>
      <c r="AX223" s="14" t="s">
        <v>82</v>
      </c>
      <c r="AY223" s="280" t="s">
        <v>127</v>
      </c>
    </row>
    <row r="224" s="2" customFormat="1" ht="24" customHeight="1">
      <c r="A224" s="38"/>
      <c r="B224" s="39"/>
      <c r="C224" s="243" t="s">
        <v>302</v>
      </c>
      <c r="D224" s="243" t="s">
        <v>130</v>
      </c>
      <c r="E224" s="244" t="s">
        <v>303</v>
      </c>
      <c r="F224" s="245" t="s">
        <v>304</v>
      </c>
      <c r="G224" s="246" t="s">
        <v>185</v>
      </c>
      <c r="H224" s="247">
        <v>699</v>
      </c>
      <c r="I224" s="248"/>
      <c r="J224" s="249">
        <f>ROUND(I224*H224,2)</f>
        <v>0</v>
      </c>
      <c r="K224" s="245" t="s">
        <v>134</v>
      </c>
      <c r="L224" s="44"/>
      <c r="M224" s="250" t="s">
        <v>1</v>
      </c>
      <c r="N224" s="251" t="s">
        <v>43</v>
      </c>
      <c r="O224" s="91"/>
      <c r="P224" s="252">
        <f>O224*H224</f>
        <v>0</v>
      </c>
      <c r="Q224" s="252">
        <v>0</v>
      </c>
      <c r="R224" s="252">
        <f>Q224*H224</f>
        <v>0</v>
      </c>
      <c r="S224" s="252">
        <v>0</v>
      </c>
      <c r="T224" s="253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54" t="s">
        <v>135</v>
      </c>
      <c r="AT224" s="254" t="s">
        <v>130</v>
      </c>
      <c r="AU224" s="254" t="s">
        <v>86</v>
      </c>
      <c r="AY224" s="17" t="s">
        <v>127</v>
      </c>
      <c r="BE224" s="255">
        <f>IF(N224="základní",J224,0)</f>
        <v>0</v>
      </c>
      <c r="BF224" s="255">
        <f>IF(N224="snížená",J224,0)</f>
        <v>0</v>
      </c>
      <c r="BG224" s="255">
        <f>IF(N224="zákl. přenesená",J224,0)</f>
        <v>0</v>
      </c>
      <c r="BH224" s="255">
        <f>IF(N224="sníž. přenesená",J224,0)</f>
        <v>0</v>
      </c>
      <c r="BI224" s="255">
        <f>IF(N224="nulová",J224,0)</f>
        <v>0</v>
      </c>
      <c r="BJ224" s="17" t="s">
        <v>82</v>
      </c>
      <c r="BK224" s="255">
        <f>ROUND(I224*H224,2)</f>
        <v>0</v>
      </c>
      <c r="BL224" s="17" t="s">
        <v>135</v>
      </c>
      <c r="BM224" s="254" t="s">
        <v>305</v>
      </c>
    </row>
    <row r="225" s="2" customFormat="1">
      <c r="A225" s="38"/>
      <c r="B225" s="39"/>
      <c r="C225" s="40"/>
      <c r="D225" s="256" t="s">
        <v>137</v>
      </c>
      <c r="E225" s="40"/>
      <c r="F225" s="257" t="s">
        <v>306</v>
      </c>
      <c r="G225" s="40"/>
      <c r="H225" s="40"/>
      <c r="I225" s="154"/>
      <c r="J225" s="40"/>
      <c r="K225" s="40"/>
      <c r="L225" s="44"/>
      <c r="M225" s="258"/>
      <c r="N225" s="259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137</v>
      </c>
      <c r="AU225" s="17" t="s">
        <v>86</v>
      </c>
    </row>
    <row r="226" s="13" customFormat="1">
      <c r="A226" s="13"/>
      <c r="B226" s="260"/>
      <c r="C226" s="261"/>
      <c r="D226" s="256" t="s">
        <v>139</v>
      </c>
      <c r="E226" s="262" t="s">
        <v>1</v>
      </c>
      <c r="F226" s="263" t="s">
        <v>307</v>
      </c>
      <c r="G226" s="261"/>
      <c r="H226" s="262" t="s">
        <v>1</v>
      </c>
      <c r="I226" s="264"/>
      <c r="J226" s="261"/>
      <c r="K226" s="261"/>
      <c r="L226" s="265"/>
      <c r="M226" s="266"/>
      <c r="N226" s="267"/>
      <c r="O226" s="267"/>
      <c r="P226" s="267"/>
      <c r="Q226" s="267"/>
      <c r="R226" s="267"/>
      <c r="S226" s="267"/>
      <c r="T226" s="26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9" t="s">
        <v>139</v>
      </c>
      <c r="AU226" s="269" t="s">
        <v>86</v>
      </c>
      <c r="AV226" s="13" t="s">
        <v>82</v>
      </c>
      <c r="AW226" s="13" t="s">
        <v>34</v>
      </c>
      <c r="AX226" s="13" t="s">
        <v>78</v>
      </c>
      <c r="AY226" s="269" t="s">
        <v>127</v>
      </c>
    </row>
    <row r="227" s="14" customFormat="1">
      <c r="A227" s="14"/>
      <c r="B227" s="270"/>
      <c r="C227" s="271"/>
      <c r="D227" s="256" t="s">
        <v>139</v>
      </c>
      <c r="E227" s="272" t="s">
        <v>1</v>
      </c>
      <c r="F227" s="273" t="s">
        <v>308</v>
      </c>
      <c r="G227" s="271"/>
      <c r="H227" s="274">
        <v>600</v>
      </c>
      <c r="I227" s="275"/>
      <c r="J227" s="271"/>
      <c r="K227" s="271"/>
      <c r="L227" s="276"/>
      <c r="M227" s="277"/>
      <c r="N227" s="278"/>
      <c r="O227" s="278"/>
      <c r="P227" s="278"/>
      <c r="Q227" s="278"/>
      <c r="R227" s="278"/>
      <c r="S227" s="278"/>
      <c r="T227" s="27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80" t="s">
        <v>139</v>
      </c>
      <c r="AU227" s="280" t="s">
        <v>86</v>
      </c>
      <c r="AV227" s="14" t="s">
        <v>86</v>
      </c>
      <c r="AW227" s="14" t="s">
        <v>34</v>
      </c>
      <c r="AX227" s="14" t="s">
        <v>78</v>
      </c>
      <c r="AY227" s="280" t="s">
        <v>127</v>
      </c>
    </row>
    <row r="228" s="13" customFormat="1">
      <c r="A228" s="13"/>
      <c r="B228" s="260"/>
      <c r="C228" s="261"/>
      <c r="D228" s="256" t="s">
        <v>139</v>
      </c>
      <c r="E228" s="262" t="s">
        <v>1</v>
      </c>
      <c r="F228" s="263" t="s">
        <v>309</v>
      </c>
      <c r="G228" s="261"/>
      <c r="H228" s="262" t="s">
        <v>1</v>
      </c>
      <c r="I228" s="264"/>
      <c r="J228" s="261"/>
      <c r="K228" s="261"/>
      <c r="L228" s="265"/>
      <c r="M228" s="266"/>
      <c r="N228" s="267"/>
      <c r="O228" s="267"/>
      <c r="P228" s="267"/>
      <c r="Q228" s="267"/>
      <c r="R228" s="267"/>
      <c r="S228" s="267"/>
      <c r="T228" s="26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9" t="s">
        <v>139</v>
      </c>
      <c r="AU228" s="269" t="s">
        <v>86</v>
      </c>
      <c r="AV228" s="13" t="s">
        <v>82</v>
      </c>
      <c r="AW228" s="13" t="s">
        <v>34</v>
      </c>
      <c r="AX228" s="13" t="s">
        <v>78</v>
      </c>
      <c r="AY228" s="269" t="s">
        <v>127</v>
      </c>
    </row>
    <row r="229" s="14" customFormat="1">
      <c r="A229" s="14"/>
      <c r="B229" s="270"/>
      <c r="C229" s="271"/>
      <c r="D229" s="256" t="s">
        <v>139</v>
      </c>
      <c r="E229" s="272" t="s">
        <v>1</v>
      </c>
      <c r="F229" s="273" t="s">
        <v>310</v>
      </c>
      <c r="G229" s="271"/>
      <c r="H229" s="274">
        <v>99</v>
      </c>
      <c r="I229" s="275"/>
      <c r="J229" s="271"/>
      <c r="K229" s="271"/>
      <c r="L229" s="276"/>
      <c r="M229" s="277"/>
      <c r="N229" s="278"/>
      <c r="O229" s="278"/>
      <c r="P229" s="278"/>
      <c r="Q229" s="278"/>
      <c r="R229" s="278"/>
      <c r="S229" s="278"/>
      <c r="T229" s="27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80" t="s">
        <v>139</v>
      </c>
      <c r="AU229" s="280" t="s">
        <v>86</v>
      </c>
      <c r="AV229" s="14" t="s">
        <v>86</v>
      </c>
      <c r="AW229" s="14" t="s">
        <v>34</v>
      </c>
      <c r="AX229" s="14" t="s">
        <v>78</v>
      </c>
      <c r="AY229" s="280" t="s">
        <v>127</v>
      </c>
    </row>
    <row r="230" s="15" customFormat="1">
      <c r="A230" s="15"/>
      <c r="B230" s="291"/>
      <c r="C230" s="292"/>
      <c r="D230" s="256" t="s">
        <v>139</v>
      </c>
      <c r="E230" s="293" t="s">
        <v>1</v>
      </c>
      <c r="F230" s="294" t="s">
        <v>197</v>
      </c>
      <c r="G230" s="292"/>
      <c r="H230" s="295">
        <v>699</v>
      </c>
      <c r="I230" s="296"/>
      <c r="J230" s="292"/>
      <c r="K230" s="292"/>
      <c r="L230" s="297"/>
      <c r="M230" s="298"/>
      <c r="N230" s="299"/>
      <c r="O230" s="299"/>
      <c r="P230" s="299"/>
      <c r="Q230" s="299"/>
      <c r="R230" s="299"/>
      <c r="S230" s="299"/>
      <c r="T230" s="30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301" t="s">
        <v>139</v>
      </c>
      <c r="AU230" s="301" t="s">
        <v>86</v>
      </c>
      <c r="AV230" s="15" t="s">
        <v>135</v>
      </c>
      <c r="AW230" s="15" t="s">
        <v>34</v>
      </c>
      <c r="AX230" s="15" t="s">
        <v>82</v>
      </c>
      <c r="AY230" s="301" t="s">
        <v>127</v>
      </c>
    </row>
    <row r="231" s="2" customFormat="1" ht="24" customHeight="1">
      <c r="A231" s="38"/>
      <c r="B231" s="39"/>
      <c r="C231" s="281" t="s">
        <v>311</v>
      </c>
      <c r="D231" s="281" t="s">
        <v>147</v>
      </c>
      <c r="E231" s="282" t="s">
        <v>312</v>
      </c>
      <c r="F231" s="283" t="s">
        <v>313</v>
      </c>
      <c r="G231" s="284" t="s">
        <v>314</v>
      </c>
      <c r="H231" s="285">
        <v>908.70000000000005</v>
      </c>
      <c r="I231" s="286"/>
      <c r="J231" s="287">
        <f>ROUND(I231*H231,2)</f>
        <v>0</v>
      </c>
      <c r="K231" s="283" t="s">
        <v>134</v>
      </c>
      <c r="L231" s="288"/>
      <c r="M231" s="289" t="s">
        <v>1</v>
      </c>
      <c r="N231" s="290" t="s">
        <v>43</v>
      </c>
      <c r="O231" s="91"/>
      <c r="P231" s="252">
        <f>O231*H231</f>
        <v>0</v>
      </c>
      <c r="Q231" s="252">
        <v>1</v>
      </c>
      <c r="R231" s="252">
        <f>Q231*H231</f>
        <v>908.70000000000005</v>
      </c>
      <c r="S231" s="252">
        <v>0</v>
      </c>
      <c r="T231" s="253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54" t="s">
        <v>152</v>
      </c>
      <c r="AT231" s="254" t="s">
        <v>147</v>
      </c>
      <c r="AU231" s="254" t="s">
        <v>86</v>
      </c>
      <c r="AY231" s="17" t="s">
        <v>127</v>
      </c>
      <c r="BE231" s="255">
        <f>IF(N231="základní",J231,0)</f>
        <v>0</v>
      </c>
      <c r="BF231" s="255">
        <f>IF(N231="snížená",J231,0)</f>
        <v>0</v>
      </c>
      <c r="BG231" s="255">
        <f>IF(N231="zákl. přenesená",J231,0)</f>
        <v>0</v>
      </c>
      <c r="BH231" s="255">
        <f>IF(N231="sníž. přenesená",J231,0)</f>
        <v>0</v>
      </c>
      <c r="BI231" s="255">
        <f>IF(N231="nulová",J231,0)</f>
        <v>0</v>
      </c>
      <c r="BJ231" s="17" t="s">
        <v>82</v>
      </c>
      <c r="BK231" s="255">
        <f>ROUND(I231*H231,2)</f>
        <v>0</v>
      </c>
      <c r="BL231" s="17" t="s">
        <v>135</v>
      </c>
      <c r="BM231" s="254" t="s">
        <v>315</v>
      </c>
    </row>
    <row r="232" s="2" customFormat="1">
      <c r="A232" s="38"/>
      <c r="B232" s="39"/>
      <c r="C232" s="40"/>
      <c r="D232" s="256" t="s">
        <v>137</v>
      </c>
      <c r="E232" s="40"/>
      <c r="F232" s="257" t="s">
        <v>313</v>
      </c>
      <c r="G232" s="40"/>
      <c r="H232" s="40"/>
      <c r="I232" s="154"/>
      <c r="J232" s="40"/>
      <c r="K232" s="40"/>
      <c r="L232" s="44"/>
      <c r="M232" s="258"/>
      <c r="N232" s="259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137</v>
      </c>
      <c r="AU232" s="17" t="s">
        <v>86</v>
      </c>
    </row>
    <row r="233" s="14" customFormat="1">
      <c r="A233" s="14"/>
      <c r="B233" s="270"/>
      <c r="C233" s="271"/>
      <c r="D233" s="256" t="s">
        <v>139</v>
      </c>
      <c r="E233" s="272" t="s">
        <v>1</v>
      </c>
      <c r="F233" s="273" t="s">
        <v>316</v>
      </c>
      <c r="G233" s="271"/>
      <c r="H233" s="274">
        <v>908.70000000000005</v>
      </c>
      <c r="I233" s="275"/>
      <c r="J233" s="271"/>
      <c r="K233" s="271"/>
      <c r="L233" s="276"/>
      <c r="M233" s="277"/>
      <c r="N233" s="278"/>
      <c r="O233" s="278"/>
      <c r="P233" s="278"/>
      <c r="Q233" s="278"/>
      <c r="R233" s="278"/>
      <c r="S233" s="278"/>
      <c r="T233" s="27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80" t="s">
        <v>139</v>
      </c>
      <c r="AU233" s="280" t="s">
        <v>86</v>
      </c>
      <c r="AV233" s="14" t="s">
        <v>86</v>
      </c>
      <c r="AW233" s="14" t="s">
        <v>34</v>
      </c>
      <c r="AX233" s="14" t="s">
        <v>82</v>
      </c>
      <c r="AY233" s="280" t="s">
        <v>127</v>
      </c>
    </row>
    <row r="234" s="2" customFormat="1" ht="24" customHeight="1">
      <c r="A234" s="38"/>
      <c r="B234" s="39"/>
      <c r="C234" s="243" t="s">
        <v>317</v>
      </c>
      <c r="D234" s="243" t="s">
        <v>130</v>
      </c>
      <c r="E234" s="244" t="s">
        <v>318</v>
      </c>
      <c r="F234" s="245" t="s">
        <v>319</v>
      </c>
      <c r="G234" s="246" t="s">
        <v>320</v>
      </c>
      <c r="H234" s="247">
        <v>1820</v>
      </c>
      <c r="I234" s="248"/>
      <c r="J234" s="249">
        <f>ROUND(I234*H234,2)</f>
        <v>0</v>
      </c>
      <c r="K234" s="245" t="s">
        <v>134</v>
      </c>
      <c r="L234" s="44"/>
      <c r="M234" s="250" t="s">
        <v>1</v>
      </c>
      <c r="N234" s="251" t="s">
        <v>43</v>
      </c>
      <c r="O234" s="91"/>
      <c r="P234" s="252">
        <f>O234*H234</f>
        <v>0</v>
      </c>
      <c r="Q234" s="252">
        <v>0</v>
      </c>
      <c r="R234" s="252">
        <f>Q234*H234</f>
        <v>0</v>
      </c>
      <c r="S234" s="252">
        <v>0</v>
      </c>
      <c r="T234" s="25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4" t="s">
        <v>135</v>
      </c>
      <c r="AT234" s="254" t="s">
        <v>130</v>
      </c>
      <c r="AU234" s="254" t="s">
        <v>86</v>
      </c>
      <c r="AY234" s="17" t="s">
        <v>127</v>
      </c>
      <c r="BE234" s="255">
        <f>IF(N234="základní",J234,0)</f>
        <v>0</v>
      </c>
      <c r="BF234" s="255">
        <f>IF(N234="snížená",J234,0)</f>
        <v>0</v>
      </c>
      <c r="BG234" s="255">
        <f>IF(N234="zákl. přenesená",J234,0)</f>
        <v>0</v>
      </c>
      <c r="BH234" s="255">
        <f>IF(N234="sníž. přenesená",J234,0)</f>
        <v>0</v>
      </c>
      <c r="BI234" s="255">
        <f>IF(N234="nulová",J234,0)</f>
        <v>0</v>
      </c>
      <c r="BJ234" s="17" t="s">
        <v>82</v>
      </c>
      <c r="BK234" s="255">
        <f>ROUND(I234*H234,2)</f>
        <v>0</v>
      </c>
      <c r="BL234" s="17" t="s">
        <v>135</v>
      </c>
      <c r="BM234" s="254" t="s">
        <v>321</v>
      </c>
    </row>
    <row r="235" s="2" customFormat="1">
      <c r="A235" s="38"/>
      <c r="B235" s="39"/>
      <c r="C235" s="40"/>
      <c r="D235" s="256" t="s">
        <v>137</v>
      </c>
      <c r="E235" s="40"/>
      <c r="F235" s="257" t="s">
        <v>322</v>
      </c>
      <c r="G235" s="40"/>
      <c r="H235" s="40"/>
      <c r="I235" s="154"/>
      <c r="J235" s="40"/>
      <c r="K235" s="40"/>
      <c r="L235" s="44"/>
      <c r="M235" s="258"/>
      <c r="N235" s="259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137</v>
      </c>
      <c r="AU235" s="17" t="s">
        <v>86</v>
      </c>
    </row>
    <row r="236" s="14" customFormat="1">
      <c r="A236" s="14"/>
      <c r="B236" s="270"/>
      <c r="C236" s="271"/>
      <c r="D236" s="256" t="s">
        <v>139</v>
      </c>
      <c r="E236" s="272" t="s">
        <v>1</v>
      </c>
      <c r="F236" s="273" t="s">
        <v>323</v>
      </c>
      <c r="G236" s="271"/>
      <c r="H236" s="274">
        <v>1820</v>
      </c>
      <c r="I236" s="275"/>
      <c r="J236" s="271"/>
      <c r="K236" s="271"/>
      <c r="L236" s="276"/>
      <c r="M236" s="277"/>
      <c r="N236" s="278"/>
      <c r="O236" s="278"/>
      <c r="P236" s="278"/>
      <c r="Q236" s="278"/>
      <c r="R236" s="278"/>
      <c r="S236" s="278"/>
      <c r="T236" s="279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80" t="s">
        <v>139</v>
      </c>
      <c r="AU236" s="280" t="s">
        <v>86</v>
      </c>
      <c r="AV236" s="14" t="s">
        <v>86</v>
      </c>
      <c r="AW236" s="14" t="s">
        <v>34</v>
      </c>
      <c r="AX236" s="14" t="s">
        <v>82</v>
      </c>
      <c r="AY236" s="280" t="s">
        <v>127</v>
      </c>
    </row>
    <row r="237" s="2" customFormat="1" ht="24" customHeight="1">
      <c r="A237" s="38"/>
      <c r="B237" s="39"/>
      <c r="C237" s="243" t="s">
        <v>324</v>
      </c>
      <c r="D237" s="243" t="s">
        <v>130</v>
      </c>
      <c r="E237" s="244" t="s">
        <v>325</v>
      </c>
      <c r="F237" s="245" t="s">
        <v>326</v>
      </c>
      <c r="G237" s="246" t="s">
        <v>320</v>
      </c>
      <c r="H237" s="247">
        <v>1820</v>
      </c>
      <c r="I237" s="248"/>
      <c r="J237" s="249">
        <f>ROUND(I237*H237,2)</f>
        <v>0</v>
      </c>
      <c r="K237" s="245" t="s">
        <v>134</v>
      </c>
      <c r="L237" s="44"/>
      <c r="M237" s="250" t="s">
        <v>1</v>
      </c>
      <c r="N237" s="251" t="s">
        <v>43</v>
      </c>
      <c r="O237" s="91"/>
      <c r="P237" s="252">
        <f>O237*H237</f>
        <v>0</v>
      </c>
      <c r="Q237" s="252">
        <v>0</v>
      </c>
      <c r="R237" s="252">
        <f>Q237*H237</f>
        <v>0</v>
      </c>
      <c r="S237" s="252">
        <v>0</v>
      </c>
      <c r="T237" s="253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54" t="s">
        <v>135</v>
      </c>
      <c r="AT237" s="254" t="s">
        <v>130</v>
      </c>
      <c r="AU237" s="254" t="s">
        <v>86</v>
      </c>
      <c r="AY237" s="17" t="s">
        <v>127</v>
      </c>
      <c r="BE237" s="255">
        <f>IF(N237="základní",J237,0)</f>
        <v>0</v>
      </c>
      <c r="BF237" s="255">
        <f>IF(N237="snížená",J237,0)</f>
        <v>0</v>
      </c>
      <c r="BG237" s="255">
        <f>IF(N237="zákl. přenesená",J237,0)</f>
        <v>0</v>
      </c>
      <c r="BH237" s="255">
        <f>IF(N237="sníž. přenesená",J237,0)</f>
        <v>0</v>
      </c>
      <c r="BI237" s="255">
        <f>IF(N237="nulová",J237,0)</f>
        <v>0</v>
      </c>
      <c r="BJ237" s="17" t="s">
        <v>82</v>
      </c>
      <c r="BK237" s="255">
        <f>ROUND(I237*H237,2)</f>
        <v>0</v>
      </c>
      <c r="BL237" s="17" t="s">
        <v>135</v>
      </c>
      <c r="BM237" s="254" t="s">
        <v>327</v>
      </c>
    </row>
    <row r="238" s="2" customFormat="1">
      <c r="A238" s="38"/>
      <c r="B238" s="39"/>
      <c r="C238" s="40"/>
      <c r="D238" s="256" t="s">
        <v>137</v>
      </c>
      <c r="E238" s="40"/>
      <c r="F238" s="257" t="s">
        <v>328</v>
      </c>
      <c r="G238" s="40"/>
      <c r="H238" s="40"/>
      <c r="I238" s="154"/>
      <c r="J238" s="40"/>
      <c r="K238" s="40"/>
      <c r="L238" s="44"/>
      <c r="M238" s="258"/>
      <c r="N238" s="259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137</v>
      </c>
      <c r="AU238" s="17" t="s">
        <v>86</v>
      </c>
    </row>
    <row r="239" s="14" customFormat="1">
      <c r="A239" s="14"/>
      <c r="B239" s="270"/>
      <c r="C239" s="271"/>
      <c r="D239" s="256" t="s">
        <v>139</v>
      </c>
      <c r="E239" s="272" t="s">
        <v>1</v>
      </c>
      <c r="F239" s="273" t="s">
        <v>323</v>
      </c>
      <c r="G239" s="271"/>
      <c r="H239" s="274">
        <v>1820</v>
      </c>
      <c r="I239" s="275"/>
      <c r="J239" s="271"/>
      <c r="K239" s="271"/>
      <c r="L239" s="276"/>
      <c r="M239" s="277"/>
      <c r="N239" s="278"/>
      <c r="O239" s="278"/>
      <c r="P239" s="278"/>
      <c r="Q239" s="278"/>
      <c r="R239" s="278"/>
      <c r="S239" s="278"/>
      <c r="T239" s="27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80" t="s">
        <v>139</v>
      </c>
      <c r="AU239" s="280" t="s">
        <v>86</v>
      </c>
      <c r="AV239" s="14" t="s">
        <v>86</v>
      </c>
      <c r="AW239" s="14" t="s">
        <v>34</v>
      </c>
      <c r="AX239" s="14" t="s">
        <v>82</v>
      </c>
      <c r="AY239" s="280" t="s">
        <v>127</v>
      </c>
    </row>
    <row r="240" s="2" customFormat="1" ht="24" customHeight="1">
      <c r="A240" s="38"/>
      <c r="B240" s="39"/>
      <c r="C240" s="281" t="s">
        <v>329</v>
      </c>
      <c r="D240" s="281" t="s">
        <v>147</v>
      </c>
      <c r="E240" s="282" t="s">
        <v>330</v>
      </c>
      <c r="F240" s="283" t="s">
        <v>331</v>
      </c>
      <c r="G240" s="284" t="s">
        <v>314</v>
      </c>
      <c r="H240" s="285">
        <v>162</v>
      </c>
      <c r="I240" s="286"/>
      <c r="J240" s="287">
        <f>ROUND(I240*H240,2)</f>
        <v>0</v>
      </c>
      <c r="K240" s="283" t="s">
        <v>134</v>
      </c>
      <c r="L240" s="288"/>
      <c r="M240" s="289" t="s">
        <v>1</v>
      </c>
      <c r="N240" s="290" t="s">
        <v>43</v>
      </c>
      <c r="O240" s="91"/>
      <c r="P240" s="252">
        <f>O240*H240</f>
        <v>0</v>
      </c>
      <c r="Q240" s="252">
        <v>1</v>
      </c>
      <c r="R240" s="252">
        <f>Q240*H240</f>
        <v>162</v>
      </c>
      <c r="S240" s="252">
        <v>0</v>
      </c>
      <c r="T240" s="253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54" t="s">
        <v>152</v>
      </c>
      <c r="AT240" s="254" t="s">
        <v>147</v>
      </c>
      <c r="AU240" s="254" t="s">
        <v>86</v>
      </c>
      <c r="AY240" s="17" t="s">
        <v>127</v>
      </c>
      <c r="BE240" s="255">
        <f>IF(N240="základní",J240,0)</f>
        <v>0</v>
      </c>
      <c r="BF240" s="255">
        <f>IF(N240="snížená",J240,0)</f>
        <v>0</v>
      </c>
      <c r="BG240" s="255">
        <f>IF(N240="zákl. přenesená",J240,0)</f>
        <v>0</v>
      </c>
      <c r="BH240" s="255">
        <f>IF(N240="sníž. přenesená",J240,0)</f>
        <v>0</v>
      </c>
      <c r="BI240" s="255">
        <f>IF(N240="nulová",J240,0)</f>
        <v>0</v>
      </c>
      <c r="BJ240" s="17" t="s">
        <v>82</v>
      </c>
      <c r="BK240" s="255">
        <f>ROUND(I240*H240,2)</f>
        <v>0</v>
      </c>
      <c r="BL240" s="17" t="s">
        <v>135</v>
      </c>
      <c r="BM240" s="254" t="s">
        <v>332</v>
      </c>
    </row>
    <row r="241" s="2" customFormat="1">
      <c r="A241" s="38"/>
      <c r="B241" s="39"/>
      <c r="C241" s="40"/>
      <c r="D241" s="256" t="s">
        <v>137</v>
      </c>
      <c r="E241" s="40"/>
      <c r="F241" s="257" t="s">
        <v>331</v>
      </c>
      <c r="G241" s="40"/>
      <c r="H241" s="40"/>
      <c r="I241" s="154"/>
      <c r="J241" s="40"/>
      <c r="K241" s="40"/>
      <c r="L241" s="44"/>
      <c r="M241" s="258"/>
      <c r="N241" s="259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137</v>
      </c>
      <c r="AU241" s="17" t="s">
        <v>86</v>
      </c>
    </row>
    <row r="242" s="14" customFormat="1">
      <c r="A242" s="14"/>
      <c r="B242" s="270"/>
      <c r="C242" s="271"/>
      <c r="D242" s="256" t="s">
        <v>139</v>
      </c>
      <c r="E242" s="272" t="s">
        <v>1</v>
      </c>
      <c r="F242" s="273" t="s">
        <v>333</v>
      </c>
      <c r="G242" s="271"/>
      <c r="H242" s="274">
        <v>162</v>
      </c>
      <c r="I242" s="275"/>
      <c r="J242" s="271"/>
      <c r="K242" s="271"/>
      <c r="L242" s="276"/>
      <c r="M242" s="277"/>
      <c r="N242" s="278"/>
      <c r="O242" s="278"/>
      <c r="P242" s="278"/>
      <c r="Q242" s="278"/>
      <c r="R242" s="278"/>
      <c r="S242" s="278"/>
      <c r="T242" s="279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80" t="s">
        <v>139</v>
      </c>
      <c r="AU242" s="280" t="s">
        <v>86</v>
      </c>
      <c r="AV242" s="14" t="s">
        <v>86</v>
      </c>
      <c r="AW242" s="14" t="s">
        <v>34</v>
      </c>
      <c r="AX242" s="14" t="s">
        <v>82</v>
      </c>
      <c r="AY242" s="280" t="s">
        <v>127</v>
      </c>
    </row>
    <row r="243" s="2" customFormat="1" ht="24" customHeight="1">
      <c r="A243" s="38"/>
      <c r="B243" s="39"/>
      <c r="C243" s="243" t="s">
        <v>334</v>
      </c>
      <c r="D243" s="243" t="s">
        <v>130</v>
      </c>
      <c r="E243" s="244" t="s">
        <v>335</v>
      </c>
      <c r="F243" s="245" t="s">
        <v>336</v>
      </c>
      <c r="G243" s="246" t="s">
        <v>314</v>
      </c>
      <c r="H243" s="247">
        <v>1070.7000000000001</v>
      </c>
      <c r="I243" s="248"/>
      <c r="J243" s="249">
        <f>ROUND(I243*H243,2)</f>
        <v>0</v>
      </c>
      <c r="K243" s="245" t="s">
        <v>134</v>
      </c>
      <c r="L243" s="44"/>
      <c r="M243" s="250" t="s">
        <v>1</v>
      </c>
      <c r="N243" s="251" t="s">
        <v>43</v>
      </c>
      <c r="O243" s="91"/>
      <c r="P243" s="252">
        <f>O243*H243</f>
        <v>0</v>
      </c>
      <c r="Q243" s="252">
        <v>0</v>
      </c>
      <c r="R243" s="252">
        <f>Q243*H243</f>
        <v>0</v>
      </c>
      <c r="S243" s="252">
        <v>0</v>
      </c>
      <c r="T243" s="253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54" t="s">
        <v>135</v>
      </c>
      <c r="AT243" s="254" t="s">
        <v>130</v>
      </c>
      <c r="AU243" s="254" t="s">
        <v>86</v>
      </c>
      <c r="AY243" s="17" t="s">
        <v>127</v>
      </c>
      <c r="BE243" s="255">
        <f>IF(N243="základní",J243,0)</f>
        <v>0</v>
      </c>
      <c r="BF243" s="255">
        <f>IF(N243="snížená",J243,0)</f>
        <v>0</v>
      </c>
      <c r="BG243" s="255">
        <f>IF(N243="zákl. přenesená",J243,0)</f>
        <v>0</v>
      </c>
      <c r="BH243" s="255">
        <f>IF(N243="sníž. přenesená",J243,0)</f>
        <v>0</v>
      </c>
      <c r="BI243" s="255">
        <f>IF(N243="nulová",J243,0)</f>
        <v>0</v>
      </c>
      <c r="BJ243" s="17" t="s">
        <v>82</v>
      </c>
      <c r="BK243" s="255">
        <f>ROUND(I243*H243,2)</f>
        <v>0</v>
      </c>
      <c r="BL243" s="17" t="s">
        <v>135</v>
      </c>
      <c r="BM243" s="254" t="s">
        <v>337</v>
      </c>
    </row>
    <row r="244" s="2" customFormat="1">
      <c r="A244" s="38"/>
      <c r="B244" s="39"/>
      <c r="C244" s="40"/>
      <c r="D244" s="256" t="s">
        <v>137</v>
      </c>
      <c r="E244" s="40"/>
      <c r="F244" s="257" t="s">
        <v>338</v>
      </c>
      <c r="G244" s="40"/>
      <c r="H244" s="40"/>
      <c r="I244" s="154"/>
      <c r="J244" s="40"/>
      <c r="K244" s="40"/>
      <c r="L244" s="44"/>
      <c r="M244" s="258"/>
      <c r="N244" s="259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137</v>
      </c>
      <c r="AU244" s="17" t="s">
        <v>86</v>
      </c>
    </row>
    <row r="245" s="13" customFormat="1">
      <c r="A245" s="13"/>
      <c r="B245" s="260"/>
      <c r="C245" s="261"/>
      <c r="D245" s="256" t="s">
        <v>139</v>
      </c>
      <c r="E245" s="262" t="s">
        <v>1</v>
      </c>
      <c r="F245" s="263" t="s">
        <v>339</v>
      </c>
      <c r="G245" s="261"/>
      <c r="H245" s="262" t="s">
        <v>1</v>
      </c>
      <c r="I245" s="264"/>
      <c r="J245" s="261"/>
      <c r="K245" s="261"/>
      <c r="L245" s="265"/>
      <c r="M245" s="266"/>
      <c r="N245" s="267"/>
      <c r="O245" s="267"/>
      <c r="P245" s="267"/>
      <c r="Q245" s="267"/>
      <c r="R245" s="267"/>
      <c r="S245" s="267"/>
      <c r="T245" s="26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9" t="s">
        <v>139</v>
      </c>
      <c r="AU245" s="269" t="s">
        <v>86</v>
      </c>
      <c r="AV245" s="13" t="s">
        <v>82</v>
      </c>
      <c r="AW245" s="13" t="s">
        <v>34</v>
      </c>
      <c r="AX245" s="13" t="s">
        <v>78</v>
      </c>
      <c r="AY245" s="269" t="s">
        <v>127</v>
      </c>
    </row>
    <row r="246" s="14" customFormat="1">
      <c r="A246" s="14"/>
      <c r="B246" s="270"/>
      <c r="C246" s="271"/>
      <c r="D246" s="256" t="s">
        <v>139</v>
      </c>
      <c r="E246" s="272" t="s">
        <v>1</v>
      </c>
      <c r="F246" s="273" t="s">
        <v>340</v>
      </c>
      <c r="G246" s="271"/>
      <c r="H246" s="274">
        <v>908.70000000000005</v>
      </c>
      <c r="I246" s="275"/>
      <c r="J246" s="271"/>
      <c r="K246" s="271"/>
      <c r="L246" s="276"/>
      <c r="M246" s="277"/>
      <c r="N246" s="278"/>
      <c r="O246" s="278"/>
      <c r="P246" s="278"/>
      <c r="Q246" s="278"/>
      <c r="R246" s="278"/>
      <c r="S246" s="278"/>
      <c r="T246" s="27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80" t="s">
        <v>139</v>
      </c>
      <c r="AU246" s="280" t="s">
        <v>86</v>
      </c>
      <c r="AV246" s="14" t="s">
        <v>86</v>
      </c>
      <c r="AW246" s="14" t="s">
        <v>34</v>
      </c>
      <c r="AX246" s="14" t="s">
        <v>78</v>
      </c>
      <c r="AY246" s="280" t="s">
        <v>127</v>
      </c>
    </row>
    <row r="247" s="13" customFormat="1">
      <c r="A247" s="13"/>
      <c r="B247" s="260"/>
      <c r="C247" s="261"/>
      <c r="D247" s="256" t="s">
        <v>139</v>
      </c>
      <c r="E247" s="262" t="s">
        <v>1</v>
      </c>
      <c r="F247" s="263" t="s">
        <v>341</v>
      </c>
      <c r="G247" s="261"/>
      <c r="H247" s="262" t="s">
        <v>1</v>
      </c>
      <c r="I247" s="264"/>
      <c r="J247" s="261"/>
      <c r="K247" s="261"/>
      <c r="L247" s="265"/>
      <c r="M247" s="266"/>
      <c r="N247" s="267"/>
      <c r="O247" s="267"/>
      <c r="P247" s="267"/>
      <c r="Q247" s="267"/>
      <c r="R247" s="267"/>
      <c r="S247" s="267"/>
      <c r="T247" s="26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9" t="s">
        <v>139</v>
      </c>
      <c r="AU247" s="269" t="s">
        <v>86</v>
      </c>
      <c r="AV247" s="13" t="s">
        <v>82</v>
      </c>
      <c r="AW247" s="13" t="s">
        <v>34</v>
      </c>
      <c r="AX247" s="13" t="s">
        <v>78</v>
      </c>
      <c r="AY247" s="269" t="s">
        <v>127</v>
      </c>
    </row>
    <row r="248" s="14" customFormat="1">
      <c r="A248" s="14"/>
      <c r="B248" s="270"/>
      <c r="C248" s="271"/>
      <c r="D248" s="256" t="s">
        <v>139</v>
      </c>
      <c r="E248" s="272" t="s">
        <v>1</v>
      </c>
      <c r="F248" s="273" t="s">
        <v>342</v>
      </c>
      <c r="G248" s="271"/>
      <c r="H248" s="274">
        <v>162</v>
      </c>
      <c r="I248" s="275"/>
      <c r="J248" s="271"/>
      <c r="K248" s="271"/>
      <c r="L248" s="276"/>
      <c r="M248" s="277"/>
      <c r="N248" s="278"/>
      <c r="O248" s="278"/>
      <c r="P248" s="278"/>
      <c r="Q248" s="278"/>
      <c r="R248" s="278"/>
      <c r="S248" s="278"/>
      <c r="T248" s="27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80" t="s">
        <v>139</v>
      </c>
      <c r="AU248" s="280" t="s">
        <v>86</v>
      </c>
      <c r="AV248" s="14" t="s">
        <v>86</v>
      </c>
      <c r="AW248" s="14" t="s">
        <v>34</v>
      </c>
      <c r="AX248" s="14" t="s">
        <v>78</v>
      </c>
      <c r="AY248" s="280" t="s">
        <v>127</v>
      </c>
    </row>
    <row r="249" s="15" customFormat="1">
      <c r="A249" s="15"/>
      <c r="B249" s="291"/>
      <c r="C249" s="292"/>
      <c r="D249" s="256" t="s">
        <v>139</v>
      </c>
      <c r="E249" s="293" t="s">
        <v>1</v>
      </c>
      <c r="F249" s="294" t="s">
        <v>197</v>
      </c>
      <c r="G249" s="292"/>
      <c r="H249" s="295">
        <v>1070.7000000000001</v>
      </c>
      <c r="I249" s="296"/>
      <c r="J249" s="292"/>
      <c r="K249" s="292"/>
      <c r="L249" s="297"/>
      <c r="M249" s="298"/>
      <c r="N249" s="299"/>
      <c r="O249" s="299"/>
      <c r="P249" s="299"/>
      <c r="Q249" s="299"/>
      <c r="R249" s="299"/>
      <c r="S249" s="299"/>
      <c r="T249" s="300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301" t="s">
        <v>139</v>
      </c>
      <c r="AU249" s="301" t="s">
        <v>86</v>
      </c>
      <c r="AV249" s="15" t="s">
        <v>135</v>
      </c>
      <c r="AW249" s="15" t="s">
        <v>34</v>
      </c>
      <c r="AX249" s="15" t="s">
        <v>82</v>
      </c>
      <c r="AY249" s="301" t="s">
        <v>127</v>
      </c>
    </row>
    <row r="250" s="2" customFormat="1" ht="24" customHeight="1">
      <c r="A250" s="38"/>
      <c r="B250" s="39"/>
      <c r="C250" s="243" t="s">
        <v>343</v>
      </c>
      <c r="D250" s="243" t="s">
        <v>130</v>
      </c>
      <c r="E250" s="244" t="s">
        <v>344</v>
      </c>
      <c r="F250" s="245" t="s">
        <v>345</v>
      </c>
      <c r="G250" s="246" t="s">
        <v>133</v>
      </c>
      <c r="H250" s="247">
        <v>1.8600000000000001</v>
      </c>
      <c r="I250" s="248"/>
      <c r="J250" s="249">
        <f>ROUND(I250*H250,2)</f>
        <v>0</v>
      </c>
      <c r="K250" s="245" t="s">
        <v>134</v>
      </c>
      <c r="L250" s="44"/>
      <c r="M250" s="250" t="s">
        <v>1</v>
      </c>
      <c r="N250" s="251" t="s">
        <v>43</v>
      </c>
      <c r="O250" s="91"/>
      <c r="P250" s="252">
        <f>O250*H250</f>
        <v>0</v>
      </c>
      <c r="Q250" s="252">
        <v>0</v>
      </c>
      <c r="R250" s="252">
        <f>Q250*H250</f>
        <v>0</v>
      </c>
      <c r="S250" s="252">
        <v>0</v>
      </c>
      <c r="T250" s="253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4" t="s">
        <v>135</v>
      </c>
      <c r="AT250" s="254" t="s">
        <v>130</v>
      </c>
      <c r="AU250" s="254" t="s">
        <v>86</v>
      </c>
      <c r="AY250" s="17" t="s">
        <v>127</v>
      </c>
      <c r="BE250" s="255">
        <f>IF(N250="základní",J250,0)</f>
        <v>0</v>
      </c>
      <c r="BF250" s="255">
        <f>IF(N250="snížená",J250,0)</f>
        <v>0</v>
      </c>
      <c r="BG250" s="255">
        <f>IF(N250="zákl. přenesená",J250,0)</f>
        <v>0</v>
      </c>
      <c r="BH250" s="255">
        <f>IF(N250="sníž. přenesená",J250,0)</f>
        <v>0</v>
      </c>
      <c r="BI250" s="255">
        <f>IF(N250="nulová",J250,0)</f>
        <v>0</v>
      </c>
      <c r="BJ250" s="17" t="s">
        <v>82</v>
      </c>
      <c r="BK250" s="255">
        <f>ROUND(I250*H250,2)</f>
        <v>0</v>
      </c>
      <c r="BL250" s="17" t="s">
        <v>135</v>
      </c>
      <c r="BM250" s="254" t="s">
        <v>346</v>
      </c>
    </row>
    <row r="251" s="2" customFormat="1">
      <c r="A251" s="38"/>
      <c r="B251" s="39"/>
      <c r="C251" s="40"/>
      <c r="D251" s="256" t="s">
        <v>137</v>
      </c>
      <c r="E251" s="40"/>
      <c r="F251" s="257" t="s">
        <v>347</v>
      </c>
      <c r="G251" s="40"/>
      <c r="H251" s="40"/>
      <c r="I251" s="154"/>
      <c r="J251" s="40"/>
      <c r="K251" s="40"/>
      <c r="L251" s="44"/>
      <c r="M251" s="258"/>
      <c r="N251" s="259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137</v>
      </c>
      <c r="AU251" s="17" t="s">
        <v>86</v>
      </c>
    </row>
    <row r="252" s="14" customFormat="1">
      <c r="A252" s="14"/>
      <c r="B252" s="270"/>
      <c r="C252" s="271"/>
      <c r="D252" s="256" t="s">
        <v>139</v>
      </c>
      <c r="E252" s="272" t="s">
        <v>1</v>
      </c>
      <c r="F252" s="273" t="s">
        <v>348</v>
      </c>
      <c r="G252" s="271"/>
      <c r="H252" s="274">
        <v>1.8600000000000001</v>
      </c>
      <c r="I252" s="275"/>
      <c r="J252" s="271"/>
      <c r="K252" s="271"/>
      <c r="L252" s="276"/>
      <c r="M252" s="277"/>
      <c r="N252" s="278"/>
      <c r="O252" s="278"/>
      <c r="P252" s="278"/>
      <c r="Q252" s="278"/>
      <c r="R252" s="278"/>
      <c r="S252" s="278"/>
      <c r="T252" s="27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80" t="s">
        <v>139</v>
      </c>
      <c r="AU252" s="280" t="s">
        <v>86</v>
      </c>
      <c r="AV252" s="14" t="s">
        <v>86</v>
      </c>
      <c r="AW252" s="14" t="s">
        <v>34</v>
      </c>
      <c r="AX252" s="14" t="s">
        <v>82</v>
      </c>
      <c r="AY252" s="280" t="s">
        <v>127</v>
      </c>
    </row>
    <row r="253" s="2" customFormat="1" ht="24" customHeight="1">
      <c r="A253" s="38"/>
      <c r="B253" s="39"/>
      <c r="C253" s="243" t="s">
        <v>349</v>
      </c>
      <c r="D253" s="243" t="s">
        <v>130</v>
      </c>
      <c r="E253" s="244" t="s">
        <v>350</v>
      </c>
      <c r="F253" s="245" t="s">
        <v>351</v>
      </c>
      <c r="G253" s="246" t="s">
        <v>257</v>
      </c>
      <c r="H253" s="247">
        <v>200</v>
      </c>
      <c r="I253" s="248"/>
      <c r="J253" s="249">
        <f>ROUND(I253*H253,2)</f>
        <v>0</v>
      </c>
      <c r="K253" s="245" t="s">
        <v>134</v>
      </c>
      <c r="L253" s="44"/>
      <c r="M253" s="250" t="s">
        <v>1</v>
      </c>
      <c r="N253" s="251" t="s">
        <v>43</v>
      </c>
      <c r="O253" s="91"/>
      <c r="P253" s="252">
        <f>O253*H253</f>
        <v>0</v>
      </c>
      <c r="Q253" s="252">
        <v>0</v>
      </c>
      <c r="R253" s="252">
        <f>Q253*H253</f>
        <v>0</v>
      </c>
      <c r="S253" s="252">
        <v>0</v>
      </c>
      <c r="T253" s="253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54" t="s">
        <v>135</v>
      </c>
      <c r="AT253" s="254" t="s">
        <v>130</v>
      </c>
      <c r="AU253" s="254" t="s">
        <v>86</v>
      </c>
      <c r="AY253" s="17" t="s">
        <v>127</v>
      </c>
      <c r="BE253" s="255">
        <f>IF(N253="základní",J253,0)</f>
        <v>0</v>
      </c>
      <c r="BF253" s="255">
        <f>IF(N253="snížená",J253,0)</f>
        <v>0</v>
      </c>
      <c r="BG253" s="255">
        <f>IF(N253="zákl. přenesená",J253,0)</f>
        <v>0</v>
      </c>
      <c r="BH253" s="255">
        <f>IF(N253="sníž. přenesená",J253,0)</f>
        <v>0</v>
      </c>
      <c r="BI253" s="255">
        <f>IF(N253="nulová",J253,0)</f>
        <v>0</v>
      </c>
      <c r="BJ253" s="17" t="s">
        <v>82</v>
      </c>
      <c r="BK253" s="255">
        <f>ROUND(I253*H253,2)</f>
        <v>0</v>
      </c>
      <c r="BL253" s="17" t="s">
        <v>135</v>
      </c>
      <c r="BM253" s="254" t="s">
        <v>352</v>
      </c>
    </row>
    <row r="254" s="2" customFormat="1">
      <c r="A254" s="38"/>
      <c r="B254" s="39"/>
      <c r="C254" s="40"/>
      <c r="D254" s="256" t="s">
        <v>137</v>
      </c>
      <c r="E254" s="40"/>
      <c r="F254" s="257" t="s">
        <v>353</v>
      </c>
      <c r="G254" s="40"/>
      <c r="H254" s="40"/>
      <c r="I254" s="154"/>
      <c r="J254" s="40"/>
      <c r="K254" s="40"/>
      <c r="L254" s="44"/>
      <c r="M254" s="258"/>
      <c r="N254" s="259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137</v>
      </c>
      <c r="AU254" s="17" t="s">
        <v>86</v>
      </c>
    </row>
    <row r="255" s="14" customFormat="1">
      <c r="A255" s="14"/>
      <c r="B255" s="270"/>
      <c r="C255" s="271"/>
      <c r="D255" s="256" t="s">
        <v>139</v>
      </c>
      <c r="E255" s="272" t="s">
        <v>1</v>
      </c>
      <c r="F255" s="273" t="s">
        <v>354</v>
      </c>
      <c r="G255" s="271"/>
      <c r="H255" s="274">
        <v>200</v>
      </c>
      <c r="I255" s="275"/>
      <c r="J255" s="271"/>
      <c r="K255" s="271"/>
      <c r="L255" s="276"/>
      <c r="M255" s="277"/>
      <c r="N255" s="278"/>
      <c r="O255" s="278"/>
      <c r="P255" s="278"/>
      <c r="Q255" s="278"/>
      <c r="R255" s="278"/>
      <c r="S255" s="278"/>
      <c r="T255" s="27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80" t="s">
        <v>139</v>
      </c>
      <c r="AU255" s="280" t="s">
        <v>86</v>
      </c>
      <c r="AV255" s="14" t="s">
        <v>86</v>
      </c>
      <c r="AW255" s="14" t="s">
        <v>34</v>
      </c>
      <c r="AX255" s="14" t="s">
        <v>82</v>
      </c>
      <c r="AY255" s="280" t="s">
        <v>127</v>
      </c>
    </row>
    <row r="256" s="2" customFormat="1" ht="24" customHeight="1">
      <c r="A256" s="38"/>
      <c r="B256" s="39"/>
      <c r="C256" s="243" t="s">
        <v>355</v>
      </c>
      <c r="D256" s="243" t="s">
        <v>130</v>
      </c>
      <c r="E256" s="244" t="s">
        <v>356</v>
      </c>
      <c r="F256" s="245" t="s">
        <v>357</v>
      </c>
      <c r="G256" s="246" t="s">
        <v>150</v>
      </c>
      <c r="H256" s="247">
        <v>364</v>
      </c>
      <c r="I256" s="248"/>
      <c r="J256" s="249">
        <f>ROUND(I256*H256,2)</f>
        <v>0</v>
      </c>
      <c r="K256" s="245" t="s">
        <v>134</v>
      </c>
      <c r="L256" s="44"/>
      <c r="M256" s="250" t="s">
        <v>1</v>
      </c>
      <c r="N256" s="251" t="s">
        <v>43</v>
      </c>
      <c r="O256" s="91"/>
      <c r="P256" s="252">
        <f>O256*H256</f>
        <v>0</v>
      </c>
      <c r="Q256" s="252">
        <v>0</v>
      </c>
      <c r="R256" s="252">
        <f>Q256*H256</f>
        <v>0</v>
      </c>
      <c r="S256" s="252">
        <v>0</v>
      </c>
      <c r="T256" s="253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54" t="s">
        <v>135</v>
      </c>
      <c r="AT256" s="254" t="s">
        <v>130</v>
      </c>
      <c r="AU256" s="254" t="s">
        <v>86</v>
      </c>
      <c r="AY256" s="17" t="s">
        <v>127</v>
      </c>
      <c r="BE256" s="255">
        <f>IF(N256="základní",J256,0)</f>
        <v>0</v>
      </c>
      <c r="BF256" s="255">
        <f>IF(N256="snížená",J256,0)</f>
        <v>0</v>
      </c>
      <c r="BG256" s="255">
        <f>IF(N256="zákl. přenesená",J256,0)</f>
        <v>0</v>
      </c>
      <c r="BH256" s="255">
        <f>IF(N256="sníž. přenesená",J256,0)</f>
        <v>0</v>
      </c>
      <c r="BI256" s="255">
        <f>IF(N256="nulová",J256,0)</f>
        <v>0</v>
      </c>
      <c r="BJ256" s="17" t="s">
        <v>82</v>
      </c>
      <c r="BK256" s="255">
        <f>ROUND(I256*H256,2)</f>
        <v>0</v>
      </c>
      <c r="BL256" s="17" t="s">
        <v>135</v>
      </c>
      <c r="BM256" s="254" t="s">
        <v>358</v>
      </c>
    </row>
    <row r="257" s="2" customFormat="1">
      <c r="A257" s="38"/>
      <c r="B257" s="39"/>
      <c r="C257" s="40"/>
      <c r="D257" s="256" t="s">
        <v>137</v>
      </c>
      <c r="E257" s="40"/>
      <c r="F257" s="257" t="s">
        <v>359</v>
      </c>
      <c r="G257" s="40"/>
      <c r="H257" s="40"/>
      <c r="I257" s="154"/>
      <c r="J257" s="40"/>
      <c r="K257" s="40"/>
      <c r="L257" s="44"/>
      <c r="M257" s="258"/>
      <c r="N257" s="259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137</v>
      </c>
      <c r="AU257" s="17" t="s">
        <v>86</v>
      </c>
    </row>
    <row r="258" s="2" customFormat="1">
      <c r="A258" s="38"/>
      <c r="B258" s="39"/>
      <c r="C258" s="40"/>
      <c r="D258" s="256" t="s">
        <v>287</v>
      </c>
      <c r="E258" s="40"/>
      <c r="F258" s="302" t="s">
        <v>360</v>
      </c>
      <c r="G258" s="40"/>
      <c r="H258" s="40"/>
      <c r="I258" s="154"/>
      <c r="J258" s="40"/>
      <c r="K258" s="40"/>
      <c r="L258" s="44"/>
      <c r="M258" s="258"/>
      <c r="N258" s="259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287</v>
      </c>
      <c r="AU258" s="17" t="s">
        <v>86</v>
      </c>
    </row>
    <row r="259" s="14" customFormat="1">
      <c r="A259" s="14"/>
      <c r="B259" s="270"/>
      <c r="C259" s="271"/>
      <c r="D259" s="256" t="s">
        <v>139</v>
      </c>
      <c r="E259" s="272" t="s">
        <v>1</v>
      </c>
      <c r="F259" s="273" t="s">
        <v>361</v>
      </c>
      <c r="G259" s="271"/>
      <c r="H259" s="274">
        <v>364</v>
      </c>
      <c r="I259" s="275"/>
      <c r="J259" s="271"/>
      <c r="K259" s="271"/>
      <c r="L259" s="276"/>
      <c r="M259" s="277"/>
      <c r="N259" s="278"/>
      <c r="O259" s="278"/>
      <c r="P259" s="278"/>
      <c r="Q259" s="278"/>
      <c r="R259" s="278"/>
      <c r="S259" s="278"/>
      <c r="T259" s="27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80" t="s">
        <v>139</v>
      </c>
      <c r="AU259" s="280" t="s">
        <v>86</v>
      </c>
      <c r="AV259" s="14" t="s">
        <v>86</v>
      </c>
      <c r="AW259" s="14" t="s">
        <v>34</v>
      </c>
      <c r="AX259" s="14" t="s">
        <v>82</v>
      </c>
      <c r="AY259" s="280" t="s">
        <v>127</v>
      </c>
    </row>
    <row r="260" s="2" customFormat="1" ht="24" customHeight="1">
      <c r="A260" s="38"/>
      <c r="B260" s="39"/>
      <c r="C260" s="243" t="s">
        <v>362</v>
      </c>
      <c r="D260" s="243" t="s">
        <v>130</v>
      </c>
      <c r="E260" s="244" t="s">
        <v>363</v>
      </c>
      <c r="F260" s="245" t="s">
        <v>364</v>
      </c>
      <c r="G260" s="246" t="s">
        <v>314</v>
      </c>
      <c r="H260" s="247">
        <v>16.995999999999999</v>
      </c>
      <c r="I260" s="248"/>
      <c r="J260" s="249">
        <f>ROUND(I260*H260,2)</f>
        <v>0</v>
      </c>
      <c r="K260" s="245" t="s">
        <v>134</v>
      </c>
      <c r="L260" s="44"/>
      <c r="M260" s="250" t="s">
        <v>1</v>
      </c>
      <c r="N260" s="251" t="s">
        <v>43</v>
      </c>
      <c r="O260" s="91"/>
      <c r="P260" s="252">
        <f>O260*H260</f>
        <v>0</v>
      </c>
      <c r="Q260" s="252">
        <v>0</v>
      </c>
      <c r="R260" s="252">
        <f>Q260*H260</f>
        <v>0</v>
      </c>
      <c r="S260" s="252">
        <v>0</v>
      </c>
      <c r="T260" s="253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54" t="s">
        <v>135</v>
      </c>
      <c r="AT260" s="254" t="s">
        <v>130</v>
      </c>
      <c r="AU260" s="254" t="s">
        <v>86</v>
      </c>
      <c r="AY260" s="17" t="s">
        <v>127</v>
      </c>
      <c r="BE260" s="255">
        <f>IF(N260="základní",J260,0)</f>
        <v>0</v>
      </c>
      <c r="BF260" s="255">
        <f>IF(N260="snížená",J260,0)</f>
        <v>0</v>
      </c>
      <c r="BG260" s="255">
        <f>IF(N260="zákl. přenesená",J260,0)</f>
        <v>0</v>
      </c>
      <c r="BH260" s="255">
        <f>IF(N260="sníž. přenesená",J260,0)</f>
        <v>0</v>
      </c>
      <c r="BI260" s="255">
        <f>IF(N260="nulová",J260,0)</f>
        <v>0</v>
      </c>
      <c r="BJ260" s="17" t="s">
        <v>82</v>
      </c>
      <c r="BK260" s="255">
        <f>ROUND(I260*H260,2)</f>
        <v>0</v>
      </c>
      <c r="BL260" s="17" t="s">
        <v>135</v>
      </c>
      <c r="BM260" s="254" t="s">
        <v>365</v>
      </c>
    </row>
    <row r="261" s="2" customFormat="1">
      <c r="A261" s="38"/>
      <c r="B261" s="39"/>
      <c r="C261" s="40"/>
      <c r="D261" s="256" t="s">
        <v>137</v>
      </c>
      <c r="E261" s="40"/>
      <c r="F261" s="257" t="s">
        <v>366</v>
      </c>
      <c r="G261" s="40"/>
      <c r="H261" s="40"/>
      <c r="I261" s="154"/>
      <c r="J261" s="40"/>
      <c r="K261" s="40"/>
      <c r="L261" s="44"/>
      <c r="M261" s="258"/>
      <c r="N261" s="259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137</v>
      </c>
      <c r="AU261" s="17" t="s">
        <v>86</v>
      </c>
    </row>
    <row r="262" s="13" customFormat="1">
      <c r="A262" s="13"/>
      <c r="B262" s="260"/>
      <c r="C262" s="261"/>
      <c r="D262" s="256" t="s">
        <v>139</v>
      </c>
      <c r="E262" s="262" t="s">
        <v>1</v>
      </c>
      <c r="F262" s="263" t="s">
        <v>367</v>
      </c>
      <c r="G262" s="261"/>
      <c r="H262" s="262" t="s">
        <v>1</v>
      </c>
      <c r="I262" s="264"/>
      <c r="J262" s="261"/>
      <c r="K262" s="261"/>
      <c r="L262" s="265"/>
      <c r="M262" s="266"/>
      <c r="N262" s="267"/>
      <c r="O262" s="267"/>
      <c r="P262" s="267"/>
      <c r="Q262" s="267"/>
      <c r="R262" s="267"/>
      <c r="S262" s="267"/>
      <c r="T262" s="26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69" t="s">
        <v>139</v>
      </c>
      <c r="AU262" s="269" t="s">
        <v>86</v>
      </c>
      <c r="AV262" s="13" t="s">
        <v>82</v>
      </c>
      <c r="AW262" s="13" t="s">
        <v>34</v>
      </c>
      <c r="AX262" s="13" t="s">
        <v>78</v>
      </c>
      <c r="AY262" s="269" t="s">
        <v>127</v>
      </c>
    </row>
    <row r="263" s="14" customFormat="1">
      <c r="A263" s="14"/>
      <c r="B263" s="270"/>
      <c r="C263" s="271"/>
      <c r="D263" s="256" t="s">
        <v>139</v>
      </c>
      <c r="E263" s="272" t="s">
        <v>1</v>
      </c>
      <c r="F263" s="273" t="s">
        <v>368</v>
      </c>
      <c r="G263" s="271"/>
      <c r="H263" s="274">
        <v>7.2960000000000003</v>
      </c>
      <c r="I263" s="275"/>
      <c r="J263" s="271"/>
      <c r="K263" s="271"/>
      <c r="L263" s="276"/>
      <c r="M263" s="277"/>
      <c r="N263" s="278"/>
      <c r="O263" s="278"/>
      <c r="P263" s="278"/>
      <c r="Q263" s="278"/>
      <c r="R263" s="278"/>
      <c r="S263" s="278"/>
      <c r="T263" s="27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80" t="s">
        <v>139</v>
      </c>
      <c r="AU263" s="280" t="s">
        <v>86</v>
      </c>
      <c r="AV263" s="14" t="s">
        <v>86</v>
      </c>
      <c r="AW263" s="14" t="s">
        <v>34</v>
      </c>
      <c r="AX263" s="14" t="s">
        <v>78</v>
      </c>
      <c r="AY263" s="280" t="s">
        <v>127</v>
      </c>
    </row>
    <row r="264" s="13" customFormat="1">
      <c r="A264" s="13"/>
      <c r="B264" s="260"/>
      <c r="C264" s="261"/>
      <c r="D264" s="256" t="s">
        <v>139</v>
      </c>
      <c r="E264" s="262" t="s">
        <v>1</v>
      </c>
      <c r="F264" s="263" t="s">
        <v>369</v>
      </c>
      <c r="G264" s="261"/>
      <c r="H264" s="262" t="s">
        <v>1</v>
      </c>
      <c r="I264" s="264"/>
      <c r="J264" s="261"/>
      <c r="K264" s="261"/>
      <c r="L264" s="265"/>
      <c r="M264" s="266"/>
      <c r="N264" s="267"/>
      <c r="O264" s="267"/>
      <c r="P264" s="267"/>
      <c r="Q264" s="267"/>
      <c r="R264" s="267"/>
      <c r="S264" s="267"/>
      <c r="T264" s="26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69" t="s">
        <v>139</v>
      </c>
      <c r="AU264" s="269" t="s">
        <v>86</v>
      </c>
      <c r="AV264" s="13" t="s">
        <v>82</v>
      </c>
      <c r="AW264" s="13" t="s">
        <v>34</v>
      </c>
      <c r="AX264" s="13" t="s">
        <v>78</v>
      </c>
      <c r="AY264" s="269" t="s">
        <v>127</v>
      </c>
    </row>
    <row r="265" s="14" customFormat="1">
      <c r="A265" s="14"/>
      <c r="B265" s="270"/>
      <c r="C265" s="271"/>
      <c r="D265" s="256" t="s">
        <v>139</v>
      </c>
      <c r="E265" s="272" t="s">
        <v>1</v>
      </c>
      <c r="F265" s="273" t="s">
        <v>370</v>
      </c>
      <c r="G265" s="271"/>
      <c r="H265" s="274">
        <v>9.6999999999999993</v>
      </c>
      <c r="I265" s="275"/>
      <c r="J265" s="271"/>
      <c r="K265" s="271"/>
      <c r="L265" s="276"/>
      <c r="M265" s="277"/>
      <c r="N265" s="278"/>
      <c r="O265" s="278"/>
      <c r="P265" s="278"/>
      <c r="Q265" s="278"/>
      <c r="R265" s="278"/>
      <c r="S265" s="278"/>
      <c r="T265" s="27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80" t="s">
        <v>139</v>
      </c>
      <c r="AU265" s="280" t="s">
        <v>86</v>
      </c>
      <c r="AV265" s="14" t="s">
        <v>86</v>
      </c>
      <c r="AW265" s="14" t="s">
        <v>34</v>
      </c>
      <c r="AX265" s="14" t="s">
        <v>78</v>
      </c>
      <c r="AY265" s="280" t="s">
        <v>127</v>
      </c>
    </row>
    <row r="266" s="15" customFormat="1">
      <c r="A266" s="15"/>
      <c r="B266" s="291"/>
      <c r="C266" s="292"/>
      <c r="D266" s="256" t="s">
        <v>139</v>
      </c>
      <c r="E266" s="293" t="s">
        <v>1</v>
      </c>
      <c r="F266" s="294" t="s">
        <v>197</v>
      </c>
      <c r="G266" s="292"/>
      <c r="H266" s="295">
        <v>16.995999999999999</v>
      </c>
      <c r="I266" s="296"/>
      <c r="J266" s="292"/>
      <c r="K266" s="292"/>
      <c r="L266" s="297"/>
      <c r="M266" s="298"/>
      <c r="N266" s="299"/>
      <c r="O266" s="299"/>
      <c r="P266" s="299"/>
      <c r="Q266" s="299"/>
      <c r="R266" s="299"/>
      <c r="S266" s="299"/>
      <c r="T266" s="300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301" t="s">
        <v>139</v>
      </c>
      <c r="AU266" s="301" t="s">
        <v>86</v>
      </c>
      <c r="AV266" s="15" t="s">
        <v>135</v>
      </c>
      <c r="AW266" s="15" t="s">
        <v>34</v>
      </c>
      <c r="AX266" s="15" t="s">
        <v>82</v>
      </c>
      <c r="AY266" s="301" t="s">
        <v>127</v>
      </c>
    </row>
    <row r="267" s="2" customFormat="1" ht="24" customHeight="1">
      <c r="A267" s="38"/>
      <c r="B267" s="39"/>
      <c r="C267" s="243" t="s">
        <v>371</v>
      </c>
      <c r="D267" s="243" t="s">
        <v>130</v>
      </c>
      <c r="E267" s="244" t="s">
        <v>372</v>
      </c>
      <c r="F267" s="245" t="s">
        <v>373</v>
      </c>
      <c r="G267" s="246" t="s">
        <v>314</v>
      </c>
      <c r="H267" s="247">
        <v>16.995999999999999</v>
      </c>
      <c r="I267" s="248"/>
      <c r="J267" s="249">
        <f>ROUND(I267*H267,2)</f>
        <v>0</v>
      </c>
      <c r="K267" s="245" t="s">
        <v>134</v>
      </c>
      <c r="L267" s="44"/>
      <c r="M267" s="250" t="s">
        <v>1</v>
      </c>
      <c r="N267" s="251" t="s">
        <v>43</v>
      </c>
      <c r="O267" s="91"/>
      <c r="P267" s="252">
        <f>O267*H267</f>
        <v>0</v>
      </c>
      <c r="Q267" s="252">
        <v>0</v>
      </c>
      <c r="R267" s="252">
        <f>Q267*H267</f>
        <v>0</v>
      </c>
      <c r="S267" s="252">
        <v>0</v>
      </c>
      <c r="T267" s="253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54" t="s">
        <v>135</v>
      </c>
      <c r="AT267" s="254" t="s">
        <v>130</v>
      </c>
      <c r="AU267" s="254" t="s">
        <v>86</v>
      </c>
      <c r="AY267" s="17" t="s">
        <v>127</v>
      </c>
      <c r="BE267" s="255">
        <f>IF(N267="základní",J267,0)</f>
        <v>0</v>
      </c>
      <c r="BF267" s="255">
        <f>IF(N267="snížená",J267,0)</f>
        <v>0</v>
      </c>
      <c r="BG267" s="255">
        <f>IF(N267="zákl. přenesená",J267,0)</f>
        <v>0</v>
      </c>
      <c r="BH267" s="255">
        <f>IF(N267="sníž. přenesená",J267,0)</f>
        <v>0</v>
      </c>
      <c r="BI267" s="255">
        <f>IF(N267="nulová",J267,0)</f>
        <v>0</v>
      </c>
      <c r="BJ267" s="17" t="s">
        <v>82</v>
      </c>
      <c r="BK267" s="255">
        <f>ROUND(I267*H267,2)</f>
        <v>0</v>
      </c>
      <c r="BL267" s="17" t="s">
        <v>135</v>
      </c>
      <c r="BM267" s="254" t="s">
        <v>374</v>
      </c>
    </row>
    <row r="268" s="2" customFormat="1">
      <c r="A268" s="38"/>
      <c r="B268" s="39"/>
      <c r="C268" s="40"/>
      <c r="D268" s="256" t="s">
        <v>137</v>
      </c>
      <c r="E268" s="40"/>
      <c r="F268" s="257" t="s">
        <v>375</v>
      </c>
      <c r="G268" s="40"/>
      <c r="H268" s="40"/>
      <c r="I268" s="154"/>
      <c r="J268" s="40"/>
      <c r="K268" s="40"/>
      <c r="L268" s="44"/>
      <c r="M268" s="258"/>
      <c r="N268" s="259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137</v>
      </c>
      <c r="AU268" s="17" t="s">
        <v>86</v>
      </c>
    </row>
    <row r="269" s="13" customFormat="1">
      <c r="A269" s="13"/>
      <c r="B269" s="260"/>
      <c r="C269" s="261"/>
      <c r="D269" s="256" t="s">
        <v>139</v>
      </c>
      <c r="E269" s="262" t="s">
        <v>1</v>
      </c>
      <c r="F269" s="263" t="s">
        <v>376</v>
      </c>
      <c r="G269" s="261"/>
      <c r="H269" s="262" t="s">
        <v>1</v>
      </c>
      <c r="I269" s="264"/>
      <c r="J269" s="261"/>
      <c r="K269" s="261"/>
      <c r="L269" s="265"/>
      <c r="M269" s="266"/>
      <c r="N269" s="267"/>
      <c r="O269" s="267"/>
      <c r="P269" s="267"/>
      <c r="Q269" s="267"/>
      <c r="R269" s="267"/>
      <c r="S269" s="267"/>
      <c r="T269" s="26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69" t="s">
        <v>139</v>
      </c>
      <c r="AU269" s="269" t="s">
        <v>86</v>
      </c>
      <c r="AV269" s="13" t="s">
        <v>82</v>
      </c>
      <c r="AW269" s="13" t="s">
        <v>34</v>
      </c>
      <c r="AX269" s="13" t="s">
        <v>78</v>
      </c>
      <c r="AY269" s="269" t="s">
        <v>127</v>
      </c>
    </row>
    <row r="270" s="14" customFormat="1">
      <c r="A270" s="14"/>
      <c r="B270" s="270"/>
      <c r="C270" s="271"/>
      <c r="D270" s="256" t="s">
        <v>139</v>
      </c>
      <c r="E270" s="272" t="s">
        <v>1</v>
      </c>
      <c r="F270" s="273" t="s">
        <v>377</v>
      </c>
      <c r="G270" s="271"/>
      <c r="H270" s="274">
        <v>7.2960000000000003</v>
      </c>
      <c r="I270" s="275"/>
      <c r="J270" s="271"/>
      <c r="K270" s="271"/>
      <c r="L270" s="276"/>
      <c r="M270" s="277"/>
      <c r="N270" s="278"/>
      <c r="O270" s="278"/>
      <c r="P270" s="278"/>
      <c r="Q270" s="278"/>
      <c r="R270" s="278"/>
      <c r="S270" s="278"/>
      <c r="T270" s="27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80" t="s">
        <v>139</v>
      </c>
      <c r="AU270" s="280" t="s">
        <v>86</v>
      </c>
      <c r="AV270" s="14" t="s">
        <v>86</v>
      </c>
      <c r="AW270" s="14" t="s">
        <v>34</v>
      </c>
      <c r="AX270" s="14" t="s">
        <v>78</v>
      </c>
      <c r="AY270" s="280" t="s">
        <v>127</v>
      </c>
    </row>
    <row r="271" s="13" customFormat="1">
      <c r="A271" s="13"/>
      <c r="B271" s="260"/>
      <c r="C271" s="261"/>
      <c r="D271" s="256" t="s">
        <v>139</v>
      </c>
      <c r="E271" s="262" t="s">
        <v>1</v>
      </c>
      <c r="F271" s="263" t="s">
        <v>369</v>
      </c>
      <c r="G271" s="261"/>
      <c r="H271" s="262" t="s">
        <v>1</v>
      </c>
      <c r="I271" s="264"/>
      <c r="J271" s="261"/>
      <c r="K271" s="261"/>
      <c r="L271" s="265"/>
      <c r="M271" s="266"/>
      <c r="N271" s="267"/>
      <c r="O271" s="267"/>
      <c r="P271" s="267"/>
      <c r="Q271" s="267"/>
      <c r="R271" s="267"/>
      <c r="S271" s="267"/>
      <c r="T271" s="26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69" t="s">
        <v>139</v>
      </c>
      <c r="AU271" s="269" t="s">
        <v>86</v>
      </c>
      <c r="AV271" s="13" t="s">
        <v>82</v>
      </c>
      <c r="AW271" s="13" t="s">
        <v>34</v>
      </c>
      <c r="AX271" s="13" t="s">
        <v>78</v>
      </c>
      <c r="AY271" s="269" t="s">
        <v>127</v>
      </c>
    </row>
    <row r="272" s="14" customFormat="1">
      <c r="A272" s="14"/>
      <c r="B272" s="270"/>
      <c r="C272" s="271"/>
      <c r="D272" s="256" t="s">
        <v>139</v>
      </c>
      <c r="E272" s="272" t="s">
        <v>1</v>
      </c>
      <c r="F272" s="273" t="s">
        <v>370</v>
      </c>
      <c r="G272" s="271"/>
      <c r="H272" s="274">
        <v>9.6999999999999993</v>
      </c>
      <c r="I272" s="275"/>
      <c r="J272" s="271"/>
      <c r="K272" s="271"/>
      <c r="L272" s="276"/>
      <c r="M272" s="277"/>
      <c r="N272" s="278"/>
      <c r="O272" s="278"/>
      <c r="P272" s="278"/>
      <c r="Q272" s="278"/>
      <c r="R272" s="278"/>
      <c r="S272" s="278"/>
      <c r="T272" s="27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80" t="s">
        <v>139</v>
      </c>
      <c r="AU272" s="280" t="s">
        <v>86</v>
      </c>
      <c r="AV272" s="14" t="s">
        <v>86</v>
      </c>
      <c r="AW272" s="14" t="s">
        <v>34</v>
      </c>
      <c r="AX272" s="14" t="s">
        <v>78</v>
      </c>
      <c r="AY272" s="280" t="s">
        <v>127</v>
      </c>
    </row>
    <row r="273" s="15" customFormat="1">
      <c r="A273" s="15"/>
      <c r="B273" s="291"/>
      <c r="C273" s="292"/>
      <c r="D273" s="256" t="s">
        <v>139</v>
      </c>
      <c r="E273" s="293" t="s">
        <v>1</v>
      </c>
      <c r="F273" s="294" t="s">
        <v>197</v>
      </c>
      <c r="G273" s="292"/>
      <c r="H273" s="295">
        <v>16.995999999999999</v>
      </c>
      <c r="I273" s="296"/>
      <c r="J273" s="292"/>
      <c r="K273" s="292"/>
      <c r="L273" s="297"/>
      <c r="M273" s="298"/>
      <c r="N273" s="299"/>
      <c r="O273" s="299"/>
      <c r="P273" s="299"/>
      <c r="Q273" s="299"/>
      <c r="R273" s="299"/>
      <c r="S273" s="299"/>
      <c r="T273" s="30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301" t="s">
        <v>139</v>
      </c>
      <c r="AU273" s="301" t="s">
        <v>86</v>
      </c>
      <c r="AV273" s="15" t="s">
        <v>135</v>
      </c>
      <c r="AW273" s="15" t="s">
        <v>34</v>
      </c>
      <c r="AX273" s="15" t="s">
        <v>82</v>
      </c>
      <c r="AY273" s="301" t="s">
        <v>127</v>
      </c>
    </row>
    <row r="274" s="2" customFormat="1" ht="24" customHeight="1">
      <c r="A274" s="38"/>
      <c r="B274" s="39"/>
      <c r="C274" s="243" t="s">
        <v>378</v>
      </c>
      <c r="D274" s="243" t="s">
        <v>130</v>
      </c>
      <c r="E274" s="244" t="s">
        <v>335</v>
      </c>
      <c r="F274" s="245" t="s">
        <v>336</v>
      </c>
      <c r="G274" s="246" t="s">
        <v>314</v>
      </c>
      <c r="H274" s="247">
        <v>1227.1400000000001</v>
      </c>
      <c r="I274" s="248"/>
      <c r="J274" s="249">
        <f>ROUND(I274*H274,2)</f>
        <v>0</v>
      </c>
      <c r="K274" s="245" t="s">
        <v>134</v>
      </c>
      <c r="L274" s="44"/>
      <c r="M274" s="250" t="s">
        <v>1</v>
      </c>
      <c r="N274" s="251" t="s">
        <v>43</v>
      </c>
      <c r="O274" s="91"/>
      <c r="P274" s="252">
        <f>O274*H274</f>
        <v>0</v>
      </c>
      <c r="Q274" s="252">
        <v>0</v>
      </c>
      <c r="R274" s="252">
        <f>Q274*H274</f>
        <v>0</v>
      </c>
      <c r="S274" s="252">
        <v>0</v>
      </c>
      <c r="T274" s="253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54" t="s">
        <v>135</v>
      </c>
      <c r="AT274" s="254" t="s">
        <v>130</v>
      </c>
      <c r="AU274" s="254" t="s">
        <v>86</v>
      </c>
      <c r="AY274" s="17" t="s">
        <v>127</v>
      </c>
      <c r="BE274" s="255">
        <f>IF(N274="základní",J274,0)</f>
        <v>0</v>
      </c>
      <c r="BF274" s="255">
        <f>IF(N274="snížená",J274,0)</f>
        <v>0</v>
      </c>
      <c r="BG274" s="255">
        <f>IF(N274="zákl. přenesená",J274,0)</f>
        <v>0</v>
      </c>
      <c r="BH274" s="255">
        <f>IF(N274="sníž. přenesená",J274,0)</f>
        <v>0</v>
      </c>
      <c r="BI274" s="255">
        <f>IF(N274="nulová",J274,0)</f>
        <v>0</v>
      </c>
      <c r="BJ274" s="17" t="s">
        <v>82</v>
      </c>
      <c r="BK274" s="255">
        <f>ROUND(I274*H274,2)</f>
        <v>0</v>
      </c>
      <c r="BL274" s="17" t="s">
        <v>135</v>
      </c>
      <c r="BM274" s="254" t="s">
        <v>379</v>
      </c>
    </row>
    <row r="275" s="2" customFormat="1">
      <c r="A275" s="38"/>
      <c r="B275" s="39"/>
      <c r="C275" s="40"/>
      <c r="D275" s="256" t="s">
        <v>137</v>
      </c>
      <c r="E275" s="40"/>
      <c r="F275" s="257" t="s">
        <v>338</v>
      </c>
      <c r="G275" s="40"/>
      <c r="H275" s="40"/>
      <c r="I275" s="154"/>
      <c r="J275" s="40"/>
      <c r="K275" s="40"/>
      <c r="L275" s="44"/>
      <c r="M275" s="258"/>
      <c r="N275" s="259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137</v>
      </c>
      <c r="AU275" s="17" t="s">
        <v>86</v>
      </c>
    </row>
    <row r="276" s="13" customFormat="1">
      <c r="A276" s="13"/>
      <c r="B276" s="260"/>
      <c r="C276" s="261"/>
      <c r="D276" s="256" t="s">
        <v>139</v>
      </c>
      <c r="E276" s="262" t="s">
        <v>1</v>
      </c>
      <c r="F276" s="263" t="s">
        <v>380</v>
      </c>
      <c r="G276" s="261"/>
      <c r="H276" s="262" t="s">
        <v>1</v>
      </c>
      <c r="I276" s="264"/>
      <c r="J276" s="261"/>
      <c r="K276" s="261"/>
      <c r="L276" s="265"/>
      <c r="M276" s="266"/>
      <c r="N276" s="267"/>
      <c r="O276" s="267"/>
      <c r="P276" s="267"/>
      <c r="Q276" s="267"/>
      <c r="R276" s="267"/>
      <c r="S276" s="267"/>
      <c r="T276" s="26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69" t="s">
        <v>139</v>
      </c>
      <c r="AU276" s="269" t="s">
        <v>86</v>
      </c>
      <c r="AV276" s="13" t="s">
        <v>82</v>
      </c>
      <c r="AW276" s="13" t="s">
        <v>34</v>
      </c>
      <c r="AX276" s="13" t="s">
        <v>78</v>
      </c>
      <c r="AY276" s="269" t="s">
        <v>127</v>
      </c>
    </row>
    <row r="277" s="14" customFormat="1">
      <c r="A277" s="14"/>
      <c r="B277" s="270"/>
      <c r="C277" s="271"/>
      <c r="D277" s="256" t="s">
        <v>139</v>
      </c>
      <c r="E277" s="272" t="s">
        <v>1</v>
      </c>
      <c r="F277" s="273" t="s">
        <v>381</v>
      </c>
      <c r="G277" s="271"/>
      <c r="H277" s="274">
        <v>1226.55</v>
      </c>
      <c r="I277" s="275"/>
      <c r="J277" s="271"/>
      <c r="K277" s="271"/>
      <c r="L277" s="276"/>
      <c r="M277" s="277"/>
      <c r="N277" s="278"/>
      <c r="O277" s="278"/>
      <c r="P277" s="278"/>
      <c r="Q277" s="278"/>
      <c r="R277" s="278"/>
      <c r="S277" s="278"/>
      <c r="T277" s="27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80" t="s">
        <v>139</v>
      </c>
      <c r="AU277" s="280" t="s">
        <v>86</v>
      </c>
      <c r="AV277" s="14" t="s">
        <v>86</v>
      </c>
      <c r="AW277" s="14" t="s">
        <v>34</v>
      </c>
      <c r="AX277" s="14" t="s">
        <v>78</v>
      </c>
      <c r="AY277" s="280" t="s">
        <v>127</v>
      </c>
    </row>
    <row r="278" s="13" customFormat="1">
      <c r="A278" s="13"/>
      <c r="B278" s="260"/>
      <c r="C278" s="261"/>
      <c r="D278" s="256" t="s">
        <v>139</v>
      </c>
      <c r="E278" s="262" t="s">
        <v>1</v>
      </c>
      <c r="F278" s="263" t="s">
        <v>382</v>
      </c>
      <c r="G278" s="261"/>
      <c r="H278" s="262" t="s">
        <v>1</v>
      </c>
      <c r="I278" s="264"/>
      <c r="J278" s="261"/>
      <c r="K278" s="261"/>
      <c r="L278" s="265"/>
      <c r="M278" s="266"/>
      <c r="N278" s="267"/>
      <c r="O278" s="267"/>
      <c r="P278" s="267"/>
      <c r="Q278" s="267"/>
      <c r="R278" s="267"/>
      <c r="S278" s="267"/>
      <c r="T278" s="268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69" t="s">
        <v>139</v>
      </c>
      <c r="AU278" s="269" t="s">
        <v>86</v>
      </c>
      <c r="AV278" s="13" t="s">
        <v>82</v>
      </c>
      <c r="AW278" s="13" t="s">
        <v>34</v>
      </c>
      <c r="AX278" s="13" t="s">
        <v>78</v>
      </c>
      <c r="AY278" s="269" t="s">
        <v>127</v>
      </c>
    </row>
    <row r="279" s="14" customFormat="1">
      <c r="A279" s="14"/>
      <c r="B279" s="270"/>
      <c r="C279" s="271"/>
      <c r="D279" s="256" t="s">
        <v>139</v>
      </c>
      <c r="E279" s="272" t="s">
        <v>1</v>
      </c>
      <c r="F279" s="273" t="s">
        <v>383</v>
      </c>
      <c r="G279" s="271"/>
      <c r="H279" s="274">
        <v>0.58999999999999997</v>
      </c>
      <c r="I279" s="275"/>
      <c r="J279" s="271"/>
      <c r="K279" s="271"/>
      <c r="L279" s="276"/>
      <c r="M279" s="277"/>
      <c r="N279" s="278"/>
      <c r="O279" s="278"/>
      <c r="P279" s="278"/>
      <c r="Q279" s="278"/>
      <c r="R279" s="278"/>
      <c r="S279" s="278"/>
      <c r="T279" s="27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80" t="s">
        <v>139</v>
      </c>
      <c r="AU279" s="280" t="s">
        <v>86</v>
      </c>
      <c r="AV279" s="14" t="s">
        <v>86</v>
      </c>
      <c r="AW279" s="14" t="s">
        <v>34</v>
      </c>
      <c r="AX279" s="14" t="s">
        <v>78</v>
      </c>
      <c r="AY279" s="280" t="s">
        <v>127</v>
      </c>
    </row>
    <row r="280" s="15" customFormat="1">
      <c r="A280" s="15"/>
      <c r="B280" s="291"/>
      <c r="C280" s="292"/>
      <c r="D280" s="256" t="s">
        <v>139</v>
      </c>
      <c r="E280" s="293" t="s">
        <v>1</v>
      </c>
      <c r="F280" s="294" t="s">
        <v>197</v>
      </c>
      <c r="G280" s="292"/>
      <c r="H280" s="295">
        <v>1227.1400000000001</v>
      </c>
      <c r="I280" s="296"/>
      <c r="J280" s="292"/>
      <c r="K280" s="292"/>
      <c r="L280" s="297"/>
      <c r="M280" s="298"/>
      <c r="N280" s="299"/>
      <c r="O280" s="299"/>
      <c r="P280" s="299"/>
      <c r="Q280" s="299"/>
      <c r="R280" s="299"/>
      <c r="S280" s="299"/>
      <c r="T280" s="300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301" t="s">
        <v>139</v>
      </c>
      <c r="AU280" s="301" t="s">
        <v>86</v>
      </c>
      <c r="AV280" s="15" t="s">
        <v>135</v>
      </c>
      <c r="AW280" s="15" t="s">
        <v>34</v>
      </c>
      <c r="AX280" s="15" t="s">
        <v>82</v>
      </c>
      <c r="AY280" s="301" t="s">
        <v>127</v>
      </c>
    </row>
    <row r="281" s="2" customFormat="1" ht="24" customHeight="1">
      <c r="A281" s="38"/>
      <c r="B281" s="39"/>
      <c r="C281" s="243" t="s">
        <v>384</v>
      </c>
      <c r="D281" s="243" t="s">
        <v>130</v>
      </c>
      <c r="E281" s="244" t="s">
        <v>385</v>
      </c>
      <c r="F281" s="245" t="s">
        <v>386</v>
      </c>
      <c r="G281" s="246" t="s">
        <v>314</v>
      </c>
      <c r="H281" s="247">
        <v>0.58999999999999997</v>
      </c>
      <c r="I281" s="248"/>
      <c r="J281" s="249">
        <f>ROUND(I281*H281,2)</f>
        <v>0</v>
      </c>
      <c r="K281" s="245" t="s">
        <v>134</v>
      </c>
      <c r="L281" s="44"/>
      <c r="M281" s="250" t="s">
        <v>1</v>
      </c>
      <c r="N281" s="251" t="s">
        <v>43</v>
      </c>
      <c r="O281" s="91"/>
      <c r="P281" s="252">
        <f>O281*H281</f>
        <v>0</v>
      </c>
      <c r="Q281" s="252">
        <v>0</v>
      </c>
      <c r="R281" s="252">
        <f>Q281*H281</f>
        <v>0</v>
      </c>
      <c r="S281" s="252">
        <v>0</v>
      </c>
      <c r="T281" s="253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54" t="s">
        <v>135</v>
      </c>
      <c r="AT281" s="254" t="s">
        <v>130</v>
      </c>
      <c r="AU281" s="254" t="s">
        <v>86</v>
      </c>
      <c r="AY281" s="17" t="s">
        <v>127</v>
      </c>
      <c r="BE281" s="255">
        <f>IF(N281="základní",J281,0)</f>
        <v>0</v>
      </c>
      <c r="BF281" s="255">
        <f>IF(N281="snížená",J281,0)</f>
        <v>0</v>
      </c>
      <c r="BG281" s="255">
        <f>IF(N281="zákl. přenesená",J281,0)</f>
        <v>0</v>
      </c>
      <c r="BH281" s="255">
        <f>IF(N281="sníž. přenesená",J281,0)</f>
        <v>0</v>
      </c>
      <c r="BI281" s="255">
        <f>IF(N281="nulová",J281,0)</f>
        <v>0</v>
      </c>
      <c r="BJ281" s="17" t="s">
        <v>82</v>
      </c>
      <c r="BK281" s="255">
        <f>ROUND(I281*H281,2)</f>
        <v>0</v>
      </c>
      <c r="BL281" s="17" t="s">
        <v>135</v>
      </c>
      <c r="BM281" s="254" t="s">
        <v>387</v>
      </c>
    </row>
    <row r="282" s="2" customFormat="1">
      <c r="A282" s="38"/>
      <c r="B282" s="39"/>
      <c r="C282" s="40"/>
      <c r="D282" s="256" t="s">
        <v>137</v>
      </c>
      <c r="E282" s="40"/>
      <c r="F282" s="257" t="s">
        <v>388</v>
      </c>
      <c r="G282" s="40"/>
      <c r="H282" s="40"/>
      <c r="I282" s="154"/>
      <c r="J282" s="40"/>
      <c r="K282" s="40"/>
      <c r="L282" s="44"/>
      <c r="M282" s="258"/>
      <c r="N282" s="259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137</v>
      </c>
      <c r="AU282" s="17" t="s">
        <v>86</v>
      </c>
    </row>
    <row r="283" s="14" customFormat="1">
      <c r="A283" s="14"/>
      <c r="B283" s="270"/>
      <c r="C283" s="271"/>
      <c r="D283" s="256" t="s">
        <v>139</v>
      </c>
      <c r="E283" s="272" t="s">
        <v>1</v>
      </c>
      <c r="F283" s="273" t="s">
        <v>383</v>
      </c>
      <c r="G283" s="271"/>
      <c r="H283" s="274">
        <v>0.58999999999999997</v>
      </c>
      <c r="I283" s="275"/>
      <c r="J283" s="271"/>
      <c r="K283" s="271"/>
      <c r="L283" s="276"/>
      <c r="M283" s="277"/>
      <c r="N283" s="278"/>
      <c r="O283" s="278"/>
      <c r="P283" s="278"/>
      <c r="Q283" s="278"/>
      <c r="R283" s="278"/>
      <c r="S283" s="278"/>
      <c r="T283" s="279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80" t="s">
        <v>139</v>
      </c>
      <c r="AU283" s="280" t="s">
        <v>86</v>
      </c>
      <c r="AV283" s="14" t="s">
        <v>86</v>
      </c>
      <c r="AW283" s="14" t="s">
        <v>34</v>
      </c>
      <c r="AX283" s="14" t="s">
        <v>82</v>
      </c>
      <c r="AY283" s="280" t="s">
        <v>127</v>
      </c>
    </row>
    <row r="284" s="2" customFormat="1" ht="24" customHeight="1">
      <c r="A284" s="38"/>
      <c r="B284" s="39"/>
      <c r="C284" s="243" t="s">
        <v>389</v>
      </c>
      <c r="D284" s="243" t="s">
        <v>130</v>
      </c>
      <c r="E284" s="244" t="s">
        <v>390</v>
      </c>
      <c r="F284" s="245" t="s">
        <v>391</v>
      </c>
      <c r="G284" s="246" t="s">
        <v>314</v>
      </c>
      <c r="H284" s="247">
        <v>1226.55</v>
      </c>
      <c r="I284" s="248"/>
      <c r="J284" s="249">
        <f>ROUND(I284*H284,2)</f>
        <v>0</v>
      </c>
      <c r="K284" s="245" t="s">
        <v>134</v>
      </c>
      <c r="L284" s="44"/>
      <c r="M284" s="250" t="s">
        <v>1</v>
      </c>
      <c r="N284" s="251" t="s">
        <v>43</v>
      </c>
      <c r="O284" s="91"/>
      <c r="P284" s="252">
        <f>O284*H284</f>
        <v>0</v>
      </c>
      <c r="Q284" s="252">
        <v>0</v>
      </c>
      <c r="R284" s="252">
        <f>Q284*H284</f>
        <v>0</v>
      </c>
      <c r="S284" s="252">
        <v>0</v>
      </c>
      <c r="T284" s="253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54" t="s">
        <v>135</v>
      </c>
      <c r="AT284" s="254" t="s">
        <v>130</v>
      </c>
      <c r="AU284" s="254" t="s">
        <v>86</v>
      </c>
      <c r="AY284" s="17" t="s">
        <v>127</v>
      </c>
      <c r="BE284" s="255">
        <f>IF(N284="základní",J284,0)</f>
        <v>0</v>
      </c>
      <c r="BF284" s="255">
        <f>IF(N284="snížená",J284,0)</f>
        <v>0</v>
      </c>
      <c r="BG284" s="255">
        <f>IF(N284="zákl. přenesená",J284,0)</f>
        <v>0</v>
      </c>
      <c r="BH284" s="255">
        <f>IF(N284="sníž. přenesená",J284,0)</f>
        <v>0</v>
      </c>
      <c r="BI284" s="255">
        <f>IF(N284="nulová",J284,0)</f>
        <v>0</v>
      </c>
      <c r="BJ284" s="17" t="s">
        <v>82</v>
      </c>
      <c r="BK284" s="255">
        <f>ROUND(I284*H284,2)</f>
        <v>0</v>
      </c>
      <c r="BL284" s="17" t="s">
        <v>135</v>
      </c>
      <c r="BM284" s="254" t="s">
        <v>392</v>
      </c>
    </row>
    <row r="285" s="2" customFormat="1">
      <c r="A285" s="38"/>
      <c r="B285" s="39"/>
      <c r="C285" s="40"/>
      <c r="D285" s="256" t="s">
        <v>137</v>
      </c>
      <c r="E285" s="40"/>
      <c r="F285" s="257" t="s">
        <v>393</v>
      </c>
      <c r="G285" s="40"/>
      <c r="H285" s="40"/>
      <c r="I285" s="154"/>
      <c r="J285" s="40"/>
      <c r="K285" s="40"/>
      <c r="L285" s="44"/>
      <c r="M285" s="258"/>
      <c r="N285" s="259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137</v>
      </c>
      <c r="AU285" s="17" t="s">
        <v>86</v>
      </c>
    </row>
    <row r="286" s="14" customFormat="1">
      <c r="A286" s="14"/>
      <c r="B286" s="270"/>
      <c r="C286" s="271"/>
      <c r="D286" s="256" t="s">
        <v>139</v>
      </c>
      <c r="E286" s="272" t="s">
        <v>1</v>
      </c>
      <c r="F286" s="273" t="s">
        <v>381</v>
      </c>
      <c r="G286" s="271"/>
      <c r="H286" s="274">
        <v>1226.55</v>
      </c>
      <c r="I286" s="275"/>
      <c r="J286" s="271"/>
      <c r="K286" s="271"/>
      <c r="L286" s="276"/>
      <c r="M286" s="277"/>
      <c r="N286" s="278"/>
      <c r="O286" s="278"/>
      <c r="P286" s="278"/>
      <c r="Q286" s="278"/>
      <c r="R286" s="278"/>
      <c r="S286" s="278"/>
      <c r="T286" s="27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80" t="s">
        <v>139</v>
      </c>
      <c r="AU286" s="280" t="s">
        <v>86</v>
      </c>
      <c r="AV286" s="14" t="s">
        <v>86</v>
      </c>
      <c r="AW286" s="14" t="s">
        <v>34</v>
      </c>
      <c r="AX286" s="14" t="s">
        <v>82</v>
      </c>
      <c r="AY286" s="280" t="s">
        <v>127</v>
      </c>
    </row>
    <row r="287" s="2" customFormat="1" ht="24" customHeight="1">
      <c r="A287" s="38"/>
      <c r="B287" s="39"/>
      <c r="C287" s="243" t="s">
        <v>394</v>
      </c>
      <c r="D287" s="243" t="s">
        <v>130</v>
      </c>
      <c r="E287" s="244" t="s">
        <v>395</v>
      </c>
      <c r="F287" s="245" t="s">
        <v>396</v>
      </c>
      <c r="G287" s="246" t="s">
        <v>314</v>
      </c>
      <c r="H287" s="247">
        <v>682.27499999999998</v>
      </c>
      <c r="I287" s="248"/>
      <c r="J287" s="249">
        <f>ROUND(I287*H287,2)</f>
        <v>0</v>
      </c>
      <c r="K287" s="245" t="s">
        <v>134</v>
      </c>
      <c r="L287" s="44"/>
      <c r="M287" s="250" t="s">
        <v>1</v>
      </c>
      <c r="N287" s="251" t="s">
        <v>43</v>
      </c>
      <c r="O287" s="91"/>
      <c r="P287" s="252">
        <f>O287*H287</f>
        <v>0</v>
      </c>
      <c r="Q287" s="252">
        <v>0</v>
      </c>
      <c r="R287" s="252">
        <f>Q287*H287</f>
        <v>0</v>
      </c>
      <c r="S287" s="252">
        <v>0</v>
      </c>
      <c r="T287" s="253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54" t="s">
        <v>135</v>
      </c>
      <c r="AT287" s="254" t="s">
        <v>130</v>
      </c>
      <c r="AU287" s="254" t="s">
        <v>86</v>
      </c>
      <c r="AY287" s="17" t="s">
        <v>127</v>
      </c>
      <c r="BE287" s="255">
        <f>IF(N287="základní",J287,0)</f>
        <v>0</v>
      </c>
      <c r="BF287" s="255">
        <f>IF(N287="snížená",J287,0)</f>
        <v>0</v>
      </c>
      <c r="BG287" s="255">
        <f>IF(N287="zákl. přenesená",J287,0)</f>
        <v>0</v>
      </c>
      <c r="BH287" s="255">
        <f>IF(N287="sníž. přenesená",J287,0)</f>
        <v>0</v>
      </c>
      <c r="BI287" s="255">
        <f>IF(N287="nulová",J287,0)</f>
        <v>0</v>
      </c>
      <c r="BJ287" s="17" t="s">
        <v>82</v>
      </c>
      <c r="BK287" s="255">
        <f>ROUND(I287*H287,2)</f>
        <v>0</v>
      </c>
      <c r="BL287" s="17" t="s">
        <v>135</v>
      </c>
      <c r="BM287" s="254" t="s">
        <v>397</v>
      </c>
    </row>
    <row r="288" s="2" customFormat="1">
      <c r="A288" s="38"/>
      <c r="B288" s="39"/>
      <c r="C288" s="40"/>
      <c r="D288" s="256" t="s">
        <v>137</v>
      </c>
      <c r="E288" s="40"/>
      <c r="F288" s="257" t="s">
        <v>398</v>
      </c>
      <c r="G288" s="40"/>
      <c r="H288" s="40"/>
      <c r="I288" s="154"/>
      <c r="J288" s="40"/>
      <c r="K288" s="40"/>
      <c r="L288" s="44"/>
      <c r="M288" s="258"/>
      <c r="N288" s="259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137</v>
      </c>
      <c r="AU288" s="17" t="s">
        <v>86</v>
      </c>
    </row>
    <row r="289" s="13" customFormat="1">
      <c r="A289" s="13"/>
      <c r="B289" s="260"/>
      <c r="C289" s="261"/>
      <c r="D289" s="256" t="s">
        <v>139</v>
      </c>
      <c r="E289" s="262" t="s">
        <v>1</v>
      </c>
      <c r="F289" s="263" t="s">
        <v>399</v>
      </c>
      <c r="G289" s="261"/>
      <c r="H289" s="262" t="s">
        <v>1</v>
      </c>
      <c r="I289" s="264"/>
      <c r="J289" s="261"/>
      <c r="K289" s="261"/>
      <c r="L289" s="265"/>
      <c r="M289" s="266"/>
      <c r="N289" s="267"/>
      <c r="O289" s="267"/>
      <c r="P289" s="267"/>
      <c r="Q289" s="267"/>
      <c r="R289" s="267"/>
      <c r="S289" s="267"/>
      <c r="T289" s="26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9" t="s">
        <v>139</v>
      </c>
      <c r="AU289" s="269" t="s">
        <v>86</v>
      </c>
      <c r="AV289" s="13" t="s">
        <v>82</v>
      </c>
      <c r="AW289" s="13" t="s">
        <v>34</v>
      </c>
      <c r="AX289" s="13" t="s">
        <v>78</v>
      </c>
      <c r="AY289" s="269" t="s">
        <v>127</v>
      </c>
    </row>
    <row r="290" s="14" customFormat="1">
      <c r="A290" s="14"/>
      <c r="B290" s="270"/>
      <c r="C290" s="271"/>
      <c r="D290" s="256" t="s">
        <v>139</v>
      </c>
      <c r="E290" s="272" t="s">
        <v>1</v>
      </c>
      <c r="F290" s="273" t="s">
        <v>400</v>
      </c>
      <c r="G290" s="271"/>
      <c r="H290" s="274">
        <v>226.27500000000001</v>
      </c>
      <c r="I290" s="275"/>
      <c r="J290" s="271"/>
      <c r="K290" s="271"/>
      <c r="L290" s="276"/>
      <c r="M290" s="277"/>
      <c r="N290" s="278"/>
      <c r="O290" s="278"/>
      <c r="P290" s="278"/>
      <c r="Q290" s="278"/>
      <c r="R290" s="278"/>
      <c r="S290" s="278"/>
      <c r="T290" s="27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0" t="s">
        <v>139</v>
      </c>
      <c r="AU290" s="280" t="s">
        <v>86</v>
      </c>
      <c r="AV290" s="14" t="s">
        <v>86</v>
      </c>
      <c r="AW290" s="14" t="s">
        <v>34</v>
      </c>
      <c r="AX290" s="14" t="s">
        <v>78</v>
      </c>
      <c r="AY290" s="280" t="s">
        <v>127</v>
      </c>
    </row>
    <row r="291" s="13" customFormat="1">
      <c r="A291" s="13"/>
      <c r="B291" s="260"/>
      <c r="C291" s="261"/>
      <c r="D291" s="256" t="s">
        <v>139</v>
      </c>
      <c r="E291" s="262" t="s">
        <v>1</v>
      </c>
      <c r="F291" s="263" t="s">
        <v>401</v>
      </c>
      <c r="G291" s="261"/>
      <c r="H291" s="262" t="s">
        <v>1</v>
      </c>
      <c r="I291" s="264"/>
      <c r="J291" s="261"/>
      <c r="K291" s="261"/>
      <c r="L291" s="265"/>
      <c r="M291" s="266"/>
      <c r="N291" s="267"/>
      <c r="O291" s="267"/>
      <c r="P291" s="267"/>
      <c r="Q291" s="267"/>
      <c r="R291" s="267"/>
      <c r="S291" s="267"/>
      <c r="T291" s="26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9" t="s">
        <v>139</v>
      </c>
      <c r="AU291" s="269" t="s">
        <v>86</v>
      </c>
      <c r="AV291" s="13" t="s">
        <v>82</v>
      </c>
      <c r="AW291" s="13" t="s">
        <v>34</v>
      </c>
      <c r="AX291" s="13" t="s">
        <v>78</v>
      </c>
      <c r="AY291" s="269" t="s">
        <v>127</v>
      </c>
    </row>
    <row r="292" s="14" customFormat="1">
      <c r="A292" s="14"/>
      <c r="B292" s="270"/>
      <c r="C292" s="271"/>
      <c r="D292" s="256" t="s">
        <v>139</v>
      </c>
      <c r="E292" s="272" t="s">
        <v>1</v>
      </c>
      <c r="F292" s="273" t="s">
        <v>402</v>
      </c>
      <c r="G292" s="271"/>
      <c r="H292" s="274">
        <v>456</v>
      </c>
      <c r="I292" s="275"/>
      <c r="J292" s="271"/>
      <c r="K292" s="271"/>
      <c r="L292" s="276"/>
      <c r="M292" s="277"/>
      <c r="N292" s="278"/>
      <c r="O292" s="278"/>
      <c r="P292" s="278"/>
      <c r="Q292" s="278"/>
      <c r="R292" s="278"/>
      <c r="S292" s="278"/>
      <c r="T292" s="27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80" t="s">
        <v>139</v>
      </c>
      <c r="AU292" s="280" t="s">
        <v>86</v>
      </c>
      <c r="AV292" s="14" t="s">
        <v>86</v>
      </c>
      <c r="AW292" s="14" t="s">
        <v>34</v>
      </c>
      <c r="AX292" s="14" t="s">
        <v>78</v>
      </c>
      <c r="AY292" s="280" t="s">
        <v>127</v>
      </c>
    </row>
    <row r="293" s="15" customFormat="1">
      <c r="A293" s="15"/>
      <c r="B293" s="291"/>
      <c r="C293" s="292"/>
      <c r="D293" s="256" t="s">
        <v>139</v>
      </c>
      <c r="E293" s="293" t="s">
        <v>1</v>
      </c>
      <c r="F293" s="294" t="s">
        <v>197</v>
      </c>
      <c r="G293" s="292"/>
      <c r="H293" s="295">
        <v>682.27499999999998</v>
      </c>
      <c r="I293" s="296"/>
      <c r="J293" s="292"/>
      <c r="K293" s="292"/>
      <c r="L293" s="297"/>
      <c r="M293" s="298"/>
      <c r="N293" s="299"/>
      <c r="O293" s="299"/>
      <c r="P293" s="299"/>
      <c r="Q293" s="299"/>
      <c r="R293" s="299"/>
      <c r="S293" s="299"/>
      <c r="T293" s="30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301" t="s">
        <v>139</v>
      </c>
      <c r="AU293" s="301" t="s">
        <v>86</v>
      </c>
      <c r="AV293" s="15" t="s">
        <v>135</v>
      </c>
      <c r="AW293" s="15" t="s">
        <v>34</v>
      </c>
      <c r="AX293" s="15" t="s">
        <v>82</v>
      </c>
      <c r="AY293" s="301" t="s">
        <v>127</v>
      </c>
    </row>
    <row r="294" s="2" customFormat="1" ht="36" customHeight="1">
      <c r="A294" s="38"/>
      <c r="B294" s="39"/>
      <c r="C294" s="243" t="s">
        <v>403</v>
      </c>
      <c r="D294" s="243" t="s">
        <v>130</v>
      </c>
      <c r="E294" s="244" t="s">
        <v>404</v>
      </c>
      <c r="F294" s="245" t="s">
        <v>405</v>
      </c>
      <c r="G294" s="246" t="s">
        <v>314</v>
      </c>
      <c r="H294" s="247">
        <v>112.556</v>
      </c>
      <c r="I294" s="248"/>
      <c r="J294" s="249">
        <f>ROUND(I294*H294,2)</f>
        <v>0</v>
      </c>
      <c r="K294" s="245" t="s">
        <v>134</v>
      </c>
      <c r="L294" s="44"/>
      <c r="M294" s="250" t="s">
        <v>1</v>
      </c>
      <c r="N294" s="251" t="s">
        <v>43</v>
      </c>
      <c r="O294" s="91"/>
      <c r="P294" s="252">
        <f>O294*H294</f>
        <v>0</v>
      </c>
      <c r="Q294" s="252">
        <v>0</v>
      </c>
      <c r="R294" s="252">
        <f>Q294*H294</f>
        <v>0</v>
      </c>
      <c r="S294" s="252">
        <v>0</v>
      </c>
      <c r="T294" s="253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54" t="s">
        <v>135</v>
      </c>
      <c r="AT294" s="254" t="s">
        <v>130</v>
      </c>
      <c r="AU294" s="254" t="s">
        <v>86</v>
      </c>
      <c r="AY294" s="17" t="s">
        <v>127</v>
      </c>
      <c r="BE294" s="255">
        <f>IF(N294="základní",J294,0)</f>
        <v>0</v>
      </c>
      <c r="BF294" s="255">
        <f>IF(N294="snížená",J294,0)</f>
        <v>0</v>
      </c>
      <c r="BG294" s="255">
        <f>IF(N294="zákl. přenesená",J294,0)</f>
        <v>0</v>
      </c>
      <c r="BH294" s="255">
        <f>IF(N294="sníž. přenesená",J294,0)</f>
        <v>0</v>
      </c>
      <c r="BI294" s="255">
        <f>IF(N294="nulová",J294,0)</f>
        <v>0</v>
      </c>
      <c r="BJ294" s="17" t="s">
        <v>82</v>
      </c>
      <c r="BK294" s="255">
        <f>ROUND(I294*H294,2)</f>
        <v>0</v>
      </c>
      <c r="BL294" s="17" t="s">
        <v>135</v>
      </c>
      <c r="BM294" s="254" t="s">
        <v>406</v>
      </c>
    </row>
    <row r="295" s="2" customFormat="1">
      <c r="A295" s="38"/>
      <c r="B295" s="39"/>
      <c r="C295" s="40"/>
      <c r="D295" s="256" t="s">
        <v>137</v>
      </c>
      <c r="E295" s="40"/>
      <c r="F295" s="257" t="s">
        <v>407</v>
      </c>
      <c r="G295" s="40"/>
      <c r="H295" s="40"/>
      <c r="I295" s="154"/>
      <c r="J295" s="40"/>
      <c r="K295" s="40"/>
      <c r="L295" s="44"/>
      <c r="M295" s="258"/>
      <c r="N295" s="259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137</v>
      </c>
      <c r="AU295" s="17" t="s">
        <v>86</v>
      </c>
    </row>
    <row r="296" s="13" customFormat="1">
      <c r="A296" s="13"/>
      <c r="B296" s="260"/>
      <c r="C296" s="261"/>
      <c r="D296" s="256" t="s">
        <v>139</v>
      </c>
      <c r="E296" s="262" t="s">
        <v>1</v>
      </c>
      <c r="F296" s="263" t="s">
        <v>408</v>
      </c>
      <c r="G296" s="261"/>
      <c r="H296" s="262" t="s">
        <v>1</v>
      </c>
      <c r="I296" s="264"/>
      <c r="J296" s="261"/>
      <c r="K296" s="261"/>
      <c r="L296" s="265"/>
      <c r="M296" s="266"/>
      <c r="N296" s="267"/>
      <c r="O296" s="267"/>
      <c r="P296" s="267"/>
      <c r="Q296" s="267"/>
      <c r="R296" s="267"/>
      <c r="S296" s="267"/>
      <c r="T296" s="26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69" t="s">
        <v>139</v>
      </c>
      <c r="AU296" s="269" t="s">
        <v>86</v>
      </c>
      <c r="AV296" s="13" t="s">
        <v>82</v>
      </c>
      <c r="AW296" s="13" t="s">
        <v>34</v>
      </c>
      <c r="AX296" s="13" t="s">
        <v>78</v>
      </c>
      <c r="AY296" s="269" t="s">
        <v>127</v>
      </c>
    </row>
    <row r="297" s="14" customFormat="1">
      <c r="A297" s="14"/>
      <c r="B297" s="270"/>
      <c r="C297" s="271"/>
      <c r="D297" s="256" t="s">
        <v>139</v>
      </c>
      <c r="E297" s="272" t="s">
        <v>1</v>
      </c>
      <c r="F297" s="273" t="s">
        <v>409</v>
      </c>
      <c r="G297" s="271"/>
      <c r="H297" s="274">
        <v>112.556</v>
      </c>
      <c r="I297" s="275"/>
      <c r="J297" s="271"/>
      <c r="K297" s="271"/>
      <c r="L297" s="276"/>
      <c r="M297" s="277"/>
      <c r="N297" s="278"/>
      <c r="O297" s="278"/>
      <c r="P297" s="278"/>
      <c r="Q297" s="278"/>
      <c r="R297" s="278"/>
      <c r="S297" s="278"/>
      <c r="T297" s="27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80" t="s">
        <v>139</v>
      </c>
      <c r="AU297" s="280" t="s">
        <v>86</v>
      </c>
      <c r="AV297" s="14" t="s">
        <v>86</v>
      </c>
      <c r="AW297" s="14" t="s">
        <v>34</v>
      </c>
      <c r="AX297" s="14" t="s">
        <v>82</v>
      </c>
      <c r="AY297" s="280" t="s">
        <v>127</v>
      </c>
    </row>
    <row r="298" s="2" customFormat="1" ht="36" customHeight="1">
      <c r="A298" s="38"/>
      <c r="B298" s="39"/>
      <c r="C298" s="243" t="s">
        <v>410</v>
      </c>
      <c r="D298" s="243" t="s">
        <v>130</v>
      </c>
      <c r="E298" s="244" t="s">
        <v>411</v>
      </c>
      <c r="F298" s="245" t="s">
        <v>412</v>
      </c>
      <c r="G298" s="246" t="s">
        <v>314</v>
      </c>
      <c r="H298" s="247">
        <v>19472.187999999998</v>
      </c>
      <c r="I298" s="248"/>
      <c r="J298" s="249">
        <f>ROUND(I298*H298,2)</f>
        <v>0</v>
      </c>
      <c r="K298" s="245" t="s">
        <v>134</v>
      </c>
      <c r="L298" s="44"/>
      <c r="M298" s="250" t="s">
        <v>1</v>
      </c>
      <c r="N298" s="251" t="s">
        <v>43</v>
      </c>
      <c r="O298" s="91"/>
      <c r="P298" s="252">
        <f>O298*H298</f>
        <v>0</v>
      </c>
      <c r="Q298" s="252">
        <v>0</v>
      </c>
      <c r="R298" s="252">
        <f>Q298*H298</f>
        <v>0</v>
      </c>
      <c r="S298" s="252">
        <v>0</v>
      </c>
      <c r="T298" s="253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54" t="s">
        <v>135</v>
      </c>
      <c r="AT298" s="254" t="s">
        <v>130</v>
      </c>
      <c r="AU298" s="254" t="s">
        <v>86</v>
      </c>
      <c r="AY298" s="17" t="s">
        <v>127</v>
      </c>
      <c r="BE298" s="255">
        <f>IF(N298="základní",J298,0)</f>
        <v>0</v>
      </c>
      <c r="BF298" s="255">
        <f>IF(N298="snížená",J298,0)</f>
        <v>0</v>
      </c>
      <c r="BG298" s="255">
        <f>IF(N298="zákl. přenesená",J298,0)</f>
        <v>0</v>
      </c>
      <c r="BH298" s="255">
        <f>IF(N298="sníž. přenesená",J298,0)</f>
        <v>0</v>
      </c>
      <c r="BI298" s="255">
        <f>IF(N298="nulová",J298,0)</f>
        <v>0</v>
      </c>
      <c r="BJ298" s="17" t="s">
        <v>82</v>
      </c>
      <c r="BK298" s="255">
        <f>ROUND(I298*H298,2)</f>
        <v>0</v>
      </c>
      <c r="BL298" s="17" t="s">
        <v>135</v>
      </c>
      <c r="BM298" s="254" t="s">
        <v>413</v>
      </c>
    </row>
    <row r="299" s="2" customFormat="1">
      <c r="A299" s="38"/>
      <c r="B299" s="39"/>
      <c r="C299" s="40"/>
      <c r="D299" s="256" t="s">
        <v>137</v>
      </c>
      <c r="E299" s="40"/>
      <c r="F299" s="257" t="s">
        <v>414</v>
      </c>
      <c r="G299" s="40"/>
      <c r="H299" s="40"/>
      <c r="I299" s="154"/>
      <c r="J299" s="40"/>
      <c r="K299" s="40"/>
      <c r="L299" s="44"/>
      <c r="M299" s="258"/>
      <c r="N299" s="259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137</v>
      </c>
      <c r="AU299" s="17" t="s">
        <v>86</v>
      </c>
    </row>
    <row r="300" s="14" customFormat="1">
      <c r="A300" s="14"/>
      <c r="B300" s="270"/>
      <c r="C300" s="271"/>
      <c r="D300" s="256" t="s">
        <v>139</v>
      </c>
      <c r="E300" s="272" t="s">
        <v>1</v>
      </c>
      <c r="F300" s="273" t="s">
        <v>415</v>
      </c>
      <c r="G300" s="271"/>
      <c r="H300" s="274">
        <v>19472.187999999998</v>
      </c>
      <c r="I300" s="275"/>
      <c r="J300" s="271"/>
      <c r="K300" s="271"/>
      <c r="L300" s="276"/>
      <c r="M300" s="277"/>
      <c r="N300" s="278"/>
      <c r="O300" s="278"/>
      <c r="P300" s="278"/>
      <c r="Q300" s="278"/>
      <c r="R300" s="278"/>
      <c r="S300" s="278"/>
      <c r="T300" s="279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80" t="s">
        <v>139</v>
      </c>
      <c r="AU300" s="280" t="s">
        <v>86</v>
      </c>
      <c r="AV300" s="14" t="s">
        <v>86</v>
      </c>
      <c r="AW300" s="14" t="s">
        <v>34</v>
      </c>
      <c r="AX300" s="14" t="s">
        <v>82</v>
      </c>
      <c r="AY300" s="280" t="s">
        <v>127</v>
      </c>
    </row>
    <row r="301" s="2" customFormat="1" ht="36" customHeight="1">
      <c r="A301" s="38"/>
      <c r="B301" s="39"/>
      <c r="C301" s="243" t="s">
        <v>416</v>
      </c>
      <c r="D301" s="243" t="s">
        <v>130</v>
      </c>
      <c r="E301" s="244" t="s">
        <v>417</v>
      </c>
      <c r="F301" s="245" t="s">
        <v>418</v>
      </c>
      <c r="G301" s="246" t="s">
        <v>314</v>
      </c>
      <c r="H301" s="247">
        <v>15.853999999999999</v>
      </c>
      <c r="I301" s="248"/>
      <c r="J301" s="249">
        <f>ROUND(I301*H301,2)</f>
        <v>0</v>
      </c>
      <c r="K301" s="245" t="s">
        <v>134</v>
      </c>
      <c r="L301" s="44"/>
      <c r="M301" s="250" t="s">
        <v>1</v>
      </c>
      <c r="N301" s="251" t="s">
        <v>43</v>
      </c>
      <c r="O301" s="91"/>
      <c r="P301" s="252">
        <f>O301*H301</f>
        <v>0</v>
      </c>
      <c r="Q301" s="252">
        <v>0</v>
      </c>
      <c r="R301" s="252">
        <f>Q301*H301</f>
        <v>0</v>
      </c>
      <c r="S301" s="252">
        <v>0</v>
      </c>
      <c r="T301" s="253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54" t="s">
        <v>135</v>
      </c>
      <c r="AT301" s="254" t="s">
        <v>130</v>
      </c>
      <c r="AU301" s="254" t="s">
        <v>86</v>
      </c>
      <c r="AY301" s="17" t="s">
        <v>127</v>
      </c>
      <c r="BE301" s="255">
        <f>IF(N301="základní",J301,0)</f>
        <v>0</v>
      </c>
      <c r="BF301" s="255">
        <f>IF(N301="snížená",J301,0)</f>
        <v>0</v>
      </c>
      <c r="BG301" s="255">
        <f>IF(N301="zákl. přenesená",J301,0)</f>
        <v>0</v>
      </c>
      <c r="BH301" s="255">
        <f>IF(N301="sníž. přenesená",J301,0)</f>
        <v>0</v>
      </c>
      <c r="BI301" s="255">
        <f>IF(N301="nulová",J301,0)</f>
        <v>0</v>
      </c>
      <c r="BJ301" s="17" t="s">
        <v>82</v>
      </c>
      <c r="BK301" s="255">
        <f>ROUND(I301*H301,2)</f>
        <v>0</v>
      </c>
      <c r="BL301" s="17" t="s">
        <v>135</v>
      </c>
      <c r="BM301" s="254" t="s">
        <v>419</v>
      </c>
    </row>
    <row r="302" s="2" customFormat="1">
      <c r="A302" s="38"/>
      <c r="B302" s="39"/>
      <c r="C302" s="40"/>
      <c r="D302" s="256" t="s">
        <v>137</v>
      </c>
      <c r="E302" s="40"/>
      <c r="F302" s="257" t="s">
        <v>420</v>
      </c>
      <c r="G302" s="40"/>
      <c r="H302" s="40"/>
      <c r="I302" s="154"/>
      <c r="J302" s="40"/>
      <c r="K302" s="40"/>
      <c r="L302" s="44"/>
      <c r="M302" s="258"/>
      <c r="N302" s="259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137</v>
      </c>
      <c r="AU302" s="17" t="s">
        <v>86</v>
      </c>
    </row>
    <row r="303" s="13" customFormat="1">
      <c r="A303" s="13"/>
      <c r="B303" s="260"/>
      <c r="C303" s="261"/>
      <c r="D303" s="256" t="s">
        <v>139</v>
      </c>
      <c r="E303" s="262" t="s">
        <v>1</v>
      </c>
      <c r="F303" s="263" t="s">
        <v>421</v>
      </c>
      <c r="G303" s="261"/>
      <c r="H303" s="262" t="s">
        <v>1</v>
      </c>
      <c r="I303" s="264"/>
      <c r="J303" s="261"/>
      <c r="K303" s="261"/>
      <c r="L303" s="265"/>
      <c r="M303" s="266"/>
      <c r="N303" s="267"/>
      <c r="O303" s="267"/>
      <c r="P303" s="267"/>
      <c r="Q303" s="267"/>
      <c r="R303" s="267"/>
      <c r="S303" s="267"/>
      <c r="T303" s="26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69" t="s">
        <v>139</v>
      </c>
      <c r="AU303" s="269" t="s">
        <v>86</v>
      </c>
      <c r="AV303" s="13" t="s">
        <v>82</v>
      </c>
      <c r="AW303" s="13" t="s">
        <v>34</v>
      </c>
      <c r="AX303" s="13" t="s">
        <v>78</v>
      </c>
      <c r="AY303" s="269" t="s">
        <v>127</v>
      </c>
    </row>
    <row r="304" s="14" customFormat="1">
      <c r="A304" s="14"/>
      <c r="B304" s="270"/>
      <c r="C304" s="271"/>
      <c r="D304" s="256" t="s">
        <v>139</v>
      </c>
      <c r="E304" s="272" t="s">
        <v>1</v>
      </c>
      <c r="F304" s="273" t="s">
        <v>422</v>
      </c>
      <c r="G304" s="271"/>
      <c r="H304" s="274">
        <v>15.853999999999999</v>
      </c>
      <c r="I304" s="275"/>
      <c r="J304" s="271"/>
      <c r="K304" s="271"/>
      <c r="L304" s="276"/>
      <c r="M304" s="277"/>
      <c r="N304" s="278"/>
      <c r="O304" s="278"/>
      <c r="P304" s="278"/>
      <c r="Q304" s="278"/>
      <c r="R304" s="278"/>
      <c r="S304" s="278"/>
      <c r="T304" s="27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80" t="s">
        <v>139</v>
      </c>
      <c r="AU304" s="280" t="s">
        <v>86</v>
      </c>
      <c r="AV304" s="14" t="s">
        <v>86</v>
      </c>
      <c r="AW304" s="14" t="s">
        <v>34</v>
      </c>
      <c r="AX304" s="14" t="s">
        <v>82</v>
      </c>
      <c r="AY304" s="280" t="s">
        <v>127</v>
      </c>
    </row>
    <row r="305" s="2" customFormat="1" ht="36" customHeight="1">
      <c r="A305" s="38"/>
      <c r="B305" s="39"/>
      <c r="C305" s="243" t="s">
        <v>423</v>
      </c>
      <c r="D305" s="243" t="s">
        <v>130</v>
      </c>
      <c r="E305" s="244" t="s">
        <v>424</v>
      </c>
      <c r="F305" s="245" t="s">
        <v>425</v>
      </c>
      <c r="G305" s="246" t="s">
        <v>314</v>
      </c>
      <c r="H305" s="247">
        <v>112.556</v>
      </c>
      <c r="I305" s="248"/>
      <c r="J305" s="249">
        <f>ROUND(I305*H305,2)</f>
        <v>0</v>
      </c>
      <c r="K305" s="245" t="s">
        <v>134</v>
      </c>
      <c r="L305" s="44"/>
      <c r="M305" s="250" t="s">
        <v>1</v>
      </c>
      <c r="N305" s="251" t="s">
        <v>43</v>
      </c>
      <c r="O305" s="91"/>
      <c r="P305" s="252">
        <f>O305*H305</f>
        <v>0</v>
      </c>
      <c r="Q305" s="252">
        <v>0</v>
      </c>
      <c r="R305" s="252">
        <f>Q305*H305</f>
        <v>0</v>
      </c>
      <c r="S305" s="252">
        <v>0</v>
      </c>
      <c r="T305" s="253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54" t="s">
        <v>135</v>
      </c>
      <c r="AT305" s="254" t="s">
        <v>130</v>
      </c>
      <c r="AU305" s="254" t="s">
        <v>86</v>
      </c>
      <c r="AY305" s="17" t="s">
        <v>127</v>
      </c>
      <c r="BE305" s="255">
        <f>IF(N305="základní",J305,0)</f>
        <v>0</v>
      </c>
      <c r="BF305" s="255">
        <f>IF(N305="snížená",J305,0)</f>
        <v>0</v>
      </c>
      <c r="BG305" s="255">
        <f>IF(N305="zákl. přenesená",J305,0)</f>
        <v>0</v>
      </c>
      <c r="BH305" s="255">
        <f>IF(N305="sníž. přenesená",J305,0)</f>
        <v>0</v>
      </c>
      <c r="BI305" s="255">
        <f>IF(N305="nulová",J305,0)</f>
        <v>0</v>
      </c>
      <c r="BJ305" s="17" t="s">
        <v>82</v>
      </c>
      <c r="BK305" s="255">
        <f>ROUND(I305*H305,2)</f>
        <v>0</v>
      </c>
      <c r="BL305" s="17" t="s">
        <v>135</v>
      </c>
      <c r="BM305" s="254" t="s">
        <v>426</v>
      </c>
    </row>
    <row r="306" s="2" customFormat="1">
      <c r="A306" s="38"/>
      <c r="B306" s="39"/>
      <c r="C306" s="40"/>
      <c r="D306" s="256" t="s">
        <v>137</v>
      </c>
      <c r="E306" s="40"/>
      <c r="F306" s="257" t="s">
        <v>427</v>
      </c>
      <c r="G306" s="40"/>
      <c r="H306" s="40"/>
      <c r="I306" s="154"/>
      <c r="J306" s="40"/>
      <c r="K306" s="40"/>
      <c r="L306" s="44"/>
      <c r="M306" s="258"/>
      <c r="N306" s="259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137</v>
      </c>
      <c r="AU306" s="17" t="s">
        <v>86</v>
      </c>
    </row>
    <row r="307" s="13" customFormat="1">
      <c r="A307" s="13"/>
      <c r="B307" s="260"/>
      <c r="C307" s="261"/>
      <c r="D307" s="256" t="s">
        <v>139</v>
      </c>
      <c r="E307" s="262" t="s">
        <v>1</v>
      </c>
      <c r="F307" s="263" t="s">
        <v>428</v>
      </c>
      <c r="G307" s="261"/>
      <c r="H307" s="262" t="s">
        <v>1</v>
      </c>
      <c r="I307" s="264"/>
      <c r="J307" s="261"/>
      <c r="K307" s="261"/>
      <c r="L307" s="265"/>
      <c r="M307" s="266"/>
      <c r="N307" s="267"/>
      <c r="O307" s="267"/>
      <c r="P307" s="267"/>
      <c r="Q307" s="267"/>
      <c r="R307" s="267"/>
      <c r="S307" s="267"/>
      <c r="T307" s="26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69" t="s">
        <v>139</v>
      </c>
      <c r="AU307" s="269" t="s">
        <v>86</v>
      </c>
      <c r="AV307" s="13" t="s">
        <v>82</v>
      </c>
      <c r="AW307" s="13" t="s">
        <v>34</v>
      </c>
      <c r="AX307" s="13" t="s">
        <v>78</v>
      </c>
      <c r="AY307" s="269" t="s">
        <v>127</v>
      </c>
    </row>
    <row r="308" s="14" customFormat="1">
      <c r="A308" s="14"/>
      <c r="B308" s="270"/>
      <c r="C308" s="271"/>
      <c r="D308" s="256" t="s">
        <v>139</v>
      </c>
      <c r="E308" s="272" t="s">
        <v>1</v>
      </c>
      <c r="F308" s="273" t="s">
        <v>409</v>
      </c>
      <c r="G308" s="271"/>
      <c r="H308" s="274">
        <v>112.556</v>
      </c>
      <c r="I308" s="275"/>
      <c r="J308" s="271"/>
      <c r="K308" s="271"/>
      <c r="L308" s="276"/>
      <c r="M308" s="277"/>
      <c r="N308" s="278"/>
      <c r="O308" s="278"/>
      <c r="P308" s="278"/>
      <c r="Q308" s="278"/>
      <c r="R308" s="278"/>
      <c r="S308" s="278"/>
      <c r="T308" s="27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80" t="s">
        <v>139</v>
      </c>
      <c r="AU308" s="280" t="s">
        <v>86</v>
      </c>
      <c r="AV308" s="14" t="s">
        <v>86</v>
      </c>
      <c r="AW308" s="14" t="s">
        <v>34</v>
      </c>
      <c r="AX308" s="14" t="s">
        <v>82</v>
      </c>
      <c r="AY308" s="280" t="s">
        <v>127</v>
      </c>
    </row>
    <row r="309" s="2" customFormat="1" ht="36" customHeight="1">
      <c r="A309" s="38"/>
      <c r="B309" s="39"/>
      <c r="C309" s="243" t="s">
        <v>429</v>
      </c>
      <c r="D309" s="243" t="s">
        <v>130</v>
      </c>
      <c r="E309" s="244" t="s">
        <v>430</v>
      </c>
      <c r="F309" s="245" t="s">
        <v>431</v>
      </c>
      <c r="G309" s="246" t="s">
        <v>314</v>
      </c>
      <c r="H309" s="247">
        <v>456</v>
      </c>
      <c r="I309" s="248"/>
      <c r="J309" s="249">
        <f>ROUND(I309*H309,2)</f>
        <v>0</v>
      </c>
      <c r="K309" s="245" t="s">
        <v>134</v>
      </c>
      <c r="L309" s="44"/>
      <c r="M309" s="250" t="s">
        <v>1</v>
      </c>
      <c r="N309" s="251" t="s">
        <v>43</v>
      </c>
      <c r="O309" s="91"/>
      <c r="P309" s="252">
        <f>O309*H309</f>
        <v>0</v>
      </c>
      <c r="Q309" s="252">
        <v>0</v>
      </c>
      <c r="R309" s="252">
        <f>Q309*H309</f>
        <v>0</v>
      </c>
      <c r="S309" s="252">
        <v>0</v>
      </c>
      <c r="T309" s="253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54" t="s">
        <v>135</v>
      </c>
      <c r="AT309" s="254" t="s">
        <v>130</v>
      </c>
      <c r="AU309" s="254" t="s">
        <v>86</v>
      </c>
      <c r="AY309" s="17" t="s">
        <v>127</v>
      </c>
      <c r="BE309" s="255">
        <f>IF(N309="základní",J309,0)</f>
        <v>0</v>
      </c>
      <c r="BF309" s="255">
        <f>IF(N309="snížená",J309,0)</f>
        <v>0</v>
      </c>
      <c r="BG309" s="255">
        <f>IF(N309="zákl. přenesená",J309,0)</f>
        <v>0</v>
      </c>
      <c r="BH309" s="255">
        <f>IF(N309="sníž. přenesená",J309,0)</f>
        <v>0</v>
      </c>
      <c r="BI309" s="255">
        <f>IF(N309="nulová",J309,0)</f>
        <v>0</v>
      </c>
      <c r="BJ309" s="17" t="s">
        <v>82</v>
      </c>
      <c r="BK309" s="255">
        <f>ROUND(I309*H309,2)</f>
        <v>0</v>
      </c>
      <c r="BL309" s="17" t="s">
        <v>135</v>
      </c>
      <c r="BM309" s="254" t="s">
        <v>432</v>
      </c>
    </row>
    <row r="310" s="2" customFormat="1">
      <c r="A310" s="38"/>
      <c r="B310" s="39"/>
      <c r="C310" s="40"/>
      <c r="D310" s="256" t="s">
        <v>137</v>
      </c>
      <c r="E310" s="40"/>
      <c r="F310" s="257" t="s">
        <v>433</v>
      </c>
      <c r="G310" s="40"/>
      <c r="H310" s="40"/>
      <c r="I310" s="154"/>
      <c r="J310" s="40"/>
      <c r="K310" s="40"/>
      <c r="L310" s="44"/>
      <c r="M310" s="258"/>
      <c r="N310" s="259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137</v>
      </c>
      <c r="AU310" s="17" t="s">
        <v>86</v>
      </c>
    </row>
    <row r="311" s="13" customFormat="1">
      <c r="A311" s="13"/>
      <c r="B311" s="260"/>
      <c r="C311" s="261"/>
      <c r="D311" s="256" t="s">
        <v>139</v>
      </c>
      <c r="E311" s="262" t="s">
        <v>1</v>
      </c>
      <c r="F311" s="263" t="s">
        <v>434</v>
      </c>
      <c r="G311" s="261"/>
      <c r="H311" s="262" t="s">
        <v>1</v>
      </c>
      <c r="I311" s="264"/>
      <c r="J311" s="261"/>
      <c r="K311" s="261"/>
      <c r="L311" s="265"/>
      <c r="M311" s="266"/>
      <c r="N311" s="267"/>
      <c r="O311" s="267"/>
      <c r="P311" s="267"/>
      <c r="Q311" s="267"/>
      <c r="R311" s="267"/>
      <c r="S311" s="267"/>
      <c r="T311" s="26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69" t="s">
        <v>139</v>
      </c>
      <c r="AU311" s="269" t="s">
        <v>86</v>
      </c>
      <c r="AV311" s="13" t="s">
        <v>82</v>
      </c>
      <c r="AW311" s="13" t="s">
        <v>34</v>
      </c>
      <c r="AX311" s="13" t="s">
        <v>78</v>
      </c>
      <c r="AY311" s="269" t="s">
        <v>127</v>
      </c>
    </row>
    <row r="312" s="14" customFormat="1">
      <c r="A312" s="14"/>
      <c r="B312" s="270"/>
      <c r="C312" s="271"/>
      <c r="D312" s="256" t="s">
        <v>139</v>
      </c>
      <c r="E312" s="272" t="s">
        <v>1</v>
      </c>
      <c r="F312" s="273" t="s">
        <v>402</v>
      </c>
      <c r="G312" s="271"/>
      <c r="H312" s="274">
        <v>456</v>
      </c>
      <c r="I312" s="275"/>
      <c r="J312" s="271"/>
      <c r="K312" s="271"/>
      <c r="L312" s="276"/>
      <c r="M312" s="277"/>
      <c r="N312" s="278"/>
      <c r="O312" s="278"/>
      <c r="P312" s="278"/>
      <c r="Q312" s="278"/>
      <c r="R312" s="278"/>
      <c r="S312" s="278"/>
      <c r="T312" s="27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80" t="s">
        <v>139</v>
      </c>
      <c r="AU312" s="280" t="s">
        <v>86</v>
      </c>
      <c r="AV312" s="14" t="s">
        <v>86</v>
      </c>
      <c r="AW312" s="14" t="s">
        <v>34</v>
      </c>
      <c r="AX312" s="14" t="s">
        <v>82</v>
      </c>
      <c r="AY312" s="280" t="s">
        <v>127</v>
      </c>
    </row>
    <row r="313" s="2" customFormat="1" ht="36" customHeight="1">
      <c r="A313" s="38"/>
      <c r="B313" s="39"/>
      <c r="C313" s="243" t="s">
        <v>435</v>
      </c>
      <c r="D313" s="243" t="s">
        <v>130</v>
      </c>
      <c r="E313" s="244" t="s">
        <v>436</v>
      </c>
      <c r="F313" s="245" t="s">
        <v>437</v>
      </c>
      <c r="G313" s="246" t="s">
        <v>314</v>
      </c>
      <c r="H313" s="247">
        <v>408</v>
      </c>
      <c r="I313" s="248"/>
      <c r="J313" s="249">
        <f>ROUND(I313*H313,2)</f>
        <v>0</v>
      </c>
      <c r="K313" s="245" t="s">
        <v>134</v>
      </c>
      <c r="L313" s="44"/>
      <c r="M313" s="250" t="s">
        <v>1</v>
      </c>
      <c r="N313" s="251" t="s">
        <v>43</v>
      </c>
      <c r="O313" s="91"/>
      <c r="P313" s="252">
        <f>O313*H313</f>
        <v>0</v>
      </c>
      <c r="Q313" s="252">
        <v>0</v>
      </c>
      <c r="R313" s="252">
        <f>Q313*H313</f>
        <v>0</v>
      </c>
      <c r="S313" s="252">
        <v>0</v>
      </c>
      <c r="T313" s="253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54" t="s">
        <v>135</v>
      </c>
      <c r="AT313" s="254" t="s">
        <v>130</v>
      </c>
      <c r="AU313" s="254" t="s">
        <v>86</v>
      </c>
      <c r="AY313" s="17" t="s">
        <v>127</v>
      </c>
      <c r="BE313" s="255">
        <f>IF(N313="základní",J313,0)</f>
        <v>0</v>
      </c>
      <c r="BF313" s="255">
        <f>IF(N313="snížená",J313,0)</f>
        <v>0</v>
      </c>
      <c r="BG313" s="255">
        <f>IF(N313="zákl. přenesená",J313,0)</f>
        <v>0</v>
      </c>
      <c r="BH313" s="255">
        <f>IF(N313="sníž. přenesená",J313,0)</f>
        <v>0</v>
      </c>
      <c r="BI313" s="255">
        <f>IF(N313="nulová",J313,0)</f>
        <v>0</v>
      </c>
      <c r="BJ313" s="17" t="s">
        <v>82</v>
      </c>
      <c r="BK313" s="255">
        <f>ROUND(I313*H313,2)</f>
        <v>0</v>
      </c>
      <c r="BL313" s="17" t="s">
        <v>135</v>
      </c>
      <c r="BM313" s="254" t="s">
        <v>438</v>
      </c>
    </row>
    <row r="314" s="2" customFormat="1">
      <c r="A314" s="38"/>
      <c r="B314" s="39"/>
      <c r="C314" s="40"/>
      <c r="D314" s="256" t="s">
        <v>137</v>
      </c>
      <c r="E314" s="40"/>
      <c r="F314" s="257" t="s">
        <v>439</v>
      </c>
      <c r="G314" s="40"/>
      <c r="H314" s="40"/>
      <c r="I314" s="154"/>
      <c r="J314" s="40"/>
      <c r="K314" s="40"/>
      <c r="L314" s="44"/>
      <c r="M314" s="258"/>
      <c r="N314" s="259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137</v>
      </c>
      <c r="AU314" s="17" t="s">
        <v>86</v>
      </c>
    </row>
    <row r="315" s="13" customFormat="1">
      <c r="A315" s="13"/>
      <c r="B315" s="260"/>
      <c r="C315" s="261"/>
      <c r="D315" s="256" t="s">
        <v>139</v>
      </c>
      <c r="E315" s="262" t="s">
        <v>1</v>
      </c>
      <c r="F315" s="263" t="s">
        <v>440</v>
      </c>
      <c r="G315" s="261"/>
      <c r="H315" s="262" t="s">
        <v>1</v>
      </c>
      <c r="I315" s="264"/>
      <c r="J315" s="261"/>
      <c r="K315" s="261"/>
      <c r="L315" s="265"/>
      <c r="M315" s="266"/>
      <c r="N315" s="267"/>
      <c r="O315" s="267"/>
      <c r="P315" s="267"/>
      <c r="Q315" s="267"/>
      <c r="R315" s="267"/>
      <c r="S315" s="267"/>
      <c r="T315" s="26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69" t="s">
        <v>139</v>
      </c>
      <c r="AU315" s="269" t="s">
        <v>86</v>
      </c>
      <c r="AV315" s="13" t="s">
        <v>82</v>
      </c>
      <c r="AW315" s="13" t="s">
        <v>34</v>
      </c>
      <c r="AX315" s="13" t="s">
        <v>78</v>
      </c>
      <c r="AY315" s="269" t="s">
        <v>127</v>
      </c>
    </row>
    <row r="316" s="14" customFormat="1">
      <c r="A316" s="14"/>
      <c r="B316" s="270"/>
      <c r="C316" s="271"/>
      <c r="D316" s="256" t="s">
        <v>139</v>
      </c>
      <c r="E316" s="272" t="s">
        <v>1</v>
      </c>
      <c r="F316" s="273" t="s">
        <v>441</v>
      </c>
      <c r="G316" s="271"/>
      <c r="H316" s="274">
        <v>408</v>
      </c>
      <c r="I316" s="275"/>
      <c r="J316" s="271"/>
      <c r="K316" s="271"/>
      <c r="L316" s="276"/>
      <c r="M316" s="277"/>
      <c r="N316" s="278"/>
      <c r="O316" s="278"/>
      <c r="P316" s="278"/>
      <c r="Q316" s="278"/>
      <c r="R316" s="278"/>
      <c r="S316" s="278"/>
      <c r="T316" s="27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80" t="s">
        <v>139</v>
      </c>
      <c r="AU316" s="280" t="s">
        <v>86</v>
      </c>
      <c r="AV316" s="14" t="s">
        <v>86</v>
      </c>
      <c r="AW316" s="14" t="s">
        <v>34</v>
      </c>
      <c r="AX316" s="14" t="s">
        <v>82</v>
      </c>
      <c r="AY316" s="280" t="s">
        <v>127</v>
      </c>
    </row>
    <row r="317" s="2" customFormat="1" ht="24" customHeight="1">
      <c r="A317" s="38"/>
      <c r="B317" s="39"/>
      <c r="C317" s="243" t="s">
        <v>442</v>
      </c>
      <c r="D317" s="243" t="s">
        <v>130</v>
      </c>
      <c r="E317" s="244" t="s">
        <v>443</v>
      </c>
      <c r="F317" s="245" t="s">
        <v>444</v>
      </c>
      <c r="G317" s="246" t="s">
        <v>314</v>
      </c>
      <c r="H317" s="247">
        <v>408</v>
      </c>
      <c r="I317" s="248"/>
      <c r="J317" s="249">
        <f>ROUND(I317*H317,2)</f>
        <v>0</v>
      </c>
      <c r="K317" s="245" t="s">
        <v>134</v>
      </c>
      <c r="L317" s="44"/>
      <c r="M317" s="250" t="s">
        <v>1</v>
      </c>
      <c r="N317" s="251" t="s">
        <v>43</v>
      </c>
      <c r="O317" s="91"/>
      <c r="P317" s="252">
        <f>O317*H317</f>
        <v>0</v>
      </c>
      <c r="Q317" s="252">
        <v>0</v>
      </c>
      <c r="R317" s="252">
        <f>Q317*H317</f>
        <v>0</v>
      </c>
      <c r="S317" s="252">
        <v>0</v>
      </c>
      <c r="T317" s="253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54" t="s">
        <v>135</v>
      </c>
      <c r="AT317" s="254" t="s">
        <v>130</v>
      </c>
      <c r="AU317" s="254" t="s">
        <v>86</v>
      </c>
      <c r="AY317" s="17" t="s">
        <v>127</v>
      </c>
      <c r="BE317" s="255">
        <f>IF(N317="základní",J317,0)</f>
        <v>0</v>
      </c>
      <c r="BF317" s="255">
        <f>IF(N317="snížená",J317,0)</f>
        <v>0</v>
      </c>
      <c r="BG317" s="255">
        <f>IF(N317="zákl. přenesená",J317,0)</f>
        <v>0</v>
      </c>
      <c r="BH317" s="255">
        <f>IF(N317="sníž. přenesená",J317,0)</f>
        <v>0</v>
      </c>
      <c r="BI317" s="255">
        <f>IF(N317="nulová",J317,0)</f>
        <v>0</v>
      </c>
      <c r="BJ317" s="17" t="s">
        <v>82</v>
      </c>
      <c r="BK317" s="255">
        <f>ROUND(I317*H317,2)</f>
        <v>0</v>
      </c>
      <c r="BL317" s="17" t="s">
        <v>135</v>
      </c>
      <c r="BM317" s="254" t="s">
        <v>445</v>
      </c>
    </row>
    <row r="318" s="2" customFormat="1">
      <c r="A318" s="38"/>
      <c r="B318" s="39"/>
      <c r="C318" s="40"/>
      <c r="D318" s="256" t="s">
        <v>137</v>
      </c>
      <c r="E318" s="40"/>
      <c r="F318" s="257" t="s">
        <v>446</v>
      </c>
      <c r="G318" s="40"/>
      <c r="H318" s="40"/>
      <c r="I318" s="154"/>
      <c r="J318" s="40"/>
      <c r="K318" s="40"/>
      <c r="L318" s="44"/>
      <c r="M318" s="258"/>
      <c r="N318" s="259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137</v>
      </c>
      <c r="AU318" s="17" t="s">
        <v>86</v>
      </c>
    </row>
    <row r="319" s="13" customFormat="1">
      <c r="A319" s="13"/>
      <c r="B319" s="260"/>
      <c r="C319" s="261"/>
      <c r="D319" s="256" t="s">
        <v>139</v>
      </c>
      <c r="E319" s="262" t="s">
        <v>1</v>
      </c>
      <c r="F319" s="263" t="s">
        <v>440</v>
      </c>
      <c r="G319" s="261"/>
      <c r="H319" s="262" t="s">
        <v>1</v>
      </c>
      <c r="I319" s="264"/>
      <c r="J319" s="261"/>
      <c r="K319" s="261"/>
      <c r="L319" s="265"/>
      <c r="M319" s="266"/>
      <c r="N319" s="267"/>
      <c r="O319" s="267"/>
      <c r="P319" s="267"/>
      <c r="Q319" s="267"/>
      <c r="R319" s="267"/>
      <c r="S319" s="267"/>
      <c r="T319" s="26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69" t="s">
        <v>139</v>
      </c>
      <c r="AU319" s="269" t="s">
        <v>86</v>
      </c>
      <c r="AV319" s="13" t="s">
        <v>82</v>
      </c>
      <c r="AW319" s="13" t="s">
        <v>34</v>
      </c>
      <c r="AX319" s="13" t="s">
        <v>78</v>
      </c>
      <c r="AY319" s="269" t="s">
        <v>127</v>
      </c>
    </row>
    <row r="320" s="14" customFormat="1">
      <c r="A320" s="14"/>
      <c r="B320" s="270"/>
      <c r="C320" s="271"/>
      <c r="D320" s="256" t="s">
        <v>139</v>
      </c>
      <c r="E320" s="272" t="s">
        <v>1</v>
      </c>
      <c r="F320" s="273" t="s">
        <v>441</v>
      </c>
      <c r="G320" s="271"/>
      <c r="H320" s="274">
        <v>408</v>
      </c>
      <c r="I320" s="275"/>
      <c r="J320" s="271"/>
      <c r="K320" s="271"/>
      <c r="L320" s="276"/>
      <c r="M320" s="277"/>
      <c r="N320" s="278"/>
      <c r="O320" s="278"/>
      <c r="P320" s="278"/>
      <c r="Q320" s="278"/>
      <c r="R320" s="278"/>
      <c r="S320" s="278"/>
      <c r="T320" s="27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80" t="s">
        <v>139</v>
      </c>
      <c r="AU320" s="280" t="s">
        <v>86</v>
      </c>
      <c r="AV320" s="14" t="s">
        <v>86</v>
      </c>
      <c r="AW320" s="14" t="s">
        <v>34</v>
      </c>
      <c r="AX320" s="14" t="s">
        <v>82</v>
      </c>
      <c r="AY320" s="280" t="s">
        <v>127</v>
      </c>
    </row>
    <row r="321" s="2" customFormat="1" ht="24" customHeight="1">
      <c r="A321" s="38"/>
      <c r="B321" s="39"/>
      <c r="C321" s="243" t="s">
        <v>447</v>
      </c>
      <c r="D321" s="243" t="s">
        <v>130</v>
      </c>
      <c r="E321" s="244" t="s">
        <v>448</v>
      </c>
      <c r="F321" s="245" t="s">
        <v>449</v>
      </c>
      <c r="G321" s="246" t="s">
        <v>314</v>
      </c>
      <c r="H321" s="247">
        <v>2.4390000000000001</v>
      </c>
      <c r="I321" s="248"/>
      <c r="J321" s="249">
        <f>ROUND(I321*H321,2)</f>
        <v>0</v>
      </c>
      <c r="K321" s="245" t="s">
        <v>134</v>
      </c>
      <c r="L321" s="44"/>
      <c r="M321" s="250" t="s">
        <v>1</v>
      </c>
      <c r="N321" s="251" t="s">
        <v>43</v>
      </c>
      <c r="O321" s="91"/>
      <c r="P321" s="252">
        <f>O321*H321</f>
        <v>0</v>
      </c>
      <c r="Q321" s="252">
        <v>0</v>
      </c>
      <c r="R321" s="252">
        <f>Q321*H321</f>
        <v>0</v>
      </c>
      <c r="S321" s="252">
        <v>0</v>
      </c>
      <c r="T321" s="253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54" t="s">
        <v>135</v>
      </c>
      <c r="AT321" s="254" t="s">
        <v>130</v>
      </c>
      <c r="AU321" s="254" t="s">
        <v>86</v>
      </c>
      <c r="AY321" s="17" t="s">
        <v>127</v>
      </c>
      <c r="BE321" s="255">
        <f>IF(N321="základní",J321,0)</f>
        <v>0</v>
      </c>
      <c r="BF321" s="255">
        <f>IF(N321="snížená",J321,0)</f>
        <v>0</v>
      </c>
      <c r="BG321" s="255">
        <f>IF(N321="zákl. přenesená",J321,0)</f>
        <v>0</v>
      </c>
      <c r="BH321" s="255">
        <f>IF(N321="sníž. přenesená",J321,0)</f>
        <v>0</v>
      </c>
      <c r="BI321" s="255">
        <f>IF(N321="nulová",J321,0)</f>
        <v>0</v>
      </c>
      <c r="BJ321" s="17" t="s">
        <v>82</v>
      </c>
      <c r="BK321" s="255">
        <f>ROUND(I321*H321,2)</f>
        <v>0</v>
      </c>
      <c r="BL321" s="17" t="s">
        <v>135</v>
      </c>
      <c r="BM321" s="254" t="s">
        <v>450</v>
      </c>
    </row>
    <row r="322" s="2" customFormat="1">
      <c r="A322" s="38"/>
      <c r="B322" s="39"/>
      <c r="C322" s="40"/>
      <c r="D322" s="256" t="s">
        <v>137</v>
      </c>
      <c r="E322" s="40"/>
      <c r="F322" s="257" t="s">
        <v>451</v>
      </c>
      <c r="G322" s="40"/>
      <c r="H322" s="40"/>
      <c r="I322" s="154"/>
      <c r="J322" s="40"/>
      <c r="K322" s="40"/>
      <c r="L322" s="44"/>
      <c r="M322" s="258"/>
      <c r="N322" s="259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137</v>
      </c>
      <c r="AU322" s="17" t="s">
        <v>86</v>
      </c>
    </row>
    <row r="323" s="13" customFormat="1">
      <c r="A323" s="13"/>
      <c r="B323" s="260"/>
      <c r="C323" s="261"/>
      <c r="D323" s="256" t="s">
        <v>139</v>
      </c>
      <c r="E323" s="262" t="s">
        <v>1</v>
      </c>
      <c r="F323" s="263" t="s">
        <v>452</v>
      </c>
      <c r="G323" s="261"/>
      <c r="H323" s="262" t="s">
        <v>1</v>
      </c>
      <c r="I323" s="264"/>
      <c r="J323" s="261"/>
      <c r="K323" s="261"/>
      <c r="L323" s="265"/>
      <c r="M323" s="266"/>
      <c r="N323" s="267"/>
      <c r="O323" s="267"/>
      <c r="P323" s="267"/>
      <c r="Q323" s="267"/>
      <c r="R323" s="267"/>
      <c r="S323" s="267"/>
      <c r="T323" s="26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69" t="s">
        <v>139</v>
      </c>
      <c r="AU323" s="269" t="s">
        <v>86</v>
      </c>
      <c r="AV323" s="13" t="s">
        <v>82</v>
      </c>
      <c r="AW323" s="13" t="s">
        <v>34</v>
      </c>
      <c r="AX323" s="13" t="s">
        <v>78</v>
      </c>
      <c r="AY323" s="269" t="s">
        <v>127</v>
      </c>
    </row>
    <row r="324" s="14" customFormat="1">
      <c r="A324" s="14"/>
      <c r="B324" s="270"/>
      <c r="C324" s="271"/>
      <c r="D324" s="256" t="s">
        <v>139</v>
      </c>
      <c r="E324" s="272" t="s">
        <v>1</v>
      </c>
      <c r="F324" s="273" t="s">
        <v>453</v>
      </c>
      <c r="G324" s="271"/>
      <c r="H324" s="274">
        <v>2.4390000000000001</v>
      </c>
      <c r="I324" s="275"/>
      <c r="J324" s="271"/>
      <c r="K324" s="271"/>
      <c r="L324" s="276"/>
      <c r="M324" s="277"/>
      <c r="N324" s="278"/>
      <c r="O324" s="278"/>
      <c r="P324" s="278"/>
      <c r="Q324" s="278"/>
      <c r="R324" s="278"/>
      <c r="S324" s="278"/>
      <c r="T324" s="27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80" t="s">
        <v>139</v>
      </c>
      <c r="AU324" s="280" t="s">
        <v>86</v>
      </c>
      <c r="AV324" s="14" t="s">
        <v>86</v>
      </c>
      <c r="AW324" s="14" t="s">
        <v>34</v>
      </c>
      <c r="AX324" s="14" t="s">
        <v>82</v>
      </c>
      <c r="AY324" s="280" t="s">
        <v>127</v>
      </c>
    </row>
    <row r="325" s="2" customFormat="1" ht="24" customHeight="1">
      <c r="A325" s="38"/>
      <c r="B325" s="39"/>
      <c r="C325" s="243" t="s">
        <v>454</v>
      </c>
      <c r="D325" s="243" t="s">
        <v>130</v>
      </c>
      <c r="E325" s="244" t="s">
        <v>455</v>
      </c>
      <c r="F325" s="245" t="s">
        <v>456</v>
      </c>
      <c r="G325" s="246" t="s">
        <v>150</v>
      </c>
      <c r="H325" s="247">
        <v>5</v>
      </c>
      <c r="I325" s="248"/>
      <c r="J325" s="249">
        <f>ROUND(I325*H325,2)</f>
        <v>0</v>
      </c>
      <c r="K325" s="245" t="s">
        <v>134</v>
      </c>
      <c r="L325" s="44"/>
      <c r="M325" s="250" t="s">
        <v>1</v>
      </c>
      <c r="N325" s="251" t="s">
        <v>43</v>
      </c>
      <c r="O325" s="91"/>
      <c r="P325" s="252">
        <f>O325*H325</f>
        <v>0</v>
      </c>
      <c r="Q325" s="252">
        <v>0</v>
      </c>
      <c r="R325" s="252">
        <f>Q325*H325</f>
        <v>0</v>
      </c>
      <c r="S325" s="252">
        <v>0</v>
      </c>
      <c r="T325" s="253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54" t="s">
        <v>135</v>
      </c>
      <c r="AT325" s="254" t="s">
        <v>130</v>
      </c>
      <c r="AU325" s="254" t="s">
        <v>86</v>
      </c>
      <c r="AY325" s="17" t="s">
        <v>127</v>
      </c>
      <c r="BE325" s="255">
        <f>IF(N325="základní",J325,0)</f>
        <v>0</v>
      </c>
      <c r="BF325" s="255">
        <f>IF(N325="snížená",J325,0)</f>
        <v>0</v>
      </c>
      <c r="BG325" s="255">
        <f>IF(N325="zákl. přenesená",J325,0)</f>
        <v>0</v>
      </c>
      <c r="BH325" s="255">
        <f>IF(N325="sníž. přenesená",J325,0)</f>
        <v>0</v>
      </c>
      <c r="BI325" s="255">
        <f>IF(N325="nulová",J325,0)</f>
        <v>0</v>
      </c>
      <c r="BJ325" s="17" t="s">
        <v>82</v>
      </c>
      <c r="BK325" s="255">
        <f>ROUND(I325*H325,2)</f>
        <v>0</v>
      </c>
      <c r="BL325" s="17" t="s">
        <v>135</v>
      </c>
      <c r="BM325" s="254" t="s">
        <v>457</v>
      </c>
    </row>
    <row r="326" s="2" customFormat="1">
      <c r="A326" s="38"/>
      <c r="B326" s="39"/>
      <c r="C326" s="40"/>
      <c r="D326" s="256" t="s">
        <v>137</v>
      </c>
      <c r="E326" s="40"/>
      <c r="F326" s="257" t="s">
        <v>458</v>
      </c>
      <c r="G326" s="40"/>
      <c r="H326" s="40"/>
      <c r="I326" s="154"/>
      <c r="J326" s="40"/>
      <c r="K326" s="40"/>
      <c r="L326" s="44"/>
      <c r="M326" s="258"/>
      <c r="N326" s="259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137</v>
      </c>
      <c r="AU326" s="17" t="s">
        <v>86</v>
      </c>
    </row>
    <row r="327" s="13" customFormat="1">
      <c r="A327" s="13"/>
      <c r="B327" s="260"/>
      <c r="C327" s="261"/>
      <c r="D327" s="256" t="s">
        <v>139</v>
      </c>
      <c r="E327" s="262" t="s">
        <v>1</v>
      </c>
      <c r="F327" s="263" t="s">
        <v>459</v>
      </c>
      <c r="G327" s="261"/>
      <c r="H327" s="262" t="s">
        <v>1</v>
      </c>
      <c r="I327" s="264"/>
      <c r="J327" s="261"/>
      <c r="K327" s="261"/>
      <c r="L327" s="265"/>
      <c r="M327" s="266"/>
      <c r="N327" s="267"/>
      <c r="O327" s="267"/>
      <c r="P327" s="267"/>
      <c r="Q327" s="267"/>
      <c r="R327" s="267"/>
      <c r="S327" s="267"/>
      <c r="T327" s="26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69" t="s">
        <v>139</v>
      </c>
      <c r="AU327" s="269" t="s">
        <v>86</v>
      </c>
      <c r="AV327" s="13" t="s">
        <v>82</v>
      </c>
      <c r="AW327" s="13" t="s">
        <v>34</v>
      </c>
      <c r="AX327" s="13" t="s">
        <v>78</v>
      </c>
      <c r="AY327" s="269" t="s">
        <v>127</v>
      </c>
    </row>
    <row r="328" s="14" customFormat="1">
      <c r="A328" s="14"/>
      <c r="B328" s="270"/>
      <c r="C328" s="271"/>
      <c r="D328" s="256" t="s">
        <v>139</v>
      </c>
      <c r="E328" s="272" t="s">
        <v>1</v>
      </c>
      <c r="F328" s="273" t="s">
        <v>128</v>
      </c>
      <c r="G328" s="271"/>
      <c r="H328" s="274">
        <v>5</v>
      </c>
      <c r="I328" s="275"/>
      <c r="J328" s="271"/>
      <c r="K328" s="271"/>
      <c r="L328" s="276"/>
      <c r="M328" s="277"/>
      <c r="N328" s="278"/>
      <c r="O328" s="278"/>
      <c r="P328" s="278"/>
      <c r="Q328" s="278"/>
      <c r="R328" s="278"/>
      <c r="S328" s="278"/>
      <c r="T328" s="27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80" t="s">
        <v>139</v>
      </c>
      <c r="AU328" s="280" t="s">
        <v>86</v>
      </c>
      <c r="AV328" s="14" t="s">
        <v>86</v>
      </c>
      <c r="AW328" s="14" t="s">
        <v>34</v>
      </c>
      <c r="AX328" s="14" t="s">
        <v>82</v>
      </c>
      <c r="AY328" s="280" t="s">
        <v>127</v>
      </c>
    </row>
    <row r="329" s="2" customFormat="1" ht="24" customHeight="1">
      <c r="A329" s="38"/>
      <c r="B329" s="39"/>
      <c r="C329" s="243" t="s">
        <v>460</v>
      </c>
      <c r="D329" s="243" t="s">
        <v>130</v>
      </c>
      <c r="E329" s="244" t="s">
        <v>461</v>
      </c>
      <c r="F329" s="245" t="s">
        <v>462</v>
      </c>
      <c r="G329" s="246" t="s">
        <v>150</v>
      </c>
      <c r="H329" s="247">
        <v>18</v>
      </c>
      <c r="I329" s="248"/>
      <c r="J329" s="249">
        <f>ROUND(I329*H329,2)</f>
        <v>0</v>
      </c>
      <c r="K329" s="245" t="s">
        <v>134</v>
      </c>
      <c r="L329" s="44"/>
      <c r="M329" s="250" t="s">
        <v>1</v>
      </c>
      <c r="N329" s="251" t="s">
        <v>43</v>
      </c>
      <c r="O329" s="91"/>
      <c r="P329" s="252">
        <f>O329*H329</f>
        <v>0</v>
      </c>
      <c r="Q329" s="252">
        <v>0</v>
      </c>
      <c r="R329" s="252">
        <f>Q329*H329</f>
        <v>0</v>
      </c>
      <c r="S329" s="252">
        <v>0</v>
      </c>
      <c r="T329" s="253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54" t="s">
        <v>135</v>
      </c>
      <c r="AT329" s="254" t="s">
        <v>130</v>
      </c>
      <c r="AU329" s="254" t="s">
        <v>86</v>
      </c>
      <c r="AY329" s="17" t="s">
        <v>127</v>
      </c>
      <c r="BE329" s="255">
        <f>IF(N329="základní",J329,0)</f>
        <v>0</v>
      </c>
      <c r="BF329" s="255">
        <f>IF(N329="snížená",J329,0)</f>
        <v>0</v>
      </c>
      <c r="BG329" s="255">
        <f>IF(N329="zákl. přenesená",J329,0)</f>
        <v>0</v>
      </c>
      <c r="BH329" s="255">
        <f>IF(N329="sníž. přenesená",J329,0)</f>
        <v>0</v>
      </c>
      <c r="BI329" s="255">
        <f>IF(N329="nulová",J329,0)</f>
        <v>0</v>
      </c>
      <c r="BJ329" s="17" t="s">
        <v>82</v>
      </c>
      <c r="BK329" s="255">
        <f>ROUND(I329*H329,2)</f>
        <v>0</v>
      </c>
      <c r="BL329" s="17" t="s">
        <v>135</v>
      </c>
      <c r="BM329" s="254" t="s">
        <v>463</v>
      </c>
    </row>
    <row r="330" s="2" customFormat="1">
      <c r="A330" s="38"/>
      <c r="B330" s="39"/>
      <c r="C330" s="40"/>
      <c r="D330" s="256" t="s">
        <v>137</v>
      </c>
      <c r="E330" s="40"/>
      <c r="F330" s="257" t="s">
        <v>464</v>
      </c>
      <c r="G330" s="40"/>
      <c r="H330" s="40"/>
      <c r="I330" s="154"/>
      <c r="J330" s="40"/>
      <c r="K330" s="40"/>
      <c r="L330" s="44"/>
      <c r="M330" s="258"/>
      <c r="N330" s="259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137</v>
      </c>
      <c r="AU330" s="17" t="s">
        <v>86</v>
      </c>
    </row>
    <row r="331" s="13" customFormat="1">
      <c r="A331" s="13"/>
      <c r="B331" s="260"/>
      <c r="C331" s="261"/>
      <c r="D331" s="256" t="s">
        <v>139</v>
      </c>
      <c r="E331" s="262" t="s">
        <v>1</v>
      </c>
      <c r="F331" s="263" t="s">
        <v>465</v>
      </c>
      <c r="G331" s="261"/>
      <c r="H331" s="262" t="s">
        <v>1</v>
      </c>
      <c r="I331" s="264"/>
      <c r="J331" s="261"/>
      <c r="K331" s="261"/>
      <c r="L331" s="265"/>
      <c r="M331" s="266"/>
      <c r="N331" s="267"/>
      <c r="O331" s="267"/>
      <c r="P331" s="267"/>
      <c r="Q331" s="267"/>
      <c r="R331" s="267"/>
      <c r="S331" s="267"/>
      <c r="T331" s="26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69" t="s">
        <v>139</v>
      </c>
      <c r="AU331" s="269" t="s">
        <v>86</v>
      </c>
      <c r="AV331" s="13" t="s">
        <v>82</v>
      </c>
      <c r="AW331" s="13" t="s">
        <v>34</v>
      </c>
      <c r="AX331" s="13" t="s">
        <v>78</v>
      </c>
      <c r="AY331" s="269" t="s">
        <v>127</v>
      </c>
    </row>
    <row r="332" s="14" customFormat="1">
      <c r="A332" s="14"/>
      <c r="B332" s="270"/>
      <c r="C332" s="271"/>
      <c r="D332" s="256" t="s">
        <v>139</v>
      </c>
      <c r="E332" s="272" t="s">
        <v>1</v>
      </c>
      <c r="F332" s="273" t="s">
        <v>231</v>
      </c>
      <c r="G332" s="271"/>
      <c r="H332" s="274">
        <v>18</v>
      </c>
      <c r="I332" s="275"/>
      <c r="J332" s="271"/>
      <c r="K332" s="271"/>
      <c r="L332" s="276"/>
      <c r="M332" s="277"/>
      <c r="N332" s="278"/>
      <c r="O332" s="278"/>
      <c r="P332" s="278"/>
      <c r="Q332" s="278"/>
      <c r="R332" s="278"/>
      <c r="S332" s="278"/>
      <c r="T332" s="27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80" t="s">
        <v>139</v>
      </c>
      <c r="AU332" s="280" t="s">
        <v>86</v>
      </c>
      <c r="AV332" s="14" t="s">
        <v>86</v>
      </c>
      <c r="AW332" s="14" t="s">
        <v>34</v>
      </c>
      <c r="AX332" s="14" t="s">
        <v>82</v>
      </c>
      <c r="AY332" s="280" t="s">
        <v>127</v>
      </c>
    </row>
    <row r="333" s="2" customFormat="1" ht="16.5" customHeight="1">
      <c r="A333" s="38"/>
      <c r="B333" s="39"/>
      <c r="C333" s="243" t="s">
        <v>466</v>
      </c>
      <c r="D333" s="243" t="s">
        <v>130</v>
      </c>
      <c r="E333" s="244" t="s">
        <v>467</v>
      </c>
      <c r="F333" s="245" t="s">
        <v>468</v>
      </c>
      <c r="G333" s="246" t="s">
        <v>150</v>
      </c>
      <c r="H333" s="247">
        <v>2</v>
      </c>
      <c r="I333" s="248"/>
      <c r="J333" s="249">
        <f>ROUND(I333*H333,2)</f>
        <v>0</v>
      </c>
      <c r="K333" s="245" t="s">
        <v>1</v>
      </c>
      <c r="L333" s="44"/>
      <c r="M333" s="250" t="s">
        <v>1</v>
      </c>
      <c r="N333" s="251" t="s">
        <v>43</v>
      </c>
      <c r="O333" s="91"/>
      <c r="P333" s="252">
        <f>O333*H333</f>
        <v>0</v>
      </c>
      <c r="Q333" s="252">
        <v>0</v>
      </c>
      <c r="R333" s="252">
        <f>Q333*H333</f>
        <v>0</v>
      </c>
      <c r="S333" s="252">
        <v>0</v>
      </c>
      <c r="T333" s="253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54" t="s">
        <v>235</v>
      </c>
      <c r="AT333" s="254" t="s">
        <v>130</v>
      </c>
      <c r="AU333" s="254" t="s">
        <v>86</v>
      </c>
      <c r="AY333" s="17" t="s">
        <v>127</v>
      </c>
      <c r="BE333" s="255">
        <f>IF(N333="základní",J333,0)</f>
        <v>0</v>
      </c>
      <c r="BF333" s="255">
        <f>IF(N333="snížená",J333,0)</f>
        <v>0</v>
      </c>
      <c r="BG333" s="255">
        <f>IF(N333="zákl. přenesená",J333,0)</f>
        <v>0</v>
      </c>
      <c r="BH333" s="255">
        <f>IF(N333="sníž. přenesená",J333,0)</f>
        <v>0</v>
      </c>
      <c r="BI333" s="255">
        <f>IF(N333="nulová",J333,0)</f>
        <v>0</v>
      </c>
      <c r="BJ333" s="17" t="s">
        <v>82</v>
      </c>
      <c r="BK333" s="255">
        <f>ROUND(I333*H333,2)</f>
        <v>0</v>
      </c>
      <c r="BL333" s="17" t="s">
        <v>235</v>
      </c>
      <c r="BM333" s="254" t="s">
        <v>469</v>
      </c>
    </row>
    <row r="334" s="2" customFormat="1">
      <c r="A334" s="38"/>
      <c r="B334" s="39"/>
      <c r="C334" s="40"/>
      <c r="D334" s="256" t="s">
        <v>137</v>
      </c>
      <c r="E334" s="40"/>
      <c r="F334" s="257" t="s">
        <v>470</v>
      </c>
      <c r="G334" s="40"/>
      <c r="H334" s="40"/>
      <c r="I334" s="154"/>
      <c r="J334" s="40"/>
      <c r="K334" s="40"/>
      <c r="L334" s="44"/>
      <c r="M334" s="258"/>
      <c r="N334" s="259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137</v>
      </c>
      <c r="AU334" s="17" t="s">
        <v>86</v>
      </c>
    </row>
    <row r="335" s="14" customFormat="1">
      <c r="A335" s="14"/>
      <c r="B335" s="270"/>
      <c r="C335" s="271"/>
      <c r="D335" s="256" t="s">
        <v>139</v>
      </c>
      <c r="E335" s="272" t="s">
        <v>1</v>
      </c>
      <c r="F335" s="273" t="s">
        <v>86</v>
      </c>
      <c r="G335" s="271"/>
      <c r="H335" s="274">
        <v>2</v>
      </c>
      <c r="I335" s="275"/>
      <c r="J335" s="271"/>
      <c r="K335" s="271"/>
      <c r="L335" s="276"/>
      <c r="M335" s="277"/>
      <c r="N335" s="278"/>
      <c r="O335" s="278"/>
      <c r="P335" s="278"/>
      <c r="Q335" s="278"/>
      <c r="R335" s="278"/>
      <c r="S335" s="278"/>
      <c r="T335" s="27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80" t="s">
        <v>139</v>
      </c>
      <c r="AU335" s="280" t="s">
        <v>86</v>
      </c>
      <c r="AV335" s="14" t="s">
        <v>86</v>
      </c>
      <c r="AW335" s="14" t="s">
        <v>34</v>
      </c>
      <c r="AX335" s="14" t="s">
        <v>82</v>
      </c>
      <c r="AY335" s="280" t="s">
        <v>127</v>
      </c>
    </row>
    <row r="336" s="2" customFormat="1" ht="16.5" customHeight="1">
      <c r="A336" s="38"/>
      <c r="B336" s="39"/>
      <c r="C336" s="243" t="s">
        <v>471</v>
      </c>
      <c r="D336" s="243" t="s">
        <v>130</v>
      </c>
      <c r="E336" s="244" t="s">
        <v>472</v>
      </c>
      <c r="F336" s="245" t="s">
        <v>473</v>
      </c>
      <c r="G336" s="246" t="s">
        <v>150</v>
      </c>
      <c r="H336" s="247">
        <v>2</v>
      </c>
      <c r="I336" s="248"/>
      <c r="J336" s="249">
        <f>ROUND(I336*H336,2)</f>
        <v>0</v>
      </c>
      <c r="K336" s="245" t="s">
        <v>1</v>
      </c>
      <c r="L336" s="44"/>
      <c r="M336" s="250" t="s">
        <v>1</v>
      </c>
      <c r="N336" s="251" t="s">
        <v>43</v>
      </c>
      <c r="O336" s="91"/>
      <c r="P336" s="252">
        <f>O336*H336</f>
        <v>0</v>
      </c>
      <c r="Q336" s="252">
        <v>0</v>
      </c>
      <c r="R336" s="252">
        <f>Q336*H336</f>
        <v>0</v>
      </c>
      <c r="S336" s="252">
        <v>0</v>
      </c>
      <c r="T336" s="253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54" t="s">
        <v>235</v>
      </c>
      <c r="AT336" s="254" t="s">
        <v>130</v>
      </c>
      <c r="AU336" s="254" t="s">
        <v>86</v>
      </c>
      <c r="AY336" s="17" t="s">
        <v>127</v>
      </c>
      <c r="BE336" s="255">
        <f>IF(N336="základní",J336,0)</f>
        <v>0</v>
      </c>
      <c r="BF336" s="255">
        <f>IF(N336="snížená",J336,0)</f>
        <v>0</v>
      </c>
      <c r="BG336" s="255">
        <f>IF(N336="zákl. přenesená",J336,0)</f>
        <v>0</v>
      </c>
      <c r="BH336" s="255">
        <f>IF(N336="sníž. přenesená",J336,0)</f>
        <v>0</v>
      </c>
      <c r="BI336" s="255">
        <f>IF(N336="nulová",J336,0)</f>
        <v>0</v>
      </c>
      <c r="BJ336" s="17" t="s">
        <v>82</v>
      </c>
      <c r="BK336" s="255">
        <f>ROUND(I336*H336,2)</f>
        <v>0</v>
      </c>
      <c r="BL336" s="17" t="s">
        <v>235</v>
      </c>
      <c r="BM336" s="254" t="s">
        <v>474</v>
      </c>
    </row>
    <row r="337" s="2" customFormat="1">
      <c r="A337" s="38"/>
      <c r="B337" s="39"/>
      <c r="C337" s="40"/>
      <c r="D337" s="256" t="s">
        <v>137</v>
      </c>
      <c r="E337" s="40"/>
      <c r="F337" s="257" t="s">
        <v>473</v>
      </c>
      <c r="G337" s="40"/>
      <c r="H337" s="40"/>
      <c r="I337" s="154"/>
      <c r="J337" s="40"/>
      <c r="K337" s="40"/>
      <c r="L337" s="44"/>
      <c r="M337" s="258"/>
      <c r="N337" s="259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137</v>
      </c>
      <c r="AU337" s="17" t="s">
        <v>86</v>
      </c>
    </row>
    <row r="338" s="14" customFormat="1">
      <c r="A338" s="14"/>
      <c r="B338" s="270"/>
      <c r="C338" s="271"/>
      <c r="D338" s="256" t="s">
        <v>139</v>
      </c>
      <c r="E338" s="272" t="s">
        <v>1</v>
      </c>
      <c r="F338" s="273" t="s">
        <v>86</v>
      </c>
      <c r="G338" s="271"/>
      <c r="H338" s="274">
        <v>2</v>
      </c>
      <c r="I338" s="275"/>
      <c r="J338" s="271"/>
      <c r="K338" s="271"/>
      <c r="L338" s="276"/>
      <c r="M338" s="303"/>
      <c r="N338" s="304"/>
      <c r="O338" s="304"/>
      <c r="P338" s="304"/>
      <c r="Q338" s="304"/>
      <c r="R338" s="304"/>
      <c r="S338" s="304"/>
      <c r="T338" s="30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80" t="s">
        <v>139</v>
      </c>
      <c r="AU338" s="280" t="s">
        <v>86</v>
      </c>
      <c r="AV338" s="14" t="s">
        <v>86</v>
      </c>
      <c r="AW338" s="14" t="s">
        <v>34</v>
      </c>
      <c r="AX338" s="14" t="s">
        <v>82</v>
      </c>
      <c r="AY338" s="280" t="s">
        <v>127</v>
      </c>
    </row>
    <row r="339" s="2" customFormat="1" ht="6.96" customHeight="1">
      <c r="A339" s="38"/>
      <c r="B339" s="66"/>
      <c r="C339" s="67"/>
      <c r="D339" s="67"/>
      <c r="E339" s="67"/>
      <c r="F339" s="67"/>
      <c r="G339" s="67"/>
      <c r="H339" s="67"/>
      <c r="I339" s="192"/>
      <c r="J339" s="67"/>
      <c r="K339" s="67"/>
      <c r="L339" s="44"/>
      <c r="M339" s="38"/>
      <c r="O339" s="38"/>
      <c r="P339" s="38"/>
      <c r="Q339" s="38"/>
      <c r="R339" s="38"/>
      <c r="S339" s="38"/>
      <c r="T339" s="38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</row>
  </sheetData>
  <sheetProtection sheet="1" autoFilter="0" formatColumns="0" formatRows="0" objects="1" scenarios="1" spinCount="100000" saltValue="2Jhlvw0wYEw0HXPClXYS848b/O30p/XU+VaHdycq7awzz0Rajbz2f1SbKEBzqmEJ7nSdLBiK2kt/t3KjDH08wA==" hashValue="CQSpligglNi9JV7jjfSwWoGOw24xmzdPi00stGQ2N4pBPHSpt503FAeTzKFQNl004DLjBEIFJJefayOU/D5Jkg==" algorithmName="SHA-512" password="CC35"/>
  <autoFilter ref="C121:K3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86</v>
      </c>
    </row>
    <row r="4" s="1" customFormat="1" ht="24.96" customHeight="1">
      <c r="B4" s="20"/>
      <c r="D4" s="150" t="s">
        <v>100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Oprava staničních kolejí č113 a 115 v ŽST Lovosice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101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102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103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475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25. 6. 2019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35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</v>
      </c>
      <c r="F26" s="38"/>
      <c r="G26" s="38"/>
      <c r="H26" s="38"/>
      <c r="I26" s="156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37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38</v>
      </c>
      <c r="E32" s="38"/>
      <c r="F32" s="38"/>
      <c r="G32" s="38"/>
      <c r="H32" s="38"/>
      <c r="I32" s="154"/>
      <c r="J32" s="166">
        <f>ROUND(J120,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40</v>
      </c>
      <c r="G34" s="38"/>
      <c r="H34" s="38"/>
      <c r="I34" s="168" t="s">
        <v>39</v>
      </c>
      <c r="J34" s="167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42</v>
      </c>
      <c r="E35" s="152" t="s">
        <v>43</v>
      </c>
      <c r="F35" s="170">
        <f>ROUND((SUM(BE120:BE263)),  2)</f>
        <v>0</v>
      </c>
      <c r="G35" s="38"/>
      <c r="H35" s="38"/>
      <c r="I35" s="171">
        <v>0.20999999999999999</v>
      </c>
      <c r="J35" s="170">
        <f>ROUND(((SUM(BE120:BE263))*I35),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44</v>
      </c>
      <c r="F36" s="170">
        <f>ROUND((SUM(BF120:BF263)),  2)</f>
        <v>0</v>
      </c>
      <c r="G36" s="38"/>
      <c r="H36" s="38"/>
      <c r="I36" s="171">
        <v>0.14999999999999999</v>
      </c>
      <c r="J36" s="170">
        <f>ROUND(((SUM(BF120:BF263))*I36),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45</v>
      </c>
      <c r="F37" s="170">
        <f>ROUND((SUM(BG120:BG263)),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46</v>
      </c>
      <c r="F38" s="170">
        <f>ROUND((SUM(BH120:BH263)),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47</v>
      </c>
      <c r="F39" s="170">
        <f>ROUND((SUM(BI120:BI263)),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48</v>
      </c>
      <c r="E41" s="174"/>
      <c r="F41" s="174"/>
      <c r="G41" s="175" t="s">
        <v>49</v>
      </c>
      <c r="H41" s="176" t="s">
        <v>50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51</v>
      </c>
      <c r="E50" s="181"/>
      <c r="F50" s="181"/>
      <c r="G50" s="180" t="s">
        <v>52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53</v>
      </c>
      <c r="E61" s="184"/>
      <c r="F61" s="185" t="s">
        <v>54</v>
      </c>
      <c r="G61" s="183" t="s">
        <v>53</v>
      </c>
      <c r="H61" s="184"/>
      <c r="I61" s="186"/>
      <c r="J61" s="187" t="s">
        <v>54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55</v>
      </c>
      <c r="E65" s="188"/>
      <c r="F65" s="188"/>
      <c r="G65" s="180" t="s">
        <v>56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53</v>
      </c>
      <c r="E76" s="184"/>
      <c r="F76" s="185" t="s">
        <v>54</v>
      </c>
      <c r="G76" s="183" t="s">
        <v>53</v>
      </c>
      <c r="H76" s="184"/>
      <c r="I76" s="186"/>
      <c r="J76" s="187" t="s">
        <v>54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Oprava staničních kolejí č113 a 115 v ŽST Lovosice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101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102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103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02 - žst Lovosice SK č. 113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žst. Lovosice</v>
      </c>
      <c r="G91" s="40"/>
      <c r="H91" s="40"/>
      <c r="I91" s="156" t="s">
        <v>22</v>
      </c>
      <c r="J91" s="79" t="str">
        <f>IF(J14="","",J14)</f>
        <v>25. 6. 2019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SŽDC s.o., OŘ Ústí n.L., ST Ústí n.L.</v>
      </c>
      <c r="G93" s="40"/>
      <c r="H93" s="40"/>
      <c r="I93" s="156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35</v>
      </c>
      <c r="J94" s="36" t="str">
        <f>E26</f>
        <v>Věra Trnková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106</v>
      </c>
      <c r="D96" s="198"/>
      <c r="E96" s="198"/>
      <c r="F96" s="198"/>
      <c r="G96" s="198"/>
      <c r="H96" s="198"/>
      <c r="I96" s="199"/>
      <c r="J96" s="200" t="s">
        <v>107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108</v>
      </c>
      <c r="D98" s="40"/>
      <c r="E98" s="40"/>
      <c r="F98" s="40"/>
      <c r="G98" s="40"/>
      <c r="H98" s="40"/>
      <c r="I98" s="154"/>
      <c r="J98" s="110">
        <f>J120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109</v>
      </c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154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192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195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112</v>
      </c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96" t="str">
        <f>E7</f>
        <v>Oprava staničních kolejí č113 a 115 v ŽST Lovosice</v>
      </c>
      <c r="F108" s="32"/>
      <c r="G108" s="32"/>
      <c r="H108" s="32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1" customFormat="1" ht="12" customHeight="1">
      <c r="B109" s="21"/>
      <c r="C109" s="32" t="s">
        <v>101</v>
      </c>
      <c r="D109" s="22"/>
      <c r="E109" s="22"/>
      <c r="F109" s="22"/>
      <c r="G109" s="22"/>
      <c r="H109" s="22"/>
      <c r="I109" s="146"/>
      <c r="J109" s="22"/>
      <c r="K109" s="22"/>
      <c r="L109" s="20"/>
    </row>
    <row r="110" s="2" customFormat="1" ht="16.5" customHeight="1">
      <c r="A110" s="38"/>
      <c r="B110" s="39"/>
      <c r="C110" s="40"/>
      <c r="D110" s="40"/>
      <c r="E110" s="196" t="s">
        <v>102</v>
      </c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103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E11</f>
        <v>SO 02 - žst Lovosice SK č. 113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F14</f>
        <v>žst. Lovosice</v>
      </c>
      <c r="G114" s="40"/>
      <c r="H114" s="40"/>
      <c r="I114" s="156" t="s">
        <v>22</v>
      </c>
      <c r="J114" s="79" t="str">
        <f>IF(J14="","",J14)</f>
        <v>25. 6. 2019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E17</f>
        <v>SŽDC s.o., OŘ Ústí n.L., ST Ústí n.L.</v>
      </c>
      <c r="G116" s="40"/>
      <c r="H116" s="40"/>
      <c r="I116" s="156" t="s">
        <v>32</v>
      </c>
      <c r="J116" s="36" t="str">
        <f>E23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IF(E20="","",E20)</f>
        <v>Vyplň údaj</v>
      </c>
      <c r="G117" s="40"/>
      <c r="H117" s="40"/>
      <c r="I117" s="156" t="s">
        <v>35</v>
      </c>
      <c r="J117" s="36" t="str">
        <f>E26</f>
        <v>Věra Trnková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15"/>
      <c r="B119" s="216"/>
      <c r="C119" s="217" t="s">
        <v>113</v>
      </c>
      <c r="D119" s="218" t="s">
        <v>63</v>
      </c>
      <c r="E119" s="218" t="s">
        <v>59</v>
      </c>
      <c r="F119" s="218" t="s">
        <v>60</v>
      </c>
      <c r="G119" s="218" t="s">
        <v>114</v>
      </c>
      <c r="H119" s="218" t="s">
        <v>115</v>
      </c>
      <c r="I119" s="219" t="s">
        <v>116</v>
      </c>
      <c r="J119" s="218" t="s">
        <v>107</v>
      </c>
      <c r="K119" s="220" t="s">
        <v>117</v>
      </c>
      <c r="L119" s="221"/>
      <c r="M119" s="100" t="s">
        <v>1</v>
      </c>
      <c r="N119" s="101" t="s">
        <v>42</v>
      </c>
      <c r="O119" s="101" t="s">
        <v>118</v>
      </c>
      <c r="P119" s="101" t="s">
        <v>119</v>
      </c>
      <c r="Q119" s="101" t="s">
        <v>120</v>
      </c>
      <c r="R119" s="101" t="s">
        <v>121</v>
      </c>
      <c r="S119" s="101" t="s">
        <v>122</v>
      </c>
      <c r="T119" s="102" t="s">
        <v>123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8"/>
      <c r="B120" s="39"/>
      <c r="C120" s="107" t="s">
        <v>124</v>
      </c>
      <c r="D120" s="40"/>
      <c r="E120" s="40"/>
      <c r="F120" s="40"/>
      <c r="G120" s="40"/>
      <c r="H120" s="40"/>
      <c r="I120" s="154"/>
      <c r="J120" s="222">
        <f>BK120</f>
        <v>0</v>
      </c>
      <c r="K120" s="40"/>
      <c r="L120" s="44"/>
      <c r="M120" s="103"/>
      <c r="N120" s="223"/>
      <c r="O120" s="104"/>
      <c r="P120" s="224">
        <f>SUM(P121:P263)</f>
        <v>0</v>
      </c>
      <c r="Q120" s="104"/>
      <c r="R120" s="224">
        <f>SUM(R121:R263)</f>
        <v>1064.1089999999999</v>
      </c>
      <c r="S120" s="104"/>
      <c r="T120" s="225">
        <f>SUM(T121:T263)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77</v>
      </c>
      <c r="AU120" s="17" t="s">
        <v>109</v>
      </c>
      <c r="BK120" s="226">
        <f>SUM(BK121:BK263)</f>
        <v>0</v>
      </c>
    </row>
    <row r="121" s="2" customFormat="1" ht="24" customHeight="1">
      <c r="A121" s="38"/>
      <c r="B121" s="39"/>
      <c r="C121" s="243" t="s">
        <v>82</v>
      </c>
      <c r="D121" s="243" t="s">
        <v>130</v>
      </c>
      <c r="E121" s="244" t="s">
        <v>131</v>
      </c>
      <c r="F121" s="245" t="s">
        <v>132</v>
      </c>
      <c r="G121" s="246" t="s">
        <v>133</v>
      </c>
      <c r="H121" s="247">
        <v>0.86199999999999999</v>
      </c>
      <c r="I121" s="248"/>
      <c r="J121" s="249">
        <f>ROUND(I121*H121,2)</f>
        <v>0</v>
      </c>
      <c r="K121" s="245" t="s">
        <v>134</v>
      </c>
      <c r="L121" s="44"/>
      <c r="M121" s="250" t="s">
        <v>1</v>
      </c>
      <c r="N121" s="251" t="s">
        <v>43</v>
      </c>
      <c r="O121" s="91"/>
      <c r="P121" s="252">
        <f>O121*H121</f>
        <v>0</v>
      </c>
      <c r="Q121" s="252">
        <v>0</v>
      </c>
      <c r="R121" s="252">
        <f>Q121*H121</f>
        <v>0</v>
      </c>
      <c r="S121" s="252">
        <v>0</v>
      </c>
      <c r="T121" s="253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54" t="s">
        <v>135</v>
      </c>
      <c r="AT121" s="254" t="s">
        <v>130</v>
      </c>
      <c r="AU121" s="254" t="s">
        <v>78</v>
      </c>
      <c r="AY121" s="17" t="s">
        <v>127</v>
      </c>
      <c r="BE121" s="255">
        <f>IF(N121="základní",J121,0)</f>
        <v>0</v>
      </c>
      <c r="BF121" s="255">
        <f>IF(N121="snížená",J121,0)</f>
        <v>0</v>
      </c>
      <c r="BG121" s="255">
        <f>IF(N121="zákl. přenesená",J121,0)</f>
        <v>0</v>
      </c>
      <c r="BH121" s="255">
        <f>IF(N121="sníž. přenesená",J121,0)</f>
        <v>0</v>
      </c>
      <c r="BI121" s="255">
        <f>IF(N121="nulová",J121,0)</f>
        <v>0</v>
      </c>
      <c r="BJ121" s="17" t="s">
        <v>82</v>
      </c>
      <c r="BK121" s="255">
        <f>ROUND(I121*H121,2)</f>
        <v>0</v>
      </c>
      <c r="BL121" s="17" t="s">
        <v>135</v>
      </c>
      <c r="BM121" s="254" t="s">
        <v>476</v>
      </c>
    </row>
    <row r="122" s="2" customFormat="1">
      <c r="A122" s="38"/>
      <c r="B122" s="39"/>
      <c r="C122" s="40"/>
      <c r="D122" s="256" t="s">
        <v>137</v>
      </c>
      <c r="E122" s="40"/>
      <c r="F122" s="257" t="s">
        <v>138</v>
      </c>
      <c r="G122" s="40"/>
      <c r="H122" s="40"/>
      <c r="I122" s="154"/>
      <c r="J122" s="40"/>
      <c r="K122" s="40"/>
      <c r="L122" s="44"/>
      <c r="M122" s="258"/>
      <c r="N122" s="259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137</v>
      </c>
      <c r="AU122" s="17" t="s">
        <v>78</v>
      </c>
    </row>
    <row r="123" s="13" customFormat="1">
      <c r="A123" s="13"/>
      <c r="B123" s="260"/>
      <c r="C123" s="261"/>
      <c r="D123" s="256" t="s">
        <v>139</v>
      </c>
      <c r="E123" s="262" t="s">
        <v>1</v>
      </c>
      <c r="F123" s="263" t="s">
        <v>477</v>
      </c>
      <c r="G123" s="261"/>
      <c r="H123" s="262" t="s">
        <v>1</v>
      </c>
      <c r="I123" s="264"/>
      <c r="J123" s="261"/>
      <c r="K123" s="261"/>
      <c r="L123" s="265"/>
      <c r="M123" s="266"/>
      <c r="N123" s="267"/>
      <c r="O123" s="267"/>
      <c r="P123" s="267"/>
      <c r="Q123" s="267"/>
      <c r="R123" s="267"/>
      <c r="S123" s="267"/>
      <c r="T123" s="26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9" t="s">
        <v>139</v>
      </c>
      <c r="AU123" s="269" t="s">
        <v>78</v>
      </c>
      <c r="AV123" s="13" t="s">
        <v>82</v>
      </c>
      <c r="AW123" s="13" t="s">
        <v>34</v>
      </c>
      <c r="AX123" s="13" t="s">
        <v>78</v>
      </c>
      <c r="AY123" s="269" t="s">
        <v>127</v>
      </c>
    </row>
    <row r="124" s="14" customFormat="1">
      <c r="A124" s="14"/>
      <c r="B124" s="270"/>
      <c r="C124" s="271"/>
      <c r="D124" s="256" t="s">
        <v>139</v>
      </c>
      <c r="E124" s="272" t="s">
        <v>1</v>
      </c>
      <c r="F124" s="273" t="s">
        <v>478</v>
      </c>
      <c r="G124" s="271"/>
      <c r="H124" s="274">
        <v>0.86199999999999999</v>
      </c>
      <c r="I124" s="275"/>
      <c r="J124" s="271"/>
      <c r="K124" s="271"/>
      <c r="L124" s="276"/>
      <c r="M124" s="277"/>
      <c r="N124" s="278"/>
      <c r="O124" s="278"/>
      <c r="P124" s="278"/>
      <c r="Q124" s="278"/>
      <c r="R124" s="278"/>
      <c r="S124" s="278"/>
      <c r="T124" s="27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80" t="s">
        <v>139</v>
      </c>
      <c r="AU124" s="280" t="s">
        <v>78</v>
      </c>
      <c r="AV124" s="14" t="s">
        <v>86</v>
      </c>
      <c r="AW124" s="14" t="s">
        <v>34</v>
      </c>
      <c r="AX124" s="14" t="s">
        <v>82</v>
      </c>
      <c r="AY124" s="280" t="s">
        <v>127</v>
      </c>
    </row>
    <row r="125" s="2" customFormat="1" ht="24" customHeight="1">
      <c r="A125" s="38"/>
      <c r="B125" s="39"/>
      <c r="C125" s="243" t="s">
        <v>86</v>
      </c>
      <c r="D125" s="243" t="s">
        <v>130</v>
      </c>
      <c r="E125" s="244" t="s">
        <v>142</v>
      </c>
      <c r="F125" s="245" t="s">
        <v>143</v>
      </c>
      <c r="G125" s="246" t="s">
        <v>133</v>
      </c>
      <c r="H125" s="247">
        <v>0.86199999999999999</v>
      </c>
      <c r="I125" s="248"/>
      <c r="J125" s="249">
        <f>ROUND(I125*H125,2)</f>
        <v>0</v>
      </c>
      <c r="K125" s="245" t="s">
        <v>134</v>
      </c>
      <c r="L125" s="44"/>
      <c r="M125" s="250" t="s">
        <v>1</v>
      </c>
      <c r="N125" s="251" t="s">
        <v>43</v>
      </c>
      <c r="O125" s="91"/>
      <c r="P125" s="252">
        <f>O125*H125</f>
        <v>0</v>
      </c>
      <c r="Q125" s="252">
        <v>0</v>
      </c>
      <c r="R125" s="252">
        <f>Q125*H125</f>
        <v>0</v>
      </c>
      <c r="S125" s="252">
        <v>0</v>
      </c>
      <c r="T125" s="25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4" t="s">
        <v>135</v>
      </c>
      <c r="AT125" s="254" t="s">
        <v>130</v>
      </c>
      <c r="AU125" s="254" t="s">
        <v>78</v>
      </c>
      <c r="AY125" s="17" t="s">
        <v>127</v>
      </c>
      <c r="BE125" s="255">
        <f>IF(N125="základní",J125,0)</f>
        <v>0</v>
      </c>
      <c r="BF125" s="255">
        <f>IF(N125="snížená",J125,0)</f>
        <v>0</v>
      </c>
      <c r="BG125" s="255">
        <f>IF(N125="zákl. přenesená",J125,0)</f>
        <v>0</v>
      </c>
      <c r="BH125" s="255">
        <f>IF(N125="sníž. přenesená",J125,0)</f>
        <v>0</v>
      </c>
      <c r="BI125" s="255">
        <f>IF(N125="nulová",J125,0)</f>
        <v>0</v>
      </c>
      <c r="BJ125" s="17" t="s">
        <v>82</v>
      </c>
      <c r="BK125" s="255">
        <f>ROUND(I125*H125,2)</f>
        <v>0</v>
      </c>
      <c r="BL125" s="17" t="s">
        <v>135</v>
      </c>
      <c r="BM125" s="254" t="s">
        <v>479</v>
      </c>
    </row>
    <row r="126" s="2" customFormat="1">
      <c r="A126" s="38"/>
      <c r="B126" s="39"/>
      <c r="C126" s="40"/>
      <c r="D126" s="256" t="s">
        <v>137</v>
      </c>
      <c r="E126" s="40"/>
      <c r="F126" s="257" t="s">
        <v>145</v>
      </c>
      <c r="G126" s="40"/>
      <c r="H126" s="40"/>
      <c r="I126" s="154"/>
      <c r="J126" s="40"/>
      <c r="K126" s="40"/>
      <c r="L126" s="44"/>
      <c r="M126" s="258"/>
      <c r="N126" s="259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137</v>
      </c>
      <c r="AU126" s="17" t="s">
        <v>78</v>
      </c>
    </row>
    <row r="127" s="14" customFormat="1">
      <c r="A127" s="14"/>
      <c r="B127" s="270"/>
      <c r="C127" s="271"/>
      <c r="D127" s="256" t="s">
        <v>139</v>
      </c>
      <c r="E127" s="272" t="s">
        <v>1</v>
      </c>
      <c r="F127" s="273" t="s">
        <v>478</v>
      </c>
      <c r="G127" s="271"/>
      <c r="H127" s="274">
        <v>0.86199999999999999</v>
      </c>
      <c r="I127" s="275"/>
      <c r="J127" s="271"/>
      <c r="K127" s="271"/>
      <c r="L127" s="276"/>
      <c r="M127" s="277"/>
      <c r="N127" s="278"/>
      <c r="O127" s="278"/>
      <c r="P127" s="278"/>
      <c r="Q127" s="278"/>
      <c r="R127" s="278"/>
      <c r="S127" s="278"/>
      <c r="T127" s="27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80" t="s">
        <v>139</v>
      </c>
      <c r="AU127" s="280" t="s">
        <v>78</v>
      </c>
      <c r="AV127" s="14" t="s">
        <v>86</v>
      </c>
      <c r="AW127" s="14" t="s">
        <v>34</v>
      </c>
      <c r="AX127" s="14" t="s">
        <v>82</v>
      </c>
      <c r="AY127" s="280" t="s">
        <v>127</v>
      </c>
    </row>
    <row r="128" s="2" customFormat="1" ht="24" customHeight="1">
      <c r="A128" s="38"/>
      <c r="B128" s="39"/>
      <c r="C128" s="281" t="s">
        <v>146</v>
      </c>
      <c r="D128" s="281" t="s">
        <v>147</v>
      </c>
      <c r="E128" s="282" t="s">
        <v>148</v>
      </c>
      <c r="F128" s="283" t="s">
        <v>149</v>
      </c>
      <c r="G128" s="284" t="s">
        <v>150</v>
      </c>
      <c r="H128" s="285">
        <v>23</v>
      </c>
      <c r="I128" s="286"/>
      <c r="J128" s="287">
        <f>ROUND(I128*H128,2)</f>
        <v>0</v>
      </c>
      <c r="K128" s="283" t="s">
        <v>151</v>
      </c>
      <c r="L128" s="288"/>
      <c r="M128" s="289" t="s">
        <v>1</v>
      </c>
      <c r="N128" s="290" t="s">
        <v>43</v>
      </c>
      <c r="O128" s="91"/>
      <c r="P128" s="252">
        <f>O128*H128</f>
        <v>0</v>
      </c>
      <c r="Q128" s="252">
        <v>4.5022500000000001</v>
      </c>
      <c r="R128" s="252">
        <f>Q128*H128</f>
        <v>103.55175</v>
      </c>
      <c r="S128" s="252">
        <v>0</v>
      </c>
      <c r="T128" s="253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54" t="s">
        <v>152</v>
      </c>
      <c r="AT128" s="254" t="s">
        <v>147</v>
      </c>
      <c r="AU128" s="254" t="s">
        <v>78</v>
      </c>
      <c r="AY128" s="17" t="s">
        <v>127</v>
      </c>
      <c r="BE128" s="255">
        <f>IF(N128="základní",J128,0)</f>
        <v>0</v>
      </c>
      <c r="BF128" s="255">
        <f>IF(N128="snížená",J128,0)</f>
        <v>0</v>
      </c>
      <c r="BG128" s="255">
        <f>IF(N128="zákl. přenesená",J128,0)</f>
        <v>0</v>
      </c>
      <c r="BH128" s="255">
        <f>IF(N128="sníž. přenesená",J128,0)</f>
        <v>0</v>
      </c>
      <c r="BI128" s="255">
        <f>IF(N128="nulová",J128,0)</f>
        <v>0</v>
      </c>
      <c r="BJ128" s="17" t="s">
        <v>82</v>
      </c>
      <c r="BK128" s="255">
        <f>ROUND(I128*H128,2)</f>
        <v>0</v>
      </c>
      <c r="BL128" s="17" t="s">
        <v>135</v>
      </c>
      <c r="BM128" s="254" t="s">
        <v>480</v>
      </c>
    </row>
    <row r="129" s="2" customFormat="1">
      <c r="A129" s="38"/>
      <c r="B129" s="39"/>
      <c r="C129" s="40"/>
      <c r="D129" s="256" t="s">
        <v>137</v>
      </c>
      <c r="E129" s="40"/>
      <c r="F129" s="257" t="s">
        <v>149</v>
      </c>
      <c r="G129" s="40"/>
      <c r="H129" s="40"/>
      <c r="I129" s="154"/>
      <c r="J129" s="40"/>
      <c r="K129" s="40"/>
      <c r="L129" s="44"/>
      <c r="M129" s="258"/>
      <c r="N129" s="259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78</v>
      </c>
    </row>
    <row r="130" s="14" customFormat="1">
      <c r="A130" s="14"/>
      <c r="B130" s="270"/>
      <c r="C130" s="271"/>
      <c r="D130" s="256" t="s">
        <v>139</v>
      </c>
      <c r="E130" s="272" t="s">
        <v>1</v>
      </c>
      <c r="F130" s="273" t="s">
        <v>481</v>
      </c>
      <c r="G130" s="271"/>
      <c r="H130" s="274">
        <v>23</v>
      </c>
      <c r="I130" s="275"/>
      <c r="J130" s="271"/>
      <c r="K130" s="271"/>
      <c r="L130" s="276"/>
      <c r="M130" s="277"/>
      <c r="N130" s="278"/>
      <c r="O130" s="278"/>
      <c r="P130" s="278"/>
      <c r="Q130" s="278"/>
      <c r="R130" s="278"/>
      <c r="S130" s="278"/>
      <c r="T130" s="27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80" t="s">
        <v>139</v>
      </c>
      <c r="AU130" s="280" t="s">
        <v>78</v>
      </c>
      <c r="AV130" s="14" t="s">
        <v>86</v>
      </c>
      <c r="AW130" s="14" t="s">
        <v>34</v>
      </c>
      <c r="AX130" s="14" t="s">
        <v>82</v>
      </c>
      <c r="AY130" s="280" t="s">
        <v>127</v>
      </c>
    </row>
    <row r="131" s="2" customFormat="1" ht="24" customHeight="1">
      <c r="A131" s="38"/>
      <c r="B131" s="39"/>
      <c r="C131" s="281" t="s">
        <v>135</v>
      </c>
      <c r="D131" s="281" t="s">
        <v>147</v>
      </c>
      <c r="E131" s="282" t="s">
        <v>155</v>
      </c>
      <c r="F131" s="283" t="s">
        <v>156</v>
      </c>
      <c r="G131" s="284" t="s">
        <v>150</v>
      </c>
      <c r="H131" s="285">
        <v>2840</v>
      </c>
      <c r="I131" s="286"/>
      <c r="J131" s="287">
        <f>ROUND(I131*H131,2)</f>
        <v>0</v>
      </c>
      <c r="K131" s="283" t="s">
        <v>134</v>
      </c>
      <c r="L131" s="288"/>
      <c r="M131" s="289" t="s">
        <v>1</v>
      </c>
      <c r="N131" s="290" t="s">
        <v>43</v>
      </c>
      <c r="O131" s="91"/>
      <c r="P131" s="252">
        <f>O131*H131</f>
        <v>0</v>
      </c>
      <c r="Q131" s="252">
        <v>0.00018000000000000001</v>
      </c>
      <c r="R131" s="252">
        <f>Q131*H131</f>
        <v>0.51119999999999999</v>
      </c>
      <c r="S131" s="252">
        <v>0</v>
      </c>
      <c r="T131" s="25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54" t="s">
        <v>152</v>
      </c>
      <c r="AT131" s="254" t="s">
        <v>147</v>
      </c>
      <c r="AU131" s="254" t="s">
        <v>78</v>
      </c>
      <c r="AY131" s="17" t="s">
        <v>127</v>
      </c>
      <c r="BE131" s="255">
        <f>IF(N131="základní",J131,0)</f>
        <v>0</v>
      </c>
      <c r="BF131" s="255">
        <f>IF(N131="snížená",J131,0)</f>
        <v>0</v>
      </c>
      <c r="BG131" s="255">
        <f>IF(N131="zákl. přenesená",J131,0)</f>
        <v>0</v>
      </c>
      <c r="BH131" s="255">
        <f>IF(N131="sníž. přenesená",J131,0)</f>
        <v>0</v>
      </c>
      <c r="BI131" s="255">
        <f>IF(N131="nulová",J131,0)</f>
        <v>0</v>
      </c>
      <c r="BJ131" s="17" t="s">
        <v>82</v>
      </c>
      <c r="BK131" s="255">
        <f>ROUND(I131*H131,2)</f>
        <v>0</v>
      </c>
      <c r="BL131" s="17" t="s">
        <v>135</v>
      </c>
      <c r="BM131" s="254" t="s">
        <v>482</v>
      </c>
    </row>
    <row r="132" s="2" customFormat="1">
      <c r="A132" s="38"/>
      <c r="B132" s="39"/>
      <c r="C132" s="40"/>
      <c r="D132" s="256" t="s">
        <v>137</v>
      </c>
      <c r="E132" s="40"/>
      <c r="F132" s="257" t="s">
        <v>156</v>
      </c>
      <c r="G132" s="40"/>
      <c r="H132" s="40"/>
      <c r="I132" s="154"/>
      <c r="J132" s="40"/>
      <c r="K132" s="40"/>
      <c r="L132" s="44"/>
      <c r="M132" s="258"/>
      <c r="N132" s="259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137</v>
      </c>
      <c r="AU132" s="17" t="s">
        <v>78</v>
      </c>
    </row>
    <row r="133" s="2" customFormat="1" ht="24" customHeight="1">
      <c r="A133" s="38"/>
      <c r="B133" s="39"/>
      <c r="C133" s="243" t="s">
        <v>128</v>
      </c>
      <c r="D133" s="243" t="s">
        <v>130</v>
      </c>
      <c r="E133" s="244" t="s">
        <v>158</v>
      </c>
      <c r="F133" s="245" t="s">
        <v>159</v>
      </c>
      <c r="G133" s="246" t="s">
        <v>150</v>
      </c>
      <c r="H133" s="247">
        <v>1420</v>
      </c>
      <c r="I133" s="248"/>
      <c r="J133" s="249">
        <f>ROUND(I133*H133,2)</f>
        <v>0</v>
      </c>
      <c r="K133" s="245" t="s">
        <v>134</v>
      </c>
      <c r="L133" s="44"/>
      <c r="M133" s="250" t="s">
        <v>1</v>
      </c>
      <c r="N133" s="251" t="s">
        <v>43</v>
      </c>
      <c r="O133" s="91"/>
      <c r="P133" s="252">
        <f>O133*H133</f>
        <v>0</v>
      </c>
      <c r="Q133" s="252">
        <v>0</v>
      </c>
      <c r="R133" s="252">
        <f>Q133*H133</f>
        <v>0</v>
      </c>
      <c r="S133" s="252">
        <v>0</v>
      </c>
      <c r="T133" s="25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54" t="s">
        <v>135</v>
      </c>
      <c r="AT133" s="254" t="s">
        <v>130</v>
      </c>
      <c r="AU133" s="254" t="s">
        <v>78</v>
      </c>
      <c r="AY133" s="17" t="s">
        <v>127</v>
      </c>
      <c r="BE133" s="255">
        <f>IF(N133="základní",J133,0)</f>
        <v>0</v>
      </c>
      <c r="BF133" s="255">
        <f>IF(N133="snížená",J133,0)</f>
        <v>0</v>
      </c>
      <c r="BG133" s="255">
        <f>IF(N133="zákl. přenesená",J133,0)</f>
        <v>0</v>
      </c>
      <c r="BH133" s="255">
        <f>IF(N133="sníž. přenesená",J133,0)</f>
        <v>0</v>
      </c>
      <c r="BI133" s="255">
        <f>IF(N133="nulová",J133,0)</f>
        <v>0</v>
      </c>
      <c r="BJ133" s="17" t="s">
        <v>82</v>
      </c>
      <c r="BK133" s="255">
        <f>ROUND(I133*H133,2)</f>
        <v>0</v>
      </c>
      <c r="BL133" s="17" t="s">
        <v>135</v>
      </c>
      <c r="BM133" s="254" t="s">
        <v>483</v>
      </c>
    </row>
    <row r="134" s="2" customFormat="1">
      <c r="A134" s="38"/>
      <c r="B134" s="39"/>
      <c r="C134" s="40"/>
      <c r="D134" s="256" t="s">
        <v>137</v>
      </c>
      <c r="E134" s="40"/>
      <c r="F134" s="257" t="s">
        <v>161</v>
      </c>
      <c r="G134" s="40"/>
      <c r="H134" s="40"/>
      <c r="I134" s="154"/>
      <c r="J134" s="40"/>
      <c r="K134" s="40"/>
      <c r="L134" s="44"/>
      <c r="M134" s="258"/>
      <c r="N134" s="259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137</v>
      </c>
      <c r="AU134" s="17" t="s">
        <v>78</v>
      </c>
    </row>
    <row r="135" s="13" customFormat="1">
      <c r="A135" s="13"/>
      <c r="B135" s="260"/>
      <c r="C135" s="261"/>
      <c r="D135" s="256" t="s">
        <v>139</v>
      </c>
      <c r="E135" s="262" t="s">
        <v>1</v>
      </c>
      <c r="F135" s="263" t="s">
        <v>162</v>
      </c>
      <c r="G135" s="261"/>
      <c r="H135" s="262" t="s">
        <v>1</v>
      </c>
      <c r="I135" s="264"/>
      <c r="J135" s="261"/>
      <c r="K135" s="261"/>
      <c r="L135" s="265"/>
      <c r="M135" s="266"/>
      <c r="N135" s="267"/>
      <c r="O135" s="267"/>
      <c r="P135" s="267"/>
      <c r="Q135" s="267"/>
      <c r="R135" s="267"/>
      <c r="S135" s="267"/>
      <c r="T135" s="26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9" t="s">
        <v>139</v>
      </c>
      <c r="AU135" s="269" t="s">
        <v>78</v>
      </c>
      <c r="AV135" s="13" t="s">
        <v>82</v>
      </c>
      <c r="AW135" s="13" t="s">
        <v>34</v>
      </c>
      <c r="AX135" s="13" t="s">
        <v>78</v>
      </c>
      <c r="AY135" s="269" t="s">
        <v>127</v>
      </c>
    </row>
    <row r="136" s="14" customFormat="1">
      <c r="A136" s="14"/>
      <c r="B136" s="270"/>
      <c r="C136" s="271"/>
      <c r="D136" s="256" t="s">
        <v>139</v>
      </c>
      <c r="E136" s="272" t="s">
        <v>1</v>
      </c>
      <c r="F136" s="273" t="s">
        <v>484</v>
      </c>
      <c r="G136" s="271"/>
      <c r="H136" s="274">
        <v>1420</v>
      </c>
      <c r="I136" s="275"/>
      <c r="J136" s="271"/>
      <c r="K136" s="271"/>
      <c r="L136" s="276"/>
      <c r="M136" s="277"/>
      <c r="N136" s="278"/>
      <c r="O136" s="278"/>
      <c r="P136" s="278"/>
      <c r="Q136" s="278"/>
      <c r="R136" s="278"/>
      <c r="S136" s="278"/>
      <c r="T136" s="27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80" t="s">
        <v>139</v>
      </c>
      <c r="AU136" s="280" t="s">
        <v>78</v>
      </c>
      <c r="AV136" s="14" t="s">
        <v>86</v>
      </c>
      <c r="AW136" s="14" t="s">
        <v>34</v>
      </c>
      <c r="AX136" s="14" t="s">
        <v>82</v>
      </c>
      <c r="AY136" s="280" t="s">
        <v>127</v>
      </c>
    </row>
    <row r="137" s="2" customFormat="1" ht="36" customHeight="1">
      <c r="A137" s="38"/>
      <c r="B137" s="39"/>
      <c r="C137" s="243" t="s">
        <v>164</v>
      </c>
      <c r="D137" s="243" t="s">
        <v>130</v>
      </c>
      <c r="E137" s="244" t="s">
        <v>485</v>
      </c>
      <c r="F137" s="245" t="s">
        <v>486</v>
      </c>
      <c r="G137" s="246" t="s">
        <v>150</v>
      </c>
      <c r="H137" s="247">
        <v>15</v>
      </c>
      <c r="I137" s="248"/>
      <c r="J137" s="249">
        <f>ROUND(I137*H137,2)</f>
        <v>0</v>
      </c>
      <c r="K137" s="245" t="s">
        <v>134</v>
      </c>
      <c r="L137" s="44"/>
      <c r="M137" s="250" t="s">
        <v>1</v>
      </c>
      <c r="N137" s="251" t="s">
        <v>43</v>
      </c>
      <c r="O137" s="91"/>
      <c r="P137" s="252">
        <f>O137*H137</f>
        <v>0</v>
      </c>
      <c r="Q137" s="252">
        <v>0</v>
      </c>
      <c r="R137" s="252">
        <f>Q137*H137</f>
        <v>0</v>
      </c>
      <c r="S137" s="252">
        <v>0</v>
      </c>
      <c r="T137" s="25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54" t="s">
        <v>135</v>
      </c>
      <c r="AT137" s="254" t="s">
        <v>130</v>
      </c>
      <c r="AU137" s="254" t="s">
        <v>78</v>
      </c>
      <c r="AY137" s="17" t="s">
        <v>127</v>
      </c>
      <c r="BE137" s="255">
        <f>IF(N137="základní",J137,0)</f>
        <v>0</v>
      </c>
      <c r="BF137" s="255">
        <f>IF(N137="snížená",J137,0)</f>
        <v>0</v>
      </c>
      <c r="BG137" s="255">
        <f>IF(N137="zákl. přenesená",J137,0)</f>
        <v>0</v>
      </c>
      <c r="BH137" s="255">
        <f>IF(N137="sníž. přenesená",J137,0)</f>
        <v>0</v>
      </c>
      <c r="BI137" s="255">
        <f>IF(N137="nulová",J137,0)</f>
        <v>0</v>
      </c>
      <c r="BJ137" s="17" t="s">
        <v>82</v>
      </c>
      <c r="BK137" s="255">
        <f>ROUND(I137*H137,2)</f>
        <v>0</v>
      </c>
      <c r="BL137" s="17" t="s">
        <v>135</v>
      </c>
      <c r="BM137" s="254" t="s">
        <v>487</v>
      </c>
    </row>
    <row r="138" s="2" customFormat="1">
      <c r="A138" s="38"/>
      <c r="B138" s="39"/>
      <c r="C138" s="40"/>
      <c r="D138" s="256" t="s">
        <v>137</v>
      </c>
      <c r="E138" s="40"/>
      <c r="F138" s="257" t="s">
        <v>488</v>
      </c>
      <c r="G138" s="40"/>
      <c r="H138" s="40"/>
      <c r="I138" s="154"/>
      <c r="J138" s="40"/>
      <c r="K138" s="40"/>
      <c r="L138" s="44"/>
      <c r="M138" s="258"/>
      <c r="N138" s="259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137</v>
      </c>
      <c r="AU138" s="17" t="s">
        <v>78</v>
      </c>
    </row>
    <row r="139" s="14" customFormat="1">
      <c r="A139" s="14"/>
      <c r="B139" s="270"/>
      <c r="C139" s="271"/>
      <c r="D139" s="256" t="s">
        <v>139</v>
      </c>
      <c r="E139" s="272" t="s">
        <v>1</v>
      </c>
      <c r="F139" s="273" t="s">
        <v>489</v>
      </c>
      <c r="G139" s="271"/>
      <c r="H139" s="274">
        <v>15</v>
      </c>
      <c r="I139" s="275"/>
      <c r="J139" s="271"/>
      <c r="K139" s="271"/>
      <c r="L139" s="276"/>
      <c r="M139" s="277"/>
      <c r="N139" s="278"/>
      <c r="O139" s="278"/>
      <c r="P139" s="278"/>
      <c r="Q139" s="278"/>
      <c r="R139" s="278"/>
      <c r="S139" s="278"/>
      <c r="T139" s="27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80" t="s">
        <v>139</v>
      </c>
      <c r="AU139" s="280" t="s">
        <v>78</v>
      </c>
      <c r="AV139" s="14" t="s">
        <v>86</v>
      </c>
      <c r="AW139" s="14" t="s">
        <v>34</v>
      </c>
      <c r="AX139" s="14" t="s">
        <v>82</v>
      </c>
      <c r="AY139" s="280" t="s">
        <v>127</v>
      </c>
    </row>
    <row r="140" s="2" customFormat="1" ht="24" customHeight="1">
      <c r="A140" s="38"/>
      <c r="B140" s="39"/>
      <c r="C140" s="281" t="s">
        <v>171</v>
      </c>
      <c r="D140" s="281" t="s">
        <v>147</v>
      </c>
      <c r="E140" s="282" t="s">
        <v>490</v>
      </c>
      <c r="F140" s="283" t="s">
        <v>491</v>
      </c>
      <c r="G140" s="284" t="s">
        <v>150</v>
      </c>
      <c r="H140" s="285">
        <v>15</v>
      </c>
      <c r="I140" s="286"/>
      <c r="J140" s="287">
        <f>ROUND(I140*H140,2)</f>
        <v>0</v>
      </c>
      <c r="K140" s="283" t="s">
        <v>134</v>
      </c>
      <c r="L140" s="288"/>
      <c r="M140" s="289" t="s">
        <v>1</v>
      </c>
      <c r="N140" s="290" t="s">
        <v>43</v>
      </c>
      <c r="O140" s="91"/>
      <c r="P140" s="252">
        <f>O140*H140</f>
        <v>0</v>
      </c>
      <c r="Q140" s="252">
        <v>0.28306999999999999</v>
      </c>
      <c r="R140" s="252">
        <f>Q140*H140</f>
        <v>4.2460499999999994</v>
      </c>
      <c r="S140" s="252">
        <v>0</v>
      </c>
      <c r="T140" s="253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54" t="s">
        <v>152</v>
      </c>
      <c r="AT140" s="254" t="s">
        <v>147</v>
      </c>
      <c r="AU140" s="254" t="s">
        <v>78</v>
      </c>
      <c r="AY140" s="17" t="s">
        <v>127</v>
      </c>
      <c r="BE140" s="255">
        <f>IF(N140="základní",J140,0)</f>
        <v>0</v>
      </c>
      <c r="BF140" s="255">
        <f>IF(N140="snížená",J140,0)</f>
        <v>0</v>
      </c>
      <c r="BG140" s="255">
        <f>IF(N140="zákl. přenesená",J140,0)</f>
        <v>0</v>
      </c>
      <c r="BH140" s="255">
        <f>IF(N140="sníž. přenesená",J140,0)</f>
        <v>0</v>
      </c>
      <c r="BI140" s="255">
        <f>IF(N140="nulová",J140,0)</f>
        <v>0</v>
      </c>
      <c r="BJ140" s="17" t="s">
        <v>82</v>
      </c>
      <c r="BK140" s="255">
        <f>ROUND(I140*H140,2)</f>
        <v>0</v>
      </c>
      <c r="BL140" s="17" t="s">
        <v>135</v>
      </c>
      <c r="BM140" s="254" t="s">
        <v>492</v>
      </c>
    </row>
    <row r="141" s="2" customFormat="1">
      <c r="A141" s="38"/>
      <c r="B141" s="39"/>
      <c r="C141" s="40"/>
      <c r="D141" s="256" t="s">
        <v>137</v>
      </c>
      <c r="E141" s="40"/>
      <c r="F141" s="257" t="s">
        <v>491</v>
      </c>
      <c r="G141" s="40"/>
      <c r="H141" s="40"/>
      <c r="I141" s="154"/>
      <c r="J141" s="40"/>
      <c r="K141" s="40"/>
      <c r="L141" s="44"/>
      <c r="M141" s="258"/>
      <c r="N141" s="259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137</v>
      </c>
      <c r="AU141" s="17" t="s">
        <v>78</v>
      </c>
    </row>
    <row r="142" s="2" customFormat="1" ht="24" customHeight="1">
      <c r="A142" s="38"/>
      <c r="B142" s="39"/>
      <c r="C142" s="243" t="s">
        <v>152</v>
      </c>
      <c r="D142" s="243" t="s">
        <v>130</v>
      </c>
      <c r="E142" s="244" t="s">
        <v>262</v>
      </c>
      <c r="F142" s="245" t="s">
        <v>263</v>
      </c>
      <c r="G142" s="246" t="s">
        <v>264</v>
      </c>
      <c r="H142" s="247">
        <v>12</v>
      </c>
      <c r="I142" s="248"/>
      <c r="J142" s="249">
        <f>ROUND(I142*H142,2)</f>
        <v>0</v>
      </c>
      <c r="K142" s="245" t="s">
        <v>134</v>
      </c>
      <c r="L142" s="44"/>
      <c r="M142" s="250" t="s">
        <v>1</v>
      </c>
      <c r="N142" s="251" t="s">
        <v>43</v>
      </c>
      <c r="O142" s="91"/>
      <c r="P142" s="252">
        <f>O142*H142</f>
        <v>0</v>
      </c>
      <c r="Q142" s="252">
        <v>0</v>
      </c>
      <c r="R142" s="252">
        <f>Q142*H142</f>
        <v>0</v>
      </c>
      <c r="S142" s="252">
        <v>0</v>
      </c>
      <c r="T142" s="253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54" t="s">
        <v>135</v>
      </c>
      <c r="AT142" s="254" t="s">
        <v>130</v>
      </c>
      <c r="AU142" s="254" t="s">
        <v>78</v>
      </c>
      <c r="AY142" s="17" t="s">
        <v>127</v>
      </c>
      <c r="BE142" s="255">
        <f>IF(N142="základní",J142,0)</f>
        <v>0</v>
      </c>
      <c r="BF142" s="255">
        <f>IF(N142="snížená",J142,0)</f>
        <v>0</v>
      </c>
      <c r="BG142" s="255">
        <f>IF(N142="zákl. přenesená",J142,0)</f>
        <v>0</v>
      </c>
      <c r="BH142" s="255">
        <f>IF(N142="sníž. přenesená",J142,0)</f>
        <v>0</v>
      </c>
      <c r="BI142" s="255">
        <f>IF(N142="nulová",J142,0)</f>
        <v>0</v>
      </c>
      <c r="BJ142" s="17" t="s">
        <v>82</v>
      </c>
      <c r="BK142" s="255">
        <f>ROUND(I142*H142,2)</f>
        <v>0</v>
      </c>
      <c r="BL142" s="17" t="s">
        <v>135</v>
      </c>
      <c r="BM142" s="254" t="s">
        <v>493</v>
      </c>
    </row>
    <row r="143" s="2" customFormat="1">
      <c r="A143" s="38"/>
      <c r="B143" s="39"/>
      <c r="C143" s="40"/>
      <c r="D143" s="256" t="s">
        <v>137</v>
      </c>
      <c r="E143" s="40"/>
      <c r="F143" s="257" t="s">
        <v>266</v>
      </c>
      <c r="G143" s="40"/>
      <c r="H143" s="40"/>
      <c r="I143" s="154"/>
      <c r="J143" s="40"/>
      <c r="K143" s="40"/>
      <c r="L143" s="44"/>
      <c r="M143" s="258"/>
      <c r="N143" s="259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137</v>
      </c>
      <c r="AU143" s="17" t="s">
        <v>78</v>
      </c>
    </row>
    <row r="144" s="14" customFormat="1">
      <c r="A144" s="14"/>
      <c r="B144" s="270"/>
      <c r="C144" s="271"/>
      <c r="D144" s="256" t="s">
        <v>139</v>
      </c>
      <c r="E144" s="272" t="s">
        <v>1</v>
      </c>
      <c r="F144" s="273" t="s">
        <v>203</v>
      </c>
      <c r="G144" s="271"/>
      <c r="H144" s="274">
        <v>12</v>
      </c>
      <c r="I144" s="275"/>
      <c r="J144" s="271"/>
      <c r="K144" s="271"/>
      <c r="L144" s="276"/>
      <c r="M144" s="277"/>
      <c r="N144" s="278"/>
      <c r="O144" s="278"/>
      <c r="P144" s="278"/>
      <c r="Q144" s="278"/>
      <c r="R144" s="278"/>
      <c r="S144" s="278"/>
      <c r="T144" s="27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0" t="s">
        <v>139</v>
      </c>
      <c r="AU144" s="280" t="s">
        <v>78</v>
      </c>
      <c r="AV144" s="14" t="s">
        <v>86</v>
      </c>
      <c r="AW144" s="14" t="s">
        <v>34</v>
      </c>
      <c r="AX144" s="14" t="s">
        <v>82</v>
      </c>
      <c r="AY144" s="280" t="s">
        <v>127</v>
      </c>
    </row>
    <row r="145" s="2" customFormat="1" ht="24" customHeight="1">
      <c r="A145" s="38"/>
      <c r="B145" s="39"/>
      <c r="C145" s="243" t="s">
        <v>182</v>
      </c>
      <c r="D145" s="243" t="s">
        <v>130</v>
      </c>
      <c r="E145" s="244" t="s">
        <v>268</v>
      </c>
      <c r="F145" s="245" t="s">
        <v>269</v>
      </c>
      <c r="G145" s="246" t="s">
        <v>264</v>
      </c>
      <c r="H145" s="247">
        <v>4</v>
      </c>
      <c r="I145" s="248"/>
      <c r="J145" s="249">
        <f>ROUND(I145*H145,2)</f>
        <v>0</v>
      </c>
      <c r="K145" s="245" t="s">
        <v>134</v>
      </c>
      <c r="L145" s="44"/>
      <c r="M145" s="250" t="s">
        <v>1</v>
      </c>
      <c r="N145" s="251" t="s">
        <v>43</v>
      </c>
      <c r="O145" s="91"/>
      <c r="P145" s="252">
        <f>O145*H145</f>
        <v>0</v>
      </c>
      <c r="Q145" s="252">
        <v>0</v>
      </c>
      <c r="R145" s="252">
        <f>Q145*H145</f>
        <v>0</v>
      </c>
      <c r="S145" s="252">
        <v>0</v>
      </c>
      <c r="T145" s="25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54" t="s">
        <v>135</v>
      </c>
      <c r="AT145" s="254" t="s">
        <v>130</v>
      </c>
      <c r="AU145" s="254" t="s">
        <v>78</v>
      </c>
      <c r="AY145" s="17" t="s">
        <v>127</v>
      </c>
      <c r="BE145" s="255">
        <f>IF(N145="základní",J145,0)</f>
        <v>0</v>
      </c>
      <c r="BF145" s="255">
        <f>IF(N145="snížená",J145,0)</f>
        <v>0</v>
      </c>
      <c r="BG145" s="255">
        <f>IF(N145="zákl. přenesená",J145,0)</f>
        <v>0</v>
      </c>
      <c r="BH145" s="255">
        <f>IF(N145="sníž. přenesená",J145,0)</f>
        <v>0</v>
      </c>
      <c r="BI145" s="255">
        <f>IF(N145="nulová",J145,0)</f>
        <v>0</v>
      </c>
      <c r="BJ145" s="17" t="s">
        <v>82</v>
      </c>
      <c r="BK145" s="255">
        <f>ROUND(I145*H145,2)</f>
        <v>0</v>
      </c>
      <c r="BL145" s="17" t="s">
        <v>135</v>
      </c>
      <c r="BM145" s="254" t="s">
        <v>494</v>
      </c>
    </row>
    <row r="146" s="2" customFormat="1">
      <c r="A146" s="38"/>
      <c r="B146" s="39"/>
      <c r="C146" s="40"/>
      <c r="D146" s="256" t="s">
        <v>137</v>
      </c>
      <c r="E146" s="40"/>
      <c r="F146" s="257" t="s">
        <v>271</v>
      </c>
      <c r="G146" s="40"/>
      <c r="H146" s="40"/>
      <c r="I146" s="154"/>
      <c r="J146" s="40"/>
      <c r="K146" s="40"/>
      <c r="L146" s="44"/>
      <c r="M146" s="258"/>
      <c r="N146" s="259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137</v>
      </c>
      <c r="AU146" s="17" t="s">
        <v>78</v>
      </c>
    </row>
    <row r="147" s="14" customFormat="1">
      <c r="A147" s="14"/>
      <c r="B147" s="270"/>
      <c r="C147" s="271"/>
      <c r="D147" s="256" t="s">
        <v>139</v>
      </c>
      <c r="E147" s="272" t="s">
        <v>1</v>
      </c>
      <c r="F147" s="273" t="s">
        <v>135</v>
      </c>
      <c r="G147" s="271"/>
      <c r="H147" s="274">
        <v>4</v>
      </c>
      <c r="I147" s="275"/>
      <c r="J147" s="271"/>
      <c r="K147" s="271"/>
      <c r="L147" s="276"/>
      <c r="M147" s="277"/>
      <c r="N147" s="278"/>
      <c r="O147" s="278"/>
      <c r="P147" s="278"/>
      <c r="Q147" s="278"/>
      <c r="R147" s="278"/>
      <c r="S147" s="278"/>
      <c r="T147" s="27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80" t="s">
        <v>139</v>
      </c>
      <c r="AU147" s="280" t="s">
        <v>78</v>
      </c>
      <c r="AV147" s="14" t="s">
        <v>86</v>
      </c>
      <c r="AW147" s="14" t="s">
        <v>34</v>
      </c>
      <c r="AX147" s="14" t="s">
        <v>82</v>
      </c>
      <c r="AY147" s="280" t="s">
        <v>127</v>
      </c>
    </row>
    <row r="148" s="2" customFormat="1" ht="24" customHeight="1">
      <c r="A148" s="38"/>
      <c r="B148" s="39"/>
      <c r="C148" s="243" t="s">
        <v>188</v>
      </c>
      <c r="D148" s="243" t="s">
        <v>130</v>
      </c>
      <c r="E148" s="244" t="s">
        <v>278</v>
      </c>
      <c r="F148" s="245" t="s">
        <v>279</v>
      </c>
      <c r="G148" s="246" t="s">
        <v>264</v>
      </c>
      <c r="H148" s="247">
        <v>12</v>
      </c>
      <c r="I148" s="248"/>
      <c r="J148" s="249">
        <f>ROUND(I148*H148,2)</f>
        <v>0</v>
      </c>
      <c r="K148" s="245" t="s">
        <v>134</v>
      </c>
      <c r="L148" s="44"/>
      <c r="M148" s="250" t="s">
        <v>1</v>
      </c>
      <c r="N148" s="251" t="s">
        <v>43</v>
      </c>
      <c r="O148" s="91"/>
      <c r="P148" s="252">
        <f>O148*H148</f>
        <v>0</v>
      </c>
      <c r="Q148" s="252">
        <v>0</v>
      </c>
      <c r="R148" s="252">
        <f>Q148*H148</f>
        <v>0</v>
      </c>
      <c r="S148" s="252">
        <v>0</v>
      </c>
      <c r="T148" s="253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54" t="s">
        <v>135</v>
      </c>
      <c r="AT148" s="254" t="s">
        <v>130</v>
      </c>
      <c r="AU148" s="254" t="s">
        <v>78</v>
      </c>
      <c r="AY148" s="17" t="s">
        <v>127</v>
      </c>
      <c r="BE148" s="255">
        <f>IF(N148="základní",J148,0)</f>
        <v>0</v>
      </c>
      <c r="BF148" s="255">
        <f>IF(N148="snížená",J148,0)</f>
        <v>0</v>
      </c>
      <c r="BG148" s="255">
        <f>IF(N148="zákl. přenesená",J148,0)</f>
        <v>0</v>
      </c>
      <c r="BH148" s="255">
        <f>IF(N148="sníž. přenesená",J148,0)</f>
        <v>0</v>
      </c>
      <c r="BI148" s="255">
        <f>IF(N148="nulová",J148,0)</f>
        <v>0</v>
      </c>
      <c r="BJ148" s="17" t="s">
        <v>82</v>
      </c>
      <c r="BK148" s="255">
        <f>ROUND(I148*H148,2)</f>
        <v>0</v>
      </c>
      <c r="BL148" s="17" t="s">
        <v>135</v>
      </c>
      <c r="BM148" s="254" t="s">
        <v>495</v>
      </c>
    </row>
    <row r="149" s="2" customFormat="1">
      <c r="A149" s="38"/>
      <c r="B149" s="39"/>
      <c r="C149" s="40"/>
      <c r="D149" s="256" t="s">
        <v>137</v>
      </c>
      <c r="E149" s="40"/>
      <c r="F149" s="257" t="s">
        <v>281</v>
      </c>
      <c r="G149" s="40"/>
      <c r="H149" s="40"/>
      <c r="I149" s="154"/>
      <c r="J149" s="40"/>
      <c r="K149" s="40"/>
      <c r="L149" s="44"/>
      <c r="M149" s="258"/>
      <c r="N149" s="259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137</v>
      </c>
      <c r="AU149" s="17" t="s">
        <v>78</v>
      </c>
    </row>
    <row r="150" s="14" customFormat="1">
      <c r="A150" s="14"/>
      <c r="B150" s="270"/>
      <c r="C150" s="271"/>
      <c r="D150" s="256" t="s">
        <v>139</v>
      </c>
      <c r="E150" s="272" t="s">
        <v>1</v>
      </c>
      <c r="F150" s="273" t="s">
        <v>203</v>
      </c>
      <c r="G150" s="271"/>
      <c r="H150" s="274">
        <v>12</v>
      </c>
      <c r="I150" s="275"/>
      <c r="J150" s="271"/>
      <c r="K150" s="271"/>
      <c r="L150" s="276"/>
      <c r="M150" s="277"/>
      <c r="N150" s="278"/>
      <c r="O150" s="278"/>
      <c r="P150" s="278"/>
      <c r="Q150" s="278"/>
      <c r="R150" s="278"/>
      <c r="S150" s="278"/>
      <c r="T150" s="27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80" t="s">
        <v>139</v>
      </c>
      <c r="AU150" s="280" t="s">
        <v>78</v>
      </c>
      <c r="AV150" s="14" t="s">
        <v>86</v>
      </c>
      <c r="AW150" s="14" t="s">
        <v>34</v>
      </c>
      <c r="AX150" s="14" t="s">
        <v>82</v>
      </c>
      <c r="AY150" s="280" t="s">
        <v>127</v>
      </c>
    </row>
    <row r="151" s="2" customFormat="1" ht="36" customHeight="1">
      <c r="A151" s="38"/>
      <c r="B151" s="39"/>
      <c r="C151" s="243" t="s">
        <v>198</v>
      </c>
      <c r="D151" s="243" t="s">
        <v>130</v>
      </c>
      <c r="E151" s="244" t="s">
        <v>283</v>
      </c>
      <c r="F151" s="245" t="s">
        <v>284</v>
      </c>
      <c r="G151" s="246" t="s">
        <v>257</v>
      </c>
      <c r="H151" s="247">
        <v>1780</v>
      </c>
      <c r="I151" s="248"/>
      <c r="J151" s="249">
        <f>ROUND(I151*H151,2)</f>
        <v>0</v>
      </c>
      <c r="K151" s="245" t="s">
        <v>134</v>
      </c>
      <c r="L151" s="44"/>
      <c r="M151" s="250" t="s">
        <v>1</v>
      </c>
      <c r="N151" s="251" t="s">
        <v>43</v>
      </c>
      <c r="O151" s="91"/>
      <c r="P151" s="252">
        <f>O151*H151</f>
        <v>0</v>
      </c>
      <c r="Q151" s="252">
        <v>0</v>
      </c>
      <c r="R151" s="252">
        <f>Q151*H151</f>
        <v>0</v>
      </c>
      <c r="S151" s="252">
        <v>0</v>
      </c>
      <c r="T151" s="25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54" t="s">
        <v>135</v>
      </c>
      <c r="AT151" s="254" t="s">
        <v>130</v>
      </c>
      <c r="AU151" s="254" t="s">
        <v>78</v>
      </c>
      <c r="AY151" s="17" t="s">
        <v>127</v>
      </c>
      <c r="BE151" s="255">
        <f>IF(N151="základní",J151,0)</f>
        <v>0</v>
      </c>
      <c r="BF151" s="255">
        <f>IF(N151="snížená",J151,0)</f>
        <v>0</v>
      </c>
      <c r="BG151" s="255">
        <f>IF(N151="zákl. přenesená",J151,0)</f>
        <v>0</v>
      </c>
      <c r="BH151" s="255">
        <f>IF(N151="sníž. přenesená",J151,0)</f>
        <v>0</v>
      </c>
      <c r="BI151" s="255">
        <f>IF(N151="nulová",J151,0)</f>
        <v>0</v>
      </c>
      <c r="BJ151" s="17" t="s">
        <v>82</v>
      </c>
      <c r="BK151" s="255">
        <f>ROUND(I151*H151,2)</f>
        <v>0</v>
      </c>
      <c r="BL151" s="17" t="s">
        <v>135</v>
      </c>
      <c r="BM151" s="254" t="s">
        <v>496</v>
      </c>
    </row>
    <row r="152" s="2" customFormat="1">
      <c r="A152" s="38"/>
      <c r="B152" s="39"/>
      <c r="C152" s="40"/>
      <c r="D152" s="256" t="s">
        <v>137</v>
      </c>
      <c r="E152" s="40"/>
      <c r="F152" s="257" t="s">
        <v>286</v>
      </c>
      <c r="G152" s="40"/>
      <c r="H152" s="40"/>
      <c r="I152" s="154"/>
      <c r="J152" s="40"/>
      <c r="K152" s="40"/>
      <c r="L152" s="44"/>
      <c r="M152" s="258"/>
      <c r="N152" s="259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137</v>
      </c>
      <c r="AU152" s="17" t="s">
        <v>78</v>
      </c>
    </row>
    <row r="153" s="2" customFormat="1">
      <c r="A153" s="38"/>
      <c r="B153" s="39"/>
      <c r="C153" s="40"/>
      <c r="D153" s="256" t="s">
        <v>287</v>
      </c>
      <c r="E153" s="40"/>
      <c r="F153" s="302" t="s">
        <v>288</v>
      </c>
      <c r="G153" s="40"/>
      <c r="H153" s="40"/>
      <c r="I153" s="154"/>
      <c r="J153" s="40"/>
      <c r="K153" s="40"/>
      <c r="L153" s="44"/>
      <c r="M153" s="258"/>
      <c r="N153" s="259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287</v>
      </c>
      <c r="AU153" s="17" t="s">
        <v>78</v>
      </c>
    </row>
    <row r="154" s="14" customFormat="1">
      <c r="A154" s="14"/>
      <c r="B154" s="270"/>
      <c r="C154" s="271"/>
      <c r="D154" s="256" t="s">
        <v>139</v>
      </c>
      <c r="E154" s="272" t="s">
        <v>1</v>
      </c>
      <c r="F154" s="273" t="s">
        <v>497</v>
      </c>
      <c r="G154" s="271"/>
      <c r="H154" s="274">
        <v>1780</v>
      </c>
      <c r="I154" s="275"/>
      <c r="J154" s="271"/>
      <c r="K154" s="271"/>
      <c r="L154" s="276"/>
      <c r="M154" s="277"/>
      <c r="N154" s="278"/>
      <c r="O154" s="278"/>
      <c r="P154" s="278"/>
      <c r="Q154" s="278"/>
      <c r="R154" s="278"/>
      <c r="S154" s="278"/>
      <c r="T154" s="27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80" t="s">
        <v>139</v>
      </c>
      <c r="AU154" s="280" t="s">
        <v>78</v>
      </c>
      <c r="AV154" s="14" t="s">
        <v>86</v>
      </c>
      <c r="AW154" s="14" t="s">
        <v>34</v>
      </c>
      <c r="AX154" s="14" t="s">
        <v>82</v>
      </c>
      <c r="AY154" s="280" t="s">
        <v>127</v>
      </c>
    </row>
    <row r="155" s="2" customFormat="1" ht="24" customHeight="1">
      <c r="A155" s="38"/>
      <c r="B155" s="39"/>
      <c r="C155" s="243" t="s">
        <v>203</v>
      </c>
      <c r="D155" s="243" t="s">
        <v>130</v>
      </c>
      <c r="E155" s="244" t="s">
        <v>291</v>
      </c>
      <c r="F155" s="245" t="s">
        <v>292</v>
      </c>
      <c r="G155" s="246" t="s">
        <v>264</v>
      </c>
      <c r="H155" s="247">
        <v>4</v>
      </c>
      <c r="I155" s="248"/>
      <c r="J155" s="249">
        <f>ROUND(I155*H155,2)</f>
        <v>0</v>
      </c>
      <c r="K155" s="245" t="s">
        <v>134</v>
      </c>
      <c r="L155" s="44"/>
      <c r="M155" s="250" t="s">
        <v>1</v>
      </c>
      <c r="N155" s="251" t="s">
        <v>43</v>
      </c>
      <c r="O155" s="91"/>
      <c r="P155" s="252">
        <f>O155*H155</f>
        <v>0</v>
      </c>
      <c r="Q155" s="252">
        <v>0</v>
      </c>
      <c r="R155" s="252">
        <f>Q155*H155</f>
        <v>0</v>
      </c>
      <c r="S155" s="252">
        <v>0</v>
      </c>
      <c r="T155" s="25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54" t="s">
        <v>135</v>
      </c>
      <c r="AT155" s="254" t="s">
        <v>130</v>
      </c>
      <c r="AU155" s="254" t="s">
        <v>78</v>
      </c>
      <c r="AY155" s="17" t="s">
        <v>127</v>
      </c>
      <c r="BE155" s="255">
        <f>IF(N155="základní",J155,0)</f>
        <v>0</v>
      </c>
      <c r="BF155" s="255">
        <f>IF(N155="snížená",J155,0)</f>
        <v>0</v>
      </c>
      <c r="BG155" s="255">
        <f>IF(N155="zákl. přenesená",J155,0)</f>
        <v>0</v>
      </c>
      <c r="BH155" s="255">
        <f>IF(N155="sníž. přenesená",J155,0)</f>
        <v>0</v>
      </c>
      <c r="BI155" s="255">
        <f>IF(N155="nulová",J155,0)</f>
        <v>0</v>
      </c>
      <c r="BJ155" s="17" t="s">
        <v>82</v>
      </c>
      <c r="BK155" s="255">
        <f>ROUND(I155*H155,2)</f>
        <v>0</v>
      </c>
      <c r="BL155" s="17" t="s">
        <v>135</v>
      </c>
      <c r="BM155" s="254" t="s">
        <v>498</v>
      </c>
    </row>
    <row r="156" s="2" customFormat="1">
      <c r="A156" s="38"/>
      <c r="B156" s="39"/>
      <c r="C156" s="40"/>
      <c r="D156" s="256" t="s">
        <v>137</v>
      </c>
      <c r="E156" s="40"/>
      <c r="F156" s="257" t="s">
        <v>294</v>
      </c>
      <c r="G156" s="40"/>
      <c r="H156" s="40"/>
      <c r="I156" s="154"/>
      <c r="J156" s="40"/>
      <c r="K156" s="40"/>
      <c r="L156" s="44"/>
      <c r="M156" s="258"/>
      <c r="N156" s="259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137</v>
      </c>
      <c r="AU156" s="17" t="s">
        <v>78</v>
      </c>
    </row>
    <row r="157" s="14" customFormat="1">
      <c r="A157" s="14"/>
      <c r="B157" s="270"/>
      <c r="C157" s="271"/>
      <c r="D157" s="256" t="s">
        <v>139</v>
      </c>
      <c r="E157" s="272" t="s">
        <v>1</v>
      </c>
      <c r="F157" s="273" t="s">
        <v>135</v>
      </c>
      <c r="G157" s="271"/>
      <c r="H157" s="274">
        <v>4</v>
      </c>
      <c r="I157" s="275"/>
      <c r="J157" s="271"/>
      <c r="K157" s="271"/>
      <c r="L157" s="276"/>
      <c r="M157" s="277"/>
      <c r="N157" s="278"/>
      <c r="O157" s="278"/>
      <c r="P157" s="278"/>
      <c r="Q157" s="278"/>
      <c r="R157" s="278"/>
      <c r="S157" s="278"/>
      <c r="T157" s="27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0" t="s">
        <v>139</v>
      </c>
      <c r="AU157" s="280" t="s">
        <v>78</v>
      </c>
      <c r="AV157" s="14" t="s">
        <v>86</v>
      </c>
      <c r="AW157" s="14" t="s">
        <v>34</v>
      </c>
      <c r="AX157" s="14" t="s">
        <v>82</v>
      </c>
      <c r="AY157" s="280" t="s">
        <v>127</v>
      </c>
    </row>
    <row r="158" s="2" customFormat="1" ht="24" customHeight="1">
      <c r="A158" s="38"/>
      <c r="B158" s="39"/>
      <c r="C158" s="243" t="s">
        <v>208</v>
      </c>
      <c r="D158" s="243" t="s">
        <v>130</v>
      </c>
      <c r="E158" s="244" t="s">
        <v>296</v>
      </c>
      <c r="F158" s="245" t="s">
        <v>297</v>
      </c>
      <c r="G158" s="246" t="s">
        <v>185</v>
      </c>
      <c r="H158" s="247">
        <v>585</v>
      </c>
      <c r="I158" s="248"/>
      <c r="J158" s="249">
        <f>ROUND(I158*H158,2)</f>
        <v>0</v>
      </c>
      <c r="K158" s="245" t="s">
        <v>134</v>
      </c>
      <c r="L158" s="44"/>
      <c r="M158" s="250" t="s">
        <v>1</v>
      </c>
      <c r="N158" s="251" t="s">
        <v>43</v>
      </c>
      <c r="O158" s="91"/>
      <c r="P158" s="252">
        <f>O158*H158</f>
        <v>0</v>
      </c>
      <c r="Q158" s="252">
        <v>0</v>
      </c>
      <c r="R158" s="252">
        <f>Q158*H158</f>
        <v>0</v>
      </c>
      <c r="S158" s="252">
        <v>0</v>
      </c>
      <c r="T158" s="253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54" t="s">
        <v>135</v>
      </c>
      <c r="AT158" s="254" t="s">
        <v>130</v>
      </c>
      <c r="AU158" s="254" t="s">
        <v>78</v>
      </c>
      <c r="AY158" s="17" t="s">
        <v>127</v>
      </c>
      <c r="BE158" s="255">
        <f>IF(N158="základní",J158,0)</f>
        <v>0</v>
      </c>
      <c r="BF158" s="255">
        <f>IF(N158="snížená",J158,0)</f>
        <v>0</v>
      </c>
      <c r="BG158" s="255">
        <f>IF(N158="zákl. přenesená",J158,0)</f>
        <v>0</v>
      </c>
      <c r="BH158" s="255">
        <f>IF(N158="sníž. přenesená",J158,0)</f>
        <v>0</v>
      </c>
      <c r="BI158" s="255">
        <f>IF(N158="nulová",J158,0)</f>
        <v>0</v>
      </c>
      <c r="BJ158" s="17" t="s">
        <v>82</v>
      </c>
      <c r="BK158" s="255">
        <f>ROUND(I158*H158,2)</f>
        <v>0</v>
      </c>
      <c r="BL158" s="17" t="s">
        <v>135</v>
      </c>
      <c r="BM158" s="254" t="s">
        <v>499</v>
      </c>
    </row>
    <row r="159" s="2" customFormat="1">
      <c r="A159" s="38"/>
      <c r="B159" s="39"/>
      <c r="C159" s="40"/>
      <c r="D159" s="256" t="s">
        <v>137</v>
      </c>
      <c r="E159" s="40"/>
      <c r="F159" s="257" t="s">
        <v>299</v>
      </c>
      <c r="G159" s="40"/>
      <c r="H159" s="40"/>
      <c r="I159" s="154"/>
      <c r="J159" s="40"/>
      <c r="K159" s="40"/>
      <c r="L159" s="44"/>
      <c r="M159" s="258"/>
      <c r="N159" s="259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137</v>
      </c>
      <c r="AU159" s="17" t="s">
        <v>78</v>
      </c>
    </row>
    <row r="160" s="13" customFormat="1">
      <c r="A160" s="13"/>
      <c r="B160" s="260"/>
      <c r="C160" s="261"/>
      <c r="D160" s="256" t="s">
        <v>139</v>
      </c>
      <c r="E160" s="262" t="s">
        <v>1</v>
      </c>
      <c r="F160" s="263" t="s">
        <v>300</v>
      </c>
      <c r="G160" s="261"/>
      <c r="H160" s="262" t="s">
        <v>1</v>
      </c>
      <c r="I160" s="264"/>
      <c r="J160" s="261"/>
      <c r="K160" s="261"/>
      <c r="L160" s="265"/>
      <c r="M160" s="266"/>
      <c r="N160" s="267"/>
      <c r="O160" s="267"/>
      <c r="P160" s="267"/>
      <c r="Q160" s="267"/>
      <c r="R160" s="267"/>
      <c r="S160" s="267"/>
      <c r="T160" s="26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9" t="s">
        <v>139</v>
      </c>
      <c r="AU160" s="269" t="s">
        <v>78</v>
      </c>
      <c r="AV160" s="13" t="s">
        <v>82</v>
      </c>
      <c r="AW160" s="13" t="s">
        <v>34</v>
      </c>
      <c r="AX160" s="13" t="s">
        <v>78</v>
      </c>
      <c r="AY160" s="269" t="s">
        <v>127</v>
      </c>
    </row>
    <row r="161" s="14" customFormat="1">
      <c r="A161" s="14"/>
      <c r="B161" s="270"/>
      <c r="C161" s="271"/>
      <c r="D161" s="256" t="s">
        <v>139</v>
      </c>
      <c r="E161" s="272" t="s">
        <v>1</v>
      </c>
      <c r="F161" s="273" t="s">
        <v>301</v>
      </c>
      <c r="G161" s="271"/>
      <c r="H161" s="274">
        <v>585</v>
      </c>
      <c r="I161" s="275"/>
      <c r="J161" s="271"/>
      <c r="K161" s="271"/>
      <c r="L161" s="276"/>
      <c r="M161" s="277"/>
      <c r="N161" s="278"/>
      <c r="O161" s="278"/>
      <c r="P161" s="278"/>
      <c r="Q161" s="278"/>
      <c r="R161" s="278"/>
      <c r="S161" s="278"/>
      <c r="T161" s="27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0" t="s">
        <v>139</v>
      </c>
      <c r="AU161" s="280" t="s">
        <v>78</v>
      </c>
      <c r="AV161" s="14" t="s">
        <v>86</v>
      </c>
      <c r="AW161" s="14" t="s">
        <v>34</v>
      </c>
      <c r="AX161" s="14" t="s">
        <v>82</v>
      </c>
      <c r="AY161" s="280" t="s">
        <v>127</v>
      </c>
    </row>
    <row r="162" s="2" customFormat="1" ht="24" customHeight="1">
      <c r="A162" s="38"/>
      <c r="B162" s="39"/>
      <c r="C162" s="243" t="s">
        <v>212</v>
      </c>
      <c r="D162" s="243" t="s">
        <v>130</v>
      </c>
      <c r="E162" s="244" t="s">
        <v>303</v>
      </c>
      <c r="F162" s="245" t="s">
        <v>304</v>
      </c>
      <c r="G162" s="246" t="s">
        <v>185</v>
      </c>
      <c r="H162" s="247">
        <v>666</v>
      </c>
      <c r="I162" s="248"/>
      <c r="J162" s="249">
        <f>ROUND(I162*H162,2)</f>
        <v>0</v>
      </c>
      <c r="K162" s="245" t="s">
        <v>134</v>
      </c>
      <c r="L162" s="44"/>
      <c r="M162" s="250" t="s">
        <v>1</v>
      </c>
      <c r="N162" s="251" t="s">
        <v>43</v>
      </c>
      <c r="O162" s="91"/>
      <c r="P162" s="252">
        <f>O162*H162</f>
        <v>0</v>
      </c>
      <c r="Q162" s="252">
        <v>0</v>
      </c>
      <c r="R162" s="252">
        <f>Q162*H162</f>
        <v>0</v>
      </c>
      <c r="S162" s="252">
        <v>0</v>
      </c>
      <c r="T162" s="253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54" t="s">
        <v>135</v>
      </c>
      <c r="AT162" s="254" t="s">
        <v>130</v>
      </c>
      <c r="AU162" s="254" t="s">
        <v>78</v>
      </c>
      <c r="AY162" s="17" t="s">
        <v>127</v>
      </c>
      <c r="BE162" s="255">
        <f>IF(N162="základní",J162,0)</f>
        <v>0</v>
      </c>
      <c r="BF162" s="255">
        <f>IF(N162="snížená",J162,0)</f>
        <v>0</v>
      </c>
      <c r="BG162" s="255">
        <f>IF(N162="zákl. přenesená",J162,0)</f>
        <v>0</v>
      </c>
      <c r="BH162" s="255">
        <f>IF(N162="sníž. přenesená",J162,0)</f>
        <v>0</v>
      </c>
      <c r="BI162" s="255">
        <f>IF(N162="nulová",J162,0)</f>
        <v>0</v>
      </c>
      <c r="BJ162" s="17" t="s">
        <v>82</v>
      </c>
      <c r="BK162" s="255">
        <f>ROUND(I162*H162,2)</f>
        <v>0</v>
      </c>
      <c r="BL162" s="17" t="s">
        <v>135</v>
      </c>
      <c r="BM162" s="254" t="s">
        <v>500</v>
      </c>
    </row>
    <row r="163" s="2" customFormat="1">
      <c r="A163" s="38"/>
      <c r="B163" s="39"/>
      <c r="C163" s="40"/>
      <c r="D163" s="256" t="s">
        <v>137</v>
      </c>
      <c r="E163" s="40"/>
      <c r="F163" s="257" t="s">
        <v>306</v>
      </c>
      <c r="G163" s="40"/>
      <c r="H163" s="40"/>
      <c r="I163" s="154"/>
      <c r="J163" s="40"/>
      <c r="K163" s="40"/>
      <c r="L163" s="44"/>
      <c r="M163" s="258"/>
      <c r="N163" s="259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137</v>
      </c>
      <c r="AU163" s="17" t="s">
        <v>78</v>
      </c>
    </row>
    <row r="164" s="13" customFormat="1">
      <c r="A164" s="13"/>
      <c r="B164" s="260"/>
      <c r="C164" s="261"/>
      <c r="D164" s="256" t="s">
        <v>139</v>
      </c>
      <c r="E164" s="262" t="s">
        <v>1</v>
      </c>
      <c r="F164" s="263" t="s">
        <v>307</v>
      </c>
      <c r="G164" s="261"/>
      <c r="H164" s="262" t="s">
        <v>1</v>
      </c>
      <c r="I164" s="264"/>
      <c r="J164" s="261"/>
      <c r="K164" s="261"/>
      <c r="L164" s="265"/>
      <c r="M164" s="266"/>
      <c r="N164" s="267"/>
      <c r="O164" s="267"/>
      <c r="P164" s="267"/>
      <c r="Q164" s="267"/>
      <c r="R164" s="267"/>
      <c r="S164" s="267"/>
      <c r="T164" s="26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9" t="s">
        <v>139</v>
      </c>
      <c r="AU164" s="269" t="s">
        <v>78</v>
      </c>
      <c r="AV164" s="13" t="s">
        <v>82</v>
      </c>
      <c r="AW164" s="13" t="s">
        <v>34</v>
      </c>
      <c r="AX164" s="13" t="s">
        <v>78</v>
      </c>
      <c r="AY164" s="269" t="s">
        <v>127</v>
      </c>
    </row>
    <row r="165" s="14" customFormat="1">
      <c r="A165" s="14"/>
      <c r="B165" s="270"/>
      <c r="C165" s="271"/>
      <c r="D165" s="256" t="s">
        <v>139</v>
      </c>
      <c r="E165" s="272" t="s">
        <v>1</v>
      </c>
      <c r="F165" s="273" t="s">
        <v>308</v>
      </c>
      <c r="G165" s="271"/>
      <c r="H165" s="274">
        <v>600</v>
      </c>
      <c r="I165" s="275"/>
      <c r="J165" s="271"/>
      <c r="K165" s="271"/>
      <c r="L165" s="276"/>
      <c r="M165" s="277"/>
      <c r="N165" s="278"/>
      <c r="O165" s="278"/>
      <c r="P165" s="278"/>
      <c r="Q165" s="278"/>
      <c r="R165" s="278"/>
      <c r="S165" s="278"/>
      <c r="T165" s="27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80" t="s">
        <v>139</v>
      </c>
      <c r="AU165" s="280" t="s">
        <v>78</v>
      </c>
      <c r="AV165" s="14" t="s">
        <v>86</v>
      </c>
      <c r="AW165" s="14" t="s">
        <v>34</v>
      </c>
      <c r="AX165" s="14" t="s">
        <v>78</v>
      </c>
      <c r="AY165" s="280" t="s">
        <v>127</v>
      </c>
    </row>
    <row r="166" s="13" customFormat="1">
      <c r="A166" s="13"/>
      <c r="B166" s="260"/>
      <c r="C166" s="261"/>
      <c r="D166" s="256" t="s">
        <v>139</v>
      </c>
      <c r="E166" s="262" t="s">
        <v>1</v>
      </c>
      <c r="F166" s="263" t="s">
        <v>309</v>
      </c>
      <c r="G166" s="261"/>
      <c r="H166" s="262" t="s">
        <v>1</v>
      </c>
      <c r="I166" s="264"/>
      <c r="J166" s="261"/>
      <c r="K166" s="261"/>
      <c r="L166" s="265"/>
      <c r="M166" s="266"/>
      <c r="N166" s="267"/>
      <c r="O166" s="267"/>
      <c r="P166" s="267"/>
      <c r="Q166" s="267"/>
      <c r="R166" s="267"/>
      <c r="S166" s="267"/>
      <c r="T166" s="26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9" t="s">
        <v>139</v>
      </c>
      <c r="AU166" s="269" t="s">
        <v>78</v>
      </c>
      <c r="AV166" s="13" t="s">
        <v>82</v>
      </c>
      <c r="AW166" s="13" t="s">
        <v>34</v>
      </c>
      <c r="AX166" s="13" t="s">
        <v>78</v>
      </c>
      <c r="AY166" s="269" t="s">
        <v>127</v>
      </c>
    </row>
    <row r="167" s="14" customFormat="1">
      <c r="A167" s="14"/>
      <c r="B167" s="270"/>
      <c r="C167" s="271"/>
      <c r="D167" s="256" t="s">
        <v>139</v>
      </c>
      <c r="E167" s="272" t="s">
        <v>1</v>
      </c>
      <c r="F167" s="273" t="s">
        <v>501</v>
      </c>
      <c r="G167" s="271"/>
      <c r="H167" s="274">
        <v>66</v>
      </c>
      <c r="I167" s="275"/>
      <c r="J167" s="271"/>
      <c r="K167" s="271"/>
      <c r="L167" s="276"/>
      <c r="M167" s="277"/>
      <c r="N167" s="278"/>
      <c r="O167" s="278"/>
      <c r="P167" s="278"/>
      <c r="Q167" s="278"/>
      <c r="R167" s="278"/>
      <c r="S167" s="278"/>
      <c r="T167" s="27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0" t="s">
        <v>139</v>
      </c>
      <c r="AU167" s="280" t="s">
        <v>78</v>
      </c>
      <c r="AV167" s="14" t="s">
        <v>86</v>
      </c>
      <c r="AW167" s="14" t="s">
        <v>34</v>
      </c>
      <c r="AX167" s="14" t="s">
        <v>78</v>
      </c>
      <c r="AY167" s="280" t="s">
        <v>127</v>
      </c>
    </row>
    <row r="168" s="15" customFormat="1">
      <c r="A168" s="15"/>
      <c r="B168" s="291"/>
      <c r="C168" s="292"/>
      <c r="D168" s="256" t="s">
        <v>139</v>
      </c>
      <c r="E168" s="293" t="s">
        <v>1</v>
      </c>
      <c r="F168" s="294" t="s">
        <v>197</v>
      </c>
      <c r="G168" s="292"/>
      <c r="H168" s="295">
        <v>666</v>
      </c>
      <c r="I168" s="296"/>
      <c r="J168" s="292"/>
      <c r="K168" s="292"/>
      <c r="L168" s="297"/>
      <c r="M168" s="298"/>
      <c r="N168" s="299"/>
      <c r="O168" s="299"/>
      <c r="P168" s="299"/>
      <c r="Q168" s="299"/>
      <c r="R168" s="299"/>
      <c r="S168" s="299"/>
      <c r="T168" s="300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301" t="s">
        <v>139</v>
      </c>
      <c r="AU168" s="301" t="s">
        <v>78</v>
      </c>
      <c r="AV168" s="15" t="s">
        <v>135</v>
      </c>
      <c r="AW168" s="15" t="s">
        <v>34</v>
      </c>
      <c r="AX168" s="15" t="s">
        <v>82</v>
      </c>
      <c r="AY168" s="301" t="s">
        <v>127</v>
      </c>
    </row>
    <row r="169" s="2" customFormat="1" ht="24" customHeight="1">
      <c r="A169" s="38"/>
      <c r="B169" s="39"/>
      <c r="C169" s="281" t="s">
        <v>8</v>
      </c>
      <c r="D169" s="281" t="s">
        <v>147</v>
      </c>
      <c r="E169" s="282" t="s">
        <v>312</v>
      </c>
      <c r="F169" s="283" t="s">
        <v>313</v>
      </c>
      <c r="G169" s="284" t="s">
        <v>314</v>
      </c>
      <c r="H169" s="285">
        <v>865.79999999999995</v>
      </c>
      <c r="I169" s="286"/>
      <c r="J169" s="287">
        <f>ROUND(I169*H169,2)</f>
        <v>0</v>
      </c>
      <c r="K169" s="283" t="s">
        <v>134</v>
      </c>
      <c r="L169" s="288"/>
      <c r="M169" s="289" t="s">
        <v>1</v>
      </c>
      <c r="N169" s="290" t="s">
        <v>43</v>
      </c>
      <c r="O169" s="91"/>
      <c r="P169" s="252">
        <f>O169*H169</f>
        <v>0</v>
      </c>
      <c r="Q169" s="252">
        <v>1</v>
      </c>
      <c r="R169" s="252">
        <f>Q169*H169</f>
        <v>865.79999999999995</v>
      </c>
      <c r="S169" s="252">
        <v>0</v>
      </c>
      <c r="T169" s="25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54" t="s">
        <v>152</v>
      </c>
      <c r="AT169" s="254" t="s">
        <v>147</v>
      </c>
      <c r="AU169" s="254" t="s">
        <v>78</v>
      </c>
      <c r="AY169" s="17" t="s">
        <v>127</v>
      </c>
      <c r="BE169" s="255">
        <f>IF(N169="základní",J169,0)</f>
        <v>0</v>
      </c>
      <c r="BF169" s="255">
        <f>IF(N169="snížená",J169,0)</f>
        <v>0</v>
      </c>
      <c r="BG169" s="255">
        <f>IF(N169="zákl. přenesená",J169,0)</f>
        <v>0</v>
      </c>
      <c r="BH169" s="255">
        <f>IF(N169="sníž. přenesená",J169,0)</f>
        <v>0</v>
      </c>
      <c r="BI169" s="255">
        <f>IF(N169="nulová",J169,0)</f>
        <v>0</v>
      </c>
      <c r="BJ169" s="17" t="s">
        <v>82</v>
      </c>
      <c r="BK169" s="255">
        <f>ROUND(I169*H169,2)</f>
        <v>0</v>
      </c>
      <c r="BL169" s="17" t="s">
        <v>135</v>
      </c>
      <c r="BM169" s="254" t="s">
        <v>502</v>
      </c>
    </row>
    <row r="170" s="2" customFormat="1">
      <c r="A170" s="38"/>
      <c r="B170" s="39"/>
      <c r="C170" s="40"/>
      <c r="D170" s="256" t="s">
        <v>137</v>
      </c>
      <c r="E170" s="40"/>
      <c r="F170" s="257" t="s">
        <v>313</v>
      </c>
      <c r="G170" s="40"/>
      <c r="H170" s="40"/>
      <c r="I170" s="154"/>
      <c r="J170" s="40"/>
      <c r="K170" s="40"/>
      <c r="L170" s="44"/>
      <c r="M170" s="258"/>
      <c r="N170" s="259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137</v>
      </c>
      <c r="AU170" s="17" t="s">
        <v>78</v>
      </c>
    </row>
    <row r="171" s="14" customFormat="1">
      <c r="A171" s="14"/>
      <c r="B171" s="270"/>
      <c r="C171" s="271"/>
      <c r="D171" s="256" t="s">
        <v>139</v>
      </c>
      <c r="E171" s="272" t="s">
        <v>1</v>
      </c>
      <c r="F171" s="273" t="s">
        <v>503</v>
      </c>
      <c r="G171" s="271"/>
      <c r="H171" s="274">
        <v>865.79999999999995</v>
      </c>
      <c r="I171" s="275"/>
      <c r="J171" s="271"/>
      <c r="K171" s="271"/>
      <c r="L171" s="276"/>
      <c r="M171" s="277"/>
      <c r="N171" s="278"/>
      <c r="O171" s="278"/>
      <c r="P171" s="278"/>
      <c r="Q171" s="278"/>
      <c r="R171" s="278"/>
      <c r="S171" s="278"/>
      <c r="T171" s="27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80" t="s">
        <v>139</v>
      </c>
      <c r="AU171" s="280" t="s">
        <v>78</v>
      </c>
      <c r="AV171" s="14" t="s">
        <v>86</v>
      </c>
      <c r="AW171" s="14" t="s">
        <v>34</v>
      </c>
      <c r="AX171" s="14" t="s">
        <v>82</v>
      </c>
      <c r="AY171" s="280" t="s">
        <v>127</v>
      </c>
    </row>
    <row r="172" s="2" customFormat="1" ht="24" customHeight="1">
      <c r="A172" s="38"/>
      <c r="B172" s="39"/>
      <c r="C172" s="243" t="s">
        <v>221</v>
      </c>
      <c r="D172" s="243" t="s">
        <v>130</v>
      </c>
      <c r="E172" s="244" t="s">
        <v>318</v>
      </c>
      <c r="F172" s="245" t="s">
        <v>319</v>
      </c>
      <c r="G172" s="246" t="s">
        <v>320</v>
      </c>
      <c r="H172" s="247">
        <v>862</v>
      </c>
      <c r="I172" s="248"/>
      <c r="J172" s="249">
        <f>ROUND(I172*H172,2)</f>
        <v>0</v>
      </c>
      <c r="K172" s="245" t="s">
        <v>134</v>
      </c>
      <c r="L172" s="44"/>
      <c r="M172" s="250" t="s">
        <v>1</v>
      </c>
      <c r="N172" s="251" t="s">
        <v>43</v>
      </c>
      <c r="O172" s="91"/>
      <c r="P172" s="252">
        <f>O172*H172</f>
        <v>0</v>
      </c>
      <c r="Q172" s="252">
        <v>0</v>
      </c>
      <c r="R172" s="252">
        <f>Q172*H172</f>
        <v>0</v>
      </c>
      <c r="S172" s="252">
        <v>0</v>
      </c>
      <c r="T172" s="253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54" t="s">
        <v>135</v>
      </c>
      <c r="AT172" s="254" t="s">
        <v>130</v>
      </c>
      <c r="AU172" s="254" t="s">
        <v>78</v>
      </c>
      <c r="AY172" s="17" t="s">
        <v>127</v>
      </c>
      <c r="BE172" s="255">
        <f>IF(N172="základní",J172,0)</f>
        <v>0</v>
      </c>
      <c r="BF172" s="255">
        <f>IF(N172="snížená",J172,0)</f>
        <v>0</v>
      </c>
      <c r="BG172" s="255">
        <f>IF(N172="zákl. přenesená",J172,0)</f>
        <v>0</v>
      </c>
      <c r="BH172" s="255">
        <f>IF(N172="sníž. přenesená",J172,0)</f>
        <v>0</v>
      </c>
      <c r="BI172" s="255">
        <f>IF(N172="nulová",J172,0)</f>
        <v>0</v>
      </c>
      <c r="BJ172" s="17" t="s">
        <v>82</v>
      </c>
      <c r="BK172" s="255">
        <f>ROUND(I172*H172,2)</f>
        <v>0</v>
      </c>
      <c r="BL172" s="17" t="s">
        <v>135</v>
      </c>
      <c r="BM172" s="254" t="s">
        <v>504</v>
      </c>
    </row>
    <row r="173" s="2" customFormat="1">
      <c r="A173" s="38"/>
      <c r="B173" s="39"/>
      <c r="C173" s="40"/>
      <c r="D173" s="256" t="s">
        <v>137</v>
      </c>
      <c r="E173" s="40"/>
      <c r="F173" s="257" t="s">
        <v>322</v>
      </c>
      <c r="G173" s="40"/>
      <c r="H173" s="40"/>
      <c r="I173" s="154"/>
      <c r="J173" s="40"/>
      <c r="K173" s="40"/>
      <c r="L173" s="44"/>
      <c r="M173" s="258"/>
      <c r="N173" s="259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137</v>
      </c>
      <c r="AU173" s="17" t="s">
        <v>78</v>
      </c>
    </row>
    <row r="174" s="14" customFormat="1">
      <c r="A174" s="14"/>
      <c r="B174" s="270"/>
      <c r="C174" s="271"/>
      <c r="D174" s="256" t="s">
        <v>139</v>
      </c>
      <c r="E174" s="272" t="s">
        <v>1</v>
      </c>
      <c r="F174" s="273" t="s">
        <v>505</v>
      </c>
      <c r="G174" s="271"/>
      <c r="H174" s="274">
        <v>862</v>
      </c>
      <c r="I174" s="275"/>
      <c r="J174" s="271"/>
      <c r="K174" s="271"/>
      <c r="L174" s="276"/>
      <c r="M174" s="277"/>
      <c r="N174" s="278"/>
      <c r="O174" s="278"/>
      <c r="P174" s="278"/>
      <c r="Q174" s="278"/>
      <c r="R174" s="278"/>
      <c r="S174" s="278"/>
      <c r="T174" s="27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0" t="s">
        <v>139</v>
      </c>
      <c r="AU174" s="280" t="s">
        <v>78</v>
      </c>
      <c r="AV174" s="14" t="s">
        <v>86</v>
      </c>
      <c r="AW174" s="14" t="s">
        <v>34</v>
      </c>
      <c r="AX174" s="14" t="s">
        <v>82</v>
      </c>
      <c r="AY174" s="280" t="s">
        <v>127</v>
      </c>
    </row>
    <row r="175" s="2" customFormat="1" ht="24" customHeight="1">
      <c r="A175" s="38"/>
      <c r="B175" s="39"/>
      <c r="C175" s="243" t="s">
        <v>226</v>
      </c>
      <c r="D175" s="243" t="s">
        <v>130</v>
      </c>
      <c r="E175" s="244" t="s">
        <v>325</v>
      </c>
      <c r="F175" s="245" t="s">
        <v>326</v>
      </c>
      <c r="G175" s="246" t="s">
        <v>320</v>
      </c>
      <c r="H175" s="247">
        <v>862</v>
      </c>
      <c r="I175" s="248"/>
      <c r="J175" s="249">
        <f>ROUND(I175*H175,2)</f>
        <v>0</v>
      </c>
      <c r="K175" s="245" t="s">
        <v>134</v>
      </c>
      <c r="L175" s="44"/>
      <c r="M175" s="250" t="s">
        <v>1</v>
      </c>
      <c r="N175" s="251" t="s">
        <v>43</v>
      </c>
      <c r="O175" s="91"/>
      <c r="P175" s="252">
        <f>O175*H175</f>
        <v>0</v>
      </c>
      <c r="Q175" s="252">
        <v>0</v>
      </c>
      <c r="R175" s="252">
        <f>Q175*H175</f>
        <v>0</v>
      </c>
      <c r="S175" s="252">
        <v>0</v>
      </c>
      <c r="T175" s="253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54" t="s">
        <v>135</v>
      </c>
      <c r="AT175" s="254" t="s">
        <v>130</v>
      </c>
      <c r="AU175" s="254" t="s">
        <v>78</v>
      </c>
      <c r="AY175" s="17" t="s">
        <v>127</v>
      </c>
      <c r="BE175" s="255">
        <f>IF(N175="základní",J175,0)</f>
        <v>0</v>
      </c>
      <c r="BF175" s="255">
        <f>IF(N175="snížená",J175,0)</f>
        <v>0</v>
      </c>
      <c r="BG175" s="255">
        <f>IF(N175="zákl. přenesená",J175,0)</f>
        <v>0</v>
      </c>
      <c r="BH175" s="255">
        <f>IF(N175="sníž. přenesená",J175,0)</f>
        <v>0</v>
      </c>
      <c r="BI175" s="255">
        <f>IF(N175="nulová",J175,0)</f>
        <v>0</v>
      </c>
      <c r="BJ175" s="17" t="s">
        <v>82</v>
      </c>
      <c r="BK175" s="255">
        <f>ROUND(I175*H175,2)</f>
        <v>0</v>
      </c>
      <c r="BL175" s="17" t="s">
        <v>135</v>
      </c>
      <c r="BM175" s="254" t="s">
        <v>506</v>
      </c>
    </row>
    <row r="176" s="2" customFormat="1">
      <c r="A176" s="38"/>
      <c r="B176" s="39"/>
      <c r="C176" s="40"/>
      <c r="D176" s="256" t="s">
        <v>137</v>
      </c>
      <c r="E176" s="40"/>
      <c r="F176" s="257" t="s">
        <v>328</v>
      </c>
      <c r="G176" s="40"/>
      <c r="H176" s="40"/>
      <c r="I176" s="154"/>
      <c r="J176" s="40"/>
      <c r="K176" s="40"/>
      <c r="L176" s="44"/>
      <c r="M176" s="258"/>
      <c r="N176" s="259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137</v>
      </c>
      <c r="AU176" s="17" t="s">
        <v>78</v>
      </c>
    </row>
    <row r="177" s="14" customFormat="1">
      <c r="A177" s="14"/>
      <c r="B177" s="270"/>
      <c r="C177" s="271"/>
      <c r="D177" s="256" t="s">
        <v>139</v>
      </c>
      <c r="E177" s="272" t="s">
        <v>1</v>
      </c>
      <c r="F177" s="273" t="s">
        <v>505</v>
      </c>
      <c r="G177" s="271"/>
      <c r="H177" s="274">
        <v>862</v>
      </c>
      <c r="I177" s="275"/>
      <c r="J177" s="271"/>
      <c r="K177" s="271"/>
      <c r="L177" s="276"/>
      <c r="M177" s="277"/>
      <c r="N177" s="278"/>
      <c r="O177" s="278"/>
      <c r="P177" s="278"/>
      <c r="Q177" s="278"/>
      <c r="R177" s="278"/>
      <c r="S177" s="278"/>
      <c r="T177" s="27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80" t="s">
        <v>139</v>
      </c>
      <c r="AU177" s="280" t="s">
        <v>78</v>
      </c>
      <c r="AV177" s="14" t="s">
        <v>86</v>
      </c>
      <c r="AW177" s="14" t="s">
        <v>34</v>
      </c>
      <c r="AX177" s="14" t="s">
        <v>82</v>
      </c>
      <c r="AY177" s="280" t="s">
        <v>127</v>
      </c>
    </row>
    <row r="178" s="2" customFormat="1" ht="24" customHeight="1">
      <c r="A178" s="38"/>
      <c r="B178" s="39"/>
      <c r="C178" s="281" t="s">
        <v>231</v>
      </c>
      <c r="D178" s="281" t="s">
        <v>147</v>
      </c>
      <c r="E178" s="282" t="s">
        <v>330</v>
      </c>
      <c r="F178" s="283" t="s">
        <v>331</v>
      </c>
      <c r="G178" s="284" t="s">
        <v>314</v>
      </c>
      <c r="H178" s="285">
        <v>90</v>
      </c>
      <c r="I178" s="286"/>
      <c r="J178" s="287">
        <f>ROUND(I178*H178,2)</f>
        <v>0</v>
      </c>
      <c r="K178" s="283" t="s">
        <v>134</v>
      </c>
      <c r="L178" s="288"/>
      <c r="M178" s="289" t="s">
        <v>1</v>
      </c>
      <c r="N178" s="290" t="s">
        <v>43</v>
      </c>
      <c r="O178" s="91"/>
      <c r="P178" s="252">
        <f>O178*H178</f>
        <v>0</v>
      </c>
      <c r="Q178" s="252">
        <v>1</v>
      </c>
      <c r="R178" s="252">
        <f>Q178*H178</f>
        <v>90</v>
      </c>
      <c r="S178" s="252">
        <v>0</v>
      </c>
      <c r="T178" s="253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54" t="s">
        <v>152</v>
      </c>
      <c r="AT178" s="254" t="s">
        <v>147</v>
      </c>
      <c r="AU178" s="254" t="s">
        <v>78</v>
      </c>
      <c r="AY178" s="17" t="s">
        <v>127</v>
      </c>
      <c r="BE178" s="255">
        <f>IF(N178="základní",J178,0)</f>
        <v>0</v>
      </c>
      <c r="BF178" s="255">
        <f>IF(N178="snížená",J178,0)</f>
        <v>0</v>
      </c>
      <c r="BG178" s="255">
        <f>IF(N178="zákl. přenesená",J178,0)</f>
        <v>0</v>
      </c>
      <c r="BH178" s="255">
        <f>IF(N178="sníž. přenesená",J178,0)</f>
        <v>0</v>
      </c>
      <c r="BI178" s="255">
        <f>IF(N178="nulová",J178,0)</f>
        <v>0</v>
      </c>
      <c r="BJ178" s="17" t="s">
        <v>82</v>
      </c>
      <c r="BK178" s="255">
        <f>ROUND(I178*H178,2)</f>
        <v>0</v>
      </c>
      <c r="BL178" s="17" t="s">
        <v>135</v>
      </c>
      <c r="BM178" s="254" t="s">
        <v>507</v>
      </c>
    </row>
    <row r="179" s="2" customFormat="1">
      <c r="A179" s="38"/>
      <c r="B179" s="39"/>
      <c r="C179" s="40"/>
      <c r="D179" s="256" t="s">
        <v>137</v>
      </c>
      <c r="E179" s="40"/>
      <c r="F179" s="257" t="s">
        <v>331</v>
      </c>
      <c r="G179" s="40"/>
      <c r="H179" s="40"/>
      <c r="I179" s="154"/>
      <c r="J179" s="40"/>
      <c r="K179" s="40"/>
      <c r="L179" s="44"/>
      <c r="M179" s="258"/>
      <c r="N179" s="259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137</v>
      </c>
      <c r="AU179" s="17" t="s">
        <v>78</v>
      </c>
    </row>
    <row r="180" s="14" customFormat="1">
      <c r="A180" s="14"/>
      <c r="B180" s="270"/>
      <c r="C180" s="271"/>
      <c r="D180" s="256" t="s">
        <v>139</v>
      </c>
      <c r="E180" s="272" t="s">
        <v>1</v>
      </c>
      <c r="F180" s="273" t="s">
        <v>508</v>
      </c>
      <c r="G180" s="271"/>
      <c r="H180" s="274">
        <v>90</v>
      </c>
      <c r="I180" s="275"/>
      <c r="J180" s="271"/>
      <c r="K180" s="271"/>
      <c r="L180" s="276"/>
      <c r="M180" s="277"/>
      <c r="N180" s="278"/>
      <c r="O180" s="278"/>
      <c r="P180" s="278"/>
      <c r="Q180" s="278"/>
      <c r="R180" s="278"/>
      <c r="S180" s="278"/>
      <c r="T180" s="27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80" t="s">
        <v>139</v>
      </c>
      <c r="AU180" s="280" t="s">
        <v>78</v>
      </c>
      <c r="AV180" s="14" t="s">
        <v>86</v>
      </c>
      <c r="AW180" s="14" t="s">
        <v>34</v>
      </c>
      <c r="AX180" s="14" t="s">
        <v>82</v>
      </c>
      <c r="AY180" s="280" t="s">
        <v>127</v>
      </c>
    </row>
    <row r="181" s="2" customFormat="1" ht="24" customHeight="1">
      <c r="A181" s="38"/>
      <c r="B181" s="39"/>
      <c r="C181" s="243" t="s">
        <v>238</v>
      </c>
      <c r="D181" s="243" t="s">
        <v>130</v>
      </c>
      <c r="E181" s="244" t="s">
        <v>335</v>
      </c>
      <c r="F181" s="245" t="s">
        <v>336</v>
      </c>
      <c r="G181" s="246" t="s">
        <v>314</v>
      </c>
      <c r="H181" s="247">
        <v>955.79999999999995</v>
      </c>
      <c r="I181" s="248"/>
      <c r="J181" s="249">
        <f>ROUND(I181*H181,2)</f>
        <v>0</v>
      </c>
      <c r="K181" s="245" t="s">
        <v>134</v>
      </c>
      <c r="L181" s="44"/>
      <c r="M181" s="250" t="s">
        <v>1</v>
      </c>
      <c r="N181" s="251" t="s">
        <v>43</v>
      </c>
      <c r="O181" s="91"/>
      <c r="P181" s="252">
        <f>O181*H181</f>
        <v>0</v>
      </c>
      <c r="Q181" s="252">
        <v>0</v>
      </c>
      <c r="R181" s="252">
        <f>Q181*H181</f>
        <v>0</v>
      </c>
      <c r="S181" s="252">
        <v>0</v>
      </c>
      <c r="T181" s="253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54" t="s">
        <v>135</v>
      </c>
      <c r="AT181" s="254" t="s">
        <v>130</v>
      </c>
      <c r="AU181" s="254" t="s">
        <v>78</v>
      </c>
      <c r="AY181" s="17" t="s">
        <v>127</v>
      </c>
      <c r="BE181" s="255">
        <f>IF(N181="základní",J181,0)</f>
        <v>0</v>
      </c>
      <c r="BF181" s="255">
        <f>IF(N181="snížená",J181,0)</f>
        <v>0</v>
      </c>
      <c r="BG181" s="255">
        <f>IF(N181="zákl. přenesená",J181,0)</f>
        <v>0</v>
      </c>
      <c r="BH181" s="255">
        <f>IF(N181="sníž. přenesená",J181,0)</f>
        <v>0</v>
      </c>
      <c r="BI181" s="255">
        <f>IF(N181="nulová",J181,0)</f>
        <v>0</v>
      </c>
      <c r="BJ181" s="17" t="s">
        <v>82</v>
      </c>
      <c r="BK181" s="255">
        <f>ROUND(I181*H181,2)</f>
        <v>0</v>
      </c>
      <c r="BL181" s="17" t="s">
        <v>135</v>
      </c>
      <c r="BM181" s="254" t="s">
        <v>509</v>
      </c>
    </row>
    <row r="182" s="2" customFormat="1">
      <c r="A182" s="38"/>
      <c r="B182" s="39"/>
      <c r="C182" s="40"/>
      <c r="D182" s="256" t="s">
        <v>137</v>
      </c>
      <c r="E182" s="40"/>
      <c r="F182" s="257" t="s">
        <v>338</v>
      </c>
      <c r="G182" s="40"/>
      <c r="H182" s="40"/>
      <c r="I182" s="154"/>
      <c r="J182" s="40"/>
      <c r="K182" s="40"/>
      <c r="L182" s="44"/>
      <c r="M182" s="258"/>
      <c r="N182" s="259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137</v>
      </c>
      <c r="AU182" s="17" t="s">
        <v>78</v>
      </c>
    </row>
    <row r="183" s="13" customFormat="1">
      <c r="A183" s="13"/>
      <c r="B183" s="260"/>
      <c r="C183" s="261"/>
      <c r="D183" s="256" t="s">
        <v>139</v>
      </c>
      <c r="E183" s="262" t="s">
        <v>1</v>
      </c>
      <c r="F183" s="263" t="s">
        <v>339</v>
      </c>
      <c r="G183" s="261"/>
      <c r="H183" s="262" t="s">
        <v>1</v>
      </c>
      <c r="I183" s="264"/>
      <c r="J183" s="261"/>
      <c r="K183" s="261"/>
      <c r="L183" s="265"/>
      <c r="M183" s="266"/>
      <c r="N183" s="267"/>
      <c r="O183" s="267"/>
      <c r="P183" s="267"/>
      <c r="Q183" s="267"/>
      <c r="R183" s="267"/>
      <c r="S183" s="267"/>
      <c r="T183" s="26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9" t="s">
        <v>139</v>
      </c>
      <c r="AU183" s="269" t="s">
        <v>78</v>
      </c>
      <c r="AV183" s="13" t="s">
        <v>82</v>
      </c>
      <c r="AW183" s="13" t="s">
        <v>34</v>
      </c>
      <c r="AX183" s="13" t="s">
        <v>78</v>
      </c>
      <c r="AY183" s="269" t="s">
        <v>127</v>
      </c>
    </row>
    <row r="184" s="14" customFormat="1">
      <c r="A184" s="14"/>
      <c r="B184" s="270"/>
      <c r="C184" s="271"/>
      <c r="D184" s="256" t="s">
        <v>139</v>
      </c>
      <c r="E184" s="272" t="s">
        <v>1</v>
      </c>
      <c r="F184" s="273" t="s">
        <v>510</v>
      </c>
      <c r="G184" s="271"/>
      <c r="H184" s="274">
        <v>865.79999999999995</v>
      </c>
      <c r="I184" s="275"/>
      <c r="J184" s="271"/>
      <c r="K184" s="271"/>
      <c r="L184" s="276"/>
      <c r="M184" s="277"/>
      <c r="N184" s="278"/>
      <c r="O184" s="278"/>
      <c r="P184" s="278"/>
      <c r="Q184" s="278"/>
      <c r="R184" s="278"/>
      <c r="S184" s="278"/>
      <c r="T184" s="27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0" t="s">
        <v>139</v>
      </c>
      <c r="AU184" s="280" t="s">
        <v>78</v>
      </c>
      <c r="AV184" s="14" t="s">
        <v>86</v>
      </c>
      <c r="AW184" s="14" t="s">
        <v>34</v>
      </c>
      <c r="AX184" s="14" t="s">
        <v>78</v>
      </c>
      <c r="AY184" s="280" t="s">
        <v>127</v>
      </c>
    </row>
    <row r="185" s="13" customFormat="1">
      <c r="A185" s="13"/>
      <c r="B185" s="260"/>
      <c r="C185" s="261"/>
      <c r="D185" s="256" t="s">
        <v>139</v>
      </c>
      <c r="E185" s="262" t="s">
        <v>1</v>
      </c>
      <c r="F185" s="263" t="s">
        <v>341</v>
      </c>
      <c r="G185" s="261"/>
      <c r="H185" s="262" t="s">
        <v>1</v>
      </c>
      <c r="I185" s="264"/>
      <c r="J185" s="261"/>
      <c r="K185" s="261"/>
      <c r="L185" s="265"/>
      <c r="M185" s="266"/>
      <c r="N185" s="267"/>
      <c r="O185" s="267"/>
      <c r="P185" s="267"/>
      <c r="Q185" s="267"/>
      <c r="R185" s="267"/>
      <c r="S185" s="267"/>
      <c r="T185" s="26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9" t="s">
        <v>139</v>
      </c>
      <c r="AU185" s="269" t="s">
        <v>78</v>
      </c>
      <c r="AV185" s="13" t="s">
        <v>82</v>
      </c>
      <c r="AW185" s="13" t="s">
        <v>34</v>
      </c>
      <c r="AX185" s="13" t="s">
        <v>78</v>
      </c>
      <c r="AY185" s="269" t="s">
        <v>127</v>
      </c>
    </row>
    <row r="186" s="14" customFormat="1">
      <c r="A186" s="14"/>
      <c r="B186" s="270"/>
      <c r="C186" s="271"/>
      <c r="D186" s="256" t="s">
        <v>139</v>
      </c>
      <c r="E186" s="272" t="s">
        <v>1</v>
      </c>
      <c r="F186" s="273" t="s">
        <v>511</v>
      </c>
      <c r="G186" s="271"/>
      <c r="H186" s="274">
        <v>90</v>
      </c>
      <c r="I186" s="275"/>
      <c r="J186" s="271"/>
      <c r="K186" s="271"/>
      <c r="L186" s="276"/>
      <c r="M186" s="277"/>
      <c r="N186" s="278"/>
      <c r="O186" s="278"/>
      <c r="P186" s="278"/>
      <c r="Q186" s="278"/>
      <c r="R186" s="278"/>
      <c r="S186" s="278"/>
      <c r="T186" s="27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0" t="s">
        <v>139</v>
      </c>
      <c r="AU186" s="280" t="s">
        <v>78</v>
      </c>
      <c r="AV186" s="14" t="s">
        <v>86</v>
      </c>
      <c r="AW186" s="14" t="s">
        <v>34</v>
      </c>
      <c r="AX186" s="14" t="s">
        <v>78</v>
      </c>
      <c r="AY186" s="280" t="s">
        <v>127</v>
      </c>
    </row>
    <row r="187" s="15" customFormat="1">
      <c r="A187" s="15"/>
      <c r="B187" s="291"/>
      <c r="C187" s="292"/>
      <c r="D187" s="256" t="s">
        <v>139</v>
      </c>
      <c r="E187" s="293" t="s">
        <v>1</v>
      </c>
      <c r="F187" s="294" t="s">
        <v>197</v>
      </c>
      <c r="G187" s="292"/>
      <c r="H187" s="295">
        <v>955.79999999999995</v>
      </c>
      <c r="I187" s="296"/>
      <c r="J187" s="292"/>
      <c r="K187" s="292"/>
      <c r="L187" s="297"/>
      <c r="M187" s="298"/>
      <c r="N187" s="299"/>
      <c r="O187" s="299"/>
      <c r="P187" s="299"/>
      <c r="Q187" s="299"/>
      <c r="R187" s="299"/>
      <c r="S187" s="299"/>
      <c r="T187" s="30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301" t="s">
        <v>139</v>
      </c>
      <c r="AU187" s="301" t="s">
        <v>78</v>
      </c>
      <c r="AV187" s="15" t="s">
        <v>135</v>
      </c>
      <c r="AW187" s="15" t="s">
        <v>34</v>
      </c>
      <c r="AX187" s="15" t="s">
        <v>82</v>
      </c>
      <c r="AY187" s="301" t="s">
        <v>127</v>
      </c>
    </row>
    <row r="188" s="2" customFormat="1" ht="24" customHeight="1">
      <c r="A188" s="38"/>
      <c r="B188" s="39"/>
      <c r="C188" s="243" t="s">
        <v>243</v>
      </c>
      <c r="D188" s="243" t="s">
        <v>130</v>
      </c>
      <c r="E188" s="244" t="s">
        <v>344</v>
      </c>
      <c r="F188" s="245" t="s">
        <v>345</v>
      </c>
      <c r="G188" s="246" t="s">
        <v>133</v>
      </c>
      <c r="H188" s="247">
        <v>1.76</v>
      </c>
      <c r="I188" s="248"/>
      <c r="J188" s="249">
        <f>ROUND(I188*H188,2)</f>
        <v>0</v>
      </c>
      <c r="K188" s="245" t="s">
        <v>134</v>
      </c>
      <c r="L188" s="44"/>
      <c r="M188" s="250" t="s">
        <v>1</v>
      </c>
      <c r="N188" s="251" t="s">
        <v>43</v>
      </c>
      <c r="O188" s="91"/>
      <c r="P188" s="252">
        <f>O188*H188</f>
        <v>0</v>
      </c>
      <c r="Q188" s="252">
        <v>0</v>
      </c>
      <c r="R188" s="252">
        <f>Q188*H188</f>
        <v>0</v>
      </c>
      <c r="S188" s="252">
        <v>0</v>
      </c>
      <c r="T188" s="25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54" t="s">
        <v>135</v>
      </c>
      <c r="AT188" s="254" t="s">
        <v>130</v>
      </c>
      <c r="AU188" s="254" t="s">
        <v>78</v>
      </c>
      <c r="AY188" s="17" t="s">
        <v>127</v>
      </c>
      <c r="BE188" s="255">
        <f>IF(N188="základní",J188,0)</f>
        <v>0</v>
      </c>
      <c r="BF188" s="255">
        <f>IF(N188="snížená",J188,0)</f>
        <v>0</v>
      </c>
      <c r="BG188" s="255">
        <f>IF(N188="zákl. přenesená",J188,0)</f>
        <v>0</v>
      </c>
      <c r="BH188" s="255">
        <f>IF(N188="sníž. přenesená",J188,0)</f>
        <v>0</v>
      </c>
      <c r="BI188" s="255">
        <f>IF(N188="nulová",J188,0)</f>
        <v>0</v>
      </c>
      <c r="BJ188" s="17" t="s">
        <v>82</v>
      </c>
      <c r="BK188" s="255">
        <f>ROUND(I188*H188,2)</f>
        <v>0</v>
      </c>
      <c r="BL188" s="17" t="s">
        <v>135</v>
      </c>
      <c r="BM188" s="254" t="s">
        <v>512</v>
      </c>
    </row>
    <row r="189" s="2" customFormat="1">
      <c r="A189" s="38"/>
      <c r="B189" s="39"/>
      <c r="C189" s="40"/>
      <c r="D189" s="256" t="s">
        <v>137</v>
      </c>
      <c r="E189" s="40"/>
      <c r="F189" s="257" t="s">
        <v>347</v>
      </c>
      <c r="G189" s="40"/>
      <c r="H189" s="40"/>
      <c r="I189" s="154"/>
      <c r="J189" s="40"/>
      <c r="K189" s="40"/>
      <c r="L189" s="44"/>
      <c r="M189" s="258"/>
      <c r="N189" s="259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137</v>
      </c>
      <c r="AU189" s="17" t="s">
        <v>78</v>
      </c>
    </row>
    <row r="190" s="14" customFormat="1">
      <c r="A190" s="14"/>
      <c r="B190" s="270"/>
      <c r="C190" s="271"/>
      <c r="D190" s="256" t="s">
        <v>139</v>
      </c>
      <c r="E190" s="272" t="s">
        <v>1</v>
      </c>
      <c r="F190" s="273" t="s">
        <v>513</v>
      </c>
      <c r="G190" s="271"/>
      <c r="H190" s="274">
        <v>1.76</v>
      </c>
      <c r="I190" s="275"/>
      <c r="J190" s="271"/>
      <c r="K190" s="271"/>
      <c r="L190" s="276"/>
      <c r="M190" s="277"/>
      <c r="N190" s="278"/>
      <c r="O190" s="278"/>
      <c r="P190" s="278"/>
      <c r="Q190" s="278"/>
      <c r="R190" s="278"/>
      <c r="S190" s="278"/>
      <c r="T190" s="27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80" t="s">
        <v>139</v>
      </c>
      <c r="AU190" s="280" t="s">
        <v>78</v>
      </c>
      <c r="AV190" s="14" t="s">
        <v>86</v>
      </c>
      <c r="AW190" s="14" t="s">
        <v>34</v>
      </c>
      <c r="AX190" s="14" t="s">
        <v>82</v>
      </c>
      <c r="AY190" s="280" t="s">
        <v>127</v>
      </c>
    </row>
    <row r="191" s="2" customFormat="1" ht="24" customHeight="1">
      <c r="A191" s="38"/>
      <c r="B191" s="39"/>
      <c r="C191" s="243" t="s">
        <v>7</v>
      </c>
      <c r="D191" s="243" t="s">
        <v>130</v>
      </c>
      <c r="E191" s="244" t="s">
        <v>356</v>
      </c>
      <c r="F191" s="245" t="s">
        <v>357</v>
      </c>
      <c r="G191" s="246" t="s">
        <v>150</v>
      </c>
      <c r="H191" s="247">
        <v>346</v>
      </c>
      <c r="I191" s="248"/>
      <c r="J191" s="249">
        <f>ROUND(I191*H191,2)</f>
        <v>0</v>
      </c>
      <c r="K191" s="245" t="s">
        <v>134</v>
      </c>
      <c r="L191" s="44"/>
      <c r="M191" s="250" t="s">
        <v>1</v>
      </c>
      <c r="N191" s="251" t="s">
        <v>43</v>
      </c>
      <c r="O191" s="91"/>
      <c r="P191" s="252">
        <f>O191*H191</f>
        <v>0</v>
      </c>
      <c r="Q191" s="252">
        <v>0</v>
      </c>
      <c r="R191" s="252">
        <f>Q191*H191</f>
        <v>0</v>
      </c>
      <c r="S191" s="252">
        <v>0</v>
      </c>
      <c r="T191" s="253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54" t="s">
        <v>135</v>
      </c>
      <c r="AT191" s="254" t="s">
        <v>130</v>
      </c>
      <c r="AU191" s="254" t="s">
        <v>78</v>
      </c>
      <c r="AY191" s="17" t="s">
        <v>127</v>
      </c>
      <c r="BE191" s="255">
        <f>IF(N191="základní",J191,0)</f>
        <v>0</v>
      </c>
      <c r="BF191" s="255">
        <f>IF(N191="snížená",J191,0)</f>
        <v>0</v>
      </c>
      <c r="BG191" s="255">
        <f>IF(N191="zákl. přenesená",J191,0)</f>
        <v>0</v>
      </c>
      <c r="BH191" s="255">
        <f>IF(N191="sníž. přenesená",J191,0)</f>
        <v>0</v>
      </c>
      <c r="BI191" s="255">
        <f>IF(N191="nulová",J191,0)</f>
        <v>0</v>
      </c>
      <c r="BJ191" s="17" t="s">
        <v>82</v>
      </c>
      <c r="BK191" s="255">
        <f>ROUND(I191*H191,2)</f>
        <v>0</v>
      </c>
      <c r="BL191" s="17" t="s">
        <v>135</v>
      </c>
      <c r="BM191" s="254" t="s">
        <v>514</v>
      </c>
    </row>
    <row r="192" s="2" customFormat="1">
      <c r="A192" s="38"/>
      <c r="B192" s="39"/>
      <c r="C192" s="40"/>
      <c r="D192" s="256" t="s">
        <v>137</v>
      </c>
      <c r="E192" s="40"/>
      <c r="F192" s="257" t="s">
        <v>359</v>
      </c>
      <c r="G192" s="40"/>
      <c r="H192" s="40"/>
      <c r="I192" s="154"/>
      <c r="J192" s="40"/>
      <c r="K192" s="40"/>
      <c r="L192" s="44"/>
      <c r="M192" s="258"/>
      <c r="N192" s="259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137</v>
      </c>
      <c r="AU192" s="17" t="s">
        <v>78</v>
      </c>
    </row>
    <row r="193" s="2" customFormat="1">
      <c r="A193" s="38"/>
      <c r="B193" s="39"/>
      <c r="C193" s="40"/>
      <c r="D193" s="256" t="s">
        <v>287</v>
      </c>
      <c r="E193" s="40"/>
      <c r="F193" s="302" t="s">
        <v>360</v>
      </c>
      <c r="G193" s="40"/>
      <c r="H193" s="40"/>
      <c r="I193" s="154"/>
      <c r="J193" s="40"/>
      <c r="K193" s="40"/>
      <c r="L193" s="44"/>
      <c r="M193" s="258"/>
      <c r="N193" s="259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287</v>
      </c>
      <c r="AU193" s="17" t="s">
        <v>78</v>
      </c>
    </row>
    <row r="194" s="14" customFormat="1">
      <c r="A194" s="14"/>
      <c r="B194" s="270"/>
      <c r="C194" s="271"/>
      <c r="D194" s="256" t="s">
        <v>139</v>
      </c>
      <c r="E194" s="272" t="s">
        <v>1</v>
      </c>
      <c r="F194" s="273" t="s">
        <v>515</v>
      </c>
      <c r="G194" s="271"/>
      <c r="H194" s="274">
        <v>346</v>
      </c>
      <c r="I194" s="275"/>
      <c r="J194" s="271"/>
      <c r="K194" s="271"/>
      <c r="L194" s="276"/>
      <c r="M194" s="277"/>
      <c r="N194" s="278"/>
      <c r="O194" s="278"/>
      <c r="P194" s="278"/>
      <c r="Q194" s="278"/>
      <c r="R194" s="278"/>
      <c r="S194" s="278"/>
      <c r="T194" s="27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0" t="s">
        <v>139</v>
      </c>
      <c r="AU194" s="280" t="s">
        <v>78</v>
      </c>
      <c r="AV194" s="14" t="s">
        <v>86</v>
      </c>
      <c r="AW194" s="14" t="s">
        <v>34</v>
      </c>
      <c r="AX194" s="14" t="s">
        <v>82</v>
      </c>
      <c r="AY194" s="280" t="s">
        <v>127</v>
      </c>
    </row>
    <row r="195" s="2" customFormat="1" ht="24" customHeight="1">
      <c r="A195" s="38"/>
      <c r="B195" s="39"/>
      <c r="C195" s="243" t="s">
        <v>250</v>
      </c>
      <c r="D195" s="243" t="s">
        <v>130</v>
      </c>
      <c r="E195" s="244" t="s">
        <v>363</v>
      </c>
      <c r="F195" s="245" t="s">
        <v>364</v>
      </c>
      <c r="G195" s="246" t="s">
        <v>314</v>
      </c>
      <c r="H195" s="247">
        <v>6.907</v>
      </c>
      <c r="I195" s="248"/>
      <c r="J195" s="249">
        <f>ROUND(I195*H195,2)</f>
        <v>0</v>
      </c>
      <c r="K195" s="245" t="s">
        <v>134</v>
      </c>
      <c r="L195" s="44"/>
      <c r="M195" s="250" t="s">
        <v>1</v>
      </c>
      <c r="N195" s="251" t="s">
        <v>43</v>
      </c>
      <c r="O195" s="91"/>
      <c r="P195" s="252">
        <f>O195*H195</f>
        <v>0</v>
      </c>
      <c r="Q195" s="252">
        <v>0</v>
      </c>
      <c r="R195" s="252">
        <f>Q195*H195</f>
        <v>0</v>
      </c>
      <c r="S195" s="252">
        <v>0</v>
      </c>
      <c r="T195" s="253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54" t="s">
        <v>135</v>
      </c>
      <c r="AT195" s="254" t="s">
        <v>130</v>
      </c>
      <c r="AU195" s="254" t="s">
        <v>78</v>
      </c>
      <c r="AY195" s="17" t="s">
        <v>127</v>
      </c>
      <c r="BE195" s="255">
        <f>IF(N195="základní",J195,0)</f>
        <v>0</v>
      </c>
      <c r="BF195" s="255">
        <f>IF(N195="snížená",J195,0)</f>
        <v>0</v>
      </c>
      <c r="BG195" s="255">
        <f>IF(N195="zákl. přenesená",J195,0)</f>
        <v>0</v>
      </c>
      <c r="BH195" s="255">
        <f>IF(N195="sníž. přenesená",J195,0)</f>
        <v>0</v>
      </c>
      <c r="BI195" s="255">
        <f>IF(N195="nulová",J195,0)</f>
        <v>0</v>
      </c>
      <c r="BJ195" s="17" t="s">
        <v>82</v>
      </c>
      <c r="BK195" s="255">
        <f>ROUND(I195*H195,2)</f>
        <v>0</v>
      </c>
      <c r="BL195" s="17" t="s">
        <v>135</v>
      </c>
      <c r="BM195" s="254" t="s">
        <v>516</v>
      </c>
    </row>
    <row r="196" s="2" customFormat="1">
      <c r="A196" s="38"/>
      <c r="B196" s="39"/>
      <c r="C196" s="40"/>
      <c r="D196" s="256" t="s">
        <v>137</v>
      </c>
      <c r="E196" s="40"/>
      <c r="F196" s="257" t="s">
        <v>366</v>
      </c>
      <c r="G196" s="40"/>
      <c r="H196" s="40"/>
      <c r="I196" s="154"/>
      <c r="J196" s="40"/>
      <c r="K196" s="40"/>
      <c r="L196" s="44"/>
      <c r="M196" s="258"/>
      <c r="N196" s="259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137</v>
      </c>
      <c r="AU196" s="17" t="s">
        <v>78</v>
      </c>
    </row>
    <row r="197" s="13" customFormat="1">
      <c r="A197" s="13"/>
      <c r="B197" s="260"/>
      <c r="C197" s="261"/>
      <c r="D197" s="256" t="s">
        <v>139</v>
      </c>
      <c r="E197" s="262" t="s">
        <v>1</v>
      </c>
      <c r="F197" s="263" t="s">
        <v>367</v>
      </c>
      <c r="G197" s="261"/>
      <c r="H197" s="262" t="s">
        <v>1</v>
      </c>
      <c r="I197" s="264"/>
      <c r="J197" s="261"/>
      <c r="K197" s="261"/>
      <c r="L197" s="265"/>
      <c r="M197" s="266"/>
      <c r="N197" s="267"/>
      <c r="O197" s="267"/>
      <c r="P197" s="267"/>
      <c r="Q197" s="267"/>
      <c r="R197" s="267"/>
      <c r="S197" s="267"/>
      <c r="T197" s="26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9" t="s">
        <v>139</v>
      </c>
      <c r="AU197" s="269" t="s">
        <v>78</v>
      </c>
      <c r="AV197" s="13" t="s">
        <v>82</v>
      </c>
      <c r="AW197" s="13" t="s">
        <v>34</v>
      </c>
      <c r="AX197" s="13" t="s">
        <v>78</v>
      </c>
      <c r="AY197" s="269" t="s">
        <v>127</v>
      </c>
    </row>
    <row r="198" s="14" customFormat="1">
      <c r="A198" s="14"/>
      <c r="B198" s="270"/>
      <c r="C198" s="271"/>
      <c r="D198" s="256" t="s">
        <v>139</v>
      </c>
      <c r="E198" s="272" t="s">
        <v>1</v>
      </c>
      <c r="F198" s="273" t="s">
        <v>517</v>
      </c>
      <c r="G198" s="271"/>
      <c r="H198" s="274">
        <v>6.907</v>
      </c>
      <c r="I198" s="275"/>
      <c r="J198" s="271"/>
      <c r="K198" s="271"/>
      <c r="L198" s="276"/>
      <c r="M198" s="277"/>
      <c r="N198" s="278"/>
      <c r="O198" s="278"/>
      <c r="P198" s="278"/>
      <c r="Q198" s="278"/>
      <c r="R198" s="278"/>
      <c r="S198" s="278"/>
      <c r="T198" s="27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80" t="s">
        <v>139</v>
      </c>
      <c r="AU198" s="280" t="s">
        <v>78</v>
      </c>
      <c r="AV198" s="14" t="s">
        <v>86</v>
      </c>
      <c r="AW198" s="14" t="s">
        <v>34</v>
      </c>
      <c r="AX198" s="14" t="s">
        <v>82</v>
      </c>
      <c r="AY198" s="280" t="s">
        <v>127</v>
      </c>
    </row>
    <row r="199" s="2" customFormat="1" ht="24" customHeight="1">
      <c r="A199" s="38"/>
      <c r="B199" s="39"/>
      <c r="C199" s="243" t="s">
        <v>254</v>
      </c>
      <c r="D199" s="243" t="s">
        <v>130</v>
      </c>
      <c r="E199" s="244" t="s">
        <v>372</v>
      </c>
      <c r="F199" s="245" t="s">
        <v>373</v>
      </c>
      <c r="G199" s="246" t="s">
        <v>314</v>
      </c>
      <c r="H199" s="247">
        <v>6.907</v>
      </c>
      <c r="I199" s="248"/>
      <c r="J199" s="249">
        <f>ROUND(I199*H199,2)</f>
        <v>0</v>
      </c>
      <c r="K199" s="245" t="s">
        <v>134</v>
      </c>
      <c r="L199" s="44"/>
      <c r="M199" s="250" t="s">
        <v>1</v>
      </c>
      <c r="N199" s="251" t="s">
        <v>43</v>
      </c>
      <c r="O199" s="91"/>
      <c r="P199" s="252">
        <f>O199*H199</f>
        <v>0</v>
      </c>
      <c r="Q199" s="252">
        <v>0</v>
      </c>
      <c r="R199" s="252">
        <f>Q199*H199</f>
        <v>0</v>
      </c>
      <c r="S199" s="252">
        <v>0</v>
      </c>
      <c r="T199" s="253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54" t="s">
        <v>135</v>
      </c>
      <c r="AT199" s="254" t="s">
        <v>130</v>
      </c>
      <c r="AU199" s="254" t="s">
        <v>78</v>
      </c>
      <c r="AY199" s="17" t="s">
        <v>127</v>
      </c>
      <c r="BE199" s="255">
        <f>IF(N199="základní",J199,0)</f>
        <v>0</v>
      </c>
      <c r="BF199" s="255">
        <f>IF(N199="snížená",J199,0)</f>
        <v>0</v>
      </c>
      <c r="BG199" s="255">
        <f>IF(N199="zákl. přenesená",J199,0)</f>
        <v>0</v>
      </c>
      <c r="BH199" s="255">
        <f>IF(N199="sníž. přenesená",J199,0)</f>
        <v>0</v>
      </c>
      <c r="BI199" s="255">
        <f>IF(N199="nulová",J199,0)</f>
        <v>0</v>
      </c>
      <c r="BJ199" s="17" t="s">
        <v>82</v>
      </c>
      <c r="BK199" s="255">
        <f>ROUND(I199*H199,2)</f>
        <v>0</v>
      </c>
      <c r="BL199" s="17" t="s">
        <v>135</v>
      </c>
      <c r="BM199" s="254" t="s">
        <v>518</v>
      </c>
    </row>
    <row r="200" s="2" customFormat="1">
      <c r="A200" s="38"/>
      <c r="B200" s="39"/>
      <c r="C200" s="40"/>
      <c r="D200" s="256" t="s">
        <v>137</v>
      </c>
      <c r="E200" s="40"/>
      <c r="F200" s="257" t="s">
        <v>375</v>
      </c>
      <c r="G200" s="40"/>
      <c r="H200" s="40"/>
      <c r="I200" s="154"/>
      <c r="J200" s="40"/>
      <c r="K200" s="40"/>
      <c r="L200" s="44"/>
      <c r="M200" s="258"/>
      <c r="N200" s="259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137</v>
      </c>
      <c r="AU200" s="17" t="s">
        <v>78</v>
      </c>
    </row>
    <row r="201" s="13" customFormat="1">
      <c r="A201" s="13"/>
      <c r="B201" s="260"/>
      <c r="C201" s="261"/>
      <c r="D201" s="256" t="s">
        <v>139</v>
      </c>
      <c r="E201" s="262" t="s">
        <v>1</v>
      </c>
      <c r="F201" s="263" t="s">
        <v>376</v>
      </c>
      <c r="G201" s="261"/>
      <c r="H201" s="262" t="s">
        <v>1</v>
      </c>
      <c r="I201" s="264"/>
      <c r="J201" s="261"/>
      <c r="K201" s="261"/>
      <c r="L201" s="265"/>
      <c r="M201" s="266"/>
      <c r="N201" s="267"/>
      <c r="O201" s="267"/>
      <c r="P201" s="267"/>
      <c r="Q201" s="267"/>
      <c r="R201" s="267"/>
      <c r="S201" s="267"/>
      <c r="T201" s="26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9" t="s">
        <v>139</v>
      </c>
      <c r="AU201" s="269" t="s">
        <v>78</v>
      </c>
      <c r="AV201" s="13" t="s">
        <v>82</v>
      </c>
      <c r="AW201" s="13" t="s">
        <v>34</v>
      </c>
      <c r="AX201" s="13" t="s">
        <v>78</v>
      </c>
      <c r="AY201" s="269" t="s">
        <v>127</v>
      </c>
    </row>
    <row r="202" s="14" customFormat="1">
      <c r="A202" s="14"/>
      <c r="B202" s="270"/>
      <c r="C202" s="271"/>
      <c r="D202" s="256" t="s">
        <v>139</v>
      </c>
      <c r="E202" s="272" t="s">
        <v>1</v>
      </c>
      <c r="F202" s="273" t="s">
        <v>519</v>
      </c>
      <c r="G202" s="271"/>
      <c r="H202" s="274">
        <v>6.907</v>
      </c>
      <c r="I202" s="275"/>
      <c r="J202" s="271"/>
      <c r="K202" s="271"/>
      <c r="L202" s="276"/>
      <c r="M202" s="277"/>
      <c r="N202" s="278"/>
      <c r="O202" s="278"/>
      <c r="P202" s="278"/>
      <c r="Q202" s="278"/>
      <c r="R202" s="278"/>
      <c r="S202" s="278"/>
      <c r="T202" s="27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0" t="s">
        <v>139</v>
      </c>
      <c r="AU202" s="280" t="s">
        <v>78</v>
      </c>
      <c r="AV202" s="14" t="s">
        <v>86</v>
      </c>
      <c r="AW202" s="14" t="s">
        <v>34</v>
      </c>
      <c r="AX202" s="14" t="s">
        <v>82</v>
      </c>
      <c r="AY202" s="280" t="s">
        <v>127</v>
      </c>
    </row>
    <row r="203" s="2" customFormat="1" ht="24" customHeight="1">
      <c r="A203" s="38"/>
      <c r="B203" s="39"/>
      <c r="C203" s="243" t="s">
        <v>261</v>
      </c>
      <c r="D203" s="243" t="s">
        <v>130</v>
      </c>
      <c r="E203" s="244" t="s">
        <v>335</v>
      </c>
      <c r="F203" s="245" t="s">
        <v>336</v>
      </c>
      <c r="G203" s="246" t="s">
        <v>314</v>
      </c>
      <c r="H203" s="247">
        <v>995.01099999999997</v>
      </c>
      <c r="I203" s="248"/>
      <c r="J203" s="249">
        <f>ROUND(I203*H203,2)</f>
        <v>0</v>
      </c>
      <c r="K203" s="245" t="s">
        <v>134</v>
      </c>
      <c r="L203" s="44"/>
      <c r="M203" s="250" t="s">
        <v>1</v>
      </c>
      <c r="N203" s="251" t="s">
        <v>43</v>
      </c>
      <c r="O203" s="91"/>
      <c r="P203" s="252">
        <f>O203*H203</f>
        <v>0</v>
      </c>
      <c r="Q203" s="252">
        <v>0</v>
      </c>
      <c r="R203" s="252">
        <f>Q203*H203</f>
        <v>0</v>
      </c>
      <c r="S203" s="252">
        <v>0</v>
      </c>
      <c r="T203" s="253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54" t="s">
        <v>135</v>
      </c>
      <c r="AT203" s="254" t="s">
        <v>130</v>
      </c>
      <c r="AU203" s="254" t="s">
        <v>78</v>
      </c>
      <c r="AY203" s="17" t="s">
        <v>127</v>
      </c>
      <c r="BE203" s="255">
        <f>IF(N203="základní",J203,0)</f>
        <v>0</v>
      </c>
      <c r="BF203" s="255">
        <f>IF(N203="snížená",J203,0)</f>
        <v>0</v>
      </c>
      <c r="BG203" s="255">
        <f>IF(N203="zákl. přenesená",J203,0)</f>
        <v>0</v>
      </c>
      <c r="BH203" s="255">
        <f>IF(N203="sníž. přenesená",J203,0)</f>
        <v>0</v>
      </c>
      <c r="BI203" s="255">
        <f>IF(N203="nulová",J203,0)</f>
        <v>0</v>
      </c>
      <c r="BJ203" s="17" t="s">
        <v>82</v>
      </c>
      <c r="BK203" s="255">
        <f>ROUND(I203*H203,2)</f>
        <v>0</v>
      </c>
      <c r="BL203" s="17" t="s">
        <v>135</v>
      </c>
      <c r="BM203" s="254" t="s">
        <v>520</v>
      </c>
    </row>
    <row r="204" s="2" customFormat="1">
      <c r="A204" s="38"/>
      <c r="B204" s="39"/>
      <c r="C204" s="40"/>
      <c r="D204" s="256" t="s">
        <v>137</v>
      </c>
      <c r="E204" s="40"/>
      <c r="F204" s="257" t="s">
        <v>338</v>
      </c>
      <c r="G204" s="40"/>
      <c r="H204" s="40"/>
      <c r="I204" s="154"/>
      <c r="J204" s="40"/>
      <c r="K204" s="40"/>
      <c r="L204" s="44"/>
      <c r="M204" s="258"/>
      <c r="N204" s="259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137</v>
      </c>
      <c r="AU204" s="17" t="s">
        <v>78</v>
      </c>
    </row>
    <row r="205" s="13" customFormat="1">
      <c r="A205" s="13"/>
      <c r="B205" s="260"/>
      <c r="C205" s="261"/>
      <c r="D205" s="256" t="s">
        <v>139</v>
      </c>
      <c r="E205" s="262" t="s">
        <v>1</v>
      </c>
      <c r="F205" s="263" t="s">
        <v>380</v>
      </c>
      <c r="G205" s="261"/>
      <c r="H205" s="262" t="s">
        <v>1</v>
      </c>
      <c r="I205" s="264"/>
      <c r="J205" s="261"/>
      <c r="K205" s="261"/>
      <c r="L205" s="265"/>
      <c r="M205" s="266"/>
      <c r="N205" s="267"/>
      <c r="O205" s="267"/>
      <c r="P205" s="267"/>
      <c r="Q205" s="267"/>
      <c r="R205" s="267"/>
      <c r="S205" s="267"/>
      <c r="T205" s="26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9" t="s">
        <v>139</v>
      </c>
      <c r="AU205" s="269" t="s">
        <v>78</v>
      </c>
      <c r="AV205" s="13" t="s">
        <v>82</v>
      </c>
      <c r="AW205" s="13" t="s">
        <v>34</v>
      </c>
      <c r="AX205" s="13" t="s">
        <v>78</v>
      </c>
      <c r="AY205" s="269" t="s">
        <v>127</v>
      </c>
    </row>
    <row r="206" s="14" customFormat="1">
      <c r="A206" s="14"/>
      <c r="B206" s="270"/>
      <c r="C206" s="271"/>
      <c r="D206" s="256" t="s">
        <v>139</v>
      </c>
      <c r="E206" s="272" t="s">
        <v>1</v>
      </c>
      <c r="F206" s="273" t="s">
        <v>521</v>
      </c>
      <c r="G206" s="271"/>
      <c r="H206" s="274">
        <v>994.5</v>
      </c>
      <c r="I206" s="275"/>
      <c r="J206" s="271"/>
      <c r="K206" s="271"/>
      <c r="L206" s="276"/>
      <c r="M206" s="277"/>
      <c r="N206" s="278"/>
      <c r="O206" s="278"/>
      <c r="P206" s="278"/>
      <c r="Q206" s="278"/>
      <c r="R206" s="278"/>
      <c r="S206" s="278"/>
      <c r="T206" s="27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0" t="s">
        <v>139</v>
      </c>
      <c r="AU206" s="280" t="s">
        <v>78</v>
      </c>
      <c r="AV206" s="14" t="s">
        <v>86</v>
      </c>
      <c r="AW206" s="14" t="s">
        <v>34</v>
      </c>
      <c r="AX206" s="14" t="s">
        <v>78</v>
      </c>
      <c r="AY206" s="280" t="s">
        <v>127</v>
      </c>
    </row>
    <row r="207" s="13" customFormat="1">
      <c r="A207" s="13"/>
      <c r="B207" s="260"/>
      <c r="C207" s="261"/>
      <c r="D207" s="256" t="s">
        <v>139</v>
      </c>
      <c r="E207" s="262" t="s">
        <v>1</v>
      </c>
      <c r="F207" s="263" t="s">
        <v>382</v>
      </c>
      <c r="G207" s="261"/>
      <c r="H207" s="262" t="s">
        <v>1</v>
      </c>
      <c r="I207" s="264"/>
      <c r="J207" s="261"/>
      <c r="K207" s="261"/>
      <c r="L207" s="265"/>
      <c r="M207" s="266"/>
      <c r="N207" s="267"/>
      <c r="O207" s="267"/>
      <c r="P207" s="267"/>
      <c r="Q207" s="267"/>
      <c r="R207" s="267"/>
      <c r="S207" s="267"/>
      <c r="T207" s="26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9" t="s">
        <v>139</v>
      </c>
      <c r="AU207" s="269" t="s">
        <v>78</v>
      </c>
      <c r="AV207" s="13" t="s">
        <v>82</v>
      </c>
      <c r="AW207" s="13" t="s">
        <v>34</v>
      </c>
      <c r="AX207" s="13" t="s">
        <v>78</v>
      </c>
      <c r="AY207" s="269" t="s">
        <v>127</v>
      </c>
    </row>
    <row r="208" s="14" customFormat="1">
      <c r="A208" s="14"/>
      <c r="B208" s="270"/>
      <c r="C208" s="271"/>
      <c r="D208" s="256" t="s">
        <v>139</v>
      </c>
      <c r="E208" s="272" t="s">
        <v>1</v>
      </c>
      <c r="F208" s="273" t="s">
        <v>522</v>
      </c>
      <c r="G208" s="271"/>
      <c r="H208" s="274">
        <v>0.51100000000000001</v>
      </c>
      <c r="I208" s="275"/>
      <c r="J208" s="271"/>
      <c r="K208" s="271"/>
      <c r="L208" s="276"/>
      <c r="M208" s="277"/>
      <c r="N208" s="278"/>
      <c r="O208" s="278"/>
      <c r="P208" s="278"/>
      <c r="Q208" s="278"/>
      <c r="R208" s="278"/>
      <c r="S208" s="278"/>
      <c r="T208" s="27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0" t="s">
        <v>139</v>
      </c>
      <c r="AU208" s="280" t="s">
        <v>78</v>
      </c>
      <c r="AV208" s="14" t="s">
        <v>86</v>
      </c>
      <c r="AW208" s="14" t="s">
        <v>34</v>
      </c>
      <c r="AX208" s="14" t="s">
        <v>78</v>
      </c>
      <c r="AY208" s="280" t="s">
        <v>127</v>
      </c>
    </row>
    <row r="209" s="15" customFormat="1">
      <c r="A209" s="15"/>
      <c r="B209" s="291"/>
      <c r="C209" s="292"/>
      <c r="D209" s="256" t="s">
        <v>139</v>
      </c>
      <c r="E209" s="293" t="s">
        <v>1</v>
      </c>
      <c r="F209" s="294" t="s">
        <v>197</v>
      </c>
      <c r="G209" s="292"/>
      <c r="H209" s="295">
        <v>995.01099999999997</v>
      </c>
      <c r="I209" s="296"/>
      <c r="J209" s="292"/>
      <c r="K209" s="292"/>
      <c r="L209" s="297"/>
      <c r="M209" s="298"/>
      <c r="N209" s="299"/>
      <c r="O209" s="299"/>
      <c r="P209" s="299"/>
      <c r="Q209" s="299"/>
      <c r="R209" s="299"/>
      <c r="S209" s="299"/>
      <c r="T209" s="300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301" t="s">
        <v>139</v>
      </c>
      <c r="AU209" s="301" t="s">
        <v>78</v>
      </c>
      <c r="AV209" s="15" t="s">
        <v>135</v>
      </c>
      <c r="AW209" s="15" t="s">
        <v>34</v>
      </c>
      <c r="AX209" s="15" t="s">
        <v>82</v>
      </c>
      <c r="AY209" s="301" t="s">
        <v>127</v>
      </c>
    </row>
    <row r="210" s="2" customFormat="1" ht="24" customHeight="1">
      <c r="A210" s="38"/>
      <c r="B210" s="39"/>
      <c r="C210" s="243" t="s">
        <v>267</v>
      </c>
      <c r="D210" s="243" t="s">
        <v>130</v>
      </c>
      <c r="E210" s="244" t="s">
        <v>385</v>
      </c>
      <c r="F210" s="245" t="s">
        <v>386</v>
      </c>
      <c r="G210" s="246" t="s">
        <v>314</v>
      </c>
      <c r="H210" s="247">
        <v>0.51100000000000001</v>
      </c>
      <c r="I210" s="248"/>
      <c r="J210" s="249">
        <f>ROUND(I210*H210,2)</f>
        <v>0</v>
      </c>
      <c r="K210" s="245" t="s">
        <v>134</v>
      </c>
      <c r="L210" s="44"/>
      <c r="M210" s="250" t="s">
        <v>1</v>
      </c>
      <c r="N210" s="251" t="s">
        <v>43</v>
      </c>
      <c r="O210" s="91"/>
      <c r="P210" s="252">
        <f>O210*H210</f>
        <v>0</v>
      </c>
      <c r="Q210" s="252">
        <v>0</v>
      </c>
      <c r="R210" s="252">
        <f>Q210*H210</f>
        <v>0</v>
      </c>
      <c r="S210" s="252">
        <v>0</v>
      </c>
      <c r="T210" s="253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54" t="s">
        <v>135</v>
      </c>
      <c r="AT210" s="254" t="s">
        <v>130</v>
      </c>
      <c r="AU210" s="254" t="s">
        <v>78</v>
      </c>
      <c r="AY210" s="17" t="s">
        <v>127</v>
      </c>
      <c r="BE210" s="255">
        <f>IF(N210="základní",J210,0)</f>
        <v>0</v>
      </c>
      <c r="BF210" s="255">
        <f>IF(N210="snížená",J210,0)</f>
        <v>0</v>
      </c>
      <c r="BG210" s="255">
        <f>IF(N210="zákl. přenesená",J210,0)</f>
        <v>0</v>
      </c>
      <c r="BH210" s="255">
        <f>IF(N210="sníž. přenesená",J210,0)</f>
        <v>0</v>
      </c>
      <c r="BI210" s="255">
        <f>IF(N210="nulová",J210,0)</f>
        <v>0</v>
      </c>
      <c r="BJ210" s="17" t="s">
        <v>82</v>
      </c>
      <c r="BK210" s="255">
        <f>ROUND(I210*H210,2)</f>
        <v>0</v>
      </c>
      <c r="BL210" s="17" t="s">
        <v>135</v>
      </c>
      <c r="BM210" s="254" t="s">
        <v>523</v>
      </c>
    </row>
    <row r="211" s="2" customFormat="1">
      <c r="A211" s="38"/>
      <c r="B211" s="39"/>
      <c r="C211" s="40"/>
      <c r="D211" s="256" t="s">
        <v>137</v>
      </c>
      <c r="E211" s="40"/>
      <c r="F211" s="257" t="s">
        <v>388</v>
      </c>
      <c r="G211" s="40"/>
      <c r="H211" s="40"/>
      <c r="I211" s="154"/>
      <c r="J211" s="40"/>
      <c r="K211" s="40"/>
      <c r="L211" s="44"/>
      <c r="M211" s="258"/>
      <c r="N211" s="259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137</v>
      </c>
      <c r="AU211" s="17" t="s">
        <v>78</v>
      </c>
    </row>
    <row r="212" s="14" customFormat="1">
      <c r="A212" s="14"/>
      <c r="B212" s="270"/>
      <c r="C212" s="271"/>
      <c r="D212" s="256" t="s">
        <v>139</v>
      </c>
      <c r="E212" s="272" t="s">
        <v>1</v>
      </c>
      <c r="F212" s="273" t="s">
        <v>522</v>
      </c>
      <c r="G212" s="271"/>
      <c r="H212" s="274">
        <v>0.51100000000000001</v>
      </c>
      <c r="I212" s="275"/>
      <c r="J212" s="271"/>
      <c r="K212" s="271"/>
      <c r="L212" s="276"/>
      <c r="M212" s="277"/>
      <c r="N212" s="278"/>
      <c r="O212" s="278"/>
      <c r="P212" s="278"/>
      <c r="Q212" s="278"/>
      <c r="R212" s="278"/>
      <c r="S212" s="278"/>
      <c r="T212" s="27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0" t="s">
        <v>139</v>
      </c>
      <c r="AU212" s="280" t="s">
        <v>78</v>
      </c>
      <c r="AV212" s="14" t="s">
        <v>86</v>
      </c>
      <c r="AW212" s="14" t="s">
        <v>34</v>
      </c>
      <c r="AX212" s="14" t="s">
        <v>82</v>
      </c>
      <c r="AY212" s="280" t="s">
        <v>127</v>
      </c>
    </row>
    <row r="213" s="2" customFormat="1" ht="24" customHeight="1">
      <c r="A213" s="38"/>
      <c r="B213" s="39"/>
      <c r="C213" s="243" t="s">
        <v>272</v>
      </c>
      <c r="D213" s="243" t="s">
        <v>130</v>
      </c>
      <c r="E213" s="244" t="s">
        <v>390</v>
      </c>
      <c r="F213" s="245" t="s">
        <v>391</v>
      </c>
      <c r="G213" s="246" t="s">
        <v>314</v>
      </c>
      <c r="H213" s="247">
        <v>994.5</v>
      </c>
      <c r="I213" s="248"/>
      <c r="J213" s="249">
        <f>ROUND(I213*H213,2)</f>
        <v>0</v>
      </c>
      <c r="K213" s="245" t="s">
        <v>134</v>
      </c>
      <c r="L213" s="44"/>
      <c r="M213" s="250" t="s">
        <v>1</v>
      </c>
      <c r="N213" s="251" t="s">
        <v>43</v>
      </c>
      <c r="O213" s="91"/>
      <c r="P213" s="252">
        <f>O213*H213</f>
        <v>0</v>
      </c>
      <c r="Q213" s="252">
        <v>0</v>
      </c>
      <c r="R213" s="252">
        <f>Q213*H213</f>
        <v>0</v>
      </c>
      <c r="S213" s="252">
        <v>0</v>
      </c>
      <c r="T213" s="25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54" t="s">
        <v>135</v>
      </c>
      <c r="AT213" s="254" t="s">
        <v>130</v>
      </c>
      <c r="AU213" s="254" t="s">
        <v>78</v>
      </c>
      <c r="AY213" s="17" t="s">
        <v>127</v>
      </c>
      <c r="BE213" s="255">
        <f>IF(N213="základní",J213,0)</f>
        <v>0</v>
      </c>
      <c r="BF213" s="255">
        <f>IF(N213="snížená",J213,0)</f>
        <v>0</v>
      </c>
      <c r="BG213" s="255">
        <f>IF(N213="zákl. přenesená",J213,0)</f>
        <v>0</v>
      </c>
      <c r="BH213" s="255">
        <f>IF(N213="sníž. přenesená",J213,0)</f>
        <v>0</v>
      </c>
      <c r="BI213" s="255">
        <f>IF(N213="nulová",J213,0)</f>
        <v>0</v>
      </c>
      <c r="BJ213" s="17" t="s">
        <v>82</v>
      </c>
      <c r="BK213" s="255">
        <f>ROUND(I213*H213,2)</f>
        <v>0</v>
      </c>
      <c r="BL213" s="17" t="s">
        <v>135</v>
      </c>
      <c r="BM213" s="254" t="s">
        <v>524</v>
      </c>
    </row>
    <row r="214" s="2" customFormat="1">
      <c r="A214" s="38"/>
      <c r="B214" s="39"/>
      <c r="C214" s="40"/>
      <c r="D214" s="256" t="s">
        <v>137</v>
      </c>
      <c r="E214" s="40"/>
      <c r="F214" s="257" t="s">
        <v>393</v>
      </c>
      <c r="G214" s="40"/>
      <c r="H214" s="40"/>
      <c r="I214" s="154"/>
      <c r="J214" s="40"/>
      <c r="K214" s="40"/>
      <c r="L214" s="44"/>
      <c r="M214" s="258"/>
      <c r="N214" s="259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137</v>
      </c>
      <c r="AU214" s="17" t="s">
        <v>78</v>
      </c>
    </row>
    <row r="215" s="14" customFormat="1">
      <c r="A215" s="14"/>
      <c r="B215" s="270"/>
      <c r="C215" s="271"/>
      <c r="D215" s="256" t="s">
        <v>139</v>
      </c>
      <c r="E215" s="272" t="s">
        <v>1</v>
      </c>
      <c r="F215" s="273" t="s">
        <v>521</v>
      </c>
      <c r="G215" s="271"/>
      <c r="H215" s="274">
        <v>994.5</v>
      </c>
      <c r="I215" s="275"/>
      <c r="J215" s="271"/>
      <c r="K215" s="271"/>
      <c r="L215" s="276"/>
      <c r="M215" s="277"/>
      <c r="N215" s="278"/>
      <c r="O215" s="278"/>
      <c r="P215" s="278"/>
      <c r="Q215" s="278"/>
      <c r="R215" s="278"/>
      <c r="S215" s="278"/>
      <c r="T215" s="27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80" t="s">
        <v>139</v>
      </c>
      <c r="AU215" s="280" t="s">
        <v>78</v>
      </c>
      <c r="AV215" s="14" t="s">
        <v>86</v>
      </c>
      <c r="AW215" s="14" t="s">
        <v>34</v>
      </c>
      <c r="AX215" s="14" t="s">
        <v>82</v>
      </c>
      <c r="AY215" s="280" t="s">
        <v>127</v>
      </c>
    </row>
    <row r="216" s="2" customFormat="1" ht="24" customHeight="1">
      <c r="A216" s="38"/>
      <c r="B216" s="39"/>
      <c r="C216" s="243" t="s">
        <v>277</v>
      </c>
      <c r="D216" s="243" t="s">
        <v>130</v>
      </c>
      <c r="E216" s="244" t="s">
        <v>395</v>
      </c>
      <c r="F216" s="245" t="s">
        <v>396</v>
      </c>
      <c r="G216" s="246" t="s">
        <v>314</v>
      </c>
      <c r="H216" s="247">
        <v>639.85299999999995</v>
      </c>
      <c r="I216" s="248"/>
      <c r="J216" s="249">
        <f>ROUND(I216*H216,2)</f>
        <v>0</v>
      </c>
      <c r="K216" s="245" t="s">
        <v>134</v>
      </c>
      <c r="L216" s="44"/>
      <c r="M216" s="250" t="s">
        <v>1</v>
      </c>
      <c r="N216" s="251" t="s">
        <v>43</v>
      </c>
      <c r="O216" s="91"/>
      <c r="P216" s="252">
        <f>O216*H216</f>
        <v>0</v>
      </c>
      <c r="Q216" s="252">
        <v>0</v>
      </c>
      <c r="R216" s="252">
        <f>Q216*H216</f>
        <v>0</v>
      </c>
      <c r="S216" s="252">
        <v>0</v>
      </c>
      <c r="T216" s="253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54" t="s">
        <v>135</v>
      </c>
      <c r="AT216" s="254" t="s">
        <v>130</v>
      </c>
      <c r="AU216" s="254" t="s">
        <v>78</v>
      </c>
      <c r="AY216" s="17" t="s">
        <v>127</v>
      </c>
      <c r="BE216" s="255">
        <f>IF(N216="základní",J216,0)</f>
        <v>0</v>
      </c>
      <c r="BF216" s="255">
        <f>IF(N216="snížená",J216,0)</f>
        <v>0</v>
      </c>
      <c r="BG216" s="255">
        <f>IF(N216="zákl. přenesená",J216,0)</f>
        <v>0</v>
      </c>
      <c r="BH216" s="255">
        <f>IF(N216="sníž. přenesená",J216,0)</f>
        <v>0</v>
      </c>
      <c r="BI216" s="255">
        <f>IF(N216="nulová",J216,0)</f>
        <v>0</v>
      </c>
      <c r="BJ216" s="17" t="s">
        <v>82</v>
      </c>
      <c r="BK216" s="255">
        <f>ROUND(I216*H216,2)</f>
        <v>0</v>
      </c>
      <c r="BL216" s="17" t="s">
        <v>135</v>
      </c>
      <c r="BM216" s="254" t="s">
        <v>525</v>
      </c>
    </row>
    <row r="217" s="2" customFormat="1">
      <c r="A217" s="38"/>
      <c r="B217" s="39"/>
      <c r="C217" s="40"/>
      <c r="D217" s="256" t="s">
        <v>137</v>
      </c>
      <c r="E217" s="40"/>
      <c r="F217" s="257" t="s">
        <v>398</v>
      </c>
      <c r="G217" s="40"/>
      <c r="H217" s="40"/>
      <c r="I217" s="154"/>
      <c r="J217" s="40"/>
      <c r="K217" s="40"/>
      <c r="L217" s="44"/>
      <c r="M217" s="258"/>
      <c r="N217" s="259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137</v>
      </c>
      <c r="AU217" s="17" t="s">
        <v>78</v>
      </c>
    </row>
    <row r="218" s="13" customFormat="1">
      <c r="A218" s="13"/>
      <c r="B218" s="260"/>
      <c r="C218" s="261"/>
      <c r="D218" s="256" t="s">
        <v>139</v>
      </c>
      <c r="E218" s="262" t="s">
        <v>1</v>
      </c>
      <c r="F218" s="263" t="s">
        <v>399</v>
      </c>
      <c r="G218" s="261"/>
      <c r="H218" s="262" t="s">
        <v>1</v>
      </c>
      <c r="I218" s="264"/>
      <c r="J218" s="261"/>
      <c r="K218" s="261"/>
      <c r="L218" s="265"/>
      <c r="M218" s="266"/>
      <c r="N218" s="267"/>
      <c r="O218" s="267"/>
      <c r="P218" s="267"/>
      <c r="Q218" s="267"/>
      <c r="R218" s="267"/>
      <c r="S218" s="267"/>
      <c r="T218" s="26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69" t="s">
        <v>139</v>
      </c>
      <c r="AU218" s="269" t="s">
        <v>78</v>
      </c>
      <c r="AV218" s="13" t="s">
        <v>82</v>
      </c>
      <c r="AW218" s="13" t="s">
        <v>34</v>
      </c>
      <c r="AX218" s="13" t="s">
        <v>78</v>
      </c>
      <c r="AY218" s="269" t="s">
        <v>127</v>
      </c>
    </row>
    <row r="219" s="14" customFormat="1">
      <c r="A219" s="14"/>
      <c r="B219" s="270"/>
      <c r="C219" s="271"/>
      <c r="D219" s="256" t="s">
        <v>139</v>
      </c>
      <c r="E219" s="272" t="s">
        <v>1</v>
      </c>
      <c r="F219" s="273" t="s">
        <v>526</v>
      </c>
      <c r="G219" s="271"/>
      <c r="H219" s="274">
        <v>208.173</v>
      </c>
      <c r="I219" s="275"/>
      <c r="J219" s="271"/>
      <c r="K219" s="271"/>
      <c r="L219" s="276"/>
      <c r="M219" s="277"/>
      <c r="N219" s="278"/>
      <c r="O219" s="278"/>
      <c r="P219" s="278"/>
      <c r="Q219" s="278"/>
      <c r="R219" s="278"/>
      <c r="S219" s="278"/>
      <c r="T219" s="27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80" t="s">
        <v>139</v>
      </c>
      <c r="AU219" s="280" t="s">
        <v>78</v>
      </c>
      <c r="AV219" s="14" t="s">
        <v>86</v>
      </c>
      <c r="AW219" s="14" t="s">
        <v>34</v>
      </c>
      <c r="AX219" s="14" t="s">
        <v>78</v>
      </c>
      <c r="AY219" s="280" t="s">
        <v>127</v>
      </c>
    </row>
    <row r="220" s="13" customFormat="1">
      <c r="A220" s="13"/>
      <c r="B220" s="260"/>
      <c r="C220" s="261"/>
      <c r="D220" s="256" t="s">
        <v>139</v>
      </c>
      <c r="E220" s="262" t="s">
        <v>1</v>
      </c>
      <c r="F220" s="263" t="s">
        <v>401</v>
      </c>
      <c r="G220" s="261"/>
      <c r="H220" s="262" t="s">
        <v>1</v>
      </c>
      <c r="I220" s="264"/>
      <c r="J220" s="261"/>
      <c r="K220" s="261"/>
      <c r="L220" s="265"/>
      <c r="M220" s="266"/>
      <c r="N220" s="267"/>
      <c r="O220" s="267"/>
      <c r="P220" s="267"/>
      <c r="Q220" s="267"/>
      <c r="R220" s="267"/>
      <c r="S220" s="267"/>
      <c r="T220" s="26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9" t="s">
        <v>139</v>
      </c>
      <c r="AU220" s="269" t="s">
        <v>78</v>
      </c>
      <c r="AV220" s="13" t="s">
        <v>82</v>
      </c>
      <c r="AW220" s="13" t="s">
        <v>34</v>
      </c>
      <c r="AX220" s="13" t="s">
        <v>78</v>
      </c>
      <c r="AY220" s="269" t="s">
        <v>127</v>
      </c>
    </row>
    <row r="221" s="14" customFormat="1">
      <c r="A221" s="14"/>
      <c r="B221" s="270"/>
      <c r="C221" s="271"/>
      <c r="D221" s="256" t="s">
        <v>139</v>
      </c>
      <c r="E221" s="272" t="s">
        <v>1</v>
      </c>
      <c r="F221" s="273" t="s">
        <v>527</v>
      </c>
      <c r="G221" s="271"/>
      <c r="H221" s="274">
        <v>431.68000000000001</v>
      </c>
      <c r="I221" s="275"/>
      <c r="J221" s="271"/>
      <c r="K221" s="271"/>
      <c r="L221" s="276"/>
      <c r="M221" s="277"/>
      <c r="N221" s="278"/>
      <c r="O221" s="278"/>
      <c r="P221" s="278"/>
      <c r="Q221" s="278"/>
      <c r="R221" s="278"/>
      <c r="S221" s="278"/>
      <c r="T221" s="27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80" t="s">
        <v>139</v>
      </c>
      <c r="AU221" s="280" t="s">
        <v>78</v>
      </c>
      <c r="AV221" s="14" t="s">
        <v>86</v>
      </c>
      <c r="AW221" s="14" t="s">
        <v>34</v>
      </c>
      <c r="AX221" s="14" t="s">
        <v>78</v>
      </c>
      <c r="AY221" s="280" t="s">
        <v>127</v>
      </c>
    </row>
    <row r="222" s="15" customFormat="1">
      <c r="A222" s="15"/>
      <c r="B222" s="291"/>
      <c r="C222" s="292"/>
      <c r="D222" s="256" t="s">
        <v>139</v>
      </c>
      <c r="E222" s="293" t="s">
        <v>1</v>
      </c>
      <c r="F222" s="294" t="s">
        <v>197</v>
      </c>
      <c r="G222" s="292"/>
      <c r="H222" s="295">
        <v>639.85299999999995</v>
      </c>
      <c r="I222" s="296"/>
      <c r="J222" s="292"/>
      <c r="K222" s="292"/>
      <c r="L222" s="297"/>
      <c r="M222" s="298"/>
      <c r="N222" s="299"/>
      <c r="O222" s="299"/>
      <c r="P222" s="299"/>
      <c r="Q222" s="299"/>
      <c r="R222" s="299"/>
      <c r="S222" s="299"/>
      <c r="T222" s="30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301" t="s">
        <v>139</v>
      </c>
      <c r="AU222" s="301" t="s">
        <v>78</v>
      </c>
      <c r="AV222" s="15" t="s">
        <v>135</v>
      </c>
      <c r="AW222" s="15" t="s">
        <v>34</v>
      </c>
      <c r="AX222" s="15" t="s">
        <v>82</v>
      </c>
      <c r="AY222" s="301" t="s">
        <v>127</v>
      </c>
    </row>
    <row r="223" s="2" customFormat="1" ht="36" customHeight="1">
      <c r="A223" s="38"/>
      <c r="B223" s="39"/>
      <c r="C223" s="243" t="s">
        <v>282</v>
      </c>
      <c r="D223" s="243" t="s">
        <v>130</v>
      </c>
      <c r="E223" s="244" t="s">
        <v>404</v>
      </c>
      <c r="F223" s="245" t="s">
        <v>405</v>
      </c>
      <c r="G223" s="246" t="s">
        <v>314</v>
      </c>
      <c r="H223" s="247">
        <v>103.55200000000001</v>
      </c>
      <c r="I223" s="248"/>
      <c r="J223" s="249">
        <f>ROUND(I223*H223,2)</f>
        <v>0</v>
      </c>
      <c r="K223" s="245" t="s">
        <v>134</v>
      </c>
      <c r="L223" s="44"/>
      <c r="M223" s="250" t="s">
        <v>1</v>
      </c>
      <c r="N223" s="251" t="s">
        <v>43</v>
      </c>
      <c r="O223" s="91"/>
      <c r="P223" s="252">
        <f>O223*H223</f>
        <v>0</v>
      </c>
      <c r="Q223" s="252">
        <v>0</v>
      </c>
      <c r="R223" s="252">
        <f>Q223*H223</f>
        <v>0</v>
      </c>
      <c r="S223" s="252">
        <v>0</v>
      </c>
      <c r="T223" s="253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54" t="s">
        <v>135</v>
      </c>
      <c r="AT223" s="254" t="s">
        <v>130</v>
      </c>
      <c r="AU223" s="254" t="s">
        <v>78</v>
      </c>
      <c r="AY223" s="17" t="s">
        <v>127</v>
      </c>
      <c r="BE223" s="255">
        <f>IF(N223="základní",J223,0)</f>
        <v>0</v>
      </c>
      <c r="BF223" s="255">
        <f>IF(N223="snížená",J223,0)</f>
        <v>0</v>
      </c>
      <c r="BG223" s="255">
        <f>IF(N223="zákl. přenesená",J223,0)</f>
        <v>0</v>
      </c>
      <c r="BH223" s="255">
        <f>IF(N223="sníž. přenesená",J223,0)</f>
        <v>0</v>
      </c>
      <c r="BI223" s="255">
        <f>IF(N223="nulová",J223,0)</f>
        <v>0</v>
      </c>
      <c r="BJ223" s="17" t="s">
        <v>82</v>
      </c>
      <c r="BK223" s="255">
        <f>ROUND(I223*H223,2)</f>
        <v>0</v>
      </c>
      <c r="BL223" s="17" t="s">
        <v>135</v>
      </c>
      <c r="BM223" s="254" t="s">
        <v>528</v>
      </c>
    </row>
    <row r="224" s="2" customFormat="1">
      <c r="A224" s="38"/>
      <c r="B224" s="39"/>
      <c r="C224" s="40"/>
      <c r="D224" s="256" t="s">
        <v>137</v>
      </c>
      <c r="E224" s="40"/>
      <c r="F224" s="257" t="s">
        <v>407</v>
      </c>
      <c r="G224" s="40"/>
      <c r="H224" s="40"/>
      <c r="I224" s="154"/>
      <c r="J224" s="40"/>
      <c r="K224" s="40"/>
      <c r="L224" s="44"/>
      <c r="M224" s="258"/>
      <c r="N224" s="259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137</v>
      </c>
      <c r="AU224" s="17" t="s">
        <v>78</v>
      </c>
    </row>
    <row r="225" s="13" customFormat="1">
      <c r="A225" s="13"/>
      <c r="B225" s="260"/>
      <c r="C225" s="261"/>
      <c r="D225" s="256" t="s">
        <v>139</v>
      </c>
      <c r="E225" s="262" t="s">
        <v>1</v>
      </c>
      <c r="F225" s="263" t="s">
        <v>408</v>
      </c>
      <c r="G225" s="261"/>
      <c r="H225" s="262" t="s">
        <v>1</v>
      </c>
      <c r="I225" s="264"/>
      <c r="J225" s="261"/>
      <c r="K225" s="261"/>
      <c r="L225" s="265"/>
      <c r="M225" s="266"/>
      <c r="N225" s="267"/>
      <c r="O225" s="267"/>
      <c r="P225" s="267"/>
      <c r="Q225" s="267"/>
      <c r="R225" s="267"/>
      <c r="S225" s="267"/>
      <c r="T225" s="26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9" t="s">
        <v>139</v>
      </c>
      <c r="AU225" s="269" t="s">
        <v>78</v>
      </c>
      <c r="AV225" s="13" t="s">
        <v>82</v>
      </c>
      <c r="AW225" s="13" t="s">
        <v>34</v>
      </c>
      <c r="AX225" s="13" t="s">
        <v>78</v>
      </c>
      <c r="AY225" s="269" t="s">
        <v>127</v>
      </c>
    </row>
    <row r="226" s="14" customFormat="1">
      <c r="A226" s="14"/>
      <c r="B226" s="270"/>
      <c r="C226" s="271"/>
      <c r="D226" s="256" t="s">
        <v>139</v>
      </c>
      <c r="E226" s="272" t="s">
        <v>1</v>
      </c>
      <c r="F226" s="273" t="s">
        <v>529</v>
      </c>
      <c r="G226" s="271"/>
      <c r="H226" s="274">
        <v>103.55200000000001</v>
      </c>
      <c r="I226" s="275"/>
      <c r="J226" s="271"/>
      <c r="K226" s="271"/>
      <c r="L226" s="276"/>
      <c r="M226" s="277"/>
      <c r="N226" s="278"/>
      <c r="O226" s="278"/>
      <c r="P226" s="278"/>
      <c r="Q226" s="278"/>
      <c r="R226" s="278"/>
      <c r="S226" s="278"/>
      <c r="T226" s="27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0" t="s">
        <v>139</v>
      </c>
      <c r="AU226" s="280" t="s">
        <v>78</v>
      </c>
      <c r="AV226" s="14" t="s">
        <v>86</v>
      </c>
      <c r="AW226" s="14" t="s">
        <v>34</v>
      </c>
      <c r="AX226" s="14" t="s">
        <v>82</v>
      </c>
      <c r="AY226" s="280" t="s">
        <v>127</v>
      </c>
    </row>
    <row r="227" s="2" customFormat="1" ht="36" customHeight="1">
      <c r="A227" s="38"/>
      <c r="B227" s="39"/>
      <c r="C227" s="243" t="s">
        <v>290</v>
      </c>
      <c r="D227" s="243" t="s">
        <v>130</v>
      </c>
      <c r="E227" s="244" t="s">
        <v>411</v>
      </c>
      <c r="F227" s="245" t="s">
        <v>412</v>
      </c>
      <c r="G227" s="246" t="s">
        <v>314</v>
      </c>
      <c r="H227" s="247">
        <v>17914.495999999999</v>
      </c>
      <c r="I227" s="248"/>
      <c r="J227" s="249">
        <f>ROUND(I227*H227,2)</f>
        <v>0</v>
      </c>
      <c r="K227" s="245" t="s">
        <v>134</v>
      </c>
      <c r="L227" s="44"/>
      <c r="M227" s="250" t="s">
        <v>1</v>
      </c>
      <c r="N227" s="251" t="s">
        <v>43</v>
      </c>
      <c r="O227" s="91"/>
      <c r="P227" s="252">
        <f>O227*H227</f>
        <v>0</v>
      </c>
      <c r="Q227" s="252">
        <v>0</v>
      </c>
      <c r="R227" s="252">
        <f>Q227*H227</f>
        <v>0</v>
      </c>
      <c r="S227" s="252">
        <v>0</v>
      </c>
      <c r="T227" s="25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54" t="s">
        <v>135</v>
      </c>
      <c r="AT227" s="254" t="s">
        <v>130</v>
      </c>
      <c r="AU227" s="254" t="s">
        <v>78</v>
      </c>
      <c r="AY227" s="17" t="s">
        <v>127</v>
      </c>
      <c r="BE227" s="255">
        <f>IF(N227="základní",J227,0)</f>
        <v>0</v>
      </c>
      <c r="BF227" s="255">
        <f>IF(N227="snížená",J227,0)</f>
        <v>0</v>
      </c>
      <c r="BG227" s="255">
        <f>IF(N227="zákl. přenesená",J227,0)</f>
        <v>0</v>
      </c>
      <c r="BH227" s="255">
        <f>IF(N227="sníž. přenesená",J227,0)</f>
        <v>0</v>
      </c>
      <c r="BI227" s="255">
        <f>IF(N227="nulová",J227,0)</f>
        <v>0</v>
      </c>
      <c r="BJ227" s="17" t="s">
        <v>82</v>
      </c>
      <c r="BK227" s="255">
        <f>ROUND(I227*H227,2)</f>
        <v>0</v>
      </c>
      <c r="BL227" s="17" t="s">
        <v>135</v>
      </c>
      <c r="BM227" s="254" t="s">
        <v>530</v>
      </c>
    </row>
    <row r="228" s="2" customFormat="1">
      <c r="A228" s="38"/>
      <c r="B228" s="39"/>
      <c r="C228" s="40"/>
      <c r="D228" s="256" t="s">
        <v>137</v>
      </c>
      <c r="E228" s="40"/>
      <c r="F228" s="257" t="s">
        <v>414</v>
      </c>
      <c r="G228" s="40"/>
      <c r="H228" s="40"/>
      <c r="I228" s="154"/>
      <c r="J228" s="40"/>
      <c r="K228" s="40"/>
      <c r="L228" s="44"/>
      <c r="M228" s="258"/>
      <c r="N228" s="259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137</v>
      </c>
      <c r="AU228" s="17" t="s">
        <v>78</v>
      </c>
    </row>
    <row r="229" s="14" customFormat="1">
      <c r="A229" s="14"/>
      <c r="B229" s="270"/>
      <c r="C229" s="271"/>
      <c r="D229" s="256" t="s">
        <v>139</v>
      </c>
      <c r="E229" s="272" t="s">
        <v>1</v>
      </c>
      <c r="F229" s="273" t="s">
        <v>531</v>
      </c>
      <c r="G229" s="271"/>
      <c r="H229" s="274">
        <v>17914.495999999999</v>
      </c>
      <c r="I229" s="275"/>
      <c r="J229" s="271"/>
      <c r="K229" s="271"/>
      <c r="L229" s="276"/>
      <c r="M229" s="277"/>
      <c r="N229" s="278"/>
      <c r="O229" s="278"/>
      <c r="P229" s="278"/>
      <c r="Q229" s="278"/>
      <c r="R229" s="278"/>
      <c r="S229" s="278"/>
      <c r="T229" s="27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80" t="s">
        <v>139</v>
      </c>
      <c r="AU229" s="280" t="s">
        <v>78</v>
      </c>
      <c r="AV229" s="14" t="s">
        <v>86</v>
      </c>
      <c r="AW229" s="14" t="s">
        <v>34</v>
      </c>
      <c r="AX229" s="14" t="s">
        <v>82</v>
      </c>
      <c r="AY229" s="280" t="s">
        <v>127</v>
      </c>
    </row>
    <row r="230" s="2" customFormat="1" ht="36" customHeight="1">
      <c r="A230" s="38"/>
      <c r="B230" s="39"/>
      <c r="C230" s="243" t="s">
        <v>295</v>
      </c>
      <c r="D230" s="243" t="s">
        <v>130</v>
      </c>
      <c r="E230" s="244" t="s">
        <v>417</v>
      </c>
      <c r="F230" s="245" t="s">
        <v>418</v>
      </c>
      <c r="G230" s="246" t="s">
        <v>314</v>
      </c>
      <c r="H230" s="247">
        <v>15.853999999999999</v>
      </c>
      <c r="I230" s="248"/>
      <c r="J230" s="249">
        <f>ROUND(I230*H230,2)</f>
        <v>0</v>
      </c>
      <c r="K230" s="245" t="s">
        <v>134</v>
      </c>
      <c r="L230" s="44"/>
      <c r="M230" s="250" t="s">
        <v>1</v>
      </c>
      <c r="N230" s="251" t="s">
        <v>43</v>
      </c>
      <c r="O230" s="91"/>
      <c r="P230" s="252">
        <f>O230*H230</f>
        <v>0</v>
      </c>
      <c r="Q230" s="252">
        <v>0</v>
      </c>
      <c r="R230" s="252">
        <f>Q230*H230</f>
        <v>0</v>
      </c>
      <c r="S230" s="252">
        <v>0</v>
      </c>
      <c r="T230" s="253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54" t="s">
        <v>135</v>
      </c>
      <c r="AT230" s="254" t="s">
        <v>130</v>
      </c>
      <c r="AU230" s="254" t="s">
        <v>78</v>
      </c>
      <c r="AY230" s="17" t="s">
        <v>127</v>
      </c>
      <c r="BE230" s="255">
        <f>IF(N230="základní",J230,0)</f>
        <v>0</v>
      </c>
      <c r="BF230" s="255">
        <f>IF(N230="snížená",J230,0)</f>
        <v>0</v>
      </c>
      <c r="BG230" s="255">
        <f>IF(N230="zákl. přenesená",J230,0)</f>
        <v>0</v>
      </c>
      <c r="BH230" s="255">
        <f>IF(N230="sníž. přenesená",J230,0)</f>
        <v>0</v>
      </c>
      <c r="BI230" s="255">
        <f>IF(N230="nulová",J230,0)</f>
        <v>0</v>
      </c>
      <c r="BJ230" s="17" t="s">
        <v>82</v>
      </c>
      <c r="BK230" s="255">
        <f>ROUND(I230*H230,2)</f>
        <v>0</v>
      </c>
      <c r="BL230" s="17" t="s">
        <v>135</v>
      </c>
      <c r="BM230" s="254" t="s">
        <v>532</v>
      </c>
    </row>
    <row r="231" s="2" customFormat="1">
      <c r="A231" s="38"/>
      <c r="B231" s="39"/>
      <c r="C231" s="40"/>
      <c r="D231" s="256" t="s">
        <v>137</v>
      </c>
      <c r="E231" s="40"/>
      <c r="F231" s="257" t="s">
        <v>420</v>
      </c>
      <c r="G231" s="40"/>
      <c r="H231" s="40"/>
      <c r="I231" s="154"/>
      <c r="J231" s="40"/>
      <c r="K231" s="40"/>
      <c r="L231" s="44"/>
      <c r="M231" s="258"/>
      <c r="N231" s="259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137</v>
      </c>
      <c r="AU231" s="17" t="s">
        <v>78</v>
      </c>
    </row>
    <row r="232" s="13" customFormat="1">
      <c r="A232" s="13"/>
      <c r="B232" s="260"/>
      <c r="C232" s="261"/>
      <c r="D232" s="256" t="s">
        <v>139</v>
      </c>
      <c r="E232" s="262" t="s">
        <v>1</v>
      </c>
      <c r="F232" s="263" t="s">
        <v>421</v>
      </c>
      <c r="G232" s="261"/>
      <c r="H232" s="262" t="s">
        <v>1</v>
      </c>
      <c r="I232" s="264"/>
      <c r="J232" s="261"/>
      <c r="K232" s="261"/>
      <c r="L232" s="265"/>
      <c r="M232" s="266"/>
      <c r="N232" s="267"/>
      <c r="O232" s="267"/>
      <c r="P232" s="267"/>
      <c r="Q232" s="267"/>
      <c r="R232" s="267"/>
      <c r="S232" s="267"/>
      <c r="T232" s="26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9" t="s">
        <v>139</v>
      </c>
      <c r="AU232" s="269" t="s">
        <v>78</v>
      </c>
      <c r="AV232" s="13" t="s">
        <v>82</v>
      </c>
      <c r="AW232" s="13" t="s">
        <v>34</v>
      </c>
      <c r="AX232" s="13" t="s">
        <v>78</v>
      </c>
      <c r="AY232" s="269" t="s">
        <v>127</v>
      </c>
    </row>
    <row r="233" s="14" customFormat="1">
      <c r="A233" s="14"/>
      <c r="B233" s="270"/>
      <c r="C233" s="271"/>
      <c r="D233" s="256" t="s">
        <v>139</v>
      </c>
      <c r="E233" s="272" t="s">
        <v>1</v>
      </c>
      <c r="F233" s="273" t="s">
        <v>422</v>
      </c>
      <c r="G233" s="271"/>
      <c r="H233" s="274">
        <v>15.853999999999999</v>
      </c>
      <c r="I233" s="275"/>
      <c r="J233" s="271"/>
      <c r="K233" s="271"/>
      <c r="L233" s="276"/>
      <c r="M233" s="277"/>
      <c r="N233" s="278"/>
      <c r="O233" s="278"/>
      <c r="P233" s="278"/>
      <c r="Q233" s="278"/>
      <c r="R233" s="278"/>
      <c r="S233" s="278"/>
      <c r="T233" s="27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80" t="s">
        <v>139</v>
      </c>
      <c r="AU233" s="280" t="s">
        <v>78</v>
      </c>
      <c r="AV233" s="14" t="s">
        <v>86</v>
      </c>
      <c r="AW233" s="14" t="s">
        <v>34</v>
      </c>
      <c r="AX233" s="14" t="s">
        <v>82</v>
      </c>
      <c r="AY233" s="280" t="s">
        <v>127</v>
      </c>
    </row>
    <row r="234" s="2" customFormat="1" ht="36" customHeight="1">
      <c r="A234" s="38"/>
      <c r="B234" s="39"/>
      <c r="C234" s="243" t="s">
        <v>302</v>
      </c>
      <c r="D234" s="243" t="s">
        <v>130</v>
      </c>
      <c r="E234" s="244" t="s">
        <v>424</v>
      </c>
      <c r="F234" s="245" t="s">
        <v>425</v>
      </c>
      <c r="G234" s="246" t="s">
        <v>314</v>
      </c>
      <c r="H234" s="247">
        <v>103.55200000000001</v>
      </c>
      <c r="I234" s="248"/>
      <c r="J234" s="249">
        <f>ROUND(I234*H234,2)</f>
        <v>0</v>
      </c>
      <c r="K234" s="245" t="s">
        <v>134</v>
      </c>
      <c r="L234" s="44"/>
      <c r="M234" s="250" t="s">
        <v>1</v>
      </c>
      <c r="N234" s="251" t="s">
        <v>43</v>
      </c>
      <c r="O234" s="91"/>
      <c r="P234" s="252">
        <f>O234*H234</f>
        <v>0</v>
      </c>
      <c r="Q234" s="252">
        <v>0</v>
      </c>
      <c r="R234" s="252">
        <f>Q234*H234</f>
        <v>0</v>
      </c>
      <c r="S234" s="252">
        <v>0</v>
      </c>
      <c r="T234" s="253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54" t="s">
        <v>135</v>
      </c>
      <c r="AT234" s="254" t="s">
        <v>130</v>
      </c>
      <c r="AU234" s="254" t="s">
        <v>78</v>
      </c>
      <c r="AY234" s="17" t="s">
        <v>127</v>
      </c>
      <c r="BE234" s="255">
        <f>IF(N234="základní",J234,0)</f>
        <v>0</v>
      </c>
      <c r="BF234" s="255">
        <f>IF(N234="snížená",J234,0)</f>
        <v>0</v>
      </c>
      <c r="BG234" s="255">
        <f>IF(N234="zákl. přenesená",J234,0)</f>
        <v>0</v>
      </c>
      <c r="BH234" s="255">
        <f>IF(N234="sníž. přenesená",J234,0)</f>
        <v>0</v>
      </c>
      <c r="BI234" s="255">
        <f>IF(N234="nulová",J234,0)</f>
        <v>0</v>
      </c>
      <c r="BJ234" s="17" t="s">
        <v>82</v>
      </c>
      <c r="BK234" s="255">
        <f>ROUND(I234*H234,2)</f>
        <v>0</v>
      </c>
      <c r="BL234" s="17" t="s">
        <v>135</v>
      </c>
      <c r="BM234" s="254" t="s">
        <v>533</v>
      </c>
    </row>
    <row r="235" s="2" customFormat="1">
      <c r="A235" s="38"/>
      <c r="B235" s="39"/>
      <c r="C235" s="40"/>
      <c r="D235" s="256" t="s">
        <v>137</v>
      </c>
      <c r="E235" s="40"/>
      <c r="F235" s="257" t="s">
        <v>427</v>
      </c>
      <c r="G235" s="40"/>
      <c r="H235" s="40"/>
      <c r="I235" s="154"/>
      <c r="J235" s="40"/>
      <c r="K235" s="40"/>
      <c r="L235" s="44"/>
      <c r="M235" s="258"/>
      <c r="N235" s="259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137</v>
      </c>
      <c r="AU235" s="17" t="s">
        <v>78</v>
      </c>
    </row>
    <row r="236" s="13" customFormat="1">
      <c r="A236" s="13"/>
      <c r="B236" s="260"/>
      <c r="C236" s="261"/>
      <c r="D236" s="256" t="s">
        <v>139</v>
      </c>
      <c r="E236" s="262" t="s">
        <v>1</v>
      </c>
      <c r="F236" s="263" t="s">
        <v>428</v>
      </c>
      <c r="G236" s="261"/>
      <c r="H236" s="262" t="s">
        <v>1</v>
      </c>
      <c r="I236" s="264"/>
      <c r="J236" s="261"/>
      <c r="K236" s="261"/>
      <c r="L236" s="265"/>
      <c r="M236" s="266"/>
      <c r="N236" s="267"/>
      <c r="O236" s="267"/>
      <c r="P236" s="267"/>
      <c r="Q236" s="267"/>
      <c r="R236" s="267"/>
      <c r="S236" s="267"/>
      <c r="T236" s="26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9" t="s">
        <v>139</v>
      </c>
      <c r="AU236" s="269" t="s">
        <v>78</v>
      </c>
      <c r="AV236" s="13" t="s">
        <v>82</v>
      </c>
      <c r="AW236" s="13" t="s">
        <v>34</v>
      </c>
      <c r="AX236" s="13" t="s">
        <v>78</v>
      </c>
      <c r="AY236" s="269" t="s">
        <v>127</v>
      </c>
    </row>
    <row r="237" s="14" customFormat="1">
      <c r="A237" s="14"/>
      <c r="B237" s="270"/>
      <c r="C237" s="271"/>
      <c r="D237" s="256" t="s">
        <v>139</v>
      </c>
      <c r="E237" s="272" t="s">
        <v>1</v>
      </c>
      <c r="F237" s="273" t="s">
        <v>529</v>
      </c>
      <c r="G237" s="271"/>
      <c r="H237" s="274">
        <v>103.55200000000001</v>
      </c>
      <c r="I237" s="275"/>
      <c r="J237" s="271"/>
      <c r="K237" s="271"/>
      <c r="L237" s="276"/>
      <c r="M237" s="277"/>
      <c r="N237" s="278"/>
      <c r="O237" s="278"/>
      <c r="P237" s="278"/>
      <c r="Q237" s="278"/>
      <c r="R237" s="278"/>
      <c r="S237" s="278"/>
      <c r="T237" s="27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80" t="s">
        <v>139</v>
      </c>
      <c r="AU237" s="280" t="s">
        <v>78</v>
      </c>
      <c r="AV237" s="14" t="s">
        <v>86</v>
      </c>
      <c r="AW237" s="14" t="s">
        <v>34</v>
      </c>
      <c r="AX237" s="14" t="s">
        <v>82</v>
      </c>
      <c r="AY237" s="280" t="s">
        <v>127</v>
      </c>
    </row>
    <row r="238" s="2" customFormat="1" ht="36" customHeight="1">
      <c r="A238" s="38"/>
      <c r="B238" s="39"/>
      <c r="C238" s="243" t="s">
        <v>311</v>
      </c>
      <c r="D238" s="243" t="s">
        <v>130</v>
      </c>
      <c r="E238" s="244" t="s">
        <v>430</v>
      </c>
      <c r="F238" s="245" t="s">
        <v>431</v>
      </c>
      <c r="G238" s="246" t="s">
        <v>314</v>
      </c>
      <c r="H238" s="247">
        <v>431.68000000000001</v>
      </c>
      <c r="I238" s="248"/>
      <c r="J238" s="249">
        <f>ROUND(I238*H238,2)</f>
        <v>0</v>
      </c>
      <c r="K238" s="245" t="s">
        <v>134</v>
      </c>
      <c r="L238" s="44"/>
      <c r="M238" s="250" t="s">
        <v>1</v>
      </c>
      <c r="N238" s="251" t="s">
        <v>43</v>
      </c>
      <c r="O238" s="91"/>
      <c r="P238" s="252">
        <f>O238*H238</f>
        <v>0</v>
      </c>
      <c r="Q238" s="252">
        <v>0</v>
      </c>
      <c r="R238" s="252">
        <f>Q238*H238</f>
        <v>0</v>
      </c>
      <c r="S238" s="252">
        <v>0</v>
      </c>
      <c r="T238" s="253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54" t="s">
        <v>135</v>
      </c>
      <c r="AT238" s="254" t="s">
        <v>130</v>
      </c>
      <c r="AU238" s="254" t="s">
        <v>78</v>
      </c>
      <c r="AY238" s="17" t="s">
        <v>127</v>
      </c>
      <c r="BE238" s="255">
        <f>IF(N238="základní",J238,0)</f>
        <v>0</v>
      </c>
      <c r="BF238" s="255">
        <f>IF(N238="snížená",J238,0)</f>
        <v>0</v>
      </c>
      <c r="BG238" s="255">
        <f>IF(N238="zákl. přenesená",J238,0)</f>
        <v>0</v>
      </c>
      <c r="BH238" s="255">
        <f>IF(N238="sníž. přenesená",J238,0)</f>
        <v>0</v>
      </c>
      <c r="BI238" s="255">
        <f>IF(N238="nulová",J238,0)</f>
        <v>0</v>
      </c>
      <c r="BJ238" s="17" t="s">
        <v>82</v>
      </c>
      <c r="BK238" s="255">
        <f>ROUND(I238*H238,2)</f>
        <v>0</v>
      </c>
      <c r="BL238" s="17" t="s">
        <v>135</v>
      </c>
      <c r="BM238" s="254" t="s">
        <v>534</v>
      </c>
    </row>
    <row r="239" s="2" customFormat="1">
      <c r="A239" s="38"/>
      <c r="B239" s="39"/>
      <c r="C239" s="40"/>
      <c r="D239" s="256" t="s">
        <v>137</v>
      </c>
      <c r="E239" s="40"/>
      <c r="F239" s="257" t="s">
        <v>433</v>
      </c>
      <c r="G239" s="40"/>
      <c r="H239" s="40"/>
      <c r="I239" s="154"/>
      <c r="J239" s="40"/>
      <c r="K239" s="40"/>
      <c r="L239" s="44"/>
      <c r="M239" s="258"/>
      <c r="N239" s="259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137</v>
      </c>
      <c r="AU239" s="17" t="s">
        <v>78</v>
      </c>
    </row>
    <row r="240" s="13" customFormat="1">
      <c r="A240" s="13"/>
      <c r="B240" s="260"/>
      <c r="C240" s="261"/>
      <c r="D240" s="256" t="s">
        <v>139</v>
      </c>
      <c r="E240" s="262" t="s">
        <v>1</v>
      </c>
      <c r="F240" s="263" t="s">
        <v>434</v>
      </c>
      <c r="G240" s="261"/>
      <c r="H240" s="262" t="s">
        <v>1</v>
      </c>
      <c r="I240" s="264"/>
      <c r="J240" s="261"/>
      <c r="K240" s="261"/>
      <c r="L240" s="265"/>
      <c r="M240" s="266"/>
      <c r="N240" s="267"/>
      <c r="O240" s="267"/>
      <c r="P240" s="267"/>
      <c r="Q240" s="267"/>
      <c r="R240" s="267"/>
      <c r="S240" s="267"/>
      <c r="T240" s="26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9" t="s">
        <v>139</v>
      </c>
      <c r="AU240" s="269" t="s">
        <v>78</v>
      </c>
      <c r="AV240" s="13" t="s">
        <v>82</v>
      </c>
      <c r="AW240" s="13" t="s">
        <v>34</v>
      </c>
      <c r="AX240" s="13" t="s">
        <v>78</v>
      </c>
      <c r="AY240" s="269" t="s">
        <v>127</v>
      </c>
    </row>
    <row r="241" s="14" customFormat="1">
      <c r="A241" s="14"/>
      <c r="B241" s="270"/>
      <c r="C241" s="271"/>
      <c r="D241" s="256" t="s">
        <v>139</v>
      </c>
      <c r="E241" s="272" t="s">
        <v>1</v>
      </c>
      <c r="F241" s="273" t="s">
        <v>527</v>
      </c>
      <c r="G241" s="271"/>
      <c r="H241" s="274">
        <v>431.68000000000001</v>
      </c>
      <c r="I241" s="275"/>
      <c r="J241" s="271"/>
      <c r="K241" s="271"/>
      <c r="L241" s="276"/>
      <c r="M241" s="277"/>
      <c r="N241" s="278"/>
      <c r="O241" s="278"/>
      <c r="P241" s="278"/>
      <c r="Q241" s="278"/>
      <c r="R241" s="278"/>
      <c r="S241" s="278"/>
      <c r="T241" s="27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80" t="s">
        <v>139</v>
      </c>
      <c r="AU241" s="280" t="s">
        <v>78</v>
      </c>
      <c r="AV241" s="14" t="s">
        <v>86</v>
      </c>
      <c r="AW241" s="14" t="s">
        <v>34</v>
      </c>
      <c r="AX241" s="14" t="s">
        <v>82</v>
      </c>
      <c r="AY241" s="280" t="s">
        <v>127</v>
      </c>
    </row>
    <row r="242" s="2" customFormat="1" ht="36" customHeight="1">
      <c r="A242" s="38"/>
      <c r="B242" s="39"/>
      <c r="C242" s="243" t="s">
        <v>317</v>
      </c>
      <c r="D242" s="243" t="s">
        <v>130</v>
      </c>
      <c r="E242" s="244" t="s">
        <v>436</v>
      </c>
      <c r="F242" s="245" t="s">
        <v>437</v>
      </c>
      <c r="G242" s="246" t="s">
        <v>314</v>
      </c>
      <c r="H242" s="247">
        <v>386.24000000000001</v>
      </c>
      <c r="I242" s="248"/>
      <c r="J242" s="249">
        <f>ROUND(I242*H242,2)</f>
        <v>0</v>
      </c>
      <c r="K242" s="245" t="s">
        <v>134</v>
      </c>
      <c r="L242" s="44"/>
      <c r="M242" s="250" t="s">
        <v>1</v>
      </c>
      <c r="N242" s="251" t="s">
        <v>43</v>
      </c>
      <c r="O242" s="91"/>
      <c r="P242" s="252">
        <f>O242*H242</f>
        <v>0</v>
      </c>
      <c r="Q242" s="252">
        <v>0</v>
      </c>
      <c r="R242" s="252">
        <f>Q242*H242</f>
        <v>0</v>
      </c>
      <c r="S242" s="252">
        <v>0</v>
      </c>
      <c r="T242" s="253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54" t="s">
        <v>135</v>
      </c>
      <c r="AT242" s="254" t="s">
        <v>130</v>
      </c>
      <c r="AU242" s="254" t="s">
        <v>78</v>
      </c>
      <c r="AY242" s="17" t="s">
        <v>127</v>
      </c>
      <c r="BE242" s="255">
        <f>IF(N242="základní",J242,0)</f>
        <v>0</v>
      </c>
      <c r="BF242" s="255">
        <f>IF(N242="snížená",J242,0)</f>
        <v>0</v>
      </c>
      <c r="BG242" s="255">
        <f>IF(N242="zákl. přenesená",J242,0)</f>
        <v>0</v>
      </c>
      <c r="BH242" s="255">
        <f>IF(N242="sníž. přenesená",J242,0)</f>
        <v>0</v>
      </c>
      <c r="BI242" s="255">
        <f>IF(N242="nulová",J242,0)</f>
        <v>0</v>
      </c>
      <c r="BJ242" s="17" t="s">
        <v>82</v>
      </c>
      <c r="BK242" s="255">
        <f>ROUND(I242*H242,2)</f>
        <v>0</v>
      </c>
      <c r="BL242" s="17" t="s">
        <v>135</v>
      </c>
      <c r="BM242" s="254" t="s">
        <v>535</v>
      </c>
    </row>
    <row r="243" s="2" customFormat="1">
      <c r="A243" s="38"/>
      <c r="B243" s="39"/>
      <c r="C243" s="40"/>
      <c r="D243" s="256" t="s">
        <v>137</v>
      </c>
      <c r="E243" s="40"/>
      <c r="F243" s="257" t="s">
        <v>439</v>
      </c>
      <c r="G243" s="40"/>
      <c r="H243" s="40"/>
      <c r="I243" s="154"/>
      <c r="J243" s="40"/>
      <c r="K243" s="40"/>
      <c r="L243" s="44"/>
      <c r="M243" s="258"/>
      <c r="N243" s="259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137</v>
      </c>
      <c r="AU243" s="17" t="s">
        <v>78</v>
      </c>
    </row>
    <row r="244" s="13" customFormat="1">
      <c r="A244" s="13"/>
      <c r="B244" s="260"/>
      <c r="C244" s="261"/>
      <c r="D244" s="256" t="s">
        <v>139</v>
      </c>
      <c r="E244" s="262" t="s">
        <v>1</v>
      </c>
      <c r="F244" s="263" t="s">
        <v>440</v>
      </c>
      <c r="G244" s="261"/>
      <c r="H244" s="262" t="s">
        <v>1</v>
      </c>
      <c r="I244" s="264"/>
      <c r="J244" s="261"/>
      <c r="K244" s="261"/>
      <c r="L244" s="265"/>
      <c r="M244" s="266"/>
      <c r="N244" s="267"/>
      <c r="O244" s="267"/>
      <c r="P244" s="267"/>
      <c r="Q244" s="267"/>
      <c r="R244" s="267"/>
      <c r="S244" s="267"/>
      <c r="T244" s="26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9" t="s">
        <v>139</v>
      </c>
      <c r="AU244" s="269" t="s">
        <v>78</v>
      </c>
      <c r="AV244" s="13" t="s">
        <v>82</v>
      </c>
      <c r="AW244" s="13" t="s">
        <v>34</v>
      </c>
      <c r="AX244" s="13" t="s">
        <v>78</v>
      </c>
      <c r="AY244" s="269" t="s">
        <v>127</v>
      </c>
    </row>
    <row r="245" s="14" customFormat="1">
      <c r="A245" s="14"/>
      <c r="B245" s="270"/>
      <c r="C245" s="271"/>
      <c r="D245" s="256" t="s">
        <v>139</v>
      </c>
      <c r="E245" s="272" t="s">
        <v>1</v>
      </c>
      <c r="F245" s="273" t="s">
        <v>536</v>
      </c>
      <c r="G245" s="271"/>
      <c r="H245" s="274">
        <v>386.24000000000001</v>
      </c>
      <c r="I245" s="275"/>
      <c r="J245" s="271"/>
      <c r="K245" s="271"/>
      <c r="L245" s="276"/>
      <c r="M245" s="277"/>
      <c r="N245" s="278"/>
      <c r="O245" s="278"/>
      <c r="P245" s="278"/>
      <c r="Q245" s="278"/>
      <c r="R245" s="278"/>
      <c r="S245" s="278"/>
      <c r="T245" s="279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0" t="s">
        <v>139</v>
      </c>
      <c r="AU245" s="280" t="s">
        <v>78</v>
      </c>
      <c r="AV245" s="14" t="s">
        <v>86</v>
      </c>
      <c r="AW245" s="14" t="s">
        <v>34</v>
      </c>
      <c r="AX245" s="14" t="s">
        <v>82</v>
      </c>
      <c r="AY245" s="280" t="s">
        <v>127</v>
      </c>
    </row>
    <row r="246" s="2" customFormat="1" ht="24" customHeight="1">
      <c r="A246" s="38"/>
      <c r="B246" s="39"/>
      <c r="C246" s="243" t="s">
        <v>324</v>
      </c>
      <c r="D246" s="243" t="s">
        <v>130</v>
      </c>
      <c r="E246" s="244" t="s">
        <v>443</v>
      </c>
      <c r="F246" s="245" t="s">
        <v>444</v>
      </c>
      <c r="G246" s="246" t="s">
        <v>314</v>
      </c>
      <c r="H246" s="247">
        <v>386.24000000000001</v>
      </c>
      <c r="I246" s="248"/>
      <c r="J246" s="249">
        <f>ROUND(I246*H246,2)</f>
        <v>0</v>
      </c>
      <c r="K246" s="245" t="s">
        <v>134</v>
      </c>
      <c r="L246" s="44"/>
      <c r="M246" s="250" t="s">
        <v>1</v>
      </c>
      <c r="N246" s="251" t="s">
        <v>43</v>
      </c>
      <c r="O246" s="91"/>
      <c r="P246" s="252">
        <f>O246*H246</f>
        <v>0</v>
      </c>
      <c r="Q246" s="252">
        <v>0</v>
      </c>
      <c r="R246" s="252">
        <f>Q246*H246</f>
        <v>0</v>
      </c>
      <c r="S246" s="252">
        <v>0</v>
      </c>
      <c r="T246" s="253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54" t="s">
        <v>135</v>
      </c>
      <c r="AT246" s="254" t="s">
        <v>130</v>
      </c>
      <c r="AU246" s="254" t="s">
        <v>78</v>
      </c>
      <c r="AY246" s="17" t="s">
        <v>127</v>
      </c>
      <c r="BE246" s="255">
        <f>IF(N246="základní",J246,0)</f>
        <v>0</v>
      </c>
      <c r="BF246" s="255">
        <f>IF(N246="snížená",J246,0)</f>
        <v>0</v>
      </c>
      <c r="BG246" s="255">
        <f>IF(N246="zákl. přenesená",J246,0)</f>
        <v>0</v>
      </c>
      <c r="BH246" s="255">
        <f>IF(N246="sníž. přenesená",J246,0)</f>
        <v>0</v>
      </c>
      <c r="BI246" s="255">
        <f>IF(N246="nulová",J246,0)</f>
        <v>0</v>
      </c>
      <c r="BJ246" s="17" t="s">
        <v>82</v>
      </c>
      <c r="BK246" s="255">
        <f>ROUND(I246*H246,2)</f>
        <v>0</v>
      </c>
      <c r="BL246" s="17" t="s">
        <v>135</v>
      </c>
      <c r="BM246" s="254" t="s">
        <v>537</v>
      </c>
    </row>
    <row r="247" s="2" customFormat="1">
      <c r="A247" s="38"/>
      <c r="B247" s="39"/>
      <c r="C247" s="40"/>
      <c r="D247" s="256" t="s">
        <v>137</v>
      </c>
      <c r="E247" s="40"/>
      <c r="F247" s="257" t="s">
        <v>446</v>
      </c>
      <c r="G247" s="40"/>
      <c r="H247" s="40"/>
      <c r="I247" s="154"/>
      <c r="J247" s="40"/>
      <c r="K247" s="40"/>
      <c r="L247" s="44"/>
      <c r="M247" s="258"/>
      <c r="N247" s="259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137</v>
      </c>
      <c r="AU247" s="17" t="s">
        <v>78</v>
      </c>
    </row>
    <row r="248" s="13" customFormat="1">
      <c r="A248" s="13"/>
      <c r="B248" s="260"/>
      <c r="C248" s="261"/>
      <c r="D248" s="256" t="s">
        <v>139</v>
      </c>
      <c r="E248" s="262" t="s">
        <v>1</v>
      </c>
      <c r="F248" s="263" t="s">
        <v>440</v>
      </c>
      <c r="G248" s="261"/>
      <c r="H248" s="262" t="s">
        <v>1</v>
      </c>
      <c r="I248" s="264"/>
      <c r="J248" s="261"/>
      <c r="K248" s="261"/>
      <c r="L248" s="265"/>
      <c r="M248" s="266"/>
      <c r="N248" s="267"/>
      <c r="O248" s="267"/>
      <c r="P248" s="267"/>
      <c r="Q248" s="267"/>
      <c r="R248" s="267"/>
      <c r="S248" s="267"/>
      <c r="T248" s="26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9" t="s">
        <v>139</v>
      </c>
      <c r="AU248" s="269" t="s">
        <v>78</v>
      </c>
      <c r="AV248" s="13" t="s">
        <v>82</v>
      </c>
      <c r="AW248" s="13" t="s">
        <v>34</v>
      </c>
      <c r="AX248" s="13" t="s">
        <v>78</v>
      </c>
      <c r="AY248" s="269" t="s">
        <v>127</v>
      </c>
    </row>
    <row r="249" s="14" customFormat="1">
      <c r="A249" s="14"/>
      <c r="B249" s="270"/>
      <c r="C249" s="271"/>
      <c r="D249" s="256" t="s">
        <v>139</v>
      </c>
      <c r="E249" s="272" t="s">
        <v>1</v>
      </c>
      <c r="F249" s="273" t="s">
        <v>536</v>
      </c>
      <c r="G249" s="271"/>
      <c r="H249" s="274">
        <v>386.24000000000001</v>
      </c>
      <c r="I249" s="275"/>
      <c r="J249" s="271"/>
      <c r="K249" s="271"/>
      <c r="L249" s="276"/>
      <c r="M249" s="277"/>
      <c r="N249" s="278"/>
      <c r="O249" s="278"/>
      <c r="P249" s="278"/>
      <c r="Q249" s="278"/>
      <c r="R249" s="278"/>
      <c r="S249" s="278"/>
      <c r="T249" s="27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80" t="s">
        <v>139</v>
      </c>
      <c r="AU249" s="280" t="s">
        <v>78</v>
      </c>
      <c r="AV249" s="14" t="s">
        <v>86</v>
      </c>
      <c r="AW249" s="14" t="s">
        <v>34</v>
      </c>
      <c r="AX249" s="14" t="s">
        <v>82</v>
      </c>
      <c r="AY249" s="280" t="s">
        <v>127</v>
      </c>
    </row>
    <row r="250" s="2" customFormat="1" ht="24" customHeight="1">
      <c r="A250" s="38"/>
      <c r="B250" s="39"/>
      <c r="C250" s="243" t="s">
        <v>329</v>
      </c>
      <c r="D250" s="243" t="s">
        <v>130</v>
      </c>
      <c r="E250" s="244" t="s">
        <v>448</v>
      </c>
      <c r="F250" s="245" t="s">
        <v>449</v>
      </c>
      <c r="G250" s="246" t="s">
        <v>314</v>
      </c>
      <c r="H250" s="247">
        <v>4.7569999999999997</v>
      </c>
      <c r="I250" s="248"/>
      <c r="J250" s="249">
        <f>ROUND(I250*H250,2)</f>
        <v>0</v>
      </c>
      <c r="K250" s="245" t="s">
        <v>134</v>
      </c>
      <c r="L250" s="44"/>
      <c r="M250" s="250" t="s">
        <v>1</v>
      </c>
      <c r="N250" s="251" t="s">
        <v>43</v>
      </c>
      <c r="O250" s="91"/>
      <c r="P250" s="252">
        <f>O250*H250</f>
        <v>0</v>
      </c>
      <c r="Q250" s="252">
        <v>0</v>
      </c>
      <c r="R250" s="252">
        <f>Q250*H250</f>
        <v>0</v>
      </c>
      <c r="S250" s="252">
        <v>0</v>
      </c>
      <c r="T250" s="253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54" t="s">
        <v>135</v>
      </c>
      <c r="AT250" s="254" t="s">
        <v>130</v>
      </c>
      <c r="AU250" s="254" t="s">
        <v>78</v>
      </c>
      <c r="AY250" s="17" t="s">
        <v>127</v>
      </c>
      <c r="BE250" s="255">
        <f>IF(N250="základní",J250,0)</f>
        <v>0</v>
      </c>
      <c r="BF250" s="255">
        <f>IF(N250="snížená",J250,0)</f>
        <v>0</v>
      </c>
      <c r="BG250" s="255">
        <f>IF(N250="zákl. přenesená",J250,0)</f>
        <v>0</v>
      </c>
      <c r="BH250" s="255">
        <f>IF(N250="sníž. přenesená",J250,0)</f>
        <v>0</v>
      </c>
      <c r="BI250" s="255">
        <f>IF(N250="nulová",J250,0)</f>
        <v>0</v>
      </c>
      <c r="BJ250" s="17" t="s">
        <v>82</v>
      </c>
      <c r="BK250" s="255">
        <f>ROUND(I250*H250,2)</f>
        <v>0</v>
      </c>
      <c r="BL250" s="17" t="s">
        <v>135</v>
      </c>
      <c r="BM250" s="254" t="s">
        <v>538</v>
      </c>
    </row>
    <row r="251" s="2" customFormat="1">
      <c r="A251" s="38"/>
      <c r="B251" s="39"/>
      <c r="C251" s="40"/>
      <c r="D251" s="256" t="s">
        <v>137</v>
      </c>
      <c r="E251" s="40"/>
      <c r="F251" s="257" t="s">
        <v>451</v>
      </c>
      <c r="G251" s="40"/>
      <c r="H251" s="40"/>
      <c r="I251" s="154"/>
      <c r="J251" s="40"/>
      <c r="K251" s="40"/>
      <c r="L251" s="44"/>
      <c r="M251" s="258"/>
      <c r="N251" s="259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137</v>
      </c>
      <c r="AU251" s="17" t="s">
        <v>78</v>
      </c>
    </row>
    <row r="252" s="13" customFormat="1">
      <c r="A252" s="13"/>
      <c r="B252" s="260"/>
      <c r="C252" s="261"/>
      <c r="D252" s="256" t="s">
        <v>139</v>
      </c>
      <c r="E252" s="262" t="s">
        <v>1</v>
      </c>
      <c r="F252" s="263" t="s">
        <v>539</v>
      </c>
      <c r="G252" s="261"/>
      <c r="H252" s="262" t="s">
        <v>1</v>
      </c>
      <c r="I252" s="264"/>
      <c r="J252" s="261"/>
      <c r="K252" s="261"/>
      <c r="L252" s="265"/>
      <c r="M252" s="266"/>
      <c r="N252" s="267"/>
      <c r="O252" s="267"/>
      <c r="P252" s="267"/>
      <c r="Q252" s="267"/>
      <c r="R252" s="267"/>
      <c r="S252" s="267"/>
      <c r="T252" s="26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9" t="s">
        <v>139</v>
      </c>
      <c r="AU252" s="269" t="s">
        <v>78</v>
      </c>
      <c r="AV252" s="13" t="s">
        <v>82</v>
      </c>
      <c r="AW252" s="13" t="s">
        <v>34</v>
      </c>
      <c r="AX252" s="13" t="s">
        <v>78</v>
      </c>
      <c r="AY252" s="269" t="s">
        <v>127</v>
      </c>
    </row>
    <row r="253" s="14" customFormat="1">
      <c r="A253" s="14"/>
      <c r="B253" s="270"/>
      <c r="C253" s="271"/>
      <c r="D253" s="256" t="s">
        <v>139</v>
      </c>
      <c r="E253" s="272" t="s">
        <v>1</v>
      </c>
      <c r="F253" s="273" t="s">
        <v>540</v>
      </c>
      <c r="G253" s="271"/>
      <c r="H253" s="274">
        <v>4.7569999999999997</v>
      </c>
      <c r="I253" s="275"/>
      <c r="J253" s="271"/>
      <c r="K253" s="271"/>
      <c r="L253" s="276"/>
      <c r="M253" s="277"/>
      <c r="N253" s="278"/>
      <c r="O253" s="278"/>
      <c r="P253" s="278"/>
      <c r="Q253" s="278"/>
      <c r="R253" s="278"/>
      <c r="S253" s="278"/>
      <c r="T253" s="27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80" t="s">
        <v>139</v>
      </c>
      <c r="AU253" s="280" t="s">
        <v>78</v>
      </c>
      <c r="AV253" s="14" t="s">
        <v>86</v>
      </c>
      <c r="AW253" s="14" t="s">
        <v>34</v>
      </c>
      <c r="AX253" s="14" t="s">
        <v>82</v>
      </c>
      <c r="AY253" s="280" t="s">
        <v>127</v>
      </c>
    </row>
    <row r="254" s="2" customFormat="1" ht="24" customHeight="1">
      <c r="A254" s="38"/>
      <c r="B254" s="39"/>
      <c r="C254" s="243" t="s">
        <v>334</v>
      </c>
      <c r="D254" s="243" t="s">
        <v>130</v>
      </c>
      <c r="E254" s="244" t="s">
        <v>461</v>
      </c>
      <c r="F254" s="245" t="s">
        <v>462</v>
      </c>
      <c r="G254" s="246" t="s">
        <v>150</v>
      </c>
      <c r="H254" s="247">
        <v>18</v>
      </c>
      <c r="I254" s="248"/>
      <c r="J254" s="249">
        <f>ROUND(I254*H254,2)</f>
        <v>0</v>
      </c>
      <c r="K254" s="245" t="s">
        <v>134</v>
      </c>
      <c r="L254" s="44"/>
      <c r="M254" s="250" t="s">
        <v>1</v>
      </c>
      <c r="N254" s="251" t="s">
        <v>43</v>
      </c>
      <c r="O254" s="91"/>
      <c r="P254" s="252">
        <f>O254*H254</f>
        <v>0</v>
      </c>
      <c r="Q254" s="252">
        <v>0</v>
      </c>
      <c r="R254" s="252">
        <f>Q254*H254</f>
        <v>0</v>
      </c>
      <c r="S254" s="252">
        <v>0</v>
      </c>
      <c r="T254" s="253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54" t="s">
        <v>135</v>
      </c>
      <c r="AT254" s="254" t="s">
        <v>130</v>
      </c>
      <c r="AU254" s="254" t="s">
        <v>78</v>
      </c>
      <c r="AY254" s="17" t="s">
        <v>127</v>
      </c>
      <c r="BE254" s="255">
        <f>IF(N254="základní",J254,0)</f>
        <v>0</v>
      </c>
      <c r="BF254" s="255">
        <f>IF(N254="snížená",J254,0)</f>
        <v>0</v>
      </c>
      <c r="BG254" s="255">
        <f>IF(N254="zákl. přenesená",J254,0)</f>
        <v>0</v>
      </c>
      <c r="BH254" s="255">
        <f>IF(N254="sníž. přenesená",J254,0)</f>
        <v>0</v>
      </c>
      <c r="BI254" s="255">
        <f>IF(N254="nulová",J254,0)</f>
        <v>0</v>
      </c>
      <c r="BJ254" s="17" t="s">
        <v>82</v>
      </c>
      <c r="BK254" s="255">
        <f>ROUND(I254*H254,2)</f>
        <v>0</v>
      </c>
      <c r="BL254" s="17" t="s">
        <v>135</v>
      </c>
      <c r="BM254" s="254" t="s">
        <v>541</v>
      </c>
    </row>
    <row r="255" s="2" customFormat="1">
      <c r="A255" s="38"/>
      <c r="B255" s="39"/>
      <c r="C255" s="40"/>
      <c r="D255" s="256" t="s">
        <v>137</v>
      </c>
      <c r="E255" s="40"/>
      <c r="F255" s="257" t="s">
        <v>464</v>
      </c>
      <c r="G255" s="40"/>
      <c r="H255" s="40"/>
      <c r="I255" s="154"/>
      <c r="J255" s="40"/>
      <c r="K255" s="40"/>
      <c r="L255" s="44"/>
      <c r="M255" s="258"/>
      <c r="N255" s="259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137</v>
      </c>
      <c r="AU255" s="17" t="s">
        <v>78</v>
      </c>
    </row>
    <row r="256" s="13" customFormat="1">
      <c r="A256" s="13"/>
      <c r="B256" s="260"/>
      <c r="C256" s="261"/>
      <c r="D256" s="256" t="s">
        <v>139</v>
      </c>
      <c r="E256" s="262" t="s">
        <v>1</v>
      </c>
      <c r="F256" s="263" t="s">
        <v>465</v>
      </c>
      <c r="G256" s="261"/>
      <c r="H256" s="262" t="s">
        <v>1</v>
      </c>
      <c r="I256" s="264"/>
      <c r="J256" s="261"/>
      <c r="K256" s="261"/>
      <c r="L256" s="265"/>
      <c r="M256" s="266"/>
      <c r="N256" s="267"/>
      <c r="O256" s="267"/>
      <c r="P256" s="267"/>
      <c r="Q256" s="267"/>
      <c r="R256" s="267"/>
      <c r="S256" s="267"/>
      <c r="T256" s="26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9" t="s">
        <v>139</v>
      </c>
      <c r="AU256" s="269" t="s">
        <v>78</v>
      </c>
      <c r="AV256" s="13" t="s">
        <v>82</v>
      </c>
      <c r="AW256" s="13" t="s">
        <v>34</v>
      </c>
      <c r="AX256" s="13" t="s">
        <v>78</v>
      </c>
      <c r="AY256" s="269" t="s">
        <v>127</v>
      </c>
    </row>
    <row r="257" s="14" customFormat="1">
      <c r="A257" s="14"/>
      <c r="B257" s="270"/>
      <c r="C257" s="271"/>
      <c r="D257" s="256" t="s">
        <v>139</v>
      </c>
      <c r="E257" s="272" t="s">
        <v>1</v>
      </c>
      <c r="F257" s="273" t="s">
        <v>231</v>
      </c>
      <c r="G257" s="271"/>
      <c r="H257" s="274">
        <v>18</v>
      </c>
      <c r="I257" s="275"/>
      <c r="J257" s="271"/>
      <c r="K257" s="271"/>
      <c r="L257" s="276"/>
      <c r="M257" s="277"/>
      <c r="N257" s="278"/>
      <c r="O257" s="278"/>
      <c r="P257" s="278"/>
      <c r="Q257" s="278"/>
      <c r="R257" s="278"/>
      <c r="S257" s="278"/>
      <c r="T257" s="27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80" t="s">
        <v>139</v>
      </c>
      <c r="AU257" s="280" t="s">
        <v>78</v>
      </c>
      <c r="AV257" s="14" t="s">
        <v>86</v>
      </c>
      <c r="AW257" s="14" t="s">
        <v>34</v>
      </c>
      <c r="AX257" s="14" t="s">
        <v>82</v>
      </c>
      <c r="AY257" s="280" t="s">
        <v>127</v>
      </c>
    </row>
    <row r="258" s="2" customFormat="1" ht="16.5" customHeight="1">
      <c r="A258" s="38"/>
      <c r="B258" s="39"/>
      <c r="C258" s="243" t="s">
        <v>343</v>
      </c>
      <c r="D258" s="243" t="s">
        <v>130</v>
      </c>
      <c r="E258" s="244" t="s">
        <v>467</v>
      </c>
      <c r="F258" s="245" t="s">
        <v>468</v>
      </c>
      <c r="G258" s="246" t="s">
        <v>150</v>
      </c>
      <c r="H258" s="247">
        <v>2</v>
      </c>
      <c r="I258" s="248"/>
      <c r="J258" s="249">
        <f>ROUND(I258*H258,2)</f>
        <v>0</v>
      </c>
      <c r="K258" s="245" t="s">
        <v>1</v>
      </c>
      <c r="L258" s="44"/>
      <c r="M258" s="250" t="s">
        <v>1</v>
      </c>
      <c r="N258" s="251" t="s">
        <v>43</v>
      </c>
      <c r="O258" s="91"/>
      <c r="P258" s="252">
        <f>O258*H258</f>
        <v>0</v>
      </c>
      <c r="Q258" s="252">
        <v>0</v>
      </c>
      <c r="R258" s="252">
        <f>Q258*H258</f>
        <v>0</v>
      </c>
      <c r="S258" s="252">
        <v>0</v>
      </c>
      <c r="T258" s="253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54" t="s">
        <v>235</v>
      </c>
      <c r="AT258" s="254" t="s">
        <v>130</v>
      </c>
      <c r="AU258" s="254" t="s">
        <v>78</v>
      </c>
      <c r="AY258" s="17" t="s">
        <v>127</v>
      </c>
      <c r="BE258" s="255">
        <f>IF(N258="základní",J258,0)</f>
        <v>0</v>
      </c>
      <c r="BF258" s="255">
        <f>IF(N258="snížená",J258,0)</f>
        <v>0</v>
      </c>
      <c r="BG258" s="255">
        <f>IF(N258="zákl. přenesená",J258,0)</f>
        <v>0</v>
      </c>
      <c r="BH258" s="255">
        <f>IF(N258="sníž. přenesená",J258,0)</f>
        <v>0</v>
      </c>
      <c r="BI258" s="255">
        <f>IF(N258="nulová",J258,0)</f>
        <v>0</v>
      </c>
      <c r="BJ258" s="17" t="s">
        <v>82</v>
      </c>
      <c r="BK258" s="255">
        <f>ROUND(I258*H258,2)</f>
        <v>0</v>
      </c>
      <c r="BL258" s="17" t="s">
        <v>235</v>
      </c>
      <c r="BM258" s="254" t="s">
        <v>542</v>
      </c>
    </row>
    <row r="259" s="2" customFormat="1">
      <c r="A259" s="38"/>
      <c r="B259" s="39"/>
      <c r="C259" s="40"/>
      <c r="D259" s="256" t="s">
        <v>137</v>
      </c>
      <c r="E259" s="40"/>
      <c r="F259" s="257" t="s">
        <v>470</v>
      </c>
      <c r="G259" s="40"/>
      <c r="H259" s="40"/>
      <c r="I259" s="154"/>
      <c r="J259" s="40"/>
      <c r="K259" s="40"/>
      <c r="L259" s="44"/>
      <c r="M259" s="258"/>
      <c r="N259" s="259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137</v>
      </c>
      <c r="AU259" s="17" t="s">
        <v>78</v>
      </c>
    </row>
    <row r="260" s="14" customFormat="1">
      <c r="A260" s="14"/>
      <c r="B260" s="270"/>
      <c r="C260" s="271"/>
      <c r="D260" s="256" t="s">
        <v>139</v>
      </c>
      <c r="E260" s="272" t="s">
        <v>1</v>
      </c>
      <c r="F260" s="273" t="s">
        <v>86</v>
      </c>
      <c r="G260" s="271"/>
      <c r="H260" s="274">
        <v>2</v>
      </c>
      <c r="I260" s="275"/>
      <c r="J260" s="271"/>
      <c r="K260" s="271"/>
      <c r="L260" s="276"/>
      <c r="M260" s="277"/>
      <c r="N260" s="278"/>
      <c r="O260" s="278"/>
      <c r="P260" s="278"/>
      <c r="Q260" s="278"/>
      <c r="R260" s="278"/>
      <c r="S260" s="278"/>
      <c r="T260" s="27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80" t="s">
        <v>139</v>
      </c>
      <c r="AU260" s="280" t="s">
        <v>78</v>
      </c>
      <c r="AV260" s="14" t="s">
        <v>86</v>
      </c>
      <c r="AW260" s="14" t="s">
        <v>34</v>
      </c>
      <c r="AX260" s="14" t="s">
        <v>82</v>
      </c>
      <c r="AY260" s="280" t="s">
        <v>127</v>
      </c>
    </row>
    <row r="261" s="2" customFormat="1" ht="16.5" customHeight="1">
      <c r="A261" s="38"/>
      <c r="B261" s="39"/>
      <c r="C261" s="243" t="s">
        <v>349</v>
      </c>
      <c r="D261" s="243" t="s">
        <v>130</v>
      </c>
      <c r="E261" s="244" t="s">
        <v>472</v>
      </c>
      <c r="F261" s="245" t="s">
        <v>473</v>
      </c>
      <c r="G261" s="246" t="s">
        <v>150</v>
      </c>
      <c r="H261" s="247">
        <v>2</v>
      </c>
      <c r="I261" s="248"/>
      <c r="J261" s="249">
        <f>ROUND(I261*H261,2)</f>
        <v>0</v>
      </c>
      <c r="K261" s="245" t="s">
        <v>1</v>
      </c>
      <c r="L261" s="44"/>
      <c r="M261" s="250" t="s">
        <v>1</v>
      </c>
      <c r="N261" s="251" t="s">
        <v>43</v>
      </c>
      <c r="O261" s="91"/>
      <c r="P261" s="252">
        <f>O261*H261</f>
        <v>0</v>
      </c>
      <c r="Q261" s="252">
        <v>0</v>
      </c>
      <c r="R261" s="252">
        <f>Q261*H261</f>
        <v>0</v>
      </c>
      <c r="S261" s="252">
        <v>0</v>
      </c>
      <c r="T261" s="253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54" t="s">
        <v>235</v>
      </c>
      <c r="AT261" s="254" t="s">
        <v>130</v>
      </c>
      <c r="AU261" s="254" t="s">
        <v>78</v>
      </c>
      <c r="AY261" s="17" t="s">
        <v>127</v>
      </c>
      <c r="BE261" s="255">
        <f>IF(N261="základní",J261,0)</f>
        <v>0</v>
      </c>
      <c r="BF261" s="255">
        <f>IF(N261="snížená",J261,0)</f>
        <v>0</v>
      </c>
      <c r="BG261" s="255">
        <f>IF(N261="zákl. přenesená",J261,0)</f>
        <v>0</v>
      </c>
      <c r="BH261" s="255">
        <f>IF(N261="sníž. přenesená",J261,0)</f>
        <v>0</v>
      </c>
      <c r="BI261" s="255">
        <f>IF(N261="nulová",J261,0)</f>
        <v>0</v>
      </c>
      <c r="BJ261" s="17" t="s">
        <v>82</v>
      </c>
      <c r="BK261" s="255">
        <f>ROUND(I261*H261,2)</f>
        <v>0</v>
      </c>
      <c r="BL261" s="17" t="s">
        <v>235</v>
      </c>
      <c r="BM261" s="254" t="s">
        <v>543</v>
      </c>
    </row>
    <row r="262" s="2" customFormat="1">
      <c r="A262" s="38"/>
      <c r="B262" s="39"/>
      <c r="C262" s="40"/>
      <c r="D262" s="256" t="s">
        <v>137</v>
      </c>
      <c r="E262" s="40"/>
      <c r="F262" s="257" t="s">
        <v>473</v>
      </c>
      <c r="G262" s="40"/>
      <c r="H262" s="40"/>
      <c r="I262" s="154"/>
      <c r="J262" s="40"/>
      <c r="K262" s="40"/>
      <c r="L262" s="44"/>
      <c r="M262" s="258"/>
      <c r="N262" s="259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137</v>
      </c>
      <c r="AU262" s="17" t="s">
        <v>78</v>
      </c>
    </row>
    <row r="263" s="14" customFormat="1">
      <c r="A263" s="14"/>
      <c r="B263" s="270"/>
      <c r="C263" s="271"/>
      <c r="D263" s="256" t="s">
        <v>139</v>
      </c>
      <c r="E263" s="272" t="s">
        <v>1</v>
      </c>
      <c r="F263" s="273" t="s">
        <v>86</v>
      </c>
      <c r="G263" s="271"/>
      <c r="H263" s="274">
        <v>2</v>
      </c>
      <c r="I263" s="275"/>
      <c r="J263" s="271"/>
      <c r="K263" s="271"/>
      <c r="L263" s="276"/>
      <c r="M263" s="303"/>
      <c r="N263" s="304"/>
      <c r="O263" s="304"/>
      <c r="P263" s="304"/>
      <c r="Q263" s="304"/>
      <c r="R263" s="304"/>
      <c r="S263" s="304"/>
      <c r="T263" s="30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80" t="s">
        <v>139</v>
      </c>
      <c r="AU263" s="280" t="s">
        <v>78</v>
      </c>
      <c r="AV263" s="14" t="s">
        <v>86</v>
      </c>
      <c r="AW263" s="14" t="s">
        <v>34</v>
      </c>
      <c r="AX263" s="14" t="s">
        <v>82</v>
      </c>
      <c r="AY263" s="280" t="s">
        <v>127</v>
      </c>
    </row>
    <row r="264" s="2" customFormat="1" ht="6.96" customHeight="1">
      <c r="A264" s="38"/>
      <c r="B264" s="66"/>
      <c r="C264" s="67"/>
      <c r="D264" s="67"/>
      <c r="E264" s="67"/>
      <c r="F264" s="67"/>
      <c r="G264" s="67"/>
      <c r="H264" s="67"/>
      <c r="I264" s="192"/>
      <c r="J264" s="67"/>
      <c r="K264" s="67"/>
      <c r="L264" s="44"/>
      <c r="M264" s="38"/>
      <c r="O264" s="38"/>
      <c r="P264" s="38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</row>
  </sheetData>
  <sheetProtection sheet="1" autoFilter="0" formatColumns="0" formatRows="0" objects="1" scenarios="1" spinCount="100000" saltValue="uhVO4v17eraDZok8PPPfvWeRT1/CZQdNnovWtyymMaaConv23z8WuN3exj0WA0iLQ8be8H1BtLsLmtXVdTpdlQ==" hashValue="LDM+4O7GOU4WlxqRwnCWyBOBnxTwUqQUE55j0+nNMd2hnA3lQbVFNoOr71HCNeXcw5b/J00Q54PckrDYieRUdw==" algorithmName="SHA-512" password="CC35"/>
  <autoFilter ref="C119:K26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86</v>
      </c>
    </row>
    <row r="4" s="1" customFormat="1" ht="24.96" customHeight="1">
      <c r="B4" s="20"/>
      <c r="D4" s="150" t="s">
        <v>100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Oprava staničních kolejí č113 a 115 v ŽST Lovosice</v>
      </c>
      <c r="F7" s="152"/>
      <c r="G7" s="152"/>
      <c r="H7" s="152"/>
      <c r="I7" s="146"/>
      <c r="L7" s="20"/>
    </row>
    <row r="8" s="1" customFormat="1" ht="12" customHeight="1">
      <c r="B8" s="20"/>
      <c r="D8" s="152" t="s">
        <v>101</v>
      </c>
      <c r="I8" s="146"/>
      <c r="L8" s="20"/>
    </row>
    <row r="9" s="2" customFormat="1" ht="16.5" customHeight="1">
      <c r="A9" s="38"/>
      <c r="B9" s="44"/>
      <c r="C9" s="38"/>
      <c r="D9" s="38"/>
      <c r="E9" s="153" t="s">
        <v>102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2" t="s">
        <v>103</v>
      </c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5" t="s">
        <v>544</v>
      </c>
      <c r="F11" s="38"/>
      <c r="G11" s="38"/>
      <c r="H11" s="38"/>
      <c r="I11" s="154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54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2" t="s">
        <v>18</v>
      </c>
      <c r="E13" s="38"/>
      <c r="F13" s="141" t="s">
        <v>1</v>
      </c>
      <c r="G13" s="38"/>
      <c r="H13" s="38"/>
      <c r="I13" s="156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20</v>
      </c>
      <c r="E14" s="38"/>
      <c r="F14" s="141" t="s">
        <v>21</v>
      </c>
      <c r="G14" s="38"/>
      <c r="H14" s="38"/>
      <c r="I14" s="156" t="s">
        <v>22</v>
      </c>
      <c r="J14" s="157" t="str">
        <f>'Rekapitulace stavby'!AN8</f>
        <v>25. 6. 2019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54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2" t="s">
        <v>24</v>
      </c>
      <c r="E16" s="38"/>
      <c r="F16" s="38"/>
      <c r="G16" s="38"/>
      <c r="H16" s="38"/>
      <c r="I16" s="156" t="s">
        <v>25</v>
      </c>
      <c r="J16" s="141" t="s">
        <v>26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27</v>
      </c>
      <c r="F17" s="38"/>
      <c r="G17" s="38"/>
      <c r="H17" s="38"/>
      <c r="I17" s="156" t="s">
        <v>28</v>
      </c>
      <c r="J17" s="141" t="s">
        <v>29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54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2" t="s">
        <v>30</v>
      </c>
      <c r="E19" s="38"/>
      <c r="F19" s="38"/>
      <c r="G19" s="38"/>
      <c r="H19" s="38"/>
      <c r="I19" s="156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6" t="s">
        <v>28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54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2" t="s">
        <v>32</v>
      </c>
      <c r="E22" s="38"/>
      <c r="F22" s="38"/>
      <c r="G22" s="38"/>
      <c r="H22" s="38"/>
      <c r="I22" s="156" t="s">
        <v>25</v>
      </c>
      <c r="J22" s="141" t="str">
        <f>IF('Rekapitulace stavby'!AN16="","",'Rekapitulace stavby'!AN16)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tr">
        <f>IF('Rekapitulace stavby'!E17="","",'Rekapitulace stavby'!E17)</f>
        <v xml:space="preserve"> </v>
      </c>
      <c r="F23" s="38"/>
      <c r="G23" s="38"/>
      <c r="H23" s="38"/>
      <c r="I23" s="156" t="s">
        <v>28</v>
      </c>
      <c r="J23" s="141" t="str">
        <f>IF('Rekapitulace stavby'!AN17="","",'Rekapitulace stavby'!AN17)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54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2" t="s">
        <v>35</v>
      </c>
      <c r="E25" s="38"/>
      <c r="F25" s="38"/>
      <c r="G25" s="38"/>
      <c r="H25" s="38"/>
      <c r="I25" s="156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36</v>
      </c>
      <c r="F26" s="38"/>
      <c r="G26" s="38"/>
      <c r="H26" s="38"/>
      <c r="I26" s="156" t="s">
        <v>28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54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2" t="s">
        <v>37</v>
      </c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8"/>
      <c r="B29" s="159"/>
      <c r="C29" s="158"/>
      <c r="D29" s="158"/>
      <c r="E29" s="160" t="s">
        <v>1</v>
      </c>
      <c r="F29" s="160"/>
      <c r="G29" s="160"/>
      <c r="H29" s="160"/>
      <c r="I29" s="161"/>
      <c r="J29" s="158"/>
      <c r="K29" s="158"/>
      <c r="L29" s="162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54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5" t="s">
        <v>38</v>
      </c>
      <c r="E32" s="38"/>
      <c r="F32" s="38"/>
      <c r="G32" s="38"/>
      <c r="H32" s="38"/>
      <c r="I32" s="154"/>
      <c r="J32" s="166">
        <f>ROUND(J120,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63"/>
      <c r="E33" s="163"/>
      <c r="F33" s="163"/>
      <c r="G33" s="163"/>
      <c r="H33" s="163"/>
      <c r="I33" s="164"/>
      <c r="J33" s="163"/>
      <c r="K33" s="163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7" t="s">
        <v>40</v>
      </c>
      <c r="G34" s="38"/>
      <c r="H34" s="38"/>
      <c r="I34" s="168" t="s">
        <v>39</v>
      </c>
      <c r="J34" s="167" t="s">
        <v>41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9" t="s">
        <v>42</v>
      </c>
      <c r="E35" s="152" t="s">
        <v>43</v>
      </c>
      <c r="F35" s="170">
        <f>ROUND((SUM(BE120:BE128)),  2)</f>
        <v>0</v>
      </c>
      <c r="G35" s="38"/>
      <c r="H35" s="38"/>
      <c r="I35" s="171">
        <v>0.20999999999999999</v>
      </c>
      <c r="J35" s="170">
        <f>ROUND(((SUM(BE120:BE128))*I35),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2" t="s">
        <v>44</v>
      </c>
      <c r="F36" s="170">
        <f>ROUND((SUM(BF120:BF128)),  2)</f>
        <v>0</v>
      </c>
      <c r="G36" s="38"/>
      <c r="H36" s="38"/>
      <c r="I36" s="171">
        <v>0.14999999999999999</v>
      </c>
      <c r="J36" s="170">
        <f>ROUND(((SUM(BF120:BF128))*I36),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45</v>
      </c>
      <c r="F37" s="170">
        <f>ROUND((SUM(BG120:BG128)),  2)</f>
        <v>0</v>
      </c>
      <c r="G37" s="38"/>
      <c r="H37" s="38"/>
      <c r="I37" s="171">
        <v>0.20999999999999999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2" t="s">
        <v>46</v>
      </c>
      <c r="F38" s="170">
        <f>ROUND((SUM(BH120:BH128)),  2)</f>
        <v>0</v>
      </c>
      <c r="G38" s="38"/>
      <c r="H38" s="38"/>
      <c r="I38" s="171">
        <v>0.14999999999999999</v>
      </c>
      <c r="J38" s="170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2" t="s">
        <v>47</v>
      </c>
      <c r="F39" s="170">
        <f>ROUND((SUM(BI120:BI128)),  2)</f>
        <v>0</v>
      </c>
      <c r="G39" s="38"/>
      <c r="H39" s="38"/>
      <c r="I39" s="171">
        <v>0</v>
      </c>
      <c r="J39" s="170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72"/>
      <c r="D41" s="173" t="s">
        <v>48</v>
      </c>
      <c r="E41" s="174"/>
      <c r="F41" s="174"/>
      <c r="G41" s="175" t="s">
        <v>49</v>
      </c>
      <c r="H41" s="176" t="s">
        <v>50</v>
      </c>
      <c r="I41" s="177"/>
      <c r="J41" s="178">
        <f>SUM(J32:J39)</f>
        <v>0</v>
      </c>
      <c r="K41" s="179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154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51</v>
      </c>
      <c r="E50" s="181"/>
      <c r="F50" s="181"/>
      <c r="G50" s="180" t="s">
        <v>52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53</v>
      </c>
      <c r="E61" s="184"/>
      <c r="F61" s="185" t="s">
        <v>54</v>
      </c>
      <c r="G61" s="183" t="s">
        <v>53</v>
      </c>
      <c r="H61" s="184"/>
      <c r="I61" s="186"/>
      <c r="J61" s="187" t="s">
        <v>54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55</v>
      </c>
      <c r="E65" s="188"/>
      <c r="F65" s="188"/>
      <c r="G65" s="180" t="s">
        <v>56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53</v>
      </c>
      <c r="E76" s="184"/>
      <c r="F76" s="185" t="s">
        <v>54</v>
      </c>
      <c r="G76" s="183" t="s">
        <v>53</v>
      </c>
      <c r="H76" s="184"/>
      <c r="I76" s="186"/>
      <c r="J76" s="187" t="s">
        <v>54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Oprava staničních kolejí č113 a 115 v ŽST Lovosice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101</v>
      </c>
      <c r="D86" s="22"/>
      <c r="E86" s="22"/>
      <c r="F86" s="22"/>
      <c r="G86" s="22"/>
      <c r="H86" s="22"/>
      <c r="I86" s="146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96" t="s">
        <v>102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103</v>
      </c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SO 03 - Materiál dodávaný objednatelem NEOCEŇOVAT</v>
      </c>
      <c r="F89" s="40"/>
      <c r="G89" s="40"/>
      <c r="H89" s="40"/>
      <c r="I89" s="154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>žst. Lovosice</v>
      </c>
      <c r="G91" s="40"/>
      <c r="H91" s="40"/>
      <c r="I91" s="156" t="s">
        <v>22</v>
      </c>
      <c r="J91" s="79" t="str">
        <f>IF(J14="","",J14)</f>
        <v>25. 6. 2019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154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24</v>
      </c>
      <c r="D93" s="40"/>
      <c r="E93" s="40"/>
      <c r="F93" s="27" t="str">
        <f>E17</f>
        <v>SŽDC s.o., OŘ Ústí n.L., ST Ústí n.L.</v>
      </c>
      <c r="G93" s="40"/>
      <c r="H93" s="40"/>
      <c r="I93" s="156" t="s">
        <v>32</v>
      </c>
      <c r="J93" s="36" t="str">
        <f>E23</f>
        <v xml:space="preserve"> 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30</v>
      </c>
      <c r="D94" s="40"/>
      <c r="E94" s="40"/>
      <c r="F94" s="27" t="str">
        <f>IF(E20="","",E20)</f>
        <v>Vyplň údaj</v>
      </c>
      <c r="G94" s="40"/>
      <c r="H94" s="40"/>
      <c r="I94" s="156" t="s">
        <v>35</v>
      </c>
      <c r="J94" s="36" t="str">
        <f>E26</f>
        <v>Věra Trnková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97" t="s">
        <v>106</v>
      </c>
      <c r="D96" s="198"/>
      <c r="E96" s="198"/>
      <c r="F96" s="198"/>
      <c r="G96" s="198"/>
      <c r="H96" s="198"/>
      <c r="I96" s="199"/>
      <c r="J96" s="200" t="s">
        <v>107</v>
      </c>
      <c r="K96" s="198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1" t="s">
        <v>108</v>
      </c>
      <c r="D98" s="40"/>
      <c r="E98" s="40"/>
      <c r="F98" s="40"/>
      <c r="G98" s="40"/>
      <c r="H98" s="40"/>
      <c r="I98" s="154"/>
      <c r="J98" s="110">
        <f>J120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109</v>
      </c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154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192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195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112</v>
      </c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96" t="str">
        <f>E7</f>
        <v>Oprava staničních kolejí č113 a 115 v ŽST Lovosice</v>
      </c>
      <c r="F108" s="32"/>
      <c r="G108" s="32"/>
      <c r="H108" s="32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1" customFormat="1" ht="12" customHeight="1">
      <c r="B109" s="21"/>
      <c r="C109" s="32" t="s">
        <v>101</v>
      </c>
      <c r="D109" s="22"/>
      <c r="E109" s="22"/>
      <c r="F109" s="22"/>
      <c r="G109" s="22"/>
      <c r="H109" s="22"/>
      <c r="I109" s="146"/>
      <c r="J109" s="22"/>
      <c r="K109" s="22"/>
      <c r="L109" s="20"/>
    </row>
    <row r="110" s="2" customFormat="1" ht="16.5" customHeight="1">
      <c r="A110" s="38"/>
      <c r="B110" s="39"/>
      <c r="C110" s="40"/>
      <c r="D110" s="40"/>
      <c r="E110" s="196" t="s">
        <v>102</v>
      </c>
      <c r="F110" s="40"/>
      <c r="G110" s="40"/>
      <c r="H110" s="40"/>
      <c r="I110" s="15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103</v>
      </c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E11</f>
        <v>SO 03 - Materiál dodávaný objednatelem NEOCEŇOVAT</v>
      </c>
      <c r="F112" s="40"/>
      <c r="G112" s="40"/>
      <c r="H112" s="40"/>
      <c r="I112" s="15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5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F14</f>
        <v>žst. Lovosice</v>
      </c>
      <c r="G114" s="40"/>
      <c r="H114" s="40"/>
      <c r="I114" s="156" t="s">
        <v>22</v>
      </c>
      <c r="J114" s="79" t="str">
        <f>IF(J14="","",J14)</f>
        <v>25. 6. 2019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5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E17</f>
        <v>SŽDC s.o., OŘ Ústí n.L., ST Ústí n.L.</v>
      </c>
      <c r="G116" s="40"/>
      <c r="H116" s="40"/>
      <c r="I116" s="156" t="s">
        <v>32</v>
      </c>
      <c r="J116" s="36" t="str">
        <f>E23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IF(E20="","",E20)</f>
        <v>Vyplň údaj</v>
      </c>
      <c r="G117" s="40"/>
      <c r="H117" s="40"/>
      <c r="I117" s="156" t="s">
        <v>35</v>
      </c>
      <c r="J117" s="36" t="str">
        <f>E26</f>
        <v>Věra Trnková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5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15"/>
      <c r="B119" s="216"/>
      <c r="C119" s="217" t="s">
        <v>113</v>
      </c>
      <c r="D119" s="218" t="s">
        <v>63</v>
      </c>
      <c r="E119" s="218" t="s">
        <v>59</v>
      </c>
      <c r="F119" s="218" t="s">
        <v>60</v>
      </c>
      <c r="G119" s="218" t="s">
        <v>114</v>
      </c>
      <c r="H119" s="218" t="s">
        <v>115</v>
      </c>
      <c r="I119" s="219" t="s">
        <v>116</v>
      </c>
      <c r="J119" s="218" t="s">
        <v>107</v>
      </c>
      <c r="K119" s="220" t="s">
        <v>117</v>
      </c>
      <c r="L119" s="221"/>
      <c r="M119" s="100" t="s">
        <v>1</v>
      </c>
      <c r="N119" s="101" t="s">
        <v>42</v>
      </c>
      <c r="O119" s="101" t="s">
        <v>118</v>
      </c>
      <c r="P119" s="101" t="s">
        <v>119</v>
      </c>
      <c r="Q119" s="101" t="s">
        <v>120</v>
      </c>
      <c r="R119" s="101" t="s">
        <v>121</v>
      </c>
      <c r="S119" s="101" t="s">
        <v>122</v>
      </c>
      <c r="T119" s="102" t="s">
        <v>123</v>
      </c>
      <c r="U119" s="215"/>
      <c r="V119" s="215"/>
      <c r="W119" s="215"/>
      <c r="X119" s="215"/>
      <c r="Y119" s="215"/>
      <c r="Z119" s="215"/>
      <c r="AA119" s="215"/>
      <c r="AB119" s="215"/>
      <c r="AC119" s="215"/>
      <c r="AD119" s="215"/>
      <c r="AE119" s="215"/>
    </row>
    <row r="120" s="2" customFormat="1" ht="22.8" customHeight="1">
      <c r="A120" s="38"/>
      <c r="B120" s="39"/>
      <c r="C120" s="107" t="s">
        <v>124</v>
      </c>
      <c r="D120" s="40"/>
      <c r="E120" s="40"/>
      <c r="F120" s="40"/>
      <c r="G120" s="40"/>
      <c r="H120" s="40"/>
      <c r="I120" s="154"/>
      <c r="J120" s="222">
        <f>BK120</f>
        <v>0</v>
      </c>
      <c r="K120" s="40"/>
      <c r="L120" s="44"/>
      <c r="M120" s="103"/>
      <c r="N120" s="223"/>
      <c r="O120" s="104"/>
      <c r="P120" s="224">
        <f>SUM(P121:P128)</f>
        <v>0</v>
      </c>
      <c r="Q120" s="104"/>
      <c r="R120" s="224">
        <f>SUM(R121:R128)</f>
        <v>0</v>
      </c>
      <c r="S120" s="104"/>
      <c r="T120" s="225">
        <f>SUM(T121:T128)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77</v>
      </c>
      <c r="AU120" s="17" t="s">
        <v>109</v>
      </c>
      <c r="BK120" s="226">
        <f>SUM(BK121:BK128)</f>
        <v>0</v>
      </c>
    </row>
    <row r="121" s="2" customFormat="1" ht="24" customHeight="1">
      <c r="A121" s="38"/>
      <c r="B121" s="39"/>
      <c r="C121" s="281" t="s">
        <v>82</v>
      </c>
      <c r="D121" s="281" t="s">
        <v>147</v>
      </c>
      <c r="E121" s="282" t="s">
        <v>545</v>
      </c>
      <c r="F121" s="283" t="s">
        <v>546</v>
      </c>
      <c r="G121" s="284" t="s">
        <v>150</v>
      </c>
      <c r="H121" s="285">
        <v>2920</v>
      </c>
      <c r="I121" s="286"/>
      <c r="J121" s="287">
        <f>ROUND(I121*H121,2)</f>
        <v>0</v>
      </c>
      <c r="K121" s="283" t="s">
        <v>134</v>
      </c>
      <c r="L121" s="288"/>
      <c r="M121" s="289" t="s">
        <v>1</v>
      </c>
      <c r="N121" s="290" t="s">
        <v>43</v>
      </c>
      <c r="O121" s="91"/>
      <c r="P121" s="252">
        <f>O121*H121</f>
        <v>0</v>
      </c>
      <c r="Q121" s="252">
        <v>0</v>
      </c>
      <c r="R121" s="252">
        <f>Q121*H121</f>
        <v>0</v>
      </c>
      <c r="S121" s="252">
        <v>0</v>
      </c>
      <c r="T121" s="253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54" t="s">
        <v>152</v>
      </c>
      <c r="AT121" s="254" t="s">
        <v>147</v>
      </c>
      <c r="AU121" s="254" t="s">
        <v>78</v>
      </c>
      <c r="AY121" s="17" t="s">
        <v>127</v>
      </c>
      <c r="BE121" s="255">
        <f>IF(N121="základní",J121,0)</f>
        <v>0</v>
      </c>
      <c r="BF121" s="255">
        <f>IF(N121="snížená",J121,0)</f>
        <v>0</v>
      </c>
      <c r="BG121" s="255">
        <f>IF(N121="zákl. přenesená",J121,0)</f>
        <v>0</v>
      </c>
      <c r="BH121" s="255">
        <f>IF(N121="sníž. přenesená",J121,0)</f>
        <v>0</v>
      </c>
      <c r="BI121" s="255">
        <f>IF(N121="nulová",J121,0)</f>
        <v>0</v>
      </c>
      <c r="BJ121" s="17" t="s">
        <v>82</v>
      </c>
      <c r="BK121" s="255">
        <f>ROUND(I121*H121,2)</f>
        <v>0</v>
      </c>
      <c r="BL121" s="17" t="s">
        <v>135</v>
      </c>
      <c r="BM121" s="254" t="s">
        <v>547</v>
      </c>
    </row>
    <row r="122" s="2" customFormat="1">
      <c r="A122" s="38"/>
      <c r="B122" s="39"/>
      <c r="C122" s="40"/>
      <c r="D122" s="256" t="s">
        <v>137</v>
      </c>
      <c r="E122" s="40"/>
      <c r="F122" s="257" t="s">
        <v>546</v>
      </c>
      <c r="G122" s="40"/>
      <c r="H122" s="40"/>
      <c r="I122" s="154"/>
      <c r="J122" s="40"/>
      <c r="K122" s="40"/>
      <c r="L122" s="44"/>
      <c r="M122" s="258"/>
      <c r="N122" s="259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137</v>
      </c>
      <c r="AU122" s="17" t="s">
        <v>78</v>
      </c>
    </row>
    <row r="123" s="14" customFormat="1">
      <c r="A123" s="14"/>
      <c r="B123" s="270"/>
      <c r="C123" s="271"/>
      <c r="D123" s="256" t="s">
        <v>139</v>
      </c>
      <c r="E123" s="272" t="s">
        <v>1</v>
      </c>
      <c r="F123" s="273" t="s">
        <v>548</v>
      </c>
      <c r="G123" s="271"/>
      <c r="H123" s="274">
        <v>1500</v>
      </c>
      <c r="I123" s="275"/>
      <c r="J123" s="271"/>
      <c r="K123" s="271"/>
      <c r="L123" s="276"/>
      <c r="M123" s="277"/>
      <c r="N123" s="278"/>
      <c r="O123" s="278"/>
      <c r="P123" s="278"/>
      <c r="Q123" s="278"/>
      <c r="R123" s="278"/>
      <c r="S123" s="278"/>
      <c r="T123" s="27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80" t="s">
        <v>139</v>
      </c>
      <c r="AU123" s="280" t="s">
        <v>78</v>
      </c>
      <c r="AV123" s="14" t="s">
        <v>86</v>
      </c>
      <c r="AW123" s="14" t="s">
        <v>34</v>
      </c>
      <c r="AX123" s="14" t="s">
        <v>78</v>
      </c>
      <c r="AY123" s="280" t="s">
        <v>127</v>
      </c>
    </row>
    <row r="124" s="14" customFormat="1">
      <c r="A124" s="14"/>
      <c r="B124" s="270"/>
      <c r="C124" s="271"/>
      <c r="D124" s="256" t="s">
        <v>139</v>
      </c>
      <c r="E124" s="272" t="s">
        <v>1</v>
      </c>
      <c r="F124" s="273" t="s">
        <v>549</v>
      </c>
      <c r="G124" s="271"/>
      <c r="H124" s="274">
        <v>1420</v>
      </c>
      <c r="I124" s="275"/>
      <c r="J124" s="271"/>
      <c r="K124" s="271"/>
      <c r="L124" s="276"/>
      <c r="M124" s="277"/>
      <c r="N124" s="278"/>
      <c r="O124" s="278"/>
      <c r="P124" s="278"/>
      <c r="Q124" s="278"/>
      <c r="R124" s="278"/>
      <c r="S124" s="278"/>
      <c r="T124" s="27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80" t="s">
        <v>139</v>
      </c>
      <c r="AU124" s="280" t="s">
        <v>78</v>
      </c>
      <c r="AV124" s="14" t="s">
        <v>86</v>
      </c>
      <c r="AW124" s="14" t="s">
        <v>34</v>
      </c>
      <c r="AX124" s="14" t="s">
        <v>78</v>
      </c>
      <c r="AY124" s="280" t="s">
        <v>127</v>
      </c>
    </row>
    <row r="125" s="15" customFormat="1">
      <c r="A125" s="15"/>
      <c r="B125" s="291"/>
      <c r="C125" s="292"/>
      <c r="D125" s="256" t="s">
        <v>139</v>
      </c>
      <c r="E125" s="293" t="s">
        <v>1</v>
      </c>
      <c r="F125" s="294" t="s">
        <v>197</v>
      </c>
      <c r="G125" s="292"/>
      <c r="H125" s="295">
        <v>2920</v>
      </c>
      <c r="I125" s="296"/>
      <c r="J125" s="292"/>
      <c r="K125" s="292"/>
      <c r="L125" s="297"/>
      <c r="M125" s="298"/>
      <c r="N125" s="299"/>
      <c r="O125" s="299"/>
      <c r="P125" s="299"/>
      <c r="Q125" s="299"/>
      <c r="R125" s="299"/>
      <c r="S125" s="299"/>
      <c r="T125" s="300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301" t="s">
        <v>139</v>
      </c>
      <c r="AU125" s="301" t="s">
        <v>78</v>
      </c>
      <c r="AV125" s="15" t="s">
        <v>135</v>
      </c>
      <c r="AW125" s="15" t="s">
        <v>34</v>
      </c>
      <c r="AX125" s="15" t="s">
        <v>82</v>
      </c>
      <c r="AY125" s="301" t="s">
        <v>127</v>
      </c>
    </row>
    <row r="126" s="2" customFormat="1" ht="24" customHeight="1">
      <c r="A126" s="38"/>
      <c r="B126" s="39"/>
      <c r="C126" s="281" t="s">
        <v>86</v>
      </c>
      <c r="D126" s="281" t="s">
        <v>147</v>
      </c>
      <c r="E126" s="282" t="s">
        <v>550</v>
      </c>
      <c r="F126" s="283" t="s">
        <v>551</v>
      </c>
      <c r="G126" s="284" t="s">
        <v>257</v>
      </c>
      <c r="H126" s="285">
        <v>116</v>
      </c>
      <c r="I126" s="286"/>
      <c r="J126" s="287">
        <f>ROUND(I126*H126,2)</f>
        <v>0</v>
      </c>
      <c r="K126" s="283" t="s">
        <v>134</v>
      </c>
      <c r="L126" s="288"/>
      <c r="M126" s="289" t="s">
        <v>1</v>
      </c>
      <c r="N126" s="290" t="s">
        <v>43</v>
      </c>
      <c r="O126" s="91"/>
      <c r="P126" s="252">
        <f>O126*H126</f>
        <v>0</v>
      </c>
      <c r="Q126" s="252">
        <v>0</v>
      </c>
      <c r="R126" s="252">
        <f>Q126*H126</f>
        <v>0</v>
      </c>
      <c r="S126" s="252">
        <v>0</v>
      </c>
      <c r="T126" s="253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54" t="s">
        <v>152</v>
      </c>
      <c r="AT126" s="254" t="s">
        <v>147</v>
      </c>
      <c r="AU126" s="254" t="s">
        <v>78</v>
      </c>
      <c r="AY126" s="17" t="s">
        <v>127</v>
      </c>
      <c r="BE126" s="255">
        <f>IF(N126="základní",J126,0)</f>
        <v>0</v>
      </c>
      <c r="BF126" s="255">
        <f>IF(N126="snížená",J126,0)</f>
        <v>0</v>
      </c>
      <c r="BG126" s="255">
        <f>IF(N126="zákl. přenesená",J126,0)</f>
        <v>0</v>
      </c>
      <c r="BH126" s="255">
        <f>IF(N126="sníž. přenesená",J126,0)</f>
        <v>0</v>
      </c>
      <c r="BI126" s="255">
        <f>IF(N126="nulová",J126,0)</f>
        <v>0</v>
      </c>
      <c r="BJ126" s="17" t="s">
        <v>82</v>
      </c>
      <c r="BK126" s="255">
        <f>ROUND(I126*H126,2)</f>
        <v>0</v>
      </c>
      <c r="BL126" s="17" t="s">
        <v>135</v>
      </c>
      <c r="BM126" s="254" t="s">
        <v>552</v>
      </c>
    </row>
    <row r="127" s="2" customFormat="1">
      <c r="A127" s="38"/>
      <c r="B127" s="39"/>
      <c r="C127" s="40"/>
      <c r="D127" s="256" t="s">
        <v>137</v>
      </c>
      <c r="E127" s="40"/>
      <c r="F127" s="257" t="s">
        <v>551</v>
      </c>
      <c r="G127" s="40"/>
      <c r="H127" s="40"/>
      <c r="I127" s="154"/>
      <c r="J127" s="40"/>
      <c r="K127" s="40"/>
      <c r="L127" s="44"/>
      <c r="M127" s="258"/>
      <c r="N127" s="259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137</v>
      </c>
      <c r="AU127" s="17" t="s">
        <v>78</v>
      </c>
    </row>
    <row r="128" s="14" customFormat="1">
      <c r="A128" s="14"/>
      <c r="B128" s="270"/>
      <c r="C128" s="271"/>
      <c r="D128" s="256" t="s">
        <v>139</v>
      </c>
      <c r="E128" s="272" t="s">
        <v>1</v>
      </c>
      <c r="F128" s="273" t="s">
        <v>553</v>
      </c>
      <c r="G128" s="271"/>
      <c r="H128" s="274">
        <v>116</v>
      </c>
      <c r="I128" s="275"/>
      <c r="J128" s="271"/>
      <c r="K128" s="271"/>
      <c r="L128" s="276"/>
      <c r="M128" s="303"/>
      <c r="N128" s="304"/>
      <c r="O128" s="304"/>
      <c r="P128" s="304"/>
      <c r="Q128" s="304"/>
      <c r="R128" s="304"/>
      <c r="S128" s="304"/>
      <c r="T128" s="30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80" t="s">
        <v>139</v>
      </c>
      <c r="AU128" s="280" t="s">
        <v>78</v>
      </c>
      <c r="AV128" s="14" t="s">
        <v>86</v>
      </c>
      <c r="AW128" s="14" t="s">
        <v>34</v>
      </c>
      <c r="AX128" s="14" t="s">
        <v>82</v>
      </c>
      <c r="AY128" s="280" t="s">
        <v>127</v>
      </c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192"/>
      <c r="J129" s="67"/>
      <c r="K129" s="67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GzDJXcHXE1bEwosFZo1JjfEFPL0VHpru8AyejC3azETTUBL3bBzQov0ueD8azdyk+i+stUwNUkqGsXpYTW6/ug==" hashValue="/2GA2hZrZ0K3cwommfR/HDv4zy96XUB/Ru++zhk0Mxyf/J4gDyY9pMV14OZX+agqefgks/qGyVCFMRCLthFIEQ==" algorithmName="SHA-512" password="CC35"/>
  <autoFilter ref="C119:K1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6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20"/>
      <c r="AT3" s="17" t="s">
        <v>86</v>
      </c>
    </row>
    <row r="4" s="1" customFormat="1" ht="24.96" customHeight="1">
      <c r="B4" s="20"/>
      <c r="D4" s="150" t="s">
        <v>100</v>
      </c>
      <c r="I4" s="146"/>
      <c r="L4" s="20"/>
      <c r="M4" s="151" t="s">
        <v>10</v>
      </c>
      <c r="AT4" s="17" t="s">
        <v>4</v>
      </c>
    </row>
    <row r="5" s="1" customFormat="1" ht="6.96" customHeight="1">
      <c r="B5" s="20"/>
      <c r="I5" s="146"/>
      <c r="L5" s="20"/>
    </row>
    <row r="6" s="1" customFormat="1" ht="12" customHeight="1">
      <c r="B6" s="20"/>
      <c r="D6" s="152" t="s">
        <v>16</v>
      </c>
      <c r="I6" s="146"/>
      <c r="L6" s="20"/>
    </row>
    <row r="7" s="1" customFormat="1" ht="16.5" customHeight="1">
      <c r="B7" s="20"/>
      <c r="E7" s="153" t="str">
        <f>'Rekapitulace stavby'!K6</f>
        <v>Oprava staničních kolejí č113 a 115 v ŽST Lovosice</v>
      </c>
      <c r="F7" s="152"/>
      <c r="G7" s="152"/>
      <c r="H7" s="152"/>
      <c r="I7" s="146"/>
      <c r="L7" s="20"/>
    </row>
    <row r="8" s="2" customFormat="1" ht="12" customHeight="1">
      <c r="A8" s="38"/>
      <c r="B8" s="44"/>
      <c r="C8" s="38"/>
      <c r="D8" s="152" t="s">
        <v>101</v>
      </c>
      <c r="E8" s="38"/>
      <c r="F8" s="38"/>
      <c r="G8" s="38"/>
      <c r="H8" s="38"/>
      <c r="I8" s="15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5" t="s">
        <v>554</v>
      </c>
      <c r="F9" s="38"/>
      <c r="G9" s="38"/>
      <c r="H9" s="38"/>
      <c r="I9" s="15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5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2" t="s">
        <v>18</v>
      </c>
      <c r="E11" s="38"/>
      <c r="F11" s="141" t="s">
        <v>1</v>
      </c>
      <c r="G11" s="38"/>
      <c r="H11" s="38"/>
      <c r="I11" s="156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2" t="s">
        <v>20</v>
      </c>
      <c r="E12" s="38"/>
      <c r="F12" s="141" t="s">
        <v>21</v>
      </c>
      <c r="G12" s="38"/>
      <c r="H12" s="38"/>
      <c r="I12" s="156" t="s">
        <v>22</v>
      </c>
      <c r="J12" s="157" t="str">
        <f>'Rekapitulace stavby'!AN8</f>
        <v>25. 6. 2019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5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2" t="s">
        <v>24</v>
      </c>
      <c r="E14" s="38"/>
      <c r="F14" s="38"/>
      <c r="G14" s="38"/>
      <c r="H14" s="38"/>
      <c r="I14" s="156" t="s">
        <v>25</v>
      </c>
      <c r="J14" s="141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27</v>
      </c>
      <c r="F15" s="38"/>
      <c r="G15" s="38"/>
      <c r="H15" s="38"/>
      <c r="I15" s="156" t="s">
        <v>28</v>
      </c>
      <c r="J15" s="141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5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2" t="s">
        <v>30</v>
      </c>
      <c r="E17" s="38"/>
      <c r="F17" s="38"/>
      <c r="G17" s="38"/>
      <c r="H17" s="38"/>
      <c r="I17" s="15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5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2" t="s">
        <v>32</v>
      </c>
      <c r="E20" s="38"/>
      <c r="F20" s="38"/>
      <c r="G20" s="38"/>
      <c r="H20" s="38"/>
      <c r="I20" s="156" t="s">
        <v>25</v>
      </c>
      <c r="J20" s="141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tr">
        <f>IF('Rekapitulace stavby'!E17="","",'Rekapitulace stavby'!E17)</f>
        <v xml:space="preserve"> </v>
      </c>
      <c r="F21" s="38"/>
      <c r="G21" s="38"/>
      <c r="H21" s="38"/>
      <c r="I21" s="156" t="s">
        <v>28</v>
      </c>
      <c r="J21" s="141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5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2" t="s">
        <v>35</v>
      </c>
      <c r="E23" s="38"/>
      <c r="F23" s="38"/>
      <c r="G23" s="38"/>
      <c r="H23" s="38"/>
      <c r="I23" s="156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36</v>
      </c>
      <c r="F24" s="38"/>
      <c r="G24" s="38"/>
      <c r="H24" s="38"/>
      <c r="I24" s="156" t="s">
        <v>28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5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2" t="s">
        <v>37</v>
      </c>
      <c r="E26" s="38"/>
      <c r="F26" s="38"/>
      <c r="G26" s="38"/>
      <c r="H26" s="38"/>
      <c r="I26" s="15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8"/>
      <c r="B27" s="159"/>
      <c r="C27" s="158"/>
      <c r="D27" s="158"/>
      <c r="E27" s="160" t="s">
        <v>1</v>
      </c>
      <c r="F27" s="160"/>
      <c r="G27" s="160"/>
      <c r="H27" s="160"/>
      <c r="I27" s="161"/>
      <c r="J27" s="158"/>
      <c r="K27" s="158"/>
      <c r="L27" s="162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5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63"/>
      <c r="E29" s="163"/>
      <c r="F29" s="163"/>
      <c r="G29" s="163"/>
      <c r="H29" s="163"/>
      <c r="I29" s="164"/>
      <c r="J29" s="163"/>
      <c r="K29" s="16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5" t="s">
        <v>38</v>
      </c>
      <c r="E30" s="38"/>
      <c r="F30" s="38"/>
      <c r="G30" s="38"/>
      <c r="H30" s="38"/>
      <c r="I30" s="154"/>
      <c r="J30" s="166">
        <f>ROUND(J116,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7" t="s">
        <v>40</v>
      </c>
      <c r="G32" s="38"/>
      <c r="H32" s="38"/>
      <c r="I32" s="168" t="s">
        <v>39</v>
      </c>
      <c r="J32" s="167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9" t="s">
        <v>42</v>
      </c>
      <c r="E33" s="152" t="s">
        <v>43</v>
      </c>
      <c r="F33" s="170">
        <f>ROUND((SUM(BE116:BE130)),  2)</f>
        <v>0</v>
      </c>
      <c r="G33" s="38"/>
      <c r="H33" s="38"/>
      <c r="I33" s="171">
        <v>0.20999999999999999</v>
      </c>
      <c r="J33" s="170">
        <f>ROUND(((SUM(BE116:BE130))*I33),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2" t="s">
        <v>44</v>
      </c>
      <c r="F34" s="170">
        <f>ROUND((SUM(BF116:BF130)),  2)</f>
        <v>0</v>
      </c>
      <c r="G34" s="38"/>
      <c r="H34" s="38"/>
      <c r="I34" s="171">
        <v>0.14999999999999999</v>
      </c>
      <c r="J34" s="170">
        <f>ROUND(((SUM(BF116:BF130))*I34),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2" t="s">
        <v>45</v>
      </c>
      <c r="F35" s="170">
        <f>ROUND((SUM(BG116:BG130)),  2)</f>
        <v>0</v>
      </c>
      <c r="G35" s="38"/>
      <c r="H35" s="38"/>
      <c r="I35" s="171">
        <v>0.20999999999999999</v>
      </c>
      <c r="J35" s="17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2" t="s">
        <v>46</v>
      </c>
      <c r="F36" s="170">
        <f>ROUND((SUM(BH116:BH130)),  2)</f>
        <v>0</v>
      </c>
      <c r="G36" s="38"/>
      <c r="H36" s="38"/>
      <c r="I36" s="171">
        <v>0.14999999999999999</v>
      </c>
      <c r="J36" s="17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2" t="s">
        <v>47</v>
      </c>
      <c r="F37" s="170">
        <f>ROUND((SUM(BI116:BI130)),  2)</f>
        <v>0</v>
      </c>
      <c r="G37" s="38"/>
      <c r="H37" s="38"/>
      <c r="I37" s="171">
        <v>0</v>
      </c>
      <c r="J37" s="17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5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72"/>
      <c r="D39" s="173" t="s">
        <v>48</v>
      </c>
      <c r="E39" s="174"/>
      <c r="F39" s="174"/>
      <c r="G39" s="175" t="s">
        <v>49</v>
      </c>
      <c r="H39" s="176" t="s">
        <v>50</v>
      </c>
      <c r="I39" s="177"/>
      <c r="J39" s="178">
        <f>SUM(J30:J37)</f>
        <v>0</v>
      </c>
      <c r="K39" s="179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5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46"/>
      <c r="L41" s="20"/>
    </row>
    <row r="42" s="1" customFormat="1" ht="14.4" customHeight="1">
      <c r="B42" s="20"/>
      <c r="I42" s="146"/>
      <c r="L42" s="20"/>
    </row>
    <row r="43" s="1" customFormat="1" ht="14.4" customHeight="1">
      <c r="B43" s="20"/>
      <c r="I43" s="146"/>
      <c r="L43" s="20"/>
    </row>
    <row r="44" s="1" customFormat="1" ht="14.4" customHeight="1">
      <c r="B44" s="20"/>
      <c r="I44" s="146"/>
      <c r="L44" s="20"/>
    </row>
    <row r="45" s="1" customFormat="1" ht="14.4" customHeight="1">
      <c r="B45" s="20"/>
      <c r="I45" s="146"/>
      <c r="L45" s="20"/>
    </row>
    <row r="46" s="1" customFormat="1" ht="14.4" customHeight="1">
      <c r="B46" s="20"/>
      <c r="I46" s="146"/>
      <c r="L46" s="20"/>
    </row>
    <row r="47" s="1" customFormat="1" ht="14.4" customHeight="1">
      <c r="B47" s="20"/>
      <c r="I47" s="146"/>
      <c r="L47" s="20"/>
    </row>
    <row r="48" s="1" customFormat="1" ht="14.4" customHeight="1">
      <c r="B48" s="20"/>
      <c r="I48" s="146"/>
      <c r="L48" s="20"/>
    </row>
    <row r="49" s="1" customFormat="1" ht="14.4" customHeight="1">
      <c r="B49" s="20"/>
      <c r="I49" s="146"/>
      <c r="L49" s="20"/>
    </row>
    <row r="50" s="2" customFormat="1" ht="14.4" customHeight="1">
      <c r="B50" s="63"/>
      <c r="D50" s="180" t="s">
        <v>51</v>
      </c>
      <c r="E50" s="181"/>
      <c r="F50" s="181"/>
      <c r="G50" s="180" t="s">
        <v>52</v>
      </c>
      <c r="H50" s="181"/>
      <c r="I50" s="182"/>
      <c r="J50" s="181"/>
      <c r="K50" s="181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83" t="s">
        <v>53</v>
      </c>
      <c r="E61" s="184"/>
      <c r="F61" s="185" t="s">
        <v>54</v>
      </c>
      <c r="G61" s="183" t="s">
        <v>53</v>
      </c>
      <c r="H61" s="184"/>
      <c r="I61" s="186"/>
      <c r="J61" s="187" t="s">
        <v>54</v>
      </c>
      <c r="K61" s="184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80" t="s">
        <v>55</v>
      </c>
      <c r="E65" s="188"/>
      <c r="F65" s="188"/>
      <c r="G65" s="180" t="s">
        <v>56</v>
      </c>
      <c r="H65" s="188"/>
      <c r="I65" s="189"/>
      <c r="J65" s="188"/>
      <c r="K65" s="188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83" t="s">
        <v>53</v>
      </c>
      <c r="E76" s="184"/>
      <c r="F76" s="185" t="s">
        <v>54</v>
      </c>
      <c r="G76" s="183" t="s">
        <v>53</v>
      </c>
      <c r="H76" s="184"/>
      <c r="I76" s="186"/>
      <c r="J76" s="187" t="s">
        <v>54</v>
      </c>
      <c r="K76" s="184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0"/>
      <c r="C77" s="191"/>
      <c r="D77" s="191"/>
      <c r="E77" s="191"/>
      <c r="F77" s="191"/>
      <c r="G77" s="191"/>
      <c r="H77" s="191"/>
      <c r="I77" s="192"/>
      <c r="J77" s="191"/>
      <c r="K77" s="19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3"/>
      <c r="C81" s="194"/>
      <c r="D81" s="194"/>
      <c r="E81" s="194"/>
      <c r="F81" s="194"/>
      <c r="G81" s="194"/>
      <c r="H81" s="194"/>
      <c r="I81" s="195"/>
      <c r="J81" s="194"/>
      <c r="K81" s="19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15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5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96" t="str">
        <f>E7</f>
        <v>Oprava staničních kolejí č113 a 115 v ŽST Lovosice</v>
      </c>
      <c r="F85" s="32"/>
      <c r="G85" s="32"/>
      <c r="H85" s="32"/>
      <c r="I85" s="15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101</v>
      </c>
      <c r="D86" s="40"/>
      <c r="E86" s="40"/>
      <c r="F86" s="40"/>
      <c r="G86" s="40"/>
      <c r="H86" s="40"/>
      <c r="I86" s="15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2 - VRN</v>
      </c>
      <c r="F87" s="40"/>
      <c r="G87" s="40"/>
      <c r="H87" s="40"/>
      <c r="I87" s="15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žst. Lovosice</v>
      </c>
      <c r="G89" s="40"/>
      <c r="H89" s="40"/>
      <c r="I89" s="156" t="s">
        <v>22</v>
      </c>
      <c r="J89" s="79" t="str">
        <f>IF(J12="","",J12)</f>
        <v>25. 6. 2019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5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SŽDC s.o., OŘ Ústí n.L., ST Ústí n.L.</v>
      </c>
      <c r="G91" s="40"/>
      <c r="H91" s="40"/>
      <c r="I91" s="156" t="s">
        <v>32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156" t="s">
        <v>35</v>
      </c>
      <c r="J92" s="36" t="str">
        <f>E24</f>
        <v>Věra Trnková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97" t="s">
        <v>106</v>
      </c>
      <c r="D94" s="198"/>
      <c r="E94" s="198"/>
      <c r="F94" s="198"/>
      <c r="G94" s="198"/>
      <c r="H94" s="198"/>
      <c r="I94" s="199"/>
      <c r="J94" s="200" t="s">
        <v>107</v>
      </c>
      <c r="K94" s="198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5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201" t="s">
        <v>108</v>
      </c>
      <c r="D96" s="40"/>
      <c r="E96" s="40"/>
      <c r="F96" s="40"/>
      <c r="G96" s="40"/>
      <c r="H96" s="40"/>
      <c r="I96" s="154"/>
      <c r="J96" s="110">
        <f>J116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2" customFormat="1" ht="21.84" customHeight="1">
      <c r="A97" s="38"/>
      <c r="B97" s="39"/>
      <c r="C97" s="40"/>
      <c r="D97" s="40"/>
      <c r="E97" s="40"/>
      <c r="F97" s="40"/>
      <c r="G97" s="40"/>
      <c r="H97" s="40"/>
      <c r="I97" s="154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192"/>
      <c r="J98" s="67"/>
      <c r="K98" s="6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102" s="2" customFormat="1" ht="6.96" customHeight="1">
      <c r="A102" s="38"/>
      <c r="B102" s="68"/>
      <c r="C102" s="69"/>
      <c r="D102" s="69"/>
      <c r="E102" s="69"/>
      <c r="F102" s="69"/>
      <c r="G102" s="69"/>
      <c r="H102" s="69"/>
      <c r="I102" s="195"/>
      <c r="J102" s="69"/>
      <c r="K102" s="69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4.96" customHeight="1">
      <c r="A103" s="38"/>
      <c r="B103" s="39"/>
      <c r="C103" s="23" t="s">
        <v>112</v>
      </c>
      <c r="D103" s="40"/>
      <c r="E103" s="40"/>
      <c r="F103" s="40"/>
      <c r="G103" s="40"/>
      <c r="H103" s="40"/>
      <c r="I103" s="154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40"/>
      <c r="D104" s="40"/>
      <c r="E104" s="40"/>
      <c r="F104" s="40"/>
      <c r="G104" s="40"/>
      <c r="H104" s="40"/>
      <c r="I104" s="15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2" customHeight="1">
      <c r="A105" s="38"/>
      <c r="B105" s="39"/>
      <c r="C105" s="32" t="s">
        <v>16</v>
      </c>
      <c r="D105" s="40"/>
      <c r="E105" s="40"/>
      <c r="F105" s="40"/>
      <c r="G105" s="40"/>
      <c r="H105" s="40"/>
      <c r="I105" s="15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6.5" customHeight="1">
      <c r="A106" s="38"/>
      <c r="B106" s="39"/>
      <c r="C106" s="40"/>
      <c r="D106" s="40"/>
      <c r="E106" s="196" t="str">
        <f>E7</f>
        <v>Oprava staničních kolejí č113 a 115 v ŽST Lovosice</v>
      </c>
      <c r="F106" s="32"/>
      <c r="G106" s="32"/>
      <c r="H106" s="32"/>
      <c r="I106" s="15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101</v>
      </c>
      <c r="D107" s="40"/>
      <c r="E107" s="40"/>
      <c r="F107" s="40"/>
      <c r="G107" s="40"/>
      <c r="H107" s="40"/>
      <c r="I107" s="15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76" t="str">
        <f>E9</f>
        <v>2 - VRN</v>
      </c>
      <c r="F108" s="40"/>
      <c r="G108" s="40"/>
      <c r="H108" s="40"/>
      <c r="I108" s="15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5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20</v>
      </c>
      <c r="D110" s="40"/>
      <c r="E110" s="40"/>
      <c r="F110" s="27" t="str">
        <f>F12</f>
        <v>žst. Lovosice</v>
      </c>
      <c r="G110" s="40"/>
      <c r="H110" s="40"/>
      <c r="I110" s="156" t="s">
        <v>22</v>
      </c>
      <c r="J110" s="79" t="str">
        <f>IF(J12="","",J12)</f>
        <v>25. 6. 2019</v>
      </c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5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5.15" customHeight="1">
      <c r="A112" s="38"/>
      <c r="B112" s="39"/>
      <c r="C112" s="32" t="s">
        <v>24</v>
      </c>
      <c r="D112" s="40"/>
      <c r="E112" s="40"/>
      <c r="F112" s="27" t="str">
        <f>E15</f>
        <v>SŽDC s.o., OŘ Ústí n.L., ST Ústí n.L.</v>
      </c>
      <c r="G112" s="40"/>
      <c r="H112" s="40"/>
      <c r="I112" s="156" t="s">
        <v>32</v>
      </c>
      <c r="J112" s="36" t="str">
        <f>E21</f>
        <v xml:space="preserve"> 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30</v>
      </c>
      <c r="D113" s="40"/>
      <c r="E113" s="40"/>
      <c r="F113" s="27" t="str">
        <f>IF(E18="","",E18)</f>
        <v>Vyplň údaj</v>
      </c>
      <c r="G113" s="40"/>
      <c r="H113" s="40"/>
      <c r="I113" s="156" t="s">
        <v>35</v>
      </c>
      <c r="J113" s="36" t="str">
        <f>E24</f>
        <v>Věra Trnková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0.32" customHeight="1">
      <c r="A114" s="38"/>
      <c r="B114" s="39"/>
      <c r="C114" s="40"/>
      <c r="D114" s="40"/>
      <c r="E114" s="40"/>
      <c r="F114" s="40"/>
      <c r="G114" s="40"/>
      <c r="H114" s="40"/>
      <c r="I114" s="15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1" customFormat="1" ht="29.28" customHeight="1">
      <c r="A115" s="215"/>
      <c r="B115" s="216"/>
      <c r="C115" s="217" t="s">
        <v>113</v>
      </c>
      <c r="D115" s="218" t="s">
        <v>63</v>
      </c>
      <c r="E115" s="218" t="s">
        <v>59</v>
      </c>
      <c r="F115" s="218" t="s">
        <v>60</v>
      </c>
      <c r="G115" s="218" t="s">
        <v>114</v>
      </c>
      <c r="H115" s="218" t="s">
        <v>115</v>
      </c>
      <c r="I115" s="219" t="s">
        <v>116</v>
      </c>
      <c r="J115" s="218" t="s">
        <v>107</v>
      </c>
      <c r="K115" s="220" t="s">
        <v>117</v>
      </c>
      <c r="L115" s="221"/>
      <c r="M115" s="100" t="s">
        <v>1</v>
      </c>
      <c r="N115" s="101" t="s">
        <v>42</v>
      </c>
      <c r="O115" s="101" t="s">
        <v>118</v>
      </c>
      <c r="P115" s="101" t="s">
        <v>119</v>
      </c>
      <c r="Q115" s="101" t="s">
        <v>120</v>
      </c>
      <c r="R115" s="101" t="s">
        <v>121</v>
      </c>
      <c r="S115" s="101" t="s">
        <v>122</v>
      </c>
      <c r="T115" s="102" t="s">
        <v>123</v>
      </c>
      <c r="U115" s="215"/>
      <c r="V115" s="215"/>
      <c r="W115" s="215"/>
      <c r="X115" s="215"/>
      <c r="Y115" s="215"/>
      <c r="Z115" s="215"/>
      <c r="AA115" s="215"/>
      <c r="AB115" s="215"/>
      <c r="AC115" s="215"/>
      <c r="AD115" s="215"/>
      <c r="AE115" s="215"/>
    </row>
    <row r="116" s="2" customFormat="1" ht="22.8" customHeight="1">
      <c r="A116" s="38"/>
      <c r="B116" s="39"/>
      <c r="C116" s="107" t="s">
        <v>124</v>
      </c>
      <c r="D116" s="40"/>
      <c r="E116" s="40"/>
      <c r="F116" s="40"/>
      <c r="G116" s="40"/>
      <c r="H116" s="40"/>
      <c r="I116" s="154"/>
      <c r="J116" s="222">
        <f>BK116</f>
        <v>0</v>
      </c>
      <c r="K116" s="40"/>
      <c r="L116" s="44"/>
      <c r="M116" s="103"/>
      <c r="N116" s="223"/>
      <c r="O116" s="104"/>
      <c r="P116" s="224">
        <f>SUM(P117:P130)</f>
        <v>0</v>
      </c>
      <c r="Q116" s="104"/>
      <c r="R116" s="224">
        <f>SUM(R117:R130)</f>
        <v>0</v>
      </c>
      <c r="S116" s="104"/>
      <c r="T116" s="225">
        <f>SUM(T117:T130)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77</v>
      </c>
      <c r="AU116" s="17" t="s">
        <v>109</v>
      </c>
      <c r="BK116" s="226">
        <f>SUM(BK117:BK130)</f>
        <v>0</v>
      </c>
    </row>
    <row r="117" s="2" customFormat="1" ht="24" customHeight="1">
      <c r="A117" s="38"/>
      <c r="B117" s="39"/>
      <c r="C117" s="243" t="s">
        <v>82</v>
      </c>
      <c r="D117" s="243" t="s">
        <v>130</v>
      </c>
      <c r="E117" s="244" t="s">
        <v>555</v>
      </c>
      <c r="F117" s="245" t="s">
        <v>556</v>
      </c>
      <c r="G117" s="246" t="s">
        <v>557</v>
      </c>
      <c r="H117" s="247">
        <v>1</v>
      </c>
      <c r="I117" s="248"/>
      <c r="J117" s="249">
        <f>ROUND(I117*H117,2)</f>
        <v>0</v>
      </c>
      <c r="K117" s="245" t="s">
        <v>134</v>
      </c>
      <c r="L117" s="44"/>
      <c r="M117" s="250" t="s">
        <v>1</v>
      </c>
      <c r="N117" s="251" t="s">
        <v>43</v>
      </c>
      <c r="O117" s="91"/>
      <c r="P117" s="252">
        <f>O117*H117</f>
        <v>0</v>
      </c>
      <c r="Q117" s="252">
        <v>0</v>
      </c>
      <c r="R117" s="252">
        <f>Q117*H117</f>
        <v>0</v>
      </c>
      <c r="S117" s="252">
        <v>0</v>
      </c>
      <c r="T117" s="253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54" t="s">
        <v>135</v>
      </c>
      <c r="AT117" s="254" t="s">
        <v>130</v>
      </c>
      <c r="AU117" s="254" t="s">
        <v>78</v>
      </c>
      <c r="AY117" s="17" t="s">
        <v>127</v>
      </c>
      <c r="BE117" s="255">
        <f>IF(N117="základní",J117,0)</f>
        <v>0</v>
      </c>
      <c r="BF117" s="255">
        <f>IF(N117="snížená",J117,0)</f>
        <v>0</v>
      </c>
      <c r="BG117" s="255">
        <f>IF(N117="zákl. přenesená",J117,0)</f>
        <v>0</v>
      </c>
      <c r="BH117" s="255">
        <f>IF(N117="sníž. přenesená",J117,0)</f>
        <v>0</v>
      </c>
      <c r="BI117" s="255">
        <f>IF(N117="nulová",J117,0)</f>
        <v>0</v>
      </c>
      <c r="BJ117" s="17" t="s">
        <v>82</v>
      </c>
      <c r="BK117" s="255">
        <f>ROUND(I117*H117,2)</f>
        <v>0</v>
      </c>
      <c r="BL117" s="17" t="s">
        <v>135</v>
      </c>
      <c r="BM117" s="254" t="s">
        <v>558</v>
      </c>
    </row>
    <row r="118" s="2" customFormat="1">
      <c r="A118" s="38"/>
      <c r="B118" s="39"/>
      <c r="C118" s="40"/>
      <c r="D118" s="256" t="s">
        <v>137</v>
      </c>
      <c r="E118" s="40"/>
      <c r="F118" s="257" t="s">
        <v>556</v>
      </c>
      <c r="G118" s="40"/>
      <c r="H118" s="40"/>
      <c r="I118" s="154"/>
      <c r="J118" s="40"/>
      <c r="K118" s="40"/>
      <c r="L118" s="44"/>
      <c r="M118" s="258"/>
      <c r="N118" s="259"/>
      <c r="O118" s="91"/>
      <c r="P118" s="91"/>
      <c r="Q118" s="91"/>
      <c r="R118" s="91"/>
      <c r="S118" s="91"/>
      <c r="T118" s="92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137</v>
      </c>
      <c r="AU118" s="17" t="s">
        <v>78</v>
      </c>
    </row>
    <row r="119" s="2" customFormat="1" ht="24" customHeight="1">
      <c r="A119" s="38"/>
      <c r="B119" s="39"/>
      <c r="C119" s="243" t="s">
        <v>86</v>
      </c>
      <c r="D119" s="243" t="s">
        <v>130</v>
      </c>
      <c r="E119" s="244" t="s">
        <v>559</v>
      </c>
      <c r="F119" s="245" t="s">
        <v>560</v>
      </c>
      <c r="G119" s="246" t="s">
        <v>557</v>
      </c>
      <c r="H119" s="247">
        <v>1</v>
      </c>
      <c r="I119" s="248"/>
      <c r="J119" s="249">
        <f>ROUND(I119*H119,2)</f>
        <v>0</v>
      </c>
      <c r="K119" s="245" t="s">
        <v>134</v>
      </c>
      <c r="L119" s="44"/>
      <c r="M119" s="250" t="s">
        <v>1</v>
      </c>
      <c r="N119" s="251" t="s">
        <v>43</v>
      </c>
      <c r="O119" s="91"/>
      <c r="P119" s="252">
        <f>O119*H119</f>
        <v>0</v>
      </c>
      <c r="Q119" s="252">
        <v>0</v>
      </c>
      <c r="R119" s="252">
        <f>Q119*H119</f>
        <v>0</v>
      </c>
      <c r="S119" s="252">
        <v>0</v>
      </c>
      <c r="T119" s="253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54" t="s">
        <v>135</v>
      </c>
      <c r="AT119" s="254" t="s">
        <v>130</v>
      </c>
      <c r="AU119" s="254" t="s">
        <v>78</v>
      </c>
      <c r="AY119" s="17" t="s">
        <v>127</v>
      </c>
      <c r="BE119" s="255">
        <f>IF(N119="základní",J119,0)</f>
        <v>0</v>
      </c>
      <c r="BF119" s="255">
        <f>IF(N119="snížená",J119,0)</f>
        <v>0</v>
      </c>
      <c r="BG119" s="255">
        <f>IF(N119="zákl. přenesená",J119,0)</f>
        <v>0</v>
      </c>
      <c r="BH119" s="255">
        <f>IF(N119="sníž. přenesená",J119,0)</f>
        <v>0</v>
      </c>
      <c r="BI119" s="255">
        <f>IF(N119="nulová",J119,0)</f>
        <v>0</v>
      </c>
      <c r="BJ119" s="17" t="s">
        <v>82</v>
      </c>
      <c r="BK119" s="255">
        <f>ROUND(I119*H119,2)</f>
        <v>0</v>
      </c>
      <c r="BL119" s="17" t="s">
        <v>135</v>
      </c>
      <c r="BM119" s="254" t="s">
        <v>561</v>
      </c>
    </row>
    <row r="120" s="2" customFormat="1">
      <c r="A120" s="38"/>
      <c r="B120" s="39"/>
      <c r="C120" s="40"/>
      <c r="D120" s="256" t="s">
        <v>137</v>
      </c>
      <c r="E120" s="40"/>
      <c r="F120" s="257" t="s">
        <v>562</v>
      </c>
      <c r="G120" s="40"/>
      <c r="H120" s="40"/>
      <c r="I120" s="154"/>
      <c r="J120" s="40"/>
      <c r="K120" s="40"/>
      <c r="L120" s="44"/>
      <c r="M120" s="258"/>
      <c r="N120" s="259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137</v>
      </c>
      <c r="AU120" s="17" t="s">
        <v>78</v>
      </c>
    </row>
    <row r="121" s="2" customFormat="1" ht="24" customHeight="1">
      <c r="A121" s="38"/>
      <c r="B121" s="39"/>
      <c r="C121" s="243" t="s">
        <v>146</v>
      </c>
      <c r="D121" s="243" t="s">
        <v>130</v>
      </c>
      <c r="E121" s="244" t="s">
        <v>563</v>
      </c>
      <c r="F121" s="245" t="s">
        <v>564</v>
      </c>
      <c r="G121" s="246" t="s">
        <v>557</v>
      </c>
      <c r="H121" s="247">
        <v>1</v>
      </c>
      <c r="I121" s="248"/>
      <c r="J121" s="249">
        <f>ROUND(I121*H121,2)</f>
        <v>0</v>
      </c>
      <c r="K121" s="245" t="s">
        <v>134</v>
      </c>
      <c r="L121" s="44"/>
      <c r="M121" s="250" t="s">
        <v>1</v>
      </c>
      <c r="N121" s="251" t="s">
        <v>43</v>
      </c>
      <c r="O121" s="91"/>
      <c r="P121" s="252">
        <f>O121*H121</f>
        <v>0</v>
      </c>
      <c r="Q121" s="252">
        <v>0</v>
      </c>
      <c r="R121" s="252">
        <f>Q121*H121</f>
        <v>0</v>
      </c>
      <c r="S121" s="252">
        <v>0</v>
      </c>
      <c r="T121" s="253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54" t="s">
        <v>135</v>
      </c>
      <c r="AT121" s="254" t="s">
        <v>130</v>
      </c>
      <c r="AU121" s="254" t="s">
        <v>78</v>
      </c>
      <c r="AY121" s="17" t="s">
        <v>127</v>
      </c>
      <c r="BE121" s="255">
        <f>IF(N121="základní",J121,0)</f>
        <v>0</v>
      </c>
      <c r="BF121" s="255">
        <f>IF(N121="snížená",J121,0)</f>
        <v>0</v>
      </c>
      <c r="BG121" s="255">
        <f>IF(N121="zákl. přenesená",J121,0)</f>
        <v>0</v>
      </c>
      <c r="BH121" s="255">
        <f>IF(N121="sníž. přenesená",J121,0)</f>
        <v>0</v>
      </c>
      <c r="BI121" s="255">
        <f>IF(N121="nulová",J121,0)</f>
        <v>0</v>
      </c>
      <c r="BJ121" s="17" t="s">
        <v>82</v>
      </c>
      <c r="BK121" s="255">
        <f>ROUND(I121*H121,2)</f>
        <v>0</v>
      </c>
      <c r="BL121" s="17" t="s">
        <v>135</v>
      </c>
      <c r="BM121" s="254" t="s">
        <v>565</v>
      </c>
    </row>
    <row r="122" s="2" customFormat="1">
      <c r="A122" s="38"/>
      <c r="B122" s="39"/>
      <c r="C122" s="40"/>
      <c r="D122" s="256" t="s">
        <v>137</v>
      </c>
      <c r="E122" s="40"/>
      <c r="F122" s="257" t="s">
        <v>566</v>
      </c>
      <c r="G122" s="40"/>
      <c r="H122" s="40"/>
      <c r="I122" s="154"/>
      <c r="J122" s="40"/>
      <c r="K122" s="40"/>
      <c r="L122" s="44"/>
      <c r="M122" s="258"/>
      <c r="N122" s="259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137</v>
      </c>
      <c r="AU122" s="17" t="s">
        <v>78</v>
      </c>
    </row>
    <row r="123" s="13" customFormat="1">
      <c r="A123" s="13"/>
      <c r="B123" s="260"/>
      <c r="C123" s="261"/>
      <c r="D123" s="256" t="s">
        <v>139</v>
      </c>
      <c r="E123" s="262" t="s">
        <v>1</v>
      </c>
      <c r="F123" s="263" t="s">
        <v>567</v>
      </c>
      <c r="G123" s="261"/>
      <c r="H123" s="262" t="s">
        <v>1</v>
      </c>
      <c r="I123" s="264"/>
      <c r="J123" s="261"/>
      <c r="K123" s="261"/>
      <c r="L123" s="265"/>
      <c r="M123" s="266"/>
      <c r="N123" s="267"/>
      <c r="O123" s="267"/>
      <c r="P123" s="267"/>
      <c r="Q123" s="267"/>
      <c r="R123" s="267"/>
      <c r="S123" s="267"/>
      <c r="T123" s="26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9" t="s">
        <v>139</v>
      </c>
      <c r="AU123" s="269" t="s">
        <v>78</v>
      </c>
      <c r="AV123" s="13" t="s">
        <v>82</v>
      </c>
      <c r="AW123" s="13" t="s">
        <v>34</v>
      </c>
      <c r="AX123" s="13" t="s">
        <v>78</v>
      </c>
      <c r="AY123" s="269" t="s">
        <v>127</v>
      </c>
    </row>
    <row r="124" s="14" customFormat="1">
      <c r="A124" s="14"/>
      <c r="B124" s="270"/>
      <c r="C124" s="271"/>
      <c r="D124" s="256" t="s">
        <v>139</v>
      </c>
      <c r="E124" s="272" t="s">
        <v>1</v>
      </c>
      <c r="F124" s="273" t="s">
        <v>82</v>
      </c>
      <c r="G124" s="271"/>
      <c r="H124" s="274">
        <v>1</v>
      </c>
      <c r="I124" s="275"/>
      <c r="J124" s="271"/>
      <c r="K124" s="271"/>
      <c r="L124" s="276"/>
      <c r="M124" s="277"/>
      <c r="N124" s="278"/>
      <c r="O124" s="278"/>
      <c r="P124" s="278"/>
      <c r="Q124" s="278"/>
      <c r="R124" s="278"/>
      <c r="S124" s="278"/>
      <c r="T124" s="279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80" t="s">
        <v>139</v>
      </c>
      <c r="AU124" s="280" t="s">
        <v>78</v>
      </c>
      <c r="AV124" s="14" t="s">
        <v>86</v>
      </c>
      <c r="AW124" s="14" t="s">
        <v>34</v>
      </c>
      <c r="AX124" s="14" t="s">
        <v>82</v>
      </c>
      <c r="AY124" s="280" t="s">
        <v>127</v>
      </c>
    </row>
    <row r="125" s="2" customFormat="1" ht="24" customHeight="1">
      <c r="A125" s="38"/>
      <c r="B125" s="39"/>
      <c r="C125" s="243" t="s">
        <v>135</v>
      </c>
      <c r="D125" s="243" t="s">
        <v>130</v>
      </c>
      <c r="E125" s="244" t="s">
        <v>568</v>
      </c>
      <c r="F125" s="245" t="s">
        <v>569</v>
      </c>
      <c r="G125" s="246" t="s">
        <v>557</v>
      </c>
      <c r="H125" s="247">
        <v>1</v>
      </c>
      <c r="I125" s="248"/>
      <c r="J125" s="249">
        <f>ROUND(I125*H125,2)</f>
        <v>0</v>
      </c>
      <c r="K125" s="245" t="s">
        <v>134</v>
      </c>
      <c r="L125" s="44"/>
      <c r="M125" s="250" t="s">
        <v>1</v>
      </c>
      <c r="N125" s="251" t="s">
        <v>43</v>
      </c>
      <c r="O125" s="91"/>
      <c r="P125" s="252">
        <f>O125*H125</f>
        <v>0</v>
      </c>
      <c r="Q125" s="252">
        <v>0</v>
      </c>
      <c r="R125" s="252">
        <f>Q125*H125</f>
        <v>0</v>
      </c>
      <c r="S125" s="252">
        <v>0</v>
      </c>
      <c r="T125" s="253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54" t="s">
        <v>135</v>
      </c>
      <c r="AT125" s="254" t="s">
        <v>130</v>
      </c>
      <c r="AU125" s="254" t="s">
        <v>78</v>
      </c>
      <c r="AY125" s="17" t="s">
        <v>127</v>
      </c>
      <c r="BE125" s="255">
        <f>IF(N125="základní",J125,0)</f>
        <v>0</v>
      </c>
      <c r="BF125" s="255">
        <f>IF(N125="snížená",J125,0)</f>
        <v>0</v>
      </c>
      <c r="BG125" s="255">
        <f>IF(N125="zákl. přenesená",J125,0)</f>
        <v>0</v>
      </c>
      <c r="BH125" s="255">
        <f>IF(N125="sníž. přenesená",J125,0)</f>
        <v>0</v>
      </c>
      <c r="BI125" s="255">
        <f>IF(N125="nulová",J125,0)</f>
        <v>0</v>
      </c>
      <c r="BJ125" s="17" t="s">
        <v>82</v>
      </c>
      <c r="BK125" s="255">
        <f>ROUND(I125*H125,2)</f>
        <v>0</v>
      </c>
      <c r="BL125" s="17" t="s">
        <v>135</v>
      </c>
      <c r="BM125" s="254" t="s">
        <v>570</v>
      </c>
    </row>
    <row r="126" s="2" customFormat="1">
      <c r="A126" s="38"/>
      <c r="B126" s="39"/>
      <c r="C126" s="40"/>
      <c r="D126" s="256" t="s">
        <v>137</v>
      </c>
      <c r="E126" s="40"/>
      <c r="F126" s="257" t="s">
        <v>569</v>
      </c>
      <c r="G126" s="40"/>
      <c r="H126" s="40"/>
      <c r="I126" s="154"/>
      <c r="J126" s="40"/>
      <c r="K126" s="40"/>
      <c r="L126" s="44"/>
      <c r="M126" s="258"/>
      <c r="N126" s="259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137</v>
      </c>
      <c r="AU126" s="17" t="s">
        <v>78</v>
      </c>
    </row>
    <row r="127" s="2" customFormat="1" ht="24" customHeight="1">
      <c r="A127" s="38"/>
      <c r="B127" s="39"/>
      <c r="C127" s="243" t="s">
        <v>128</v>
      </c>
      <c r="D127" s="243" t="s">
        <v>130</v>
      </c>
      <c r="E127" s="244" t="s">
        <v>571</v>
      </c>
      <c r="F127" s="245" t="s">
        <v>572</v>
      </c>
      <c r="G127" s="246" t="s">
        <v>557</v>
      </c>
      <c r="H127" s="247">
        <v>1</v>
      </c>
      <c r="I127" s="248"/>
      <c r="J127" s="249">
        <f>ROUND(I127*H127,2)</f>
        <v>0</v>
      </c>
      <c r="K127" s="245" t="s">
        <v>134</v>
      </c>
      <c r="L127" s="44"/>
      <c r="M127" s="250" t="s">
        <v>1</v>
      </c>
      <c r="N127" s="251" t="s">
        <v>43</v>
      </c>
      <c r="O127" s="91"/>
      <c r="P127" s="252">
        <f>O127*H127</f>
        <v>0</v>
      </c>
      <c r="Q127" s="252">
        <v>0</v>
      </c>
      <c r="R127" s="252">
        <f>Q127*H127</f>
        <v>0</v>
      </c>
      <c r="S127" s="252">
        <v>0</v>
      </c>
      <c r="T127" s="253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54" t="s">
        <v>135</v>
      </c>
      <c r="AT127" s="254" t="s">
        <v>130</v>
      </c>
      <c r="AU127" s="254" t="s">
        <v>78</v>
      </c>
      <c r="AY127" s="17" t="s">
        <v>127</v>
      </c>
      <c r="BE127" s="255">
        <f>IF(N127="základní",J127,0)</f>
        <v>0</v>
      </c>
      <c r="BF127" s="255">
        <f>IF(N127="snížená",J127,0)</f>
        <v>0</v>
      </c>
      <c r="BG127" s="255">
        <f>IF(N127="zákl. přenesená",J127,0)</f>
        <v>0</v>
      </c>
      <c r="BH127" s="255">
        <f>IF(N127="sníž. přenesená",J127,0)</f>
        <v>0</v>
      </c>
      <c r="BI127" s="255">
        <f>IF(N127="nulová",J127,0)</f>
        <v>0</v>
      </c>
      <c r="BJ127" s="17" t="s">
        <v>82</v>
      </c>
      <c r="BK127" s="255">
        <f>ROUND(I127*H127,2)</f>
        <v>0</v>
      </c>
      <c r="BL127" s="17" t="s">
        <v>135</v>
      </c>
      <c r="BM127" s="254" t="s">
        <v>573</v>
      </c>
    </row>
    <row r="128" s="2" customFormat="1">
      <c r="A128" s="38"/>
      <c r="B128" s="39"/>
      <c r="C128" s="40"/>
      <c r="D128" s="256" t="s">
        <v>137</v>
      </c>
      <c r="E128" s="40"/>
      <c r="F128" s="257" t="s">
        <v>574</v>
      </c>
      <c r="G128" s="40"/>
      <c r="H128" s="40"/>
      <c r="I128" s="154"/>
      <c r="J128" s="40"/>
      <c r="K128" s="40"/>
      <c r="L128" s="44"/>
      <c r="M128" s="258"/>
      <c r="N128" s="259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137</v>
      </c>
      <c r="AU128" s="17" t="s">
        <v>78</v>
      </c>
    </row>
    <row r="129" s="2" customFormat="1" ht="60" customHeight="1">
      <c r="A129" s="38"/>
      <c r="B129" s="39"/>
      <c r="C129" s="243" t="s">
        <v>164</v>
      </c>
      <c r="D129" s="243" t="s">
        <v>130</v>
      </c>
      <c r="E129" s="244" t="s">
        <v>575</v>
      </c>
      <c r="F129" s="245" t="s">
        <v>576</v>
      </c>
      <c r="G129" s="246" t="s">
        <v>557</v>
      </c>
      <c r="H129" s="247">
        <v>1</v>
      </c>
      <c r="I129" s="248"/>
      <c r="J129" s="249">
        <f>ROUND(I129*H129,2)</f>
        <v>0</v>
      </c>
      <c r="K129" s="245" t="s">
        <v>134</v>
      </c>
      <c r="L129" s="44"/>
      <c r="M129" s="250" t="s">
        <v>1</v>
      </c>
      <c r="N129" s="251" t="s">
        <v>43</v>
      </c>
      <c r="O129" s="91"/>
      <c r="P129" s="252">
        <f>O129*H129</f>
        <v>0</v>
      </c>
      <c r="Q129" s="252">
        <v>0</v>
      </c>
      <c r="R129" s="252">
        <f>Q129*H129</f>
        <v>0</v>
      </c>
      <c r="S129" s="252">
        <v>0</v>
      </c>
      <c r="T129" s="25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54" t="s">
        <v>135</v>
      </c>
      <c r="AT129" s="254" t="s">
        <v>130</v>
      </c>
      <c r="AU129" s="254" t="s">
        <v>78</v>
      </c>
      <c r="AY129" s="17" t="s">
        <v>127</v>
      </c>
      <c r="BE129" s="255">
        <f>IF(N129="základní",J129,0)</f>
        <v>0</v>
      </c>
      <c r="BF129" s="255">
        <f>IF(N129="snížená",J129,0)</f>
        <v>0</v>
      </c>
      <c r="BG129" s="255">
        <f>IF(N129="zákl. přenesená",J129,0)</f>
        <v>0</v>
      </c>
      <c r="BH129" s="255">
        <f>IF(N129="sníž. přenesená",J129,0)</f>
        <v>0</v>
      </c>
      <c r="BI129" s="255">
        <f>IF(N129="nulová",J129,0)</f>
        <v>0</v>
      </c>
      <c r="BJ129" s="17" t="s">
        <v>82</v>
      </c>
      <c r="BK129" s="255">
        <f>ROUND(I129*H129,2)</f>
        <v>0</v>
      </c>
      <c r="BL129" s="17" t="s">
        <v>135</v>
      </c>
      <c r="BM129" s="254" t="s">
        <v>577</v>
      </c>
    </row>
    <row r="130" s="2" customFormat="1">
      <c r="A130" s="38"/>
      <c r="B130" s="39"/>
      <c r="C130" s="40"/>
      <c r="D130" s="256" t="s">
        <v>137</v>
      </c>
      <c r="E130" s="40"/>
      <c r="F130" s="257" t="s">
        <v>576</v>
      </c>
      <c r="G130" s="40"/>
      <c r="H130" s="40"/>
      <c r="I130" s="154"/>
      <c r="J130" s="40"/>
      <c r="K130" s="40"/>
      <c r="L130" s="44"/>
      <c r="M130" s="306"/>
      <c r="N130" s="307"/>
      <c r="O130" s="308"/>
      <c r="P130" s="308"/>
      <c r="Q130" s="308"/>
      <c r="R130" s="308"/>
      <c r="S130" s="308"/>
      <c r="T130" s="309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137</v>
      </c>
      <c r="AU130" s="17" t="s">
        <v>78</v>
      </c>
    </row>
    <row r="131" s="2" customFormat="1" ht="6.96" customHeight="1">
      <c r="A131" s="38"/>
      <c r="B131" s="66"/>
      <c r="C131" s="67"/>
      <c r="D131" s="67"/>
      <c r="E131" s="67"/>
      <c r="F131" s="67"/>
      <c r="G131" s="67"/>
      <c r="H131" s="67"/>
      <c r="I131" s="192"/>
      <c r="J131" s="67"/>
      <c r="K131" s="67"/>
      <c r="L131" s="44"/>
      <c r="M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</sheetData>
  <sheetProtection sheet="1" autoFilter="0" formatColumns="0" formatRows="0" objects="1" scenarios="1" spinCount="100000" saltValue="H3+HVdNrFdNtb8HO1PbxZuRKGaIBn9hgScqDS3el0JYbc+lGbikO1jau7EjnTbDB7XSn3yYnV03ekJnPtJ4rUA==" hashValue="Pbc11zs1Ivx6jBG5VP3qcdtZbSVIrtroTEOVEzZT7leTsPvLkacVtfn3nJfuKV8cl4yM6cbql2TvHW9PyhSQpw==" algorithmName="SHA-512" password="CC35"/>
  <autoFilter ref="C115:K13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2019-10-07T07:04:46Z</dcterms:created>
  <dcterms:modified xsi:type="dcterms:W3CDTF">2019-10-07T07:04:52Z</dcterms:modified>
</cp:coreProperties>
</file>