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 Stavební část - Mos..." sheetId="2" r:id="rId2"/>
    <sheet name="SO 01 VRN - Most v km 2,374" sheetId="3" r:id="rId3"/>
    <sheet name="2019-06-2.1-SO 02 - Propu..." sheetId="4" r:id="rId4"/>
    <sheet name="2019-06-2.2-SO 02 - VRN -..." sheetId="5" r:id="rId5"/>
    <sheet name="2019-06-3.1-SO 03 - Most ..." sheetId="6" r:id="rId6"/>
    <sheet name="2019-06-3.2-SO 03 - VRN -..." sheetId="7" r:id="rId7"/>
    <sheet name="2019-06-4.1-SO 04 - Most ..." sheetId="8" r:id="rId8"/>
    <sheet name="2019-06-4.2-SO 04 - VRN -..." sheetId="9" r:id="rId9"/>
    <sheet name="2019-06-5.1-SO 05 - Propu..." sheetId="10" r:id="rId10"/>
    <sheet name="2019-06-5.2-SO 05 - VRN -..." sheetId="11" r:id="rId11"/>
    <sheet name="2019-06-6.1-SO 06 - Most ..." sheetId="12" r:id="rId12"/>
    <sheet name="2019-06-6.2-SO 06 - VRN -..." sheetId="13" r:id="rId13"/>
  </sheets>
  <definedNames>
    <definedName name="_xlnm.Print_Area" localSheetId="0">'Rekapitulace zakázky'!$D$4:$AO$76,'Rekapitulace zakázky'!$C$82:$AQ$113</definedName>
    <definedName name="_xlnm.Print_Titles" localSheetId="0">'Rekapitulace zakázky'!$92:$92</definedName>
    <definedName name="_xlnm._FilterDatabase" localSheetId="1" hidden="1">'SO 01 Stavební část - Mos...'!$C$128:$K$254</definedName>
    <definedName name="_xlnm.Print_Area" localSheetId="1">'SO 01 Stavební část - Mos...'!$C$4:$J$76,'SO 01 Stavební část - Mos...'!$C$82:$J$108,'SO 01 Stavební část - Mos...'!$C$114:$K$254</definedName>
    <definedName name="_xlnm.Print_Titles" localSheetId="1">'SO 01 Stavební část - Mos...'!$128:$128</definedName>
    <definedName name="_xlnm._FilterDatabase" localSheetId="2" hidden="1">'SO 01 VRN - Most v km 2,374'!$C$123:$K$136</definedName>
    <definedName name="_xlnm.Print_Area" localSheetId="2">'SO 01 VRN - Most v km 2,374'!$C$4:$J$76,'SO 01 VRN - Most v km 2,374'!$C$82:$J$103,'SO 01 VRN - Most v km 2,374'!$C$109:$K$136</definedName>
    <definedName name="_xlnm.Print_Titles" localSheetId="2">'SO 01 VRN - Most v km 2,374'!$123:$123</definedName>
    <definedName name="_xlnm._FilterDatabase" localSheetId="3" hidden="1">'2019-06-2.1-SO 02 - Propu...'!$C$127:$K$205</definedName>
    <definedName name="_xlnm.Print_Area" localSheetId="3">'2019-06-2.1-SO 02 - Propu...'!$C$4:$J$76,'2019-06-2.1-SO 02 - Propu...'!$C$82:$J$107,'2019-06-2.1-SO 02 - Propu...'!$C$113:$K$205</definedName>
    <definedName name="_xlnm.Print_Titles" localSheetId="3">'2019-06-2.1-SO 02 - Propu...'!$127:$127</definedName>
    <definedName name="_xlnm._FilterDatabase" localSheetId="4" hidden="1">'2019-06-2.2-SO 02 - VRN -...'!$C$123:$K$139</definedName>
    <definedName name="_xlnm.Print_Area" localSheetId="4">'2019-06-2.2-SO 02 - VRN -...'!$C$4:$J$76,'2019-06-2.2-SO 02 - VRN -...'!$C$82:$J$103,'2019-06-2.2-SO 02 - VRN -...'!$C$109:$K$139</definedName>
    <definedName name="_xlnm.Print_Titles" localSheetId="4">'2019-06-2.2-SO 02 - VRN -...'!$123:$123</definedName>
    <definedName name="_xlnm._FilterDatabase" localSheetId="5" hidden="1">'2019-06-3.1-SO 03 - Most ...'!$C$126:$K$211</definedName>
    <definedName name="_xlnm.Print_Area" localSheetId="5">'2019-06-3.1-SO 03 - Most ...'!$C$4:$J$76,'2019-06-3.1-SO 03 - Most ...'!$C$82:$J$106,'2019-06-3.1-SO 03 - Most ...'!$C$112:$K$211</definedName>
    <definedName name="_xlnm.Print_Titles" localSheetId="5">'2019-06-3.1-SO 03 - Most ...'!$126:$126</definedName>
    <definedName name="_xlnm._FilterDatabase" localSheetId="6" hidden="1">'2019-06-3.2-SO 03 - VRN -...'!$C$123:$K$135</definedName>
    <definedName name="_xlnm.Print_Area" localSheetId="6">'2019-06-3.2-SO 03 - VRN -...'!$C$4:$J$76,'2019-06-3.2-SO 03 - VRN -...'!$C$82:$J$103,'2019-06-3.2-SO 03 - VRN -...'!$C$109:$K$135</definedName>
    <definedName name="_xlnm.Print_Titles" localSheetId="6">'2019-06-3.2-SO 03 - VRN -...'!$123:$123</definedName>
    <definedName name="_xlnm._FilterDatabase" localSheetId="7" hidden="1">'2019-06-4.1-SO 04 - Most ...'!$C$128:$K$215</definedName>
    <definedName name="_xlnm.Print_Area" localSheetId="7">'2019-06-4.1-SO 04 - Most ...'!$C$4:$J$76,'2019-06-4.1-SO 04 - Most ...'!$C$82:$J$108,'2019-06-4.1-SO 04 - Most ...'!$C$114:$K$215</definedName>
    <definedName name="_xlnm.Print_Titles" localSheetId="7">'2019-06-4.1-SO 04 - Most ...'!$128:$128</definedName>
    <definedName name="_xlnm._FilterDatabase" localSheetId="8" hidden="1">'2019-06-4.2-SO 04 - VRN -...'!$C$123:$K$135</definedName>
    <definedName name="_xlnm.Print_Area" localSheetId="8">'2019-06-4.2-SO 04 - VRN -...'!$C$4:$J$76,'2019-06-4.2-SO 04 - VRN -...'!$C$82:$J$103,'2019-06-4.2-SO 04 - VRN -...'!$C$109:$K$135</definedName>
    <definedName name="_xlnm.Print_Titles" localSheetId="8">'2019-06-4.2-SO 04 - VRN -...'!$123:$123</definedName>
    <definedName name="_xlnm._FilterDatabase" localSheetId="9" hidden="1">'2019-06-5.1-SO 05 - Propu...'!$C$126:$K$174</definedName>
    <definedName name="_xlnm.Print_Area" localSheetId="9">'2019-06-5.1-SO 05 - Propu...'!$C$4:$J$76,'2019-06-5.1-SO 05 - Propu...'!$C$82:$J$106,'2019-06-5.1-SO 05 - Propu...'!$C$112:$K$174</definedName>
    <definedName name="_xlnm.Print_Titles" localSheetId="9">'2019-06-5.1-SO 05 - Propu...'!$126:$126</definedName>
    <definedName name="_xlnm._FilterDatabase" localSheetId="10" hidden="1">'2019-06-5.2-SO 05 - VRN -...'!$C$123:$K$133</definedName>
    <definedName name="_xlnm.Print_Area" localSheetId="10">'2019-06-5.2-SO 05 - VRN -...'!$C$4:$J$76,'2019-06-5.2-SO 05 - VRN -...'!$C$82:$J$103,'2019-06-5.2-SO 05 - VRN -...'!$C$109:$K$133</definedName>
    <definedName name="_xlnm.Print_Titles" localSheetId="10">'2019-06-5.2-SO 05 - VRN -...'!$123:$123</definedName>
    <definedName name="_xlnm._FilterDatabase" localSheetId="11" hidden="1">'2019-06-6.1-SO 06 - Most ...'!$C$126:$K$237</definedName>
    <definedName name="_xlnm.Print_Area" localSheetId="11">'2019-06-6.1-SO 06 - Most ...'!$C$4:$J$76,'2019-06-6.1-SO 06 - Most ...'!$C$82:$J$106,'2019-06-6.1-SO 06 - Most ...'!$C$112:$K$237</definedName>
    <definedName name="_xlnm.Print_Titles" localSheetId="11">'2019-06-6.1-SO 06 - Most ...'!$126:$126</definedName>
    <definedName name="_xlnm._FilterDatabase" localSheetId="12" hidden="1">'2019-06-6.2-SO 06 - VRN -...'!$C$123:$K$136</definedName>
    <definedName name="_xlnm.Print_Area" localSheetId="12">'2019-06-6.2-SO 06 - VRN -...'!$C$4:$J$76,'2019-06-6.2-SO 06 - VRN -...'!$C$82:$J$103,'2019-06-6.2-SO 06 - VRN -...'!$C$109:$K$136</definedName>
    <definedName name="_xlnm.Print_Titles" localSheetId="12">'2019-06-6.2-SO 06 - VRN -...'!$123:$123</definedName>
  </definedNames>
  <calcPr/>
</workbook>
</file>

<file path=xl/calcChain.xml><?xml version="1.0" encoding="utf-8"?>
<calcChain xmlns="http://schemas.openxmlformats.org/spreadsheetml/2006/main">
  <c i="13" r="J39"/>
  <c r="J38"/>
  <c i="1" r="AY112"/>
  <c i="13" r="J37"/>
  <c i="1" r="AX112"/>
  <c i="13"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102"/>
  <c r="BI132"/>
  <c r="BH132"/>
  <c r="BG132"/>
  <c r="BF132"/>
  <c r="T132"/>
  <c r="T131"/>
  <c r="R132"/>
  <c r="R131"/>
  <c r="P132"/>
  <c r="P131"/>
  <c r="BK132"/>
  <c r="BK131"/>
  <c r="J131"/>
  <c r="J132"/>
  <c r="BE132"/>
  <c r="J10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12"/>
  <c i="13" r="BH127"/>
  <c r="F38"/>
  <c i="1" r="BC112"/>
  <c i="13" r="BG127"/>
  <c r="F37"/>
  <c i="1" r="BB112"/>
  <c i="13" r="BF127"/>
  <c r="J36"/>
  <c i="1" r="AW112"/>
  <c i="13" r="F36"/>
  <c i="1" r="BA112"/>
  <c i="13" r="T127"/>
  <c r="T126"/>
  <c r="T125"/>
  <c r="T124"/>
  <c r="R127"/>
  <c r="R126"/>
  <c r="R125"/>
  <c r="R124"/>
  <c r="P127"/>
  <c r="P126"/>
  <c r="P125"/>
  <c r="P124"/>
  <c i="1" r="AU112"/>
  <c i="13" r="BK127"/>
  <c r="BK126"/>
  <c r="J126"/>
  <c r="BK125"/>
  <c r="J125"/>
  <c r="BK124"/>
  <c r="J124"/>
  <c r="J98"/>
  <c r="J32"/>
  <c i="1" r="AG112"/>
  <c i="13" r="J127"/>
  <c r="BE127"/>
  <c r="J35"/>
  <c i="1" r="AV112"/>
  <c i="13" r="F35"/>
  <c i="1" r="AZ112"/>
  <c i="13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12" r="J39"/>
  <c r="J38"/>
  <c i="1" r="AY111"/>
  <c i="12" r="J37"/>
  <c i="1" r="AX111"/>
  <c i="12"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105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T221"/>
  <c r="R222"/>
  <c r="R221"/>
  <c r="P222"/>
  <c r="P221"/>
  <c r="BK222"/>
  <c r="BK221"/>
  <c r="J221"/>
  <c r="J222"/>
  <c r="BE222"/>
  <c r="J104"/>
  <c r="BI220"/>
  <c r="BH220"/>
  <c r="BG220"/>
  <c r="BF220"/>
  <c r="T220"/>
  <c r="R220"/>
  <c r="P220"/>
  <c r="BK220"/>
  <c r="J220"/>
  <c r="BE220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103"/>
  <c r="BI147"/>
  <c r="BH147"/>
  <c r="BG147"/>
  <c r="BF147"/>
  <c r="T147"/>
  <c r="T146"/>
  <c r="R147"/>
  <c r="R146"/>
  <c r="P147"/>
  <c r="P146"/>
  <c r="BK147"/>
  <c r="BK146"/>
  <c r="J146"/>
  <c r="J147"/>
  <c r="BE147"/>
  <c r="J102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10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9"/>
  <c i="1" r="BD111"/>
  <c i="12" r="BH130"/>
  <c r="F38"/>
  <c i="1" r="BC111"/>
  <c i="12" r="BG130"/>
  <c r="F37"/>
  <c i="1" r="BB111"/>
  <c i="12" r="BF130"/>
  <c r="J36"/>
  <c i="1" r="AW111"/>
  <c i="12" r="F36"/>
  <c i="1" r="BA111"/>
  <c i="12" r="T130"/>
  <c r="T129"/>
  <c r="T128"/>
  <c r="T127"/>
  <c r="R130"/>
  <c r="R129"/>
  <c r="R128"/>
  <c r="R127"/>
  <c r="P130"/>
  <c r="P129"/>
  <c r="P128"/>
  <c r="P127"/>
  <c i="1" r="AU111"/>
  <c i="12" r="BK130"/>
  <c r="BK129"/>
  <c r="J129"/>
  <c r="BK128"/>
  <c r="J128"/>
  <c r="BK127"/>
  <c r="J127"/>
  <c r="J98"/>
  <c r="J32"/>
  <c i="1" r="AG111"/>
  <c i="12" r="J130"/>
  <c r="BE130"/>
  <c r="J35"/>
  <c i="1" r="AV111"/>
  <c i="12" r="F35"/>
  <c i="1" r="AZ111"/>
  <c i="12" r="J100"/>
  <c r="J99"/>
  <c r="F121"/>
  <c r="E119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11" r="J39"/>
  <c r="J38"/>
  <c i="1" r="AY109"/>
  <c i="11" r="J37"/>
  <c i="1" r="AX109"/>
  <c i="11" r="BI133"/>
  <c r="BH133"/>
  <c r="BG133"/>
  <c r="BF133"/>
  <c r="T133"/>
  <c r="T132"/>
  <c r="R133"/>
  <c r="R132"/>
  <c r="P133"/>
  <c r="P132"/>
  <c r="BK133"/>
  <c r="BK132"/>
  <c r="J132"/>
  <c r="J133"/>
  <c r="BE133"/>
  <c r="J102"/>
  <c r="BI131"/>
  <c r="BH131"/>
  <c r="BG131"/>
  <c r="BF131"/>
  <c r="T131"/>
  <c r="T130"/>
  <c r="R131"/>
  <c r="R130"/>
  <c r="P131"/>
  <c r="P130"/>
  <c r="BK131"/>
  <c r="BK130"/>
  <c r="J130"/>
  <c r="J131"/>
  <c r="BE131"/>
  <c r="J10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9"/>
  <c i="11" r="BH127"/>
  <c r="F38"/>
  <c i="1" r="BC109"/>
  <c i="11" r="BG127"/>
  <c r="F37"/>
  <c i="1" r="BB109"/>
  <c i="11" r="BF127"/>
  <c r="J36"/>
  <c i="1" r="AW109"/>
  <c i="11" r="F36"/>
  <c i="1" r="BA109"/>
  <c i="11" r="T127"/>
  <c r="T126"/>
  <c r="T125"/>
  <c r="T124"/>
  <c r="R127"/>
  <c r="R126"/>
  <c r="R125"/>
  <c r="R124"/>
  <c r="P127"/>
  <c r="P126"/>
  <c r="P125"/>
  <c r="P124"/>
  <c i="1" r="AU109"/>
  <c i="11" r="BK127"/>
  <c r="BK126"/>
  <c r="J126"/>
  <c r="BK125"/>
  <c r="J125"/>
  <c r="BK124"/>
  <c r="J124"/>
  <c r="J98"/>
  <c r="J32"/>
  <c i="1" r="AG109"/>
  <c i="11" r="J127"/>
  <c r="BE127"/>
  <c r="J35"/>
  <c i="1" r="AV109"/>
  <c i="11" r="F35"/>
  <c i="1" r="AZ109"/>
  <c i="11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10" r="J39"/>
  <c r="J38"/>
  <c i="1" r="AY108"/>
  <c i="10" r="J37"/>
  <c i="1" r="AX108"/>
  <c i="10" r="BI174"/>
  <c r="BH174"/>
  <c r="BG174"/>
  <c r="BF174"/>
  <c r="T174"/>
  <c r="T173"/>
  <c r="R174"/>
  <c r="R173"/>
  <c r="P174"/>
  <c r="P173"/>
  <c r="BK174"/>
  <c r="BK173"/>
  <c r="J173"/>
  <c r="J174"/>
  <c r="BE174"/>
  <c r="J105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3"/>
  <c r="BH153"/>
  <c r="BG153"/>
  <c r="BF153"/>
  <c r="T153"/>
  <c r="T152"/>
  <c r="R153"/>
  <c r="R152"/>
  <c r="P153"/>
  <c r="P152"/>
  <c r="BK153"/>
  <c r="BK152"/>
  <c r="J152"/>
  <c r="J153"/>
  <c r="BE153"/>
  <c r="J104"/>
  <c r="BI149"/>
  <c r="BH149"/>
  <c r="BG149"/>
  <c r="BF149"/>
  <c r="T149"/>
  <c r="T148"/>
  <c r="R149"/>
  <c r="R148"/>
  <c r="P149"/>
  <c r="P148"/>
  <c r="BK149"/>
  <c r="BK148"/>
  <c r="J148"/>
  <c r="J149"/>
  <c r="BE149"/>
  <c r="J103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10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101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F39"/>
  <c i="1" r="BD108"/>
  <c i="10" r="BH130"/>
  <c r="F38"/>
  <c i="1" r="BC108"/>
  <c i="10" r="BG130"/>
  <c r="F37"/>
  <c i="1" r="BB108"/>
  <c i="10" r="BF130"/>
  <c r="J36"/>
  <c i="1" r="AW108"/>
  <c i="10" r="F36"/>
  <c i="1" r="BA108"/>
  <c i="10" r="T130"/>
  <c r="T129"/>
  <c r="T128"/>
  <c r="T127"/>
  <c r="R130"/>
  <c r="R129"/>
  <c r="R128"/>
  <c r="R127"/>
  <c r="P130"/>
  <c r="P129"/>
  <c r="P128"/>
  <c r="P127"/>
  <c i="1" r="AU108"/>
  <c i="10" r="BK130"/>
  <c r="BK129"/>
  <c r="J129"/>
  <c r="BK128"/>
  <c r="J128"/>
  <c r="BK127"/>
  <c r="J127"/>
  <c r="J98"/>
  <c r="J32"/>
  <c i="1" r="AG108"/>
  <c i="10" r="J130"/>
  <c r="BE130"/>
  <c r="J35"/>
  <c i="1" r="AV108"/>
  <c i="10" r="F35"/>
  <c i="1" r="AZ108"/>
  <c i="10" r="J100"/>
  <c r="J99"/>
  <c r="F121"/>
  <c r="E119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9" r="J39"/>
  <c r="J38"/>
  <c i="1" r="AY106"/>
  <c i="9" r="J37"/>
  <c i="1" r="AX106"/>
  <c i="9" r="BI135"/>
  <c r="BH135"/>
  <c r="BG135"/>
  <c r="BF135"/>
  <c r="T135"/>
  <c r="T134"/>
  <c r="R135"/>
  <c r="R134"/>
  <c r="P135"/>
  <c r="P134"/>
  <c r="BK135"/>
  <c r="BK134"/>
  <c r="J134"/>
  <c r="J135"/>
  <c r="BE135"/>
  <c r="J102"/>
  <c r="BI132"/>
  <c r="BH132"/>
  <c r="BG132"/>
  <c r="BF132"/>
  <c r="T132"/>
  <c r="T131"/>
  <c r="R132"/>
  <c r="R131"/>
  <c r="P132"/>
  <c r="P131"/>
  <c r="BK132"/>
  <c r="BK131"/>
  <c r="J131"/>
  <c r="J132"/>
  <c r="BE132"/>
  <c r="J10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6"/>
  <c i="9" r="BH127"/>
  <c r="F38"/>
  <c i="1" r="BC106"/>
  <c i="9" r="BG127"/>
  <c r="F37"/>
  <c i="1" r="BB106"/>
  <c i="9" r="BF127"/>
  <c r="J36"/>
  <c i="1" r="AW106"/>
  <c i="9" r="F36"/>
  <c i="1" r="BA106"/>
  <c i="9" r="T127"/>
  <c r="T126"/>
  <c r="T125"/>
  <c r="T124"/>
  <c r="R127"/>
  <c r="R126"/>
  <c r="R125"/>
  <c r="R124"/>
  <c r="P127"/>
  <c r="P126"/>
  <c r="P125"/>
  <c r="P124"/>
  <c i="1" r="AU106"/>
  <c i="9" r="BK127"/>
  <c r="BK126"/>
  <c r="J126"/>
  <c r="BK125"/>
  <c r="J125"/>
  <c r="BK124"/>
  <c r="J124"/>
  <c r="J98"/>
  <c r="J32"/>
  <c i="1" r="AG106"/>
  <c i="9" r="J127"/>
  <c r="BE127"/>
  <c r="J35"/>
  <c i="1" r="AV106"/>
  <c i="9" r="F35"/>
  <c i="1" r="AZ106"/>
  <c i="9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8" r="J39"/>
  <c r="J38"/>
  <c i="1" r="AY105"/>
  <c i="8" r="J37"/>
  <c i="1" r="AX105"/>
  <c i="8"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107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106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105"/>
  <c r="BI165"/>
  <c r="BH165"/>
  <c r="BG165"/>
  <c r="BF165"/>
  <c r="T165"/>
  <c r="T164"/>
  <c r="R165"/>
  <c r="R164"/>
  <c r="P165"/>
  <c r="P164"/>
  <c r="BK165"/>
  <c r="BK164"/>
  <c r="J164"/>
  <c r="J165"/>
  <c r="BE165"/>
  <c r="J104"/>
  <c r="BI159"/>
  <c r="BH159"/>
  <c r="BG159"/>
  <c r="BF159"/>
  <c r="T159"/>
  <c r="R159"/>
  <c r="P159"/>
  <c r="BK159"/>
  <c r="J159"/>
  <c r="BE159"/>
  <c r="BI155"/>
  <c r="BH155"/>
  <c r="BG155"/>
  <c r="BF155"/>
  <c r="T155"/>
  <c r="T154"/>
  <c r="R155"/>
  <c r="R154"/>
  <c r="P155"/>
  <c r="P154"/>
  <c r="BK155"/>
  <c r="BK154"/>
  <c r="J154"/>
  <c r="J155"/>
  <c r="BE155"/>
  <c r="J103"/>
  <c r="BI152"/>
  <c r="BH152"/>
  <c r="BG152"/>
  <c r="BF152"/>
  <c r="T152"/>
  <c r="R152"/>
  <c r="P152"/>
  <c r="BK152"/>
  <c r="J152"/>
  <c r="BE152"/>
  <c r="BI149"/>
  <c r="BH149"/>
  <c r="BG149"/>
  <c r="BF149"/>
  <c r="T149"/>
  <c r="T148"/>
  <c r="R149"/>
  <c r="R148"/>
  <c r="P149"/>
  <c r="P148"/>
  <c r="BK149"/>
  <c r="BK148"/>
  <c r="J148"/>
  <c r="J149"/>
  <c r="BE149"/>
  <c r="J102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101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9"/>
  <c i="1" r="BD105"/>
  <c i="8" r="BH132"/>
  <c r="F38"/>
  <c i="1" r="BC105"/>
  <c i="8" r="BG132"/>
  <c r="F37"/>
  <c i="1" r="BB105"/>
  <c i="8" r="BF132"/>
  <c r="J36"/>
  <c i="1" r="AW105"/>
  <c i="8" r="F36"/>
  <c i="1" r="BA105"/>
  <c i="8" r="T132"/>
  <c r="T131"/>
  <c r="T130"/>
  <c r="T129"/>
  <c r="R132"/>
  <c r="R131"/>
  <c r="R130"/>
  <c r="R129"/>
  <c r="P132"/>
  <c r="P131"/>
  <c r="P130"/>
  <c r="P129"/>
  <c i="1" r="AU105"/>
  <c i="8" r="BK132"/>
  <c r="BK131"/>
  <c r="J131"/>
  <c r="BK130"/>
  <c r="J130"/>
  <c r="BK129"/>
  <c r="J129"/>
  <c r="J98"/>
  <c r="J32"/>
  <c i="1" r="AG105"/>
  <c i="8" r="J132"/>
  <c r="BE132"/>
  <c r="J35"/>
  <c i="1" r="AV105"/>
  <c i="8" r="F35"/>
  <c i="1" r="AZ105"/>
  <c i="8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7" r="J39"/>
  <c r="J38"/>
  <c i="1" r="AY103"/>
  <c i="7" r="J37"/>
  <c i="1" r="AX103"/>
  <c i="7" r="BI135"/>
  <c r="BH135"/>
  <c r="BG135"/>
  <c r="BF135"/>
  <c r="T135"/>
  <c r="T134"/>
  <c r="R135"/>
  <c r="R134"/>
  <c r="P135"/>
  <c r="P134"/>
  <c r="BK135"/>
  <c r="BK134"/>
  <c r="J134"/>
  <c r="J135"/>
  <c r="BE135"/>
  <c r="J102"/>
  <c r="BI132"/>
  <c r="BH132"/>
  <c r="BG132"/>
  <c r="BF132"/>
  <c r="T132"/>
  <c r="T131"/>
  <c r="R132"/>
  <c r="R131"/>
  <c r="P132"/>
  <c r="P131"/>
  <c r="BK132"/>
  <c r="BK131"/>
  <c r="J131"/>
  <c r="J132"/>
  <c r="BE132"/>
  <c r="J10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3"/>
  <c i="7" r="BH127"/>
  <c r="F38"/>
  <c i="1" r="BC103"/>
  <c i="7" r="BG127"/>
  <c r="F37"/>
  <c i="1" r="BB103"/>
  <c i="7" r="BF127"/>
  <c r="J36"/>
  <c i="1" r="AW103"/>
  <c i="7" r="F36"/>
  <c i="1" r="BA103"/>
  <c i="7" r="T127"/>
  <c r="T126"/>
  <c r="T125"/>
  <c r="T124"/>
  <c r="R127"/>
  <c r="R126"/>
  <c r="R125"/>
  <c r="R124"/>
  <c r="P127"/>
  <c r="P126"/>
  <c r="P125"/>
  <c r="P124"/>
  <c i="1" r="AU103"/>
  <c i="7" r="BK127"/>
  <c r="BK126"/>
  <c r="J126"/>
  <c r="BK125"/>
  <c r="J125"/>
  <c r="BK124"/>
  <c r="J124"/>
  <c r="J98"/>
  <c r="J32"/>
  <c i="1" r="AG103"/>
  <c i="7" r="J127"/>
  <c r="BE127"/>
  <c r="J35"/>
  <c i="1" r="AV103"/>
  <c i="7" r="F35"/>
  <c i="1" r="AZ103"/>
  <c i="7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6" r="J39"/>
  <c r="J38"/>
  <c i="1" r="AY102"/>
  <c i="6" r="J37"/>
  <c i="1" r="AX102"/>
  <c i="6"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105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104"/>
  <c r="BI190"/>
  <c r="BH190"/>
  <c r="BG190"/>
  <c r="BF190"/>
  <c r="T190"/>
  <c r="R190"/>
  <c r="P190"/>
  <c r="BK190"/>
  <c r="J190"/>
  <c r="BE190"/>
  <c r="BI181"/>
  <c r="BH181"/>
  <c r="BG181"/>
  <c r="BF181"/>
  <c r="T181"/>
  <c r="R181"/>
  <c r="P181"/>
  <c r="BK181"/>
  <c r="J181"/>
  <c r="BE181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3"/>
  <c r="BI141"/>
  <c r="BH141"/>
  <c r="BG141"/>
  <c r="BF141"/>
  <c r="T141"/>
  <c r="T140"/>
  <c r="R141"/>
  <c r="R140"/>
  <c r="P141"/>
  <c r="P140"/>
  <c r="BK141"/>
  <c r="BK140"/>
  <c r="J140"/>
  <c r="J141"/>
  <c r="BE141"/>
  <c r="J102"/>
  <c r="BI139"/>
  <c r="BH139"/>
  <c r="BG139"/>
  <c r="BF139"/>
  <c r="T139"/>
  <c r="R139"/>
  <c r="P139"/>
  <c r="BK139"/>
  <c r="J139"/>
  <c r="BE139"/>
  <c r="BI135"/>
  <c r="BH135"/>
  <c r="BG135"/>
  <c r="BF135"/>
  <c r="T135"/>
  <c r="T134"/>
  <c r="R135"/>
  <c r="R134"/>
  <c r="P135"/>
  <c r="P134"/>
  <c r="BK135"/>
  <c r="BK134"/>
  <c r="J134"/>
  <c r="J135"/>
  <c r="BE135"/>
  <c r="J10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9"/>
  <c i="1" r="BD102"/>
  <c i="6" r="BH130"/>
  <c r="F38"/>
  <c i="1" r="BC102"/>
  <c i="6" r="BG130"/>
  <c r="F37"/>
  <c i="1" r="BB102"/>
  <c i="6" r="BF130"/>
  <c r="J36"/>
  <c i="1" r="AW102"/>
  <c i="6" r="F36"/>
  <c i="1" r="BA102"/>
  <c i="6" r="T130"/>
  <c r="T129"/>
  <c r="T128"/>
  <c r="T127"/>
  <c r="R130"/>
  <c r="R129"/>
  <c r="R128"/>
  <c r="R127"/>
  <c r="P130"/>
  <c r="P129"/>
  <c r="P128"/>
  <c r="P127"/>
  <c i="1" r="AU102"/>
  <c i="6" r="BK130"/>
  <c r="BK129"/>
  <c r="J129"/>
  <c r="BK128"/>
  <c r="J128"/>
  <c r="BK127"/>
  <c r="J127"/>
  <c r="J98"/>
  <c r="J32"/>
  <c i="1" r="AG102"/>
  <c i="6" r="J130"/>
  <c r="BE130"/>
  <c r="J35"/>
  <c i="1" r="AV102"/>
  <c i="6" r="F35"/>
  <c i="1" r="AZ102"/>
  <c i="6" r="J100"/>
  <c r="J99"/>
  <c r="F121"/>
  <c r="E119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5" r="J39"/>
  <c r="J38"/>
  <c i="1" r="AY100"/>
  <c i="5" r="J37"/>
  <c i="1" r="AX100"/>
  <c i="5" r="BI139"/>
  <c r="BH139"/>
  <c r="BG139"/>
  <c r="BF139"/>
  <c r="T139"/>
  <c r="T138"/>
  <c r="R139"/>
  <c r="R138"/>
  <c r="P139"/>
  <c r="P138"/>
  <c r="BK139"/>
  <c r="BK138"/>
  <c r="J138"/>
  <c r="J139"/>
  <c r="BE139"/>
  <c r="J102"/>
  <c r="BI136"/>
  <c r="BH136"/>
  <c r="BG136"/>
  <c r="BF136"/>
  <c r="T136"/>
  <c r="T135"/>
  <c r="R136"/>
  <c r="R135"/>
  <c r="P136"/>
  <c r="P135"/>
  <c r="BK136"/>
  <c r="BK135"/>
  <c r="J135"/>
  <c r="J136"/>
  <c r="BE136"/>
  <c r="J10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7"/>
  <c r="F39"/>
  <c i="1" r="BD100"/>
  <c i="5" r="BH127"/>
  <c r="F38"/>
  <c i="1" r="BC100"/>
  <c i="5" r="BG127"/>
  <c r="F37"/>
  <c i="1" r="BB100"/>
  <c i="5" r="BF127"/>
  <c r="J36"/>
  <c i="1" r="AW100"/>
  <c i="5" r="F36"/>
  <c i="1" r="BA100"/>
  <c i="5" r="T127"/>
  <c r="T126"/>
  <c r="T125"/>
  <c r="T124"/>
  <c r="R127"/>
  <c r="R126"/>
  <c r="R125"/>
  <c r="R124"/>
  <c r="P127"/>
  <c r="P126"/>
  <c r="P125"/>
  <c r="P124"/>
  <c i="1" r="AU100"/>
  <c i="5" r="BK127"/>
  <c r="BK126"/>
  <c r="J126"/>
  <c r="BK125"/>
  <c r="J125"/>
  <c r="BK124"/>
  <c r="J124"/>
  <c r="J98"/>
  <c r="J32"/>
  <c i="1" r="AG100"/>
  <c i="5" r="J127"/>
  <c r="BE127"/>
  <c r="J35"/>
  <c i="1" r="AV100"/>
  <c i="5" r="F35"/>
  <c i="1" r="AZ100"/>
  <c i="5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4" r="J39"/>
  <c r="J38"/>
  <c i="1" r="AY99"/>
  <c i="4" r="J37"/>
  <c i="1" r="AX99"/>
  <c i="4"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T200"/>
  <c r="R201"/>
  <c r="R200"/>
  <c r="P201"/>
  <c r="P200"/>
  <c r="BK201"/>
  <c r="BK200"/>
  <c r="J200"/>
  <c r="J201"/>
  <c r="BE201"/>
  <c r="J106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105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T180"/>
  <c r="R181"/>
  <c r="R180"/>
  <c r="P181"/>
  <c r="P180"/>
  <c r="BK181"/>
  <c r="BK180"/>
  <c r="J180"/>
  <c r="J181"/>
  <c r="BE181"/>
  <c r="J104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3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10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T149"/>
  <c r="R150"/>
  <c r="R149"/>
  <c r="P150"/>
  <c r="P149"/>
  <c r="BK150"/>
  <c r="BK149"/>
  <c r="J149"/>
  <c r="J150"/>
  <c r="BE150"/>
  <c r="J10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F39"/>
  <c i="1" r="BD99"/>
  <c i="4" r="BH131"/>
  <c r="F38"/>
  <c i="1" r="BC99"/>
  <c i="4" r="BG131"/>
  <c r="F37"/>
  <c i="1" r="BB99"/>
  <c i="4" r="BF131"/>
  <c r="J36"/>
  <c i="1" r="AW99"/>
  <c i="4" r="F36"/>
  <c i="1" r="BA99"/>
  <c i="4" r="T131"/>
  <c r="T130"/>
  <c r="T129"/>
  <c r="T128"/>
  <c r="R131"/>
  <c r="R130"/>
  <c r="R129"/>
  <c r="R128"/>
  <c r="P131"/>
  <c r="P130"/>
  <c r="P129"/>
  <c r="P128"/>
  <c i="1" r="AU99"/>
  <c i="4" r="BK131"/>
  <c r="BK130"/>
  <c r="J130"/>
  <c r="BK129"/>
  <c r="J129"/>
  <c r="BK128"/>
  <c r="J128"/>
  <c r="J98"/>
  <c r="J32"/>
  <c i="1" r="AG99"/>
  <c i="4" r="J131"/>
  <c r="BE131"/>
  <c r="J35"/>
  <c i="1" r="AV99"/>
  <c i="4" r="F35"/>
  <c i="1" r="AZ99"/>
  <c i="4" r="J100"/>
  <c r="J99"/>
  <c r="F122"/>
  <c r="E120"/>
  <c r="F91"/>
  <c r="E89"/>
  <c r="J41"/>
  <c r="J26"/>
  <c r="E26"/>
  <c r="J125"/>
  <c r="J94"/>
  <c r="J25"/>
  <c r="J23"/>
  <c r="E23"/>
  <c r="J124"/>
  <c r="J93"/>
  <c r="J22"/>
  <c r="J20"/>
  <c r="E20"/>
  <c r="F125"/>
  <c r="F94"/>
  <c r="J19"/>
  <c r="J17"/>
  <c r="E17"/>
  <c r="F124"/>
  <c r="F93"/>
  <c r="J16"/>
  <c r="J14"/>
  <c r="J122"/>
  <c r="J91"/>
  <c r="E7"/>
  <c r="E116"/>
  <c r="E85"/>
  <c i="3" r="J39"/>
  <c r="J38"/>
  <c i="1" r="AY97"/>
  <c i="3" r="J37"/>
  <c i="1" r="AX97"/>
  <c i="3"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102"/>
  <c r="BI132"/>
  <c r="BH132"/>
  <c r="BG132"/>
  <c r="BF132"/>
  <c r="T132"/>
  <c r="T131"/>
  <c r="R132"/>
  <c r="R131"/>
  <c r="P132"/>
  <c r="P131"/>
  <c r="BK132"/>
  <c r="BK131"/>
  <c r="J131"/>
  <c r="J132"/>
  <c r="BE132"/>
  <c r="J10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97"/>
  <c i="3" r="BH127"/>
  <c r="F38"/>
  <c i="1" r="BC97"/>
  <c i="3" r="BG127"/>
  <c r="F37"/>
  <c i="1" r="BB97"/>
  <c i="3" r="BF127"/>
  <c r="J36"/>
  <c i="1" r="AW97"/>
  <c i="3" r="F36"/>
  <c i="1" r="BA97"/>
  <c i="3" r="T127"/>
  <c r="T126"/>
  <c r="T125"/>
  <c r="T124"/>
  <c r="R127"/>
  <c r="R126"/>
  <c r="R125"/>
  <c r="R124"/>
  <c r="P127"/>
  <c r="P126"/>
  <c r="P125"/>
  <c r="P124"/>
  <c i="1" r="AU97"/>
  <c i="3" r="BK127"/>
  <c r="BK126"/>
  <c r="J126"/>
  <c r="BK125"/>
  <c r="J125"/>
  <c r="BK124"/>
  <c r="J124"/>
  <c r="J98"/>
  <c r="J32"/>
  <c i="1" r="AG97"/>
  <c i="3" r="J127"/>
  <c r="BE127"/>
  <c r="J35"/>
  <c i="1" r="AV97"/>
  <c i="3" r="F35"/>
  <c i="1" r="AZ97"/>
  <c i="3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2" r="J39"/>
  <c r="J38"/>
  <c i="1" r="AY96"/>
  <c i="2" r="J37"/>
  <c i="1" r="AX96"/>
  <c i="2"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6"/>
  <c r="BH246"/>
  <c r="BG246"/>
  <c r="BF246"/>
  <c r="T246"/>
  <c r="T245"/>
  <c r="T244"/>
  <c r="R246"/>
  <c r="R245"/>
  <c r="R244"/>
  <c r="P246"/>
  <c r="P245"/>
  <c r="P244"/>
  <c r="BK246"/>
  <c r="BK245"/>
  <c r="J245"/>
  <c r="BK244"/>
  <c r="J244"/>
  <c r="J246"/>
  <c r="BE246"/>
  <c r="J107"/>
  <c r="J10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105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7"/>
  <c r="BH227"/>
  <c r="BG227"/>
  <c r="BF227"/>
  <c r="T227"/>
  <c r="T226"/>
  <c r="R227"/>
  <c r="R226"/>
  <c r="P227"/>
  <c r="P226"/>
  <c r="BK227"/>
  <c r="BK226"/>
  <c r="J226"/>
  <c r="J227"/>
  <c r="BE227"/>
  <c r="J104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3"/>
  <c r="BH203"/>
  <c r="BG203"/>
  <c r="BF203"/>
  <c r="T203"/>
  <c r="R203"/>
  <c r="P203"/>
  <c r="BK203"/>
  <c r="J203"/>
  <c r="BE203"/>
  <c r="BI196"/>
  <c r="BH196"/>
  <c r="BG196"/>
  <c r="BF196"/>
  <c r="T196"/>
  <c r="R196"/>
  <c r="P196"/>
  <c r="BK196"/>
  <c r="J196"/>
  <c r="BE196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8"/>
  <c r="BH148"/>
  <c r="BG148"/>
  <c r="BF148"/>
  <c r="T148"/>
  <c r="T147"/>
  <c r="R148"/>
  <c r="R147"/>
  <c r="P148"/>
  <c r="P147"/>
  <c r="BK148"/>
  <c r="BK147"/>
  <c r="J147"/>
  <c r="J148"/>
  <c r="BE148"/>
  <c r="J103"/>
  <c r="BI145"/>
  <c r="BH145"/>
  <c r="BG145"/>
  <c r="BF145"/>
  <c r="T145"/>
  <c r="T144"/>
  <c r="R145"/>
  <c r="R144"/>
  <c r="P145"/>
  <c r="P144"/>
  <c r="BK145"/>
  <c r="BK144"/>
  <c r="J144"/>
  <c r="J145"/>
  <c r="BE145"/>
  <c r="J102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10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9"/>
  <c i="1" r="BD96"/>
  <c i="2" r="BH132"/>
  <c r="F38"/>
  <c i="1" r="BC96"/>
  <c i="2" r="BG132"/>
  <c r="F37"/>
  <c i="1" r="BB96"/>
  <c i="2" r="BF132"/>
  <c r="J36"/>
  <c i="1" r="AW96"/>
  <c i="2" r="F36"/>
  <c i="1" r="BA96"/>
  <c i="2" r="T132"/>
  <c r="T131"/>
  <c r="T130"/>
  <c r="T129"/>
  <c r="R132"/>
  <c r="R131"/>
  <c r="R130"/>
  <c r="R129"/>
  <c r="P132"/>
  <c r="P131"/>
  <c r="P130"/>
  <c r="P129"/>
  <c i="1" r="AU96"/>
  <c i="2" r="BK132"/>
  <c r="BK131"/>
  <c r="J131"/>
  <c r="BK130"/>
  <c r="J130"/>
  <c r="BK129"/>
  <c r="J129"/>
  <c r="J98"/>
  <c r="J32"/>
  <c i="1" r="AG96"/>
  <c i="2" r="J132"/>
  <c r="BE132"/>
  <c r="J35"/>
  <c i="1" r="AV96"/>
  <c i="2" r="F35"/>
  <c i="1" r="AZ96"/>
  <c i="2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1" r="BD110"/>
  <c r="BC110"/>
  <c r="BB110"/>
  <c r="BA110"/>
  <c r="AZ110"/>
  <c r="AY110"/>
  <c r="AX110"/>
  <c r="AW110"/>
  <c r="AV110"/>
  <c r="AU110"/>
  <c r="AT110"/>
  <c r="AS110"/>
  <c r="AG110"/>
  <c r="BD107"/>
  <c r="BC107"/>
  <c r="BB107"/>
  <c r="BA107"/>
  <c r="AZ107"/>
  <c r="AY107"/>
  <c r="AX107"/>
  <c r="AW107"/>
  <c r="AV107"/>
  <c r="AU107"/>
  <c r="AT107"/>
  <c r="AS107"/>
  <c r="AG107"/>
  <c r="BD104"/>
  <c r="BC104"/>
  <c r="BB104"/>
  <c r="BA104"/>
  <c r="AZ104"/>
  <c r="AY104"/>
  <c r="AX104"/>
  <c r="AW104"/>
  <c r="AV104"/>
  <c r="AU104"/>
  <c r="AT104"/>
  <c r="AS104"/>
  <c r="AG104"/>
  <c r="BD101"/>
  <c r="BC101"/>
  <c r="BB101"/>
  <c r="BA101"/>
  <c r="AZ101"/>
  <c r="AY101"/>
  <c r="AX101"/>
  <c r="AW101"/>
  <c r="AV101"/>
  <c r="AU101"/>
  <c r="AT101"/>
  <c r="AS101"/>
  <c r="AG101"/>
  <c r="BD98"/>
  <c r="BC98"/>
  <c r="BB98"/>
  <c r="BA98"/>
  <c r="AZ98"/>
  <c r="AY98"/>
  <c r="AX98"/>
  <c r="AW98"/>
  <c r="AV98"/>
  <c r="AU98"/>
  <c r="AT98"/>
  <c r="AS98"/>
  <c r="AG98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12"/>
  <c r="AN112"/>
  <c r="AT111"/>
  <c r="AN111"/>
  <c r="AN110"/>
  <c r="AT109"/>
  <c r="AN109"/>
  <c r="AT108"/>
  <c r="AN108"/>
  <c r="AN107"/>
  <c r="AT106"/>
  <c r="AN106"/>
  <c r="AT105"/>
  <c r="AN105"/>
  <c r="AN104"/>
  <c r="AT103"/>
  <c r="AN103"/>
  <c r="AT102"/>
  <c r="AN102"/>
  <c r="AN101"/>
  <c r="AT100"/>
  <c r="AN100"/>
  <c r="AT99"/>
  <c r="AN99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<sst xmlns="http://schemas.openxmlformats.org/spreadsheetml/2006/main">
  <si>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</si>
  <si>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</si>
  <si>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</si>
  <si>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</si>
  <si>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</si>
  <si>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{d316893e-246c-4a71-8744-1526634c1ada}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</si>
  <si>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</si>
  <si>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</si>
  <si>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</si>
  <si>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</si>
  <si>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</si>
  <si>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</si>
  <si>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</si>
  <si>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</si>
  <si>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2019/006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</si>
  <si>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</si>
  <si>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</si>
  <si>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Meziměstí - Otovice</t>
  </si>
  <si>
    <t>KSO:</t>
  </si>
  <si>
    <t>821 21</t>
  </si>
  <si>
    <t>CC-CZ:</t>
  </si>
  <si>
    <t>214</t>
  </si>
  <si>
    <t>Místo:</t>
  </si>
  <si>
    <t xml:space="preserve"> </t>
  </si>
  <si>
    <t>Datum:</t>
  </si>
  <si>
    <t>11. 6. 2019</t>
  </si>
  <si>
    <t>CZ-CPV:</t>
  </si>
  <si>
    <t>45000000-7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</si>
  <si>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</si>
  <si>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</si>
  <si>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</si>
  <si>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</si>
  <si>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</si>
  <si>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</si>
  <si>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</si>
  <si>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</si>
  <si>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</si>
  <si>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</si>
  <si>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</si>
  <si>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</si>
  <si>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</si>
  <si>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</si>
  <si>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</si>
  <si>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</si>
  <si>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</si>
  <si>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</si>
  <si>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</si>
  <si>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</si>
  <si>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</si>
  <si>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</si>
  <si>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</si>
  <si>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</si>
  <si>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</si>
  <si>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</si>
  <si>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</si>
  <si>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</si>
  <si>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</si>
  <si>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</si>
  <si>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</si>
  <si>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</si>
  <si>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</si>
  <si>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</si>
  <si>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</si>
  <si>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</si>
  <si>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</si>
  <si>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</si>
  <si>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</si>
  <si>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</si>
  <si>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</si>
  <si>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</si>
  <si>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</si>
  <si>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</si>
  <si>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</si>
  <si>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</si>
  <si>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</si>
  <si>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</si>
  <si>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</si>
  <si>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</si>
  <si>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</si>
  <si>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</si>
  <si>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</si>
  <si>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2019/06/01/SO 01</t>
  </si>
  <si>
    <t>Most v km 2,374</t>
  </si>
  <si>
    <t>STA</t>
  </si>
  <si>
    <t>1</t>
  </si>
  <si>
    <t>{69a5893c-a299-407a-8ebc-78fa1338d0ba}</t>
  </si>
  <si>
    <t>2</t>
  </si>
  <si>
    <t>/</t>
  </si>
  <si>
    <t>SO 01 Stavební část</t>
  </si>
  <si>
    <t>Soupis</t>
  </si>
  <si>
    <t>{81eeba83-3c84-4c76-b576-e93a1142cf68}</t>
  </si>
  <si>
    <t>SO 01 VRN</t>
  </si>
  <si>
    <t>{94a29431-a11e-444e-82b3-350d8f9707c9}</t>
  </si>
  <si>
    <t>2019/06/02/SO 02</t>
  </si>
  <si>
    <t>Propustek v km 3,410</t>
  </si>
  <si>
    <t>{8eb818f8-aded-487e-97b8-3231ad1a7ba9}</t>
  </si>
  <si>
    <t>2019/06/2.1/SO 02</t>
  </si>
  <si>
    <t>{21c1c69b-e480-491f-a27a-779350ad878c}</t>
  </si>
  <si>
    <t>2019/06/2.2/SO 02</t>
  </si>
  <si>
    <t>VRN - Propustek v km 3,410</t>
  </si>
  <si>
    <t>{154bf916-9463-4687-b986-e27a8ef9fb16}</t>
  </si>
  <si>
    <t>2019/06/03/SO 03</t>
  </si>
  <si>
    <t>Most v km 4,796</t>
  </si>
  <si>
    <t>{3d96759f-e0c3-481d-97e4-4892ad8be65c}</t>
  </si>
  <si>
    <t>2019/06/3.1/SO 03</t>
  </si>
  <si>
    <t>{6245ec23-5298-4d5b-8d9b-ee92f4c2a4b7}</t>
  </si>
  <si>
    <t>2019/06/3.2/SO 03</t>
  </si>
  <si>
    <t>VRN - Most v km 4,796</t>
  </si>
  <si>
    <t>{33f3ffbb-5d91-4463-88a9-16e1e13196ed}</t>
  </si>
  <si>
    <t>2019/06/04/SO 04</t>
  </si>
  <si>
    <t>Most v km 6,229</t>
  </si>
  <si>
    <t>{e30e1250-10a7-4d83-a61b-064726f8fdf5}</t>
  </si>
  <si>
    <t>2019/06/4.1/SO 04</t>
  </si>
  <si>
    <t>{4503f0d6-d792-4332-82ae-24ab8f361e8b}</t>
  </si>
  <si>
    <t>2019/06/4.2/SO 04</t>
  </si>
  <si>
    <t>VRN - Most v km 6,229</t>
  </si>
  <si>
    <t>{07e481bc-2c56-4bdd-82cb-521a59433ffe}</t>
  </si>
  <si>
    <t>2019/06/05/SO 05</t>
  </si>
  <si>
    <t>Propustek v km 7,241</t>
  </si>
  <si>
    <t>{f4303dcb-d56b-4f4c-9349-f595dad0fb1b}</t>
  </si>
  <si>
    <t>2019/06/5.1/SO 05</t>
  </si>
  <si>
    <t>{d0ef1ded-56a0-4d39-b814-699feca3b9df}</t>
  </si>
  <si>
    <t>2019/06/5.2/SO 05</t>
  </si>
  <si>
    <t>VRN - Propustek v km 7,241</t>
  </si>
  <si>
    <t>{9a740b1f-fa59-44fe-93e5-1e4bcadbf9b8}</t>
  </si>
  <si>
    <t>2019/06/06/SO 06</t>
  </si>
  <si>
    <t>Most v km 7,482</t>
  </si>
  <si>
    <t>{0bb8c132-305a-44e8-a9d0-39855dad4809}</t>
  </si>
  <si>
    <t>2019/06/6.1/SO 06</t>
  </si>
  <si>
    <t>{e8b8885a-d4e4-4dee-8736-1d0c10ced51b}</t>
  </si>
  <si>
    <t>2019/06/6.2/SO 06</t>
  </si>
  <si>
    <t>VRN - Most v km 7,482</t>
  </si>
  <si>
    <t>{9173f6fb-6922-4742-ac78-755f514ed403}</t>
  </si>
  <si>
    <t>KRYCÍ LIST SOUPISU PRACÍ</t>
  </si>
  <si>
    <t>Objekt:</t>
  </si>
  <si>
    <t>2019/06/01/SO 01 - Most v km 2,374</t>
  </si>
  <si>
    <t>Soupis:</t>
  </si>
  <si>
    <t>SO 01 Stavební část - Most v km 2,374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</si>
  <si>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</si>
  <si>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</si>
  <si>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</si>
  <si>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</si>
  <si>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</si>
  <si>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</si>
  <si>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</si>
  <si>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</si>
  <si>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</si>
  <si>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</si>
  <si>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</si>
  <si>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</si>
  <si>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</si>
  <si>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</si>
  <si>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</si>
  <si>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</si>
  <si>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</si>
  <si>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</si>
  <si>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</si>
  <si>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</si>
  <si>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</si>
  <si>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</si>
  <si>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</si>
  <si>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</si>
  <si>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</si>
  <si>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</si>
  <si>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</si>
  <si>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</si>
  <si>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</si>
  <si>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</si>
  <si>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</si>
  <si>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</si>
  <si>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</si>
  <si>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</si>
  <si>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</si>
  <si>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</si>
  <si>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</si>
  <si>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1940925831</t>
  </si>
  <si>
    <t>111201401</t>
  </si>
  <si>
    <t>Spálení křovin a stromů průměru kmene do 100 mm</t>
  </si>
  <si>
    <t>-306415005</t>
  </si>
  <si>
    <t>3</t>
  </si>
  <si>
    <t>112101101</t>
  </si>
  <si>
    <t>Odstranění stromů listnatých průměru kmene do 300 mm</t>
  </si>
  <si>
    <t>kus</t>
  </si>
  <si>
    <t>-2143775925</t>
  </si>
  <si>
    <t>115001106</t>
  </si>
  <si>
    <t>Převedení vody potrubím DN do 900</t>
  </si>
  <si>
    <t>m</t>
  </si>
  <si>
    <t>-1888145052</t>
  </si>
  <si>
    <t>5</t>
  </si>
  <si>
    <t>171103101</t>
  </si>
  <si>
    <t>Zemní hrázky melioračních kanálů z horniny tř. 1 až 4</t>
  </si>
  <si>
    <t>m3</t>
  </si>
  <si>
    <t>928269125</t>
  </si>
  <si>
    <t>6</t>
  </si>
  <si>
    <t>952904122</t>
  </si>
  <si>
    <t>Čištění mostních objektů - ruční odstranění nánosů z otvorů v přes 1,5 m</t>
  </si>
  <si>
    <t>-1287845168</t>
  </si>
  <si>
    <t>VV</t>
  </si>
  <si>
    <t>20*0,5 "vyčištění koryta"</t>
  </si>
  <si>
    <t>Vodorovné konstrukce</t>
  </si>
  <si>
    <t>7</t>
  </si>
  <si>
    <t>421941111</t>
  </si>
  <si>
    <t>Zřízení podlahy z plechu na mostnicích, chodnících nebo revizních lávkách</t>
  </si>
  <si>
    <t>819312225</t>
  </si>
  <si>
    <t>9*1,2</t>
  </si>
  <si>
    <t>8</t>
  </si>
  <si>
    <t>421941521</t>
  </si>
  <si>
    <t>Demontáž podlahových plechů bez výztuh na mostech</t>
  </si>
  <si>
    <t>-1742370966</t>
  </si>
  <si>
    <t>9*1,2 "středové podlahy"</t>
  </si>
  <si>
    <t>Úpravy povrchů, podlahy a osazování výplní</t>
  </si>
  <si>
    <t>9</t>
  </si>
  <si>
    <t>628613222</t>
  </si>
  <si>
    <t>Protikorozní ochrana OK mostu II.tř.- základní a podkladní epoxidový, vrchní PU nátěr bez metalizace</t>
  </si>
  <si>
    <t>-1252820081</t>
  </si>
  <si>
    <t>P</t>
  </si>
  <si>
    <t xml:space="preserve">Poznámka k položce:_x000d_
V cenách jsou započteny i náklady na dodávku písku a tryskání OK. tl.nátěru  min. 320 µm</t>
  </si>
  <si>
    <t>Ostatní konstrukce a práce, bourání</t>
  </si>
  <si>
    <t>10</t>
  </si>
  <si>
    <t>911122111</t>
  </si>
  <si>
    <t>Výroba dílů ocelového zábradlí do 50 kg při opravách mostů</t>
  </si>
  <si>
    <t>kg</t>
  </si>
  <si>
    <t>1249466316</t>
  </si>
  <si>
    <t>Poznámka k položce:_x000d_
doplnění 3. madla zábradlí vpravo i vlevo</t>
  </si>
  <si>
    <t>((4*4,8)+(8,9*2))*3,06 "doplnění třetího madla"</t>
  </si>
  <si>
    <t>11</t>
  </si>
  <si>
    <t>911122211</t>
  </si>
  <si>
    <t>Montáž dílů ocelového zábradlí do 50 kg při opravách mostů</t>
  </si>
  <si>
    <t>619474317</t>
  </si>
  <si>
    <t>12</t>
  </si>
  <si>
    <t>M</t>
  </si>
  <si>
    <t>13010422</t>
  </si>
  <si>
    <t>úhelník ocelový rovnostranný jakost 11 375 50x50x6mm</t>
  </si>
  <si>
    <t>t</t>
  </si>
  <si>
    <t>280295858</t>
  </si>
  <si>
    <t>13</t>
  </si>
  <si>
    <t>938132111</t>
  </si>
  <si>
    <t>Údržba svahu a svahových kuželů v okolí říms a křídel</t>
  </si>
  <si>
    <t>-604097134</t>
  </si>
  <si>
    <t>(4*2)*4</t>
  </si>
  <si>
    <t>14</t>
  </si>
  <si>
    <t>938905311</t>
  </si>
  <si>
    <t>Údržba OK mostů - očistění, nátěr, namazání ložisek</t>
  </si>
  <si>
    <t>1309455331</t>
  </si>
  <si>
    <t>938905312</t>
  </si>
  <si>
    <t>Údržba OK mostů - vysekání obetonávky ložisek a zalití ložiskových desek</t>
  </si>
  <si>
    <t>-1746885210</t>
  </si>
  <si>
    <t>16</t>
  </si>
  <si>
    <t>941121111</t>
  </si>
  <si>
    <t>Montáž lešení řadového trubkového těžkého s podlahami zatížení do 300 kg/m2 š do 1,5 m v do 10 m</t>
  </si>
  <si>
    <t>-2032618074</t>
  </si>
  <si>
    <t>(20*2)+(5,4*6) "opěra1"</t>
  </si>
  <si>
    <t>(5,4*5) "opěra 2"</t>
  </si>
  <si>
    <t>Součet</t>
  </si>
  <si>
    <t>17</t>
  </si>
  <si>
    <t>941121211</t>
  </si>
  <si>
    <t>Příplatek k lešení řadovému trubkovému těžkému s podlahami š 1,5 m v 10 m za první a ZKD den použití</t>
  </si>
  <si>
    <t>-1504769930</t>
  </si>
  <si>
    <t>99,4*30 'Přepočtené koeficientem množství</t>
  </si>
  <si>
    <t>18</t>
  </si>
  <si>
    <t>941121811</t>
  </si>
  <si>
    <t>Demontáž lešení řadového trubkového těžkého s podlahami zatížení do 300 kg/m2 š do 1,5 m v do 10 m</t>
  </si>
  <si>
    <t>-1805349807</t>
  </si>
  <si>
    <t>19</t>
  </si>
  <si>
    <t>944111121</t>
  </si>
  <si>
    <t>Montáž ochranného zábradlí trubkového vnitřního na lešeňových konstrukcích jednotyčového</t>
  </si>
  <si>
    <t>569587063</t>
  </si>
  <si>
    <t>99,4/3</t>
  </si>
  <si>
    <t>20</t>
  </si>
  <si>
    <t>944111211</t>
  </si>
  <si>
    <t>Příplatek k ochrannému zábradlí trubkovému na vnějších stranách objektů za první a ZKD den použití</t>
  </si>
  <si>
    <t>-1891978982</t>
  </si>
  <si>
    <t>33,133*30 'Přepočtené koeficientem množství</t>
  </si>
  <si>
    <t>944111821</t>
  </si>
  <si>
    <t>Demontáž ochranného zábradlí trubkového vnitřního na lešeňových konstrukcích jednotyčového</t>
  </si>
  <si>
    <t>-1223376413</t>
  </si>
  <si>
    <t>22</t>
  </si>
  <si>
    <t>946221131</t>
  </si>
  <si>
    <t>Montáž lešení zavěšeného dílcového na potrubních mostech zatížení tř. 3 do 200 kg/m2 v do 10 m</t>
  </si>
  <si>
    <t>-1686362088</t>
  </si>
  <si>
    <t>9*7 "pod konstrukcí"</t>
  </si>
  <si>
    <t>(9*2,4)*4 "2 řady nad sebou"</t>
  </si>
  <si>
    <t>23</t>
  </si>
  <si>
    <t>946221232</t>
  </si>
  <si>
    <t>Příplatek k lešení zavěšenému dílcovému na mostech 200 kg/m2 v do 20 m za první a ZKD den použití</t>
  </si>
  <si>
    <t>-1379137689</t>
  </si>
  <si>
    <t>149,4*30 'Přepočtené koeficientem množství</t>
  </si>
  <si>
    <t>24</t>
  </si>
  <si>
    <t>946221832</t>
  </si>
  <si>
    <t>Demontáž lešení zavěšeného dílcového na potrubních mostech zatížení tř. 3 do 200 kg/m2 v do 20 m</t>
  </si>
  <si>
    <t>578541575</t>
  </si>
  <si>
    <t>25</t>
  </si>
  <si>
    <t>944611111</t>
  </si>
  <si>
    <t>Montáž ochranné plachty z textilie z umělých vláken</t>
  </si>
  <si>
    <t>-1386655483</t>
  </si>
  <si>
    <t>7*9</t>
  </si>
  <si>
    <t>(3+3)*9</t>
  </si>
  <si>
    <t>117*1,1 'Přepočtené koeficientem množství</t>
  </si>
  <si>
    <t>26</t>
  </si>
  <si>
    <t>944611211</t>
  </si>
  <si>
    <t>Příplatek k ochranné plachtě za první a ZKD den použití</t>
  </si>
  <si>
    <t>1053623634</t>
  </si>
  <si>
    <t>128,7*30 'Přepočtené koeficientem množství</t>
  </si>
  <si>
    <t>27</t>
  </si>
  <si>
    <t>944611811</t>
  </si>
  <si>
    <t>Demontáž ochranné plachty z textilie z umělých vláken</t>
  </si>
  <si>
    <t>-874881198</t>
  </si>
  <si>
    <t>28</t>
  </si>
  <si>
    <t>961065511</t>
  </si>
  <si>
    <t>Bourání podlah z fošen nebo prken ze dřeva měkkého základů</t>
  </si>
  <si>
    <t>378752172</t>
  </si>
  <si>
    <t>2*(8,9*1,05*0,05)</t>
  </si>
  <si>
    <t>29</t>
  </si>
  <si>
    <t>981511117</t>
  </si>
  <si>
    <t>Demolice konstrukcí objektů zděných z kamene na sucho postupným rozebíráním</t>
  </si>
  <si>
    <t>-1834334233</t>
  </si>
  <si>
    <t>10*1,2*0,3 "návodní zdivo"</t>
  </si>
  <si>
    <t>30</t>
  </si>
  <si>
    <t>985131211</t>
  </si>
  <si>
    <t>Očištění ploch stěn, rubu kleneb a podlah sušeným křemičitým pískem</t>
  </si>
  <si>
    <t>-556235980</t>
  </si>
  <si>
    <t>6,5*5,4 "OP1"</t>
  </si>
  <si>
    <t>4,2*5,4 "OP2"</t>
  </si>
  <si>
    <t>(1,4*5,4)*2 "závěrné zdi"</t>
  </si>
  <si>
    <t>24*4 "křídla"</t>
  </si>
  <si>
    <t>2*(2*(10+10)) "návodní zdivo"</t>
  </si>
  <si>
    <t>31</t>
  </si>
  <si>
    <t>985232112</t>
  </si>
  <si>
    <t>Hloubkové spárování zdiva aktivovanou maltou spára hl do 80 mm dl do 12 m/m2</t>
  </si>
  <si>
    <t>-770915822</t>
  </si>
  <si>
    <t xml:space="preserve">(6,5*5,4)*0,6 "OP1 60%" </t>
  </si>
  <si>
    <t>(4,2*5,4)*1 "OP2 100%"</t>
  </si>
  <si>
    <t>((1,4*5,4)*2)*1 "závěrné zdi 100%"</t>
  </si>
  <si>
    <t>(24*4)*0,6 " křídla 60%"</t>
  </si>
  <si>
    <t>2*(2*(10+10)) "Břehové zdivo 100%"</t>
  </si>
  <si>
    <t>32</t>
  </si>
  <si>
    <t>985142212</t>
  </si>
  <si>
    <t>Vysekání spojovací hmoty ze spár zdiva hl přes 40 mm dl do 12 m/m2</t>
  </si>
  <si>
    <t>-1680983086</t>
  </si>
  <si>
    <t>33</t>
  </si>
  <si>
    <t>985223210</t>
  </si>
  <si>
    <t>Přezdívání kamenného zdiva do aktivované malty do 1 m3</t>
  </si>
  <si>
    <t>-1148650555</t>
  </si>
  <si>
    <t>"břehové zdivo" (10*0,6*0,4)+(2*2*0,4)+(2*1*0,4)</t>
  </si>
  <si>
    <t>"op1 nároží" (1*1*0,4)</t>
  </si>
  <si>
    <t>"závěrná zeď" (1,4*5,4*0,4)</t>
  </si>
  <si>
    <t>34</t>
  </si>
  <si>
    <t>58381079</t>
  </si>
  <si>
    <t>hranoly lámané pro řádkové zdivo 20x20x40cm</t>
  </si>
  <si>
    <t>-457928468</t>
  </si>
  <si>
    <t>"břehové zdivo" ((10*0,6)+(2*2)+(2*1))*0,3</t>
  </si>
  <si>
    <t>"op1 nároží" (1*1)*0,3</t>
  </si>
  <si>
    <t>"závěrná zeď" (1,4*5,4)*0,3</t>
  </si>
  <si>
    <t>6,168*2,3 'Přepočtené koeficientem množství</t>
  </si>
  <si>
    <t>35</t>
  </si>
  <si>
    <t>985311113</t>
  </si>
  <si>
    <t>Reprofilace stěn cementovými sanačními maltami tl 30 mm</t>
  </si>
  <si>
    <t>1758823059</t>
  </si>
  <si>
    <t>1,4*4,93 "závěrná zeď u OP1"</t>
  </si>
  <si>
    <t>36</t>
  </si>
  <si>
    <t>985441114</t>
  </si>
  <si>
    <t xml:space="preserve">Přídavná šroubovitá nerezová  výztuž 1 táhlo D 10 mm v drážce v cihelném zdivu hl do 70 mm</t>
  </si>
  <si>
    <t>1377038825</t>
  </si>
  <si>
    <t>"Opěry" 8*6</t>
  </si>
  <si>
    <t>997</t>
  </si>
  <si>
    <t>Přesun sutě</t>
  </si>
  <si>
    <t>37</t>
  </si>
  <si>
    <t>997211611</t>
  </si>
  <si>
    <t>Nakládání suti na dopravní prostředky pro vodorovnou dopravu</t>
  </si>
  <si>
    <t>-433241097</t>
  </si>
  <si>
    <t>59,644+0,655+16,2+20</t>
  </si>
  <si>
    <t>38</t>
  </si>
  <si>
    <t>997006512</t>
  </si>
  <si>
    <t>Vodorovné doprava suti s naložením a složením na skládku do 1 km</t>
  </si>
  <si>
    <t>392891615</t>
  </si>
  <si>
    <t>39</t>
  </si>
  <si>
    <t>997006519</t>
  </si>
  <si>
    <t>Příplatek k vodorovnému přemístění suti na skládku ZKD 1 km přes 1 km</t>
  </si>
  <si>
    <t>516893775</t>
  </si>
  <si>
    <t>96,499*30 'Přepočtené koeficientem množství</t>
  </si>
  <si>
    <t>40</t>
  </si>
  <si>
    <t>997211111</t>
  </si>
  <si>
    <t>Svislá doprava suti na v 3,5 m</t>
  </si>
  <si>
    <t>1688646565</t>
  </si>
  <si>
    <t>41</t>
  </si>
  <si>
    <t>997013801</t>
  </si>
  <si>
    <t>Poplatek za uložení na skládce (skládkovné) stavebního odpadu betonového kód odpadu 170 101</t>
  </si>
  <si>
    <t>-336740510</t>
  </si>
  <si>
    <t>42</t>
  </si>
  <si>
    <t>997013811</t>
  </si>
  <si>
    <t>Poplatek za uložení na skládce (skládkovné) stavebního odpadu dřevěného kód odpadu 170 201</t>
  </si>
  <si>
    <t>-1914103943</t>
  </si>
  <si>
    <t>0,935*0,7</t>
  </si>
  <si>
    <t>43</t>
  </si>
  <si>
    <t>997013841</t>
  </si>
  <si>
    <t>Poplatek za uložení na skládce (skládkovné) odpadu po otryskávání kód odpadu 120 117</t>
  </si>
  <si>
    <t>-737478668</t>
  </si>
  <si>
    <t>180*0,09</t>
  </si>
  <si>
    <t>44</t>
  </si>
  <si>
    <t>997223855</t>
  </si>
  <si>
    <t>Poplatek za uložení na skládce (skládkovné) zeminy a kameniva kód odpadu 170 504</t>
  </si>
  <si>
    <t>86590185</t>
  </si>
  <si>
    <t>998</t>
  </si>
  <si>
    <t>Přesun hmot</t>
  </si>
  <si>
    <t>45</t>
  </si>
  <si>
    <t>998212111</t>
  </si>
  <si>
    <t>Přesun hmot pro mosty zděné, monolitické betonové nebo ocelové v do 20 m</t>
  </si>
  <si>
    <t>1892703352</t>
  </si>
  <si>
    <t>46</t>
  </si>
  <si>
    <t>998153211</t>
  </si>
  <si>
    <t>Přesun hmot ruční pro samostatné zdi a valy zděné nebo betonové monolitické v do 12 m</t>
  </si>
  <si>
    <t>1856245475</t>
  </si>
  <si>
    <t>64,150-24,150</t>
  </si>
  <si>
    <t>47</t>
  </si>
  <si>
    <t>998153221</t>
  </si>
  <si>
    <t>Příplatek k ručnímu přesunu hmot pro zdi a valy za zvětšený přesun ZKD 50 m</t>
  </si>
  <si>
    <t>882871783</t>
  </si>
  <si>
    <t>PSV</t>
  </si>
  <si>
    <t>Práce a dodávky PSV</t>
  </si>
  <si>
    <t>767</t>
  </si>
  <si>
    <t>Konstrukce zámečnické</t>
  </si>
  <si>
    <t>48</t>
  </si>
  <si>
    <t>767590120</t>
  </si>
  <si>
    <t>Montáž podlahového roštu šroubovaného</t>
  </si>
  <si>
    <t>-1642154486</t>
  </si>
  <si>
    <t>((9*1,05)*2)*20 "chodníkové"</t>
  </si>
  <si>
    <t>49</t>
  </si>
  <si>
    <t>767590190</t>
  </si>
  <si>
    <t>Příplatek k montáži podlahového roštu za vyřezání a úpravu otvoru v podlaze</t>
  </si>
  <si>
    <t>578075805</t>
  </si>
  <si>
    <t>(9*2)/1,5 "1,5m délka kompozitu"</t>
  </si>
  <si>
    <t>50</t>
  </si>
  <si>
    <t>767590192</t>
  </si>
  <si>
    <t>Příplatek k montáži podlahového roštu za úpravu roštu ( krácení )</t>
  </si>
  <si>
    <t>-599453913</t>
  </si>
  <si>
    <t>9*2</t>
  </si>
  <si>
    <t>51</t>
  </si>
  <si>
    <t>55347001R</t>
  </si>
  <si>
    <t>rošt podlahový kompozitní s protiskluzem</t>
  </si>
  <si>
    <t>-922384737</t>
  </si>
  <si>
    <t>(9*1,05)*2 "chodníkové"</t>
  </si>
  <si>
    <t>SO 01 VRN - Most v km 2,374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</si>
  <si>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</si>
  <si>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</si>
  <si>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</si>
  <si>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</si>
  <si>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</si>
  <si>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</si>
  <si>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</si>
  <si>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</si>
  <si>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</si>
  <si>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</si>
  <si>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</si>
  <si>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-572595237</t>
  </si>
  <si>
    <t>034002000</t>
  </si>
  <si>
    <t>Zabezpečení staveniště</t>
  </si>
  <si>
    <t>-1105088419</t>
  </si>
  <si>
    <t>034303000</t>
  </si>
  <si>
    <t>Dopravní značení na staveništi</t>
  </si>
  <si>
    <t>134343718</t>
  </si>
  <si>
    <t>039002000</t>
  </si>
  <si>
    <t>Zrušení zařízení staveniště</t>
  </si>
  <si>
    <t>814261129</t>
  </si>
  <si>
    <t>VRN4</t>
  </si>
  <si>
    <t>Inženýrská činnost</t>
  </si>
  <si>
    <t>041903000</t>
  </si>
  <si>
    <t>Dozor jiné osoby</t>
  </si>
  <si>
    <t>hod</t>
  </si>
  <si>
    <t>501243057</t>
  </si>
  <si>
    <t>8*15</t>
  </si>
  <si>
    <t>VRN7</t>
  </si>
  <si>
    <t>Provozní vlivy</t>
  </si>
  <si>
    <t>072002000</t>
  </si>
  <si>
    <t>Silniční provoz</t>
  </si>
  <si>
    <t>1461277036</t>
  </si>
  <si>
    <t>074002000</t>
  </si>
  <si>
    <t>Železniční a městský kolejový provoz</t>
  </si>
  <si>
    <t>1905596756</t>
  </si>
  <si>
    <t>2019/06/02/SO 02 - Propustek v km 3,410</t>
  </si>
  <si>
    <t>2019/06/2.1/SO 02 - Propustek v km 3,410</t>
  </si>
  <si>
    <t xml:space="preserve">    2 - Zakládání</t>
  </si>
  <si>
    <t xml:space="preserve">    3 - Svislé a kompletní konstrukce</t>
  </si>
  <si>
    <t>-806408439</t>
  </si>
  <si>
    <t>-352491085</t>
  </si>
  <si>
    <t>139711101</t>
  </si>
  <si>
    <t>Vykopávky v uzavřených prostorách v hornině tř. 1 až 4</t>
  </si>
  <si>
    <t>-1422529620</t>
  </si>
  <si>
    <t>"betonové prahy" 2*(0,6*0,4*3)</t>
  </si>
  <si>
    <t>"betonové prahy dlažby" 2*(0,6*0,4*(3+2+2))</t>
  </si>
  <si>
    <t>"Výkop pro podkladní vrstvy trouby" 2*(14*2*0,4)</t>
  </si>
  <si>
    <t>"výkop pro zádlažbu" 2*(3*3*0,4)</t>
  </si>
  <si>
    <t>122301109</t>
  </si>
  <si>
    <t>Příplatek za lepivost u odkopávek nezapažených v hornině tř. 4</t>
  </si>
  <si>
    <t>1398654003</t>
  </si>
  <si>
    <t>181411122</t>
  </si>
  <si>
    <t>Založení lučního trávníku výsevem plochy do 1000 m2 ve svahu do 1:2</t>
  </si>
  <si>
    <t>-61454498</t>
  </si>
  <si>
    <t>00572100</t>
  </si>
  <si>
    <t>osivo jetelotráva intenzivní víceletá</t>
  </si>
  <si>
    <t>-470407826</t>
  </si>
  <si>
    <t>140*0,2 'Přepočtené koeficientem množství</t>
  </si>
  <si>
    <t>182101102</t>
  </si>
  <si>
    <t>Svahování v zářezech v hornině tř. 5 až 7</t>
  </si>
  <si>
    <t>-1268736859</t>
  </si>
  <si>
    <t>6*15*2</t>
  </si>
  <si>
    <t>182301122</t>
  </si>
  <si>
    <t>Rozprostření ornice pl do 500 m2 ve svahu přes 1:5 tl vrstvy do 150 mm</t>
  </si>
  <si>
    <t>1808368936</t>
  </si>
  <si>
    <t>182111111</t>
  </si>
  <si>
    <t>Zpevnění svahu jutovou, kokosovou nebo plastovou rohoží do 1:1</t>
  </si>
  <si>
    <t>198465028</t>
  </si>
  <si>
    <t>((2*6)+(5*2)+(2*6))*2</t>
  </si>
  <si>
    <t>69311049</t>
  </si>
  <si>
    <t>tkanina jutová přírodní 120g/m2</t>
  </si>
  <si>
    <t>2000200796</t>
  </si>
  <si>
    <t>Zakládání</t>
  </si>
  <si>
    <t>274311126</t>
  </si>
  <si>
    <t>Základové pasy, prahy, věnce a ostruhy z betonu prostého C 20/25</t>
  </si>
  <si>
    <t>1874935202</t>
  </si>
  <si>
    <t>274354111</t>
  </si>
  <si>
    <t>Bednění základových pasů - zřízení</t>
  </si>
  <si>
    <t>-1641395133</t>
  </si>
  <si>
    <t>"betonové prahy" 2*(0,6*2)</t>
  </si>
  <si>
    <t>"betonové prahy dlažby" 2*(0,6*2*(3+2+2))</t>
  </si>
  <si>
    <t>274354211</t>
  </si>
  <si>
    <t>Bednění základových pasů - odstranění</t>
  </si>
  <si>
    <t>-926763008</t>
  </si>
  <si>
    <t>Svislé a kompletní konstrukce</t>
  </si>
  <si>
    <t>312231115</t>
  </si>
  <si>
    <t>Zdivo výplňové z cihel dl 290 mm P7 až 15 na SMS 5 MPa</t>
  </si>
  <si>
    <t>252966262</t>
  </si>
  <si>
    <t>"bednění meziprostoru" 2*(2*0,3)</t>
  </si>
  <si>
    <t>310201111</t>
  </si>
  <si>
    <t>Příplatek za zaoblení zdiva o vnitřním průměru do 5 m</t>
  </si>
  <si>
    <t>-563663767</t>
  </si>
  <si>
    <t>377342112</t>
  </si>
  <si>
    <t>Výplň za rubem ostění tunelu beton tř. C 25/30 odolný proti agresivnímu prostředí hornina mokrá</t>
  </si>
  <si>
    <t>-1797459615</t>
  </si>
  <si>
    <t>5*2*1,1</t>
  </si>
  <si>
    <t>429171121</t>
  </si>
  <si>
    <t>Montáž přesýpaných konstrukcí z vlnitých plechů vlna do 200x55 mm rozpětí do 13 m obvod do 6 m</t>
  </si>
  <si>
    <t>-30138166</t>
  </si>
  <si>
    <t>55314417</t>
  </si>
  <si>
    <t>trouba ocelová flexibilní Pz s polymerovanou fólií z vlnitého plechu 1600/2,5mm</t>
  </si>
  <si>
    <t>1947713670</t>
  </si>
  <si>
    <t>55314437</t>
  </si>
  <si>
    <t>spojovací prstenec Pz s polymerovanou fólií flexibilní z vlnitého plechu 1600/2,7mm</t>
  </si>
  <si>
    <t>-1469265220</t>
  </si>
  <si>
    <t>55314532.R</t>
  </si>
  <si>
    <t>šikmý řez trouby DN 1600</t>
  </si>
  <si>
    <t>1546306745</t>
  </si>
  <si>
    <t>458501112</t>
  </si>
  <si>
    <t>Výplňové klíny za opěrou z kameniva drceného hutněného po vrstvách</t>
  </si>
  <si>
    <t>1507487369</t>
  </si>
  <si>
    <t>2*(3*5*3)</t>
  </si>
  <si>
    <t>465513227</t>
  </si>
  <si>
    <t>Dlažba z lomového kamene na cementovou maltu s vyspárováním tl 250 mm pro hydromeliorace</t>
  </si>
  <si>
    <t>392434449</t>
  </si>
  <si>
    <t>"zádlažba na vtoku a výtoku" 2*(3*3)</t>
  </si>
  <si>
    <t>"Zádlažba okolo troubí - límec" 2*(5,1*1)</t>
  </si>
  <si>
    <t>451312111</t>
  </si>
  <si>
    <t>Podklad pod dlažbu z betonu prostého C 20/25 tl přes 100 do 150 mm</t>
  </si>
  <si>
    <t>639530822</t>
  </si>
  <si>
    <t>451571414</t>
  </si>
  <si>
    <t>Podklad pod dlažbu z kameniva tl přes 200 do 250 mm</t>
  </si>
  <si>
    <t>-1697957159</t>
  </si>
  <si>
    <t>469521231</t>
  </si>
  <si>
    <t>Zpevnění dna nebo svahů drceným kamenivem prolévaným MC se zhutněním tl 300 mm</t>
  </si>
  <si>
    <t>79430675</t>
  </si>
  <si>
    <t>"Podklad pod troubu" 14*2</t>
  </si>
  <si>
    <t>919726125</t>
  </si>
  <si>
    <t>Geotextilie pro ochranu, separaci a filtraci netkaná měrná hmotnost do 1000 g/m2</t>
  </si>
  <si>
    <t>-1723676586</t>
  </si>
  <si>
    <t>"Ochrana trouby" 14*5</t>
  </si>
  <si>
    <t>966023211</t>
  </si>
  <si>
    <t>Snesení nevyhovujících kamenných římsových desek na průčelním zdivu a křídlech</t>
  </si>
  <si>
    <t>-279640858</t>
  </si>
  <si>
    <t>"kamenné římsy" 18*(0,6*0,5)</t>
  </si>
  <si>
    <t>966075141</t>
  </si>
  <si>
    <t>Odstranění kovového zábradlí vcelku</t>
  </si>
  <si>
    <t>-766505167</t>
  </si>
  <si>
    <t>985221011</t>
  </si>
  <si>
    <t>Postupné rozebírání kamenného zdiva pro další použití do 1 m3</t>
  </si>
  <si>
    <t>-2083885857</t>
  </si>
  <si>
    <t>"čelní zdivo 2 řady" 18*(0,6*0,6)</t>
  </si>
  <si>
    <t>1937566315</t>
  </si>
  <si>
    <t>997211521</t>
  </si>
  <si>
    <t>Vodorovná doprava vybouraných hmot po suchu na vzdálenost do 1 km</t>
  </si>
  <si>
    <t>1511439789</t>
  </si>
  <si>
    <t>721340378</t>
  </si>
  <si>
    <t>-1422601860</t>
  </si>
  <si>
    <t>109,388*30 'Přepočtené koeficientem množství</t>
  </si>
  <si>
    <t>997221855</t>
  </si>
  <si>
    <t>1178402049</t>
  </si>
  <si>
    <t>65</t>
  </si>
  <si>
    <t>2115602886</t>
  </si>
  <si>
    <t>109,388-65</t>
  </si>
  <si>
    <t>-384491259</t>
  </si>
  <si>
    <t>343-47</t>
  </si>
  <si>
    <t>-1475944542</t>
  </si>
  <si>
    <t>-1294071649</t>
  </si>
  <si>
    <t>23,5*4 'Přepočtené koeficientem množství</t>
  </si>
  <si>
    <t>2019/06/2.2/SO 02 - VRN - Propustek v km 3,410</t>
  </si>
  <si>
    <t>1586344501</t>
  </si>
  <si>
    <t>032403000</t>
  </si>
  <si>
    <t>Provizorní komunikace</t>
  </si>
  <si>
    <t>-1529885908</t>
  </si>
  <si>
    <t>Poznámka k položce:_x000d_
zřízení, zrušení, pronájem</t>
  </si>
  <si>
    <t>"komunikace" 55*3</t>
  </si>
  <si>
    <t>"manipulační plocha" 10*10</t>
  </si>
  <si>
    <t>1243891207</t>
  </si>
  <si>
    <t>039203000</t>
  </si>
  <si>
    <t>Úprava terénu po zrušení zařízení staveniště</t>
  </si>
  <si>
    <t>-500949665</t>
  </si>
  <si>
    <t>-136780734</t>
  </si>
  <si>
    <t>-352922143</t>
  </si>
  <si>
    <t>2019/06/03/SO 03 - Most v km 4,796</t>
  </si>
  <si>
    <t>2019/06/3.1/SO 03 - Most v km 4,796</t>
  </si>
  <si>
    <t xml:space="preserve">    9 - Ostatní konstrukce a práce-bourání</t>
  </si>
  <si>
    <t>-1117963804</t>
  </si>
  <si>
    <t>-585604114</t>
  </si>
  <si>
    <t>-1531694772</t>
  </si>
  <si>
    <t>1880017553</t>
  </si>
  <si>
    <t>16,1*1,4*2 "chodníkové podlahy"</t>
  </si>
  <si>
    <t>16,1*0,8 "středové podlahy"</t>
  </si>
  <si>
    <t>-802418016</t>
  </si>
  <si>
    <t>921878054</t>
  </si>
  <si>
    <t>Ostatní konstrukce a práce-bourání</t>
  </si>
  <si>
    <t>1717451075</t>
  </si>
  <si>
    <t>(2*2)*4</t>
  </si>
  <si>
    <t>1088619983</t>
  </si>
  <si>
    <t>747761879</t>
  </si>
  <si>
    <t>-1707063745</t>
  </si>
  <si>
    <t>2,6*6,9 "opěra1"</t>
  </si>
  <si>
    <t>3,1*6,9 "opěra 2"</t>
  </si>
  <si>
    <t>941983451</t>
  </si>
  <si>
    <t>39,33*30 'Přepočtené koeficientem množství</t>
  </si>
  <si>
    <t>1591519427</t>
  </si>
  <si>
    <t>-1744242377</t>
  </si>
  <si>
    <t>39,33/3</t>
  </si>
  <si>
    <t>1001202413</t>
  </si>
  <si>
    <t>13,1*30 'Přepočtené koeficientem množství</t>
  </si>
  <si>
    <t>-1406432034</t>
  </si>
  <si>
    <t>-1721454671</t>
  </si>
  <si>
    <t>283,36*1,1 'Přepočtené koeficientem množství</t>
  </si>
  <si>
    <t>-2117771165</t>
  </si>
  <si>
    <t>311,696*30 'Přepočtené koeficientem množství</t>
  </si>
  <si>
    <t>1553673528</t>
  </si>
  <si>
    <t>-935429899</t>
  </si>
  <si>
    <t>16,1*8 "pod konstrukcí"</t>
  </si>
  <si>
    <t>(16,1*2,4)*4 "2 řady nad sebou"</t>
  </si>
  <si>
    <t>-244395744</t>
  </si>
  <si>
    <t>283,36*30 'Přepočtené koeficientem množství</t>
  </si>
  <si>
    <t>-263105414</t>
  </si>
  <si>
    <t>1378214201</t>
  </si>
  <si>
    <t>"OP1" 2,6*6,9</t>
  </si>
  <si>
    <t>"OP2" 3,1*6,9</t>
  </si>
  <si>
    <t>"úložné prahy" 2*(1*6,9)</t>
  </si>
  <si>
    <t>"křídla" 4*(2,6*1,5)</t>
  </si>
  <si>
    <t>"Návodní práh" 7*1*2</t>
  </si>
  <si>
    <t>"parapety"8</t>
  </si>
  <si>
    <t>"výběhové zídky" 4*5</t>
  </si>
  <si>
    <t>598579733</t>
  </si>
  <si>
    <t>985323111</t>
  </si>
  <si>
    <t>Spojovací můstek reprofilovaného betonu na cementové bázi tl 1 mm</t>
  </si>
  <si>
    <t>2134025436</t>
  </si>
  <si>
    <t>1299325398</t>
  </si>
  <si>
    <t>-580709418</t>
  </si>
  <si>
    <t>75,324*30 'Přepočtené koeficientem množství</t>
  </si>
  <si>
    <t>1096829145</t>
  </si>
  <si>
    <t>75,324-35,1</t>
  </si>
  <si>
    <t>-2067038568</t>
  </si>
  <si>
    <t>390*0,09</t>
  </si>
  <si>
    <t>-602555909</t>
  </si>
  <si>
    <t>-1009045879</t>
  </si>
  <si>
    <t>2030556380</t>
  </si>
  <si>
    <t>-1985142461</t>
  </si>
  <si>
    <t>2019/06/3.2/SO 03 - VRN - Most v km 4,796</t>
  </si>
  <si>
    <t>1121360194</t>
  </si>
  <si>
    <t>47867026</t>
  </si>
  <si>
    <t>-1089012138</t>
  </si>
  <si>
    <t>1842176219</t>
  </si>
  <si>
    <t>-1779282113</t>
  </si>
  <si>
    <t>1535485478</t>
  </si>
  <si>
    <t>2019/06/04/SO 04 - Most v km 6,229</t>
  </si>
  <si>
    <t>2019/06/4.1/SO 04 - Most v km 6,229</t>
  </si>
  <si>
    <t>1834589173</t>
  </si>
  <si>
    <t>-168097355</t>
  </si>
  <si>
    <t>759082337</t>
  </si>
  <si>
    <t>115101201</t>
  </si>
  <si>
    <t>Čerpání vody na dopravní výšku do 10 m průměrný přítok do 500 l/min</t>
  </si>
  <si>
    <t>306742329</t>
  </si>
  <si>
    <t>20*8</t>
  </si>
  <si>
    <t>132301101</t>
  </si>
  <si>
    <t>Hloubení rýh š do 600 mm v hornině tř. 4 objemu do 100 m3</t>
  </si>
  <si>
    <t>1103793345</t>
  </si>
  <si>
    <t>Poznámka k položce:_x000d_
výkop pro přibetonávku</t>
  </si>
  <si>
    <t>((5,15+0,6+0,6)*(0,3*0,6))*2</t>
  </si>
  <si>
    <t>1093376843</t>
  </si>
  <si>
    <t>1878815134</t>
  </si>
  <si>
    <t>(10*0,5*1)*2 "vyčištění koryta"</t>
  </si>
  <si>
    <t>279315911</t>
  </si>
  <si>
    <t>Příplatek k betonu základových zdí za provádění pod hladinou bentonitové suspenze</t>
  </si>
  <si>
    <t>1298355972</t>
  </si>
  <si>
    <t>279351311</t>
  </si>
  <si>
    <t>Zřízení jednostranného bednění základových zdí</t>
  </si>
  <si>
    <t>-1554104746</t>
  </si>
  <si>
    <t>((0,6+5,15+0,6)*0,6)*2</t>
  </si>
  <si>
    <t>279351312</t>
  </si>
  <si>
    <t>Odstranění jednostranného bednění základových zdí</t>
  </si>
  <si>
    <t>100496880</t>
  </si>
  <si>
    <t>313322511</t>
  </si>
  <si>
    <t>Obkladová zeď ze ŽB odolného proti agresivnímu prostředí tř. C 25/30 bez výztuže</t>
  </si>
  <si>
    <t>1293319795</t>
  </si>
  <si>
    <t>7,62*0,2</t>
  </si>
  <si>
    <t>1,524*1,2 'Přepočtené koeficientem množství</t>
  </si>
  <si>
    <t>334361226</t>
  </si>
  <si>
    <t>Výztuž křídel, závěrných zdí z betonářské oceli 10 505</t>
  </si>
  <si>
    <t>-814144987</t>
  </si>
  <si>
    <t>1,829*0,1</t>
  </si>
  <si>
    <t>-108869604</t>
  </si>
  <si>
    <t>5,8*1,4*2 "chodníkové podlahy"</t>
  </si>
  <si>
    <t>5,8*0,8 "středové podlahy"</t>
  </si>
  <si>
    <t>-569355561</t>
  </si>
  <si>
    <t>0,3*5,8*2 "hlavové podlahy"</t>
  </si>
  <si>
    <t>1093518449</t>
  </si>
  <si>
    <t>-345892807</t>
  </si>
  <si>
    <t>-1597126818</t>
  </si>
  <si>
    <t>190148376</t>
  </si>
  <si>
    <t>8*6+(3*6*2)</t>
  </si>
  <si>
    <t>1509031077</t>
  </si>
  <si>
    <t>84*30 'Přepočtené koeficientem množství</t>
  </si>
  <si>
    <t>-501912213</t>
  </si>
  <si>
    <t>-1066521359</t>
  </si>
  <si>
    <t>84/3</t>
  </si>
  <si>
    <t>663099903</t>
  </si>
  <si>
    <t>28*30 'Přepočtené koeficientem množství</t>
  </si>
  <si>
    <t>668470526</t>
  </si>
  <si>
    <t>1490593992</t>
  </si>
  <si>
    <t>84*1,1 'Přepočtené koeficientem množství</t>
  </si>
  <si>
    <t>-2089302809</t>
  </si>
  <si>
    <t>92,4*30 'Přepočtené koeficientem množství</t>
  </si>
  <si>
    <t>-1743550194</t>
  </si>
  <si>
    <t>906579424</t>
  </si>
  <si>
    <t>"OP1 +závěr" 1,33*5,15</t>
  </si>
  <si>
    <t>"OP2+závěr" 1,33*5,15</t>
  </si>
  <si>
    <t>"úložné prahy" 5,15*0,5*2</t>
  </si>
  <si>
    <t>"křídla" 4*(1,5*1,5)</t>
  </si>
  <si>
    <t>"výběhové zídky" 4*3</t>
  </si>
  <si>
    <t>1831007481</t>
  </si>
  <si>
    <t>1538932724</t>
  </si>
  <si>
    <t>985564115</t>
  </si>
  <si>
    <t>Kotvičky pro výztuž stříkaného betonu hl do 200 mm z oceli D 20 mm do cementové malty</t>
  </si>
  <si>
    <t>-1824312456</t>
  </si>
  <si>
    <t>7,62*10</t>
  </si>
  <si>
    <t>521310451</t>
  </si>
  <si>
    <t>93855380</t>
  </si>
  <si>
    <t>637953661</t>
  </si>
  <si>
    <t>-753369995</t>
  </si>
  <si>
    <t>1652463026</t>
  </si>
  <si>
    <t>-1830545589</t>
  </si>
  <si>
    <t>-984680364</t>
  </si>
  <si>
    <t>1367727630</t>
  </si>
  <si>
    <t>2019/06/4.2/SO 04 - VRN - Most v km 6,229</t>
  </si>
  <si>
    <t>1560574657</t>
  </si>
  <si>
    <t>-238684580</t>
  </si>
  <si>
    <t>-1814869325</t>
  </si>
  <si>
    <t>-638499619</t>
  </si>
  <si>
    <t>-237679906</t>
  </si>
  <si>
    <t>-1787684432</t>
  </si>
  <si>
    <t>2019/06/05/SO 05 - Propustek v km 7,241</t>
  </si>
  <si>
    <t>2019/06/5.1/SO 05 - Propustek v km 7,241</t>
  </si>
  <si>
    <t>115001105</t>
  </si>
  <si>
    <t>Převedení vody potrubím DN do 600</t>
  </si>
  <si>
    <t>-387020355</t>
  </si>
  <si>
    <t>115101202</t>
  </si>
  <si>
    <t>Čerpání vody na dopravní výšku do 10 m průměrný přítok do 1000 l/min</t>
  </si>
  <si>
    <t>-1773754110</t>
  </si>
  <si>
    <t>15*8</t>
  </si>
  <si>
    <t>-605722020</t>
  </si>
  <si>
    <t>5,5*1,5*1</t>
  </si>
  <si>
    <t>272354111</t>
  </si>
  <si>
    <t>Bednění základových kleneb - zřízení</t>
  </si>
  <si>
    <t>-1400781850</t>
  </si>
  <si>
    <t>(5*0,5)+(0,5*0,5) "betonový prah"</t>
  </si>
  <si>
    <t>272354211</t>
  </si>
  <si>
    <t>Bednění základových kleneb - odstranění</t>
  </si>
  <si>
    <t>1253660538</t>
  </si>
  <si>
    <t>273313911</t>
  </si>
  <si>
    <t>Základové desky z betonu tř. C 30/37</t>
  </si>
  <si>
    <t>1605116621</t>
  </si>
  <si>
    <t>5*0,5*0,5 "betonový prah"</t>
  </si>
  <si>
    <t>451313111</t>
  </si>
  <si>
    <t>Podklad pod dlažbu z betonu prostého C 20/25 tl přes 150 do 200 mm</t>
  </si>
  <si>
    <t>477374542</t>
  </si>
  <si>
    <t>465511512</t>
  </si>
  <si>
    <t>Dlažba z lomového kamene do malty s vyplněním spár maltou a vyspárováním plocha do 20 m2 tl 250 mm</t>
  </si>
  <si>
    <t>-572471794</t>
  </si>
  <si>
    <t>5*3 "vtok"</t>
  </si>
  <si>
    <t>58384672</t>
  </si>
  <si>
    <t>kámen nepravidelný pískovec pískový obklad/dlažba D 100-500mm tl 10-20mm</t>
  </si>
  <si>
    <t>1708724146</t>
  </si>
  <si>
    <t>5*3</t>
  </si>
  <si>
    <t>628613111</t>
  </si>
  <si>
    <t>Oprava nátěru částí OK mostů včetně očištění 2x základní 2xvrchní syntetický nátěr do 50 m2</t>
  </si>
  <si>
    <t>-2098416501</t>
  </si>
  <si>
    <t>Poznámka k položce:_x000d_
oprava PKO stávajícího zábradlí</t>
  </si>
  <si>
    <t>2109437434</t>
  </si>
  <si>
    <t>1,85*5</t>
  </si>
  <si>
    <t>1,35*5</t>
  </si>
  <si>
    <t>8,6*1,4*2</t>
  </si>
  <si>
    <t>985222111</t>
  </si>
  <si>
    <t>Sbírání a třídění kamene ručně ze suti s očištěním</t>
  </si>
  <si>
    <t>841162520</t>
  </si>
  <si>
    <t>733013614</t>
  </si>
  <si>
    <t>2*1,5*0,5 "návodní zídka vlevo"</t>
  </si>
  <si>
    <t>2,5*1,5*0,5 "návodní zídka vlevo"</t>
  </si>
  <si>
    <t>8,6*1,4*0,5 "zídka na pravé straně"</t>
  </si>
  <si>
    <t>5*1,4*0,5 "zídka na pravé straně"</t>
  </si>
  <si>
    <t>-2077869534</t>
  </si>
  <si>
    <t>(12,895*2,4)*0,6 "nahrazení 60%"</t>
  </si>
  <si>
    <t>985241210</t>
  </si>
  <si>
    <t>Plombování zdiva zalitím plastickou betonovou směsí včetně vybourání narušeného zdiva do 1 m3</t>
  </si>
  <si>
    <t>1086250249</t>
  </si>
  <si>
    <t>0,5 "trvale pružný tmel mezi trouby"</t>
  </si>
  <si>
    <t>496598984</t>
  </si>
  <si>
    <t>"římsy" 2*(5*(0,3+0,4+0,3))</t>
  </si>
  <si>
    <t>"čela" 1,5+1,5</t>
  </si>
  <si>
    <t>1288955287</t>
  </si>
  <si>
    <t>2019/06/5.2/SO 05 - VRN - Propustek v km 7,241</t>
  </si>
  <si>
    <t>1370420136</t>
  </si>
  <si>
    <t>-1847789845</t>
  </si>
  <si>
    <t>529911849</t>
  </si>
  <si>
    <t>698618067</t>
  </si>
  <si>
    <t>1088798618</t>
  </si>
  <si>
    <t>2019/06/06/SO 06 - Most v km 7,482</t>
  </si>
  <si>
    <t>2019/06/6.1/SO 06 - Most v km 7,482</t>
  </si>
  <si>
    <t>-949871164</t>
  </si>
  <si>
    <t>-1015349550</t>
  </si>
  <si>
    <t>112201105</t>
  </si>
  <si>
    <t>Odstranění pařezů D přes 900 mm</t>
  </si>
  <si>
    <t>1907071853</t>
  </si>
  <si>
    <t>1848414734</t>
  </si>
  <si>
    <t>1922608369</t>
  </si>
  <si>
    <t>8,1*1,55*2 "chodníkové podlahy"</t>
  </si>
  <si>
    <t>8,5*0,7 "středové podlahy"</t>
  </si>
  <si>
    <t>963071111</t>
  </si>
  <si>
    <t>Demontáž ocelových prvků mostů šroubovaných nebo svařovaných do 100 kg</t>
  </si>
  <si>
    <t>-504440445</t>
  </si>
  <si>
    <t>429172111</t>
  </si>
  <si>
    <t>Výroba ocelových prvků pro opravu mostů šroubovaných nebo svařovaných do 100 kg</t>
  </si>
  <si>
    <t>-1244063581</t>
  </si>
  <si>
    <t>429172211</t>
  </si>
  <si>
    <t>Montáž ocelových prvků pro opravu mostů šroubovaných nebo svařovaných do 100 kg</t>
  </si>
  <si>
    <t>-166154647</t>
  </si>
  <si>
    <t>Poznámka k položce:_x000d_
výměna podlahového nosníku vlevo</t>
  </si>
  <si>
    <t>13010822</t>
  </si>
  <si>
    <t>ocel profilová UPN 160 jakost 11 375</t>
  </si>
  <si>
    <t>69854143</t>
  </si>
  <si>
    <t>Poznámka k položce:_x000d_
Podlahový nosník</t>
  </si>
  <si>
    <t>3*18,8/1000</t>
  </si>
  <si>
    <t>716980205</t>
  </si>
  <si>
    <t>220</t>
  </si>
  <si>
    <t>911121211</t>
  </si>
  <si>
    <t>Výroba ocelového zábradli při opravách mostů</t>
  </si>
  <si>
    <t>-1452272219</t>
  </si>
  <si>
    <t xml:space="preserve"> "výběh na OP2" 4,2</t>
  </si>
  <si>
    <t>911121311</t>
  </si>
  <si>
    <t>Montáž ocelového zábradli při opravách mostů</t>
  </si>
  <si>
    <t>-2088321707</t>
  </si>
  <si>
    <t>4,2</t>
  </si>
  <si>
    <t>13010430</t>
  </si>
  <si>
    <t>úhelník ocelový rovnostranný jakost 11 375 70x70x7mm</t>
  </si>
  <si>
    <t>1801709452</t>
  </si>
  <si>
    <t>Poznámka k položce:_x000d_
Hmotnost: 7,39 kg/m - madla na zábradlí</t>
  </si>
  <si>
    <t>"Sloupek" (1,1*0,00739)*2</t>
  </si>
  <si>
    <t>13011066</t>
  </si>
  <si>
    <t>úhelník ocelový rovnostranný jakost 11 375 60x60x5mm</t>
  </si>
  <si>
    <t>-1438932866</t>
  </si>
  <si>
    <t>3*4,2*4,57/1000</t>
  </si>
  <si>
    <t>13611238</t>
  </si>
  <si>
    <t>plech ocelový hladký jakost S 235 JR tl 15mm tabule</t>
  </si>
  <si>
    <t>17693558</t>
  </si>
  <si>
    <t>Poznámka k položce:_x000d_
Hmotnost 720 kg/kus</t>
  </si>
  <si>
    <t>(0,0625*0,096)*2</t>
  </si>
  <si>
    <t>451476121</t>
  </si>
  <si>
    <t>Podkladní vrstva plastbetonová tixotropní první vrstva tl 10 mm</t>
  </si>
  <si>
    <t>1609786222</t>
  </si>
  <si>
    <t>Poznámka k položce:_x000d_
podlití sloupků</t>
  </si>
  <si>
    <t>(0,3*0,3)*2</t>
  </si>
  <si>
    <t>451476122</t>
  </si>
  <si>
    <t>Podkladní vrstva plastbetonová tixotropní každá další vrstva tl 10 mm</t>
  </si>
  <si>
    <t>-514861841</t>
  </si>
  <si>
    <t>0,18*3 'Přepočtené koeficientem množství</t>
  </si>
  <si>
    <t>966075311</t>
  </si>
  <si>
    <t>Demontáž ochranných štítů z plechu pod nosnou mostní konstrukcí</t>
  </si>
  <si>
    <t>-1812219454</t>
  </si>
  <si>
    <t>Poznámka k položce:_x000d_
Ochraný štít u OP1</t>
  </si>
  <si>
    <t>2,4*5,6</t>
  </si>
  <si>
    <t>925942321</t>
  </si>
  <si>
    <t>Montáž ochranných štítů z plechu pod nosnou mostní konstrukcí</t>
  </si>
  <si>
    <t>-139066199</t>
  </si>
  <si>
    <t>1285113690</t>
  </si>
  <si>
    <t>-567540368</t>
  </si>
  <si>
    <t>1259836708</t>
  </si>
  <si>
    <t>-2034803891</t>
  </si>
  <si>
    <t>2,62*(5+2) "OP1"</t>
  </si>
  <si>
    <t>3,52*(5+2) "OP2"</t>
  </si>
  <si>
    <t>10*4 "křídla"</t>
  </si>
  <si>
    <t>53072789</t>
  </si>
  <si>
    <t>82,97*30 'Přepočtené koeficientem množství</t>
  </si>
  <si>
    <t>1874537224</t>
  </si>
  <si>
    <t>-118520184</t>
  </si>
  <si>
    <t>82,98/3</t>
  </si>
  <si>
    <t>-434971092</t>
  </si>
  <si>
    <t>27,66*30 'Přepočtené koeficientem množství</t>
  </si>
  <si>
    <t>-1432794207</t>
  </si>
  <si>
    <t>-408442945</t>
  </si>
  <si>
    <t>140,8*1,1 'Přepočtené koeficientem množství</t>
  </si>
  <si>
    <t>-2077375948</t>
  </si>
  <si>
    <t>154,88*30 'Přepočtené koeficientem množství</t>
  </si>
  <si>
    <t>1253589290</t>
  </si>
  <si>
    <t>1169963251</t>
  </si>
  <si>
    <t>8*8 "pod konstrukcí"</t>
  </si>
  <si>
    <t>(8*2,4)*4 "2 řady nad sebou"</t>
  </si>
  <si>
    <t>-753358022</t>
  </si>
  <si>
    <t>140,8*30 'Přepočtené koeficientem množství</t>
  </si>
  <si>
    <t>-146178935</t>
  </si>
  <si>
    <t>-861702785</t>
  </si>
  <si>
    <t>(5*2)+(1*5) "úložáky + závěr"</t>
  </si>
  <si>
    <t>((4,2*1,8)+(4,2*0,5))*4 "výběhy"</t>
  </si>
  <si>
    <t>-1631855021</t>
  </si>
  <si>
    <t>0,9*(5+2) "OP1"</t>
  </si>
  <si>
    <t>1,82*(5+2) "OP2"</t>
  </si>
  <si>
    <t>1799725841</t>
  </si>
  <si>
    <t>375598558</t>
  </si>
  <si>
    <t>1,7*(5+2) "OP1"</t>
  </si>
  <si>
    <t>1,7*(5+2) "OP2"</t>
  </si>
  <si>
    <t>-1260502571</t>
  </si>
  <si>
    <t>691207120</t>
  </si>
  <si>
    <t>36,615+35,1</t>
  </si>
  <si>
    <t>-2116962507</t>
  </si>
  <si>
    <t>71,715*30 'Přepočtené koeficientem množství</t>
  </si>
  <si>
    <t>183430490</t>
  </si>
  <si>
    <t>-852762455</t>
  </si>
  <si>
    <t>1830264927</t>
  </si>
  <si>
    <t>35,1</t>
  </si>
  <si>
    <t>-2084663886</t>
  </si>
  <si>
    <t>-1660253306</t>
  </si>
  <si>
    <t>-693097290</t>
  </si>
  <si>
    <t>-1126618107</t>
  </si>
  <si>
    <t>10*2 'Přepočtené koeficientem množství</t>
  </si>
  <si>
    <t>2019/06/6.2/SO 06 - VRN - Most v km 7,482</t>
  </si>
  <si>
    <t>-1167877914</t>
  </si>
  <si>
    <t>1416584149</t>
  </si>
  <si>
    <t>-411998936</t>
  </si>
  <si>
    <t>-1878983993</t>
  </si>
  <si>
    <t>1580884627</t>
  </si>
  <si>
    <t>890536380</t>
  </si>
  <si>
    <t>74465794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</si>
</sst>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29.28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32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3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0" t="s">
        <v>30</v>
      </c>
      <c r="AL14" s="20"/>
      <c r="AM14" s="20"/>
      <c r="AN14" s="33" t="s">
        <v>32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0"/>
      <c r="AQ25" s="20"/>
      <c r="AR25" s="18"/>
      <c r="BE25" s="29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2" customFormat="1" ht="14.4" customHeight="1"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0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2019/006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mostních objektů v úseku Meziměstí - Otovice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0" t="s">
        <v>22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24</v>
      </c>
      <c r="AJ87" s="38"/>
      <c r="AK87" s="38"/>
      <c r="AL87" s="38"/>
      <c r="AM87" s="73" t="str">
        <f>IF(AN8= "","",AN8)</f>
        <v>11. 6. 2019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0" t="s">
        <v>28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33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0" t="s">
        <v>31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ROUND(AG95+AG98+AG101+AG104+AG107+AG110,2)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ROUND(AS95+AS98+AS101+AS104+AS107+AS110,2)</f>
        <v>0</v>
      </c>
      <c r="AT94" s="108">
        <f>ROUND(SUM(AV94:AW94),2)</f>
        <v>0</v>
      </c>
      <c r="AU94" s="109">
        <f>ROUND(AU95+AU98+AU101+AU104+AU107+AU110,5)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ROUND(AZ95+AZ98+AZ101+AZ104+AZ107+AZ110,2)</f>
        <v>0</v>
      </c>
      <c r="BA94" s="108">
        <f>ROUND(BA95+BA98+BA101+BA104+BA107+BA110,2)</f>
        <v>0</v>
      </c>
      <c r="BB94" s="108">
        <f>ROUND(BB95+BB98+BB101+BB104+BB107+BB110,2)</f>
        <v>0</v>
      </c>
      <c r="BC94" s="108">
        <f>ROUND(BC95+BC98+BC101+BC104+BC107+BC110,2)</f>
        <v>0</v>
      </c>
      <c r="BD94" s="110">
        <f>ROUND(BD95+BD98+BD101+BD104+BD107+BD110,2)</f>
        <v>0</v>
      </c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19</v>
      </c>
    </row>
    <row r="95" s="6" customFormat="1" ht="40.5" customHeight="1">
      <c r="B95" s="113"/>
      <c r="C95" s="114"/>
      <c r="D95" s="115" t="s">
        <v>81</v>
      </c>
      <c r="E95" s="115"/>
      <c r="F95" s="115"/>
      <c r="G95" s="115"/>
      <c r="H95" s="115"/>
      <c r="I95" s="116"/>
      <c r="J95" s="115" t="s">
        <v>82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83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76</v>
      </c>
      <c r="BT95" s="125" t="s">
        <v>84</v>
      </c>
      <c r="BU95" s="125" t="s">
        <v>78</v>
      </c>
      <c r="BV95" s="125" t="s">
        <v>79</v>
      </c>
      <c r="BW95" s="125" t="s">
        <v>85</v>
      </c>
      <c r="BX95" s="125" t="s">
        <v>5</v>
      </c>
      <c r="CL95" s="125" t="s">
        <v>19</v>
      </c>
      <c r="CM95" s="125" t="s">
        <v>86</v>
      </c>
    </row>
    <row r="96" s="3" customFormat="1" ht="38.25" customHeight="1">
      <c r="A96" s="126" t="s">
        <v>87</v>
      </c>
      <c r="B96" s="64"/>
      <c r="C96" s="127"/>
      <c r="D96" s="127"/>
      <c r="E96" s="128" t="s">
        <v>88</v>
      </c>
      <c r="F96" s="128"/>
      <c r="G96" s="128"/>
      <c r="H96" s="128"/>
      <c r="I96" s="128"/>
      <c r="J96" s="127"/>
      <c r="K96" s="128" t="s">
        <v>82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'SO 01 Stavební část - Mos...'!J32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89</v>
      </c>
      <c r="AR96" s="66"/>
      <c r="AS96" s="131">
        <v>0</v>
      </c>
      <c r="AT96" s="132">
        <f>ROUND(SUM(AV96:AW96),2)</f>
        <v>0</v>
      </c>
      <c r="AU96" s="133">
        <f>'SO 01 Stavební část - Mos...'!P129</f>
        <v>0</v>
      </c>
      <c r="AV96" s="132">
        <f>'SO 01 Stavební část - Mos...'!J35</f>
        <v>0</v>
      </c>
      <c r="AW96" s="132">
        <f>'SO 01 Stavební část - Mos...'!J36</f>
        <v>0</v>
      </c>
      <c r="AX96" s="132">
        <f>'SO 01 Stavební část - Mos...'!J37</f>
        <v>0</v>
      </c>
      <c r="AY96" s="132">
        <f>'SO 01 Stavební část - Mos...'!J38</f>
        <v>0</v>
      </c>
      <c r="AZ96" s="132">
        <f>'SO 01 Stavební část - Mos...'!F35</f>
        <v>0</v>
      </c>
      <c r="BA96" s="132">
        <f>'SO 01 Stavební část - Mos...'!F36</f>
        <v>0</v>
      </c>
      <c r="BB96" s="132">
        <f>'SO 01 Stavební část - Mos...'!F37</f>
        <v>0</v>
      </c>
      <c r="BC96" s="132">
        <f>'SO 01 Stavební část - Mos...'!F38</f>
        <v>0</v>
      </c>
      <c r="BD96" s="134">
        <f>'SO 01 Stavební část - Mos...'!F39</f>
        <v>0</v>
      </c>
      <c r="BT96" s="135" t="s">
        <v>86</v>
      </c>
      <c r="BV96" s="135" t="s">
        <v>79</v>
      </c>
      <c r="BW96" s="135" t="s">
        <v>90</v>
      </c>
      <c r="BX96" s="135" t="s">
        <v>85</v>
      </c>
      <c r="CL96" s="135" t="s">
        <v>19</v>
      </c>
    </row>
    <row r="97" s="3" customFormat="1" ht="25.5" customHeight="1">
      <c r="A97" s="126" t="s">
        <v>87</v>
      </c>
      <c r="B97" s="64"/>
      <c r="C97" s="127"/>
      <c r="D97" s="127"/>
      <c r="E97" s="128" t="s">
        <v>91</v>
      </c>
      <c r="F97" s="128"/>
      <c r="G97" s="128"/>
      <c r="H97" s="128"/>
      <c r="I97" s="128"/>
      <c r="J97" s="127"/>
      <c r="K97" s="128" t="s">
        <v>82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'SO 01 VRN - Most v km 2,374'!J32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89</v>
      </c>
      <c r="AR97" s="66"/>
      <c r="AS97" s="131">
        <v>0</v>
      </c>
      <c r="AT97" s="132">
        <f>ROUND(SUM(AV97:AW97),2)</f>
        <v>0</v>
      </c>
      <c r="AU97" s="133">
        <f>'SO 01 VRN - Most v km 2,374'!P124</f>
        <v>0</v>
      </c>
      <c r="AV97" s="132">
        <f>'SO 01 VRN - Most v km 2,374'!J35</f>
        <v>0</v>
      </c>
      <c r="AW97" s="132">
        <f>'SO 01 VRN - Most v km 2,374'!J36</f>
        <v>0</v>
      </c>
      <c r="AX97" s="132">
        <f>'SO 01 VRN - Most v km 2,374'!J37</f>
        <v>0</v>
      </c>
      <c r="AY97" s="132">
        <f>'SO 01 VRN - Most v km 2,374'!J38</f>
        <v>0</v>
      </c>
      <c r="AZ97" s="132">
        <f>'SO 01 VRN - Most v km 2,374'!F35</f>
        <v>0</v>
      </c>
      <c r="BA97" s="132">
        <f>'SO 01 VRN - Most v km 2,374'!F36</f>
        <v>0</v>
      </c>
      <c r="BB97" s="132">
        <f>'SO 01 VRN - Most v km 2,374'!F37</f>
        <v>0</v>
      </c>
      <c r="BC97" s="132">
        <f>'SO 01 VRN - Most v km 2,374'!F38</f>
        <v>0</v>
      </c>
      <c r="BD97" s="134">
        <f>'SO 01 VRN - Most v km 2,374'!F39</f>
        <v>0</v>
      </c>
      <c r="BT97" s="135" t="s">
        <v>86</v>
      </c>
      <c r="BV97" s="135" t="s">
        <v>79</v>
      </c>
      <c r="BW97" s="135" t="s">
        <v>92</v>
      </c>
      <c r="BX97" s="135" t="s">
        <v>85</v>
      </c>
      <c r="CL97" s="135" t="s">
        <v>19</v>
      </c>
    </row>
    <row r="98" s="6" customFormat="1" ht="40.5" customHeight="1">
      <c r="B98" s="113"/>
      <c r="C98" s="114"/>
      <c r="D98" s="115" t="s">
        <v>93</v>
      </c>
      <c r="E98" s="115"/>
      <c r="F98" s="115"/>
      <c r="G98" s="115"/>
      <c r="H98" s="115"/>
      <c r="I98" s="116"/>
      <c r="J98" s="115" t="s">
        <v>94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7">
        <f>ROUND(SUM(AG99:AG100),2)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83</v>
      </c>
      <c r="AR98" s="120"/>
      <c r="AS98" s="121">
        <f>ROUND(SUM(AS99:AS100),2)</f>
        <v>0</v>
      </c>
      <c r="AT98" s="122">
        <f>ROUND(SUM(AV98:AW98),2)</f>
        <v>0</v>
      </c>
      <c r="AU98" s="123">
        <f>ROUND(SUM(AU99:AU100),5)</f>
        <v>0</v>
      </c>
      <c r="AV98" s="122">
        <f>ROUND(AZ98*L29,2)</f>
        <v>0</v>
      </c>
      <c r="AW98" s="122">
        <f>ROUND(BA98*L30,2)</f>
        <v>0</v>
      </c>
      <c r="AX98" s="122">
        <f>ROUND(BB98*L29,2)</f>
        <v>0</v>
      </c>
      <c r="AY98" s="122">
        <f>ROUND(BC98*L30,2)</f>
        <v>0</v>
      </c>
      <c r="AZ98" s="122">
        <f>ROUND(SUM(AZ99:AZ100),2)</f>
        <v>0</v>
      </c>
      <c r="BA98" s="122">
        <f>ROUND(SUM(BA99:BA100),2)</f>
        <v>0</v>
      </c>
      <c r="BB98" s="122">
        <f>ROUND(SUM(BB99:BB100),2)</f>
        <v>0</v>
      </c>
      <c r="BC98" s="122">
        <f>ROUND(SUM(BC99:BC100),2)</f>
        <v>0</v>
      </c>
      <c r="BD98" s="124">
        <f>ROUND(SUM(BD99:BD100),2)</f>
        <v>0</v>
      </c>
      <c r="BS98" s="125" t="s">
        <v>76</v>
      </c>
      <c r="BT98" s="125" t="s">
        <v>84</v>
      </c>
      <c r="BU98" s="125" t="s">
        <v>78</v>
      </c>
      <c r="BV98" s="125" t="s">
        <v>79</v>
      </c>
      <c r="BW98" s="125" t="s">
        <v>95</v>
      </c>
      <c r="BX98" s="125" t="s">
        <v>5</v>
      </c>
      <c r="CL98" s="125" t="s">
        <v>19</v>
      </c>
      <c r="CM98" s="125" t="s">
        <v>86</v>
      </c>
    </row>
    <row r="99" s="3" customFormat="1" ht="38.25" customHeight="1">
      <c r="A99" s="126" t="s">
        <v>87</v>
      </c>
      <c r="B99" s="64"/>
      <c r="C99" s="127"/>
      <c r="D99" s="127"/>
      <c r="E99" s="128" t="s">
        <v>96</v>
      </c>
      <c r="F99" s="128"/>
      <c r="G99" s="128"/>
      <c r="H99" s="128"/>
      <c r="I99" s="128"/>
      <c r="J99" s="127"/>
      <c r="K99" s="128" t="s">
        <v>94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'2019-06-2.1-SO 02 - Propu...'!J32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89</v>
      </c>
      <c r="AR99" s="66"/>
      <c r="AS99" s="131">
        <v>0</v>
      </c>
      <c r="AT99" s="132">
        <f>ROUND(SUM(AV99:AW99),2)</f>
        <v>0</v>
      </c>
      <c r="AU99" s="133">
        <f>'2019-06-2.1-SO 02 - Propu...'!P128</f>
        <v>0</v>
      </c>
      <c r="AV99" s="132">
        <f>'2019-06-2.1-SO 02 - Propu...'!J35</f>
        <v>0</v>
      </c>
      <c r="AW99" s="132">
        <f>'2019-06-2.1-SO 02 - Propu...'!J36</f>
        <v>0</v>
      </c>
      <c r="AX99" s="132">
        <f>'2019-06-2.1-SO 02 - Propu...'!J37</f>
        <v>0</v>
      </c>
      <c r="AY99" s="132">
        <f>'2019-06-2.1-SO 02 - Propu...'!J38</f>
        <v>0</v>
      </c>
      <c r="AZ99" s="132">
        <f>'2019-06-2.1-SO 02 - Propu...'!F35</f>
        <v>0</v>
      </c>
      <c r="BA99" s="132">
        <f>'2019-06-2.1-SO 02 - Propu...'!F36</f>
        <v>0</v>
      </c>
      <c r="BB99" s="132">
        <f>'2019-06-2.1-SO 02 - Propu...'!F37</f>
        <v>0</v>
      </c>
      <c r="BC99" s="132">
        <f>'2019-06-2.1-SO 02 - Propu...'!F38</f>
        <v>0</v>
      </c>
      <c r="BD99" s="134">
        <f>'2019-06-2.1-SO 02 - Propu...'!F39</f>
        <v>0</v>
      </c>
      <c r="BT99" s="135" t="s">
        <v>86</v>
      </c>
      <c r="BV99" s="135" t="s">
        <v>79</v>
      </c>
      <c r="BW99" s="135" t="s">
        <v>97</v>
      </c>
      <c r="BX99" s="135" t="s">
        <v>95</v>
      </c>
      <c r="CL99" s="135" t="s">
        <v>19</v>
      </c>
    </row>
    <row r="100" s="3" customFormat="1" ht="38.25" customHeight="1">
      <c r="A100" s="126" t="s">
        <v>87</v>
      </c>
      <c r="B100" s="64"/>
      <c r="C100" s="127"/>
      <c r="D100" s="127"/>
      <c r="E100" s="128" t="s">
        <v>98</v>
      </c>
      <c r="F100" s="128"/>
      <c r="G100" s="128"/>
      <c r="H100" s="128"/>
      <c r="I100" s="128"/>
      <c r="J100" s="127"/>
      <c r="K100" s="128" t="s">
        <v>99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'2019-06-2.2-SO 02 - VRN -...'!J32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89</v>
      </c>
      <c r="AR100" s="66"/>
      <c r="AS100" s="131">
        <v>0</v>
      </c>
      <c r="AT100" s="132">
        <f>ROUND(SUM(AV100:AW100),2)</f>
        <v>0</v>
      </c>
      <c r="AU100" s="133">
        <f>'2019-06-2.2-SO 02 - VRN -...'!P124</f>
        <v>0</v>
      </c>
      <c r="AV100" s="132">
        <f>'2019-06-2.2-SO 02 - VRN -...'!J35</f>
        <v>0</v>
      </c>
      <c r="AW100" s="132">
        <f>'2019-06-2.2-SO 02 - VRN -...'!J36</f>
        <v>0</v>
      </c>
      <c r="AX100" s="132">
        <f>'2019-06-2.2-SO 02 - VRN -...'!J37</f>
        <v>0</v>
      </c>
      <c r="AY100" s="132">
        <f>'2019-06-2.2-SO 02 - VRN -...'!J38</f>
        <v>0</v>
      </c>
      <c r="AZ100" s="132">
        <f>'2019-06-2.2-SO 02 - VRN -...'!F35</f>
        <v>0</v>
      </c>
      <c r="BA100" s="132">
        <f>'2019-06-2.2-SO 02 - VRN -...'!F36</f>
        <v>0</v>
      </c>
      <c r="BB100" s="132">
        <f>'2019-06-2.2-SO 02 - VRN -...'!F37</f>
        <v>0</v>
      </c>
      <c r="BC100" s="132">
        <f>'2019-06-2.2-SO 02 - VRN -...'!F38</f>
        <v>0</v>
      </c>
      <c r="BD100" s="134">
        <f>'2019-06-2.2-SO 02 - VRN -...'!F39</f>
        <v>0</v>
      </c>
      <c r="BT100" s="135" t="s">
        <v>86</v>
      </c>
      <c r="BV100" s="135" t="s">
        <v>79</v>
      </c>
      <c r="BW100" s="135" t="s">
        <v>100</v>
      </c>
      <c r="BX100" s="135" t="s">
        <v>95</v>
      </c>
      <c r="CL100" s="135" t="s">
        <v>19</v>
      </c>
    </row>
    <row r="101" s="6" customFormat="1" ht="40.5" customHeight="1">
      <c r="B101" s="113"/>
      <c r="C101" s="114"/>
      <c r="D101" s="115" t="s">
        <v>101</v>
      </c>
      <c r="E101" s="115"/>
      <c r="F101" s="115"/>
      <c r="G101" s="115"/>
      <c r="H101" s="115"/>
      <c r="I101" s="116"/>
      <c r="J101" s="115" t="s">
        <v>102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7">
        <f>ROUND(SUM(AG102:AG103),2)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83</v>
      </c>
      <c r="AR101" s="120"/>
      <c r="AS101" s="121">
        <f>ROUND(SUM(AS102:AS103),2)</f>
        <v>0</v>
      </c>
      <c r="AT101" s="122">
        <f>ROUND(SUM(AV101:AW101),2)</f>
        <v>0</v>
      </c>
      <c r="AU101" s="123">
        <f>ROUND(SUM(AU102:AU103),5)</f>
        <v>0</v>
      </c>
      <c r="AV101" s="122">
        <f>ROUND(AZ101*L29,2)</f>
        <v>0</v>
      </c>
      <c r="AW101" s="122">
        <f>ROUND(BA101*L30,2)</f>
        <v>0</v>
      </c>
      <c r="AX101" s="122">
        <f>ROUND(BB101*L29,2)</f>
        <v>0</v>
      </c>
      <c r="AY101" s="122">
        <f>ROUND(BC101*L30,2)</f>
        <v>0</v>
      </c>
      <c r="AZ101" s="122">
        <f>ROUND(SUM(AZ102:AZ103),2)</f>
        <v>0</v>
      </c>
      <c r="BA101" s="122">
        <f>ROUND(SUM(BA102:BA103),2)</f>
        <v>0</v>
      </c>
      <c r="BB101" s="122">
        <f>ROUND(SUM(BB102:BB103),2)</f>
        <v>0</v>
      </c>
      <c r="BC101" s="122">
        <f>ROUND(SUM(BC102:BC103),2)</f>
        <v>0</v>
      </c>
      <c r="BD101" s="124">
        <f>ROUND(SUM(BD102:BD103),2)</f>
        <v>0</v>
      </c>
      <c r="BS101" s="125" t="s">
        <v>76</v>
      </c>
      <c r="BT101" s="125" t="s">
        <v>84</v>
      </c>
      <c r="BU101" s="125" t="s">
        <v>78</v>
      </c>
      <c r="BV101" s="125" t="s">
        <v>79</v>
      </c>
      <c r="BW101" s="125" t="s">
        <v>103</v>
      </c>
      <c r="BX101" s="125" t="s">
        <v>5</v>
      </c>
      <c r="CL101" s="125" t="s">
        <v>19</v>
      </c>
      <c r="CM101" s="125" t="s">
        <v>86</v>
      </c>
    </row>
    <row r="102" s="3" customFormat="1" ht="38.25" customHeight="1">
      <c r="A102" s="126" t="s">
        <v>87</v>
      </c>
      <c r="B102" s="64"/>
      <c r="C102" s="127"/>
      <c r="D102" s="127"/>
      <c r="E102" s="128" t="s">
        <v>104</v>
      </c>
      <c r="F102" s="128"/>
      <c r="G102" s="128"/>
      <c r="H102" s="128"/>
      <c r="I102" s="128"/>
      <c r="J102" s="127"/>
      <c r="K102" s="128" t="s">
        <v>102</v>
      </c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9">
        <f>'2019-06-3.1-SO 03 - Most ...'!J32</f>
        <v>0</v>
      </c>
      <c r="AH102" s="127"/>
      <c r="AI102" s="127"/>
      <c r="AJ102" s="127"/>
      <c r="AK102" s="127"/>
      <c r="AL102" s="127"/>
      <c r="AM102" s="127"/>
      <c r="AN102" s="129">
        <f>SUM(AG102,AT102)</f>
        <v>0</v>
      </c>
      <c r="AO102" s="127"/>
      <c r="AP102" s="127"/>
      <c r="AQ102" s="130" t="s">
        <v>89</v>
      </c>
      <c r="AR102" s="66"/>
      <c r="AS102" s="131">
        <v>0</v>
      </c>
      <c r="AT102" s="132">
        <f>ROUND(SUM(AV102:AW102),2)</f>
        <v>0</v>
      </c>
      <c r="AU102" s="133">
        <f>'2019-06-3.1-SO 03 - Most ...'!P127</f>
        <v>0</v>
      </c>
      <c r="AV102" s="132">
        <f>'2019-06-3.1-SO 03 - Most ...'!J35</f>
        <v>0</v>
      </c>
      <c r="AW102" s="132">
        <f>'2019-06-3.1-SO 03 - Most ...'!J36</f>
        <v>0</v>
      </c>
      <c r="AX102" s="132">
        <f>'2019-06-3.1-SO 03 - Most ...'!J37</f>
        <v>0</v>
      </c>
      <c r="AY102" s="132">
        <f>'2019-06-3.1-SO 03 - Most ...'!J38</f>
        <v>0</v>
      </c>
      <c r="AZ102" s="132">
        <f>'2019-06-3.1-SO 03 - Most ...'!F35</f>
        <v>0</v>
      </c>
      <c r="BA102" s="132">
        <f>'2019-06-3.1-SO 03 - Most ...'!F36</f>
        <v>0</v>
      </c>
      <c r="BB102" s="132">
        <f>'2019-06-3.1-SO 03 - Most ...'!F37</f>
        <v>0</v>
      </c>
      <c r="BC102" s="132">
        <f>'2019-06-3.1-SO 03 - Most ...'!F38</f>
        <v>0</v>
      </c>
      <c r="BD102" s="134">
        <f>'2019-06-3.1-SO 03 - Most ...'!F39</f>
        <v>0</v>
      </c>
      <c r="BT102" s="135" t="s">
        <v>86</v>
      </c>
      <c r="BV102" s="135" t="s">
        <v>79</v>
      </c>
      <c r="BW102" s="135" t="s">
        <v>105</v>
      </c>
      <c r="BX102" s="135" t="s">
        <v>103</v>
      </c>
      <c r="CL102" s="135" t="s">
        <v>19</v>
      </c>
    </row>
    <row r="103" s="3" customFormat="1" ht="38.25" customHeight="1">
      <c r="A103" s="126" t="s">
        <v>87</v>
      </c>
      <c r="B103" s="64"/>
      <c r="C103" s="127"/>
      <c r="D103" s="127"/>
      <c r="E103" s="128" t="s">
        <v>106</v>
      </c>
      <c r="F103" s="128"/>
      <c r="G103" s="128"/>
      <c r="H103" s="128"/>
      <c r="I103" s="128"/>
      <c r="J103" s="127"/>
      <c r="K103" s="128" t="s">
        <v>107</v>
      </c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9">
        <f>'2019-06-3.2-SO 03 - VRN -...'!J32</f>
        <v>0</v>
      </c>
      <c r="AH103" s="127"/>
      <c r="AI103" s="127"/>
      <c r="AJ103" s="127"/>
      <c r="AK103" s="127"/>
      <c r="AL103" s="127"/>
      <c r="AM103" s="127"/>
      <c r="AN103" s="129">
        <f>SUM(AG103,AT103)</f>
        <v>0</v>
      </c>
      <c r="AO103" s="127"/>
      <c r="AP103" s="127"/>
      <c r="AQ103" s="130" t="s">
        <v>89</v>
      </c>
      <c r="AR103" s="66"/>
      <c r="AS103" s="131">
        <v>0</v>
      </c>
      <c r="AT103" s="132">
        <f>ROUND(SUM(AV103:AW103),2)</f>
        <v>0</v>
      </c>
      <c r="AU103" s="133">
        <f>'2019-06-3.2-SO 03 - VRN -...'!P124</f>
        <v>0</v>
      </c>
      <c r="AV103" s="132">
        <f>'2019-06-3.2-SO 03 - VRN -...'!J35</f>
        <v>0</v>
      </c>
      <c r="AW103" s="132">
        <f>'2019-06-3.2-SO 03 - VRN -...'!J36</f>
        <v>0</v>
      </c>
      <c r="AX103" s="132">
        <f>'2019-06-3.2-SO 03 - VRN -...'!J37</f>
        <v>0</v>
      </c>
      <c r="AY103" s="132">
        <f>'2019-06-3.2-SO 03 - VRN -...'!J38</f>
        <v>0</v>
      </c>
      <c r="AZ103" s="132">
        <f>'2019-06-3.2-SO 03 - VRN -...'!F35</f>
        <v>0</v>
      </c>
      <c r="BA103" s="132">
        <f>'2019-06-3.2-SO 03 - VRN -...'!F36</f>
        <v>0</v>
      </c>
      <c r="BB103" s="132">
        <f>'2019-06-3.2-SO 03 - VRN -...'!F37</f>
        <v>0</v>
      </c>
      <c r="BC103" s="132">
        <f>'2019-06-3.2-SO 03 - VRN -...'!F38</f>
        <v>0</v>
      </c>
      <c r="BD103" s="134">
        <f>'2019-06-3.2-SO 03 - VRN -...'!F39</f>
        <v>0</v>
      </c>
      <c r="BT103" s="135" t="s">
        <v>86</v>
      </c>
      <c r="BV103" s="135" t="s">
        <v>79</v>
      </c>
      <c r="BW103" s="135" t="s">
        <v>108</v>
      </c>
      <c r="BX103" s="135" t="s">
        <v>103</v>
      </c>
      <c r="CL103" s="135" t="s">
        <v>19</v>
      </c>
    </row>
    <row r="104" s="6" customFormat="1" ht="40.5" customHeight="1">
      <c r="B104" s="113"/>
      <c r="C104" s="114"/>
      <c r="D104" s="115" t="s">
        <v>109</v>
      </c>
      <c r="E104" s="115"/>
      <c r="F104" s="115"/>
      <c r="G104" s="115"/>
      <c r="H104" s="115"/>
      <c r="I104" s="116"/>
      <c r="J104" s="115" t="s">
        <v>110</v>
      </c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7">
        <f>ROUND(SUM(AG105:AG106),2)</f>
        <v>0</v>
      </c>
      <c r="AH104" s="116"/>
      <c r="AI104" s="116"/>
      <c r="AJ104" s="116"/>
      <c r="AK104" s="116"/>
      <c r="AL104" s="116"/>
      <c r="AM104" s="116"/>
      <c r="AN104" s="118">
        <f>SUM(AG104,AT104)</f>
        <v>0</v>
      </c>
      <c r="AO104" s="116"/>
      <c r="AP104" s="116"/>
      <c r="AQ104" s="119" t="s">
        <v>83</v>
      </c>
      <c r="AR104" s="120"/>
      <c r="AS104" s="121">
        <f>ROUND(SUM(AS105:AS106),2)</f>
        <v>0</v>
      </c>
      <c r="AT104" s="122">
        <f>ROUND(SUM(AV104:AW104),2)</f>
        <v>0</v>
      </c>
      <c r="AU104" s="123">
        <f>ROUND(SUM(AU105:AU106),5)</f>
        <v>0</v>
      </c>
      <c r="AV104" s="122">
        <f>ROUND(AZ104*L29,2)</f>
        <v>0</v>
      </c>
      <c r="AW104" s="122">
        <f>ROUND(BA104*L30,2)</f>
        <v>0</v>
      </c>
      <c r="AX104" s="122">
        <f>ROUND(BB104*L29,2)</f>
        <v>0</v>
      </c>
      <c r="AY104" s="122">
        <f>ROUND(BC104*L30,2)</f>
        <v>0</v>
      </c>
      <c r="AZ104" s="122">
        <f>ROUND(SUM(AZ105:AZ106),2)</f>
        <v>0</v>
      </c>
      <c r="BA104" s="122">
        <f>ROUND(SUM(BA105:BA106),2)</f>
        <v>0</v>
      </c>
      <c r="BB104" s="122">
        <f>ROUND(SUM(BB105:BB106),2)</f>
        <v>0</v>
      </c>
      <c r="BC104" s="122">
        <f>ROUND(SUM(BC105:BC106),2)</f>
        <v>0</v>
      </c>
      <c r="BD104" s="124">
        <f>ROUND(SUM(BD105:BD106),2)</f>
        <v>0</v>
      </c>
      <c r="BS104" s="125" t="s">
        <v>76</v>
      </c>
      <c r="BT104" s="125" t="s">
        <v>84</v>
      </c>
      <c r="BU104" s="125" t="s">
        <v>78</v>
      </c>
      <c r="BV104" s="125" t="s">
        <v>79</v>
      </c>
      <c r="BW104" s="125" t="s">
        <v>111</v>
      </c>
      <c r="BX104" s="125" t="s">
        <v>5</v>
      </c>
      <c r="CL104" s="125" t="s">
        <v>19</v>
      </c>
      <c r="CM104" s="125" t="s">
        <v>86</v>
      </c>
    </row>
    <row r="105" s="3" customFormat="1" ht="38.25" customHeight="1">
      <c r="A105" s="126" t="s">
        <v>87</v>
      </c>
      <c r="B105" s="64"/>
      <c r="C105" s="127"/>
      <c r="D105" s="127"/>
      <c r="E105" s="128" t="s">
        <v>112</v>
      </c>
      <c r="F105" s="128"/>
      <c r="G105" s="128"/>
      <c r="H105" s="128"/>
      <c r="I105" s="128"/>
      <c r="J105" s="127"/>
      <c r="K105" s="128" t="s">
        <v>110</v>
      </c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9">
        <f>'2019-06-4.1-SO 04 - Most ...'!J32</f>
        <v>0</v>
      </c>
      <c r="AH105" s="127"/>
      <c r="AI105" s="127"/>
      <c r="AJ105" s="127"/>
      <c r="AK105" s="127"/>
      <c r="AL105" s="127"/>
      <c r="AM105" s="127"/>
      <c r="AN105" s="129">
        <f>SUM(AG105,AT105)</f>
        <v>0</v>
      </c>
      <c r="AO105" s="127"/>
      <c r="AP105" s="127"/>
      <c r="AQ105" s="130" t="s">
        <v>89</v>
      </c>
      <c r="AR105" s="66"/>
      <c r="AS105" s="131">
        <v>0</v>
      </c>
      <c r="AT105" s="132">
        <f>ROUND(SUM(AV105:AW105),2)</f>
        <v>0</v>
      </c>
      <c r="AU105" s="133">
        <f>'2019-06-4.1-SO 04 - Most ...'!P129</f>
        <v>0</v>
      </c>
      <c r="AV105" s="132">
        <f>'2019-06-4.1-SO 04 - Most ...'!J35</f>
        <v>0</v>
      </c>
      <c r="AW105" s="132">
        <f>'2019-06-4.1-SO 04 - Most ...'!J36</f>
        <v>0</v>
      </c>
      <c r="AX105" s="132">
        <f>'2019-06-4.1-SO 04 - Most ...'!J37</f>
        <v>0</v>
      </c>
      <c r="AY105" s="132">
        <f>'2019-06-4.1-SO 04 - Most ...'!J38</f>
        <v>0</v>
      </c>
      <c r="AZ105" s="132">
        <f>'2019-06-4.1-SO 04 - Most ...'!F35</f>
        <v>0</v>
      </c>
      <c r="BA105" s="132">
        <f>'2019-06-4.1-SO 04 - Most ...'!F36</f>
        <v>0</v>
      </c>
      <c r="BB105" s="132">
        <f>'2019-06-4.1-SO 04 - Most ...'!F37</f>
        <v>0</v>
      </c>
      <c r="BC105" s="132">
        <f>'2019-06-4.1-SO 04 - Most ...'!F38</f>
        <v>0</v>
      </c>
      <c r="BD105" s="134">
        <f>'2019-06-4.1-SO 04 - Most ...'!F39</f>
        <v>0</v>
      </c>
      <c r="BT105" s="135" t="s">
        <v>86</v>
      </c>
      <c r="BV105" s="135" t="s">
        <v>79</v>
      </c>
      <c r="BW105" s="135" t="s">
        <v>113</v>
      </c>
      <c r="BX105" s="135" t="s">
        <v>111</v>
      </c>
      <c r="CL105" s="135" t="s">
        <v>19</v>
      </c>
    </row>
    <row r="106" s="3" customFormat="1" ht="38.25" customHeight="1">
      <c r="A106" s="126" t="s">
        <v>87</v>
      </c>
      <c r="B106" s="64"/>
      <c r="C106" s="127"/>
      <c r="D106" s="127"/>
      <c r="E106" s="128" t="s">
        <v>114</v>
      </c>
      <c r="F106" s="128"/>
      <c r="G106" s="128"/>
      <c r="H106" s="128"/>
      <c r="I106" s="128"/>
      <c r="J106" s="127"/>
      <c r="K106" s="128" t="s">
        <v>115</v>
      </c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9">
        <f>'2019-06-4.2-SO 04 - VRN -...'!J32</f>
        <v>0</v>
      </c>
      <c r="AH106" s="127"/>
      <c r="AI106" s="127"/>
      <c r="AJ106" s="127"/>
      <c r="AK106" s="127"/>
      <c r="AL106" s="127"/>
      <c r="AM106" s="127"/>
      <c r="AN106" s="129">
        <f>SUM(AG106,AT106)</f>
        <v>0</v>
      </c>
      <c r="AO106" s="127"/>
      <c r="AP106" s="127"/>
      <c r="AQ106" s="130" t="s">
        <v>89</v>
      </c>
      <c r="AR106" s="66"/>
      <c r="AS106" s="131">
        <v>0</v>
      </c>
      <c r="AT106" s="132">
        <f>ROUND(SUM(AV106:AW106),2)</f>
        <v>0</v>
      </c>
      <c r="AU106" s="133">
        <f>'2019-06-4.2-SO 04 - VRN -...'!P124</f>
        <v>0</v>
      </c>
      <c r="AV106" s="132">
        <f>'2019-06-4.2-SO 04 - VRN -...'!J35</f>
        <v>0</v>
      </c>
      <c r="AW106" s="132">
        <f>'2019-06-4.2-SO 04 - VRN -...'!J36</f>
        <v>0</v>
      </c>
      <c r="AX106" s="132">
        <f>'2019-06-4.2-SO 04 - VRN -...'!J37</f>
        <v>0</v>
      </c>
      <c r="AY106" s="132">
        <f>'2019-06-4.2-SO 04 - VRN -...'!J38</f>
        <v>0</v>
      </c>
      <c r="AZ106" s="132">
        <f>'2019-06-4.2-SO 04 - VRN -...'!F35</f>
        <v>0</v>
      </c>
      <c r="BA106" s="132">
        <f>'2019-06-4.2-SO 04 - VRN -...'!F36</f>
        <v>0</v>
      </c>
      <c r="BB106" s="132">
        <f>'2019-06-4.2-SO 04 - VRN -...'!F37</f>
        <v>0</v>
      </c>
      <c r="BC106" s="132">
        <f>'2019-06-4.2-SO 04 - VRN -...'!F38</f>
        <v>0</v>
      </c>
      <c r="BD106" s="134">
        <f>'2019-06-4.2-SO 04 - VRN -...'!F39</f>
        <v>0</v>
      </c>
      <c r="BT106" s="135" t="s">
        <v>86</v>
      </c>
      <c r="BV106" s="135" t="s">
        <v>79</v>
      </c>
      <c r="BW106" s="135" t="s">
        <v>116</v>
      </c>
      <c r="BX106" s="135" t="s">
        <v>111</v>
      </c>
      <c r="CL106" s="135" t="s">
        <v>19</v>
      </c>
    </row>
    <row r="107" s="6" customFormat="1" ht="40.5" customHeight="1">
      <c r="B107" s="113"/>
      <c r="C107" s="114"/>
      <c r="D107" s="115" t="s">
        <v>117</v>
      </c>
      <c r="E107" s="115"/>
      <c r="F107" s="115"/>
      <c r="G107" s="115"/>
      <c r="H107" s="115"/>
      <c r="I107" s="116"/>
      <c r="J107" s="115" t="s">
        <v>118</v>
      </c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7">
        <f>ROUND(SUM(AG108:AG109),2)</f>
        <v>0</v>
      </c>
      <c r="AH107" s="116"/>
      <c r="AI107" s="116"/>
      <c r="AJ107" s="116"/>
      <c r="AK107" s="116"/>
      <c r="AL107" s="116"/>
      <c r="AM107" s="116"/>
      <c r="AN107" s="118">
        <f>SUM(AG107,AT107)</f>
        <v>0</v>
      </c>
      <c r="AO107" s="116"/>
      <c r="AP107" s="116"/>
      <c r="AQ107" s="119" t="s">
        <v>83</v>
      </c>
      <c r="AR107" s="120"/>
      <c r="AS107" s="121">
        <f>ROUND(SUM(AS108:AS109),2)</f>
        <v>0</v>
      </c>
      <c r="AT107" s="122">
        <f>ROUND(SUM(AV107:AW107),2)</f>
        <v>0</v>
      </c>
      <c r="AU107" s="123">
        <f>ROUND(SUM(AU108:AU109),5)</f>
        <v>0</v>
      </c>
      <c r="AV107" s="122">
        <f>ROUND(AZ107*L29,2)</f>
        <v>0</v>
      </c>
      <c r="AW107" s="122">
        <f>ROUND(BA107*L30,2)</f>
        <v>0</v>
      </c>
      <c r="AX107" s="122">
        <f>ROUND(BB107*L29,2)</f>
        <v>0</v>
      </c>
      <c r="AY107" s="122">
        <f>ROUND(BC107*L30,2)</f>
        <v>0</v>
      </c>
      <c r="AZ107" s="122">
        <f>ROUND(SUM(AZ108:AZ109),2)</f>
        <v>0</v>
      </c>
      <c r="BA107" s="122">
        <f>ROUND(SUM(BA108:BA109),2)</f>
        <v>0</v>
      </c>
      <c r="BB107" s="122">
        <f>ROUND(SUM(BB108:BB109),2)</f>
        <v>0</v>
      </c>
      <c r="BC107" s="122">
        <f>ROUND(SUM(BC108:BC109),2)</f>
        <v>0</v>
      </c>
      <c r="BD107" s="124">
        <f>ROUND(SUM(BD108:BD109),2)</f>
        <v>0</v>
      </c>
      <c r="BS107" s="125" t="s">
        <v>76</v>
      </c>
      <c r="BT107" s="125" t="s">
        <v>84</v>
      </c>
      <c r="BU107" s="125" t="s">
        <v>78</v>
      </c>
      <c r="BV107" s="125" t="s">
        <v>79</v>
      </c>
      <c r="BW107" s="125" t="s">
        <v>119</v>
      </c>
      <c r="BX107" s="125" t="s">
        <v>5</v>
      </c>
      <c r="CL107" s="125" t="s">
        <v>19</v>
      </c>
      <c r="CM107" s="125" t="s">
        <v>86</v>
      </c>
    </row>
    <row r="108" s="3" customFormat="1" ht="38.25" customHeight="1">
      <c r="A108" s="126" t="s">
        <v>87</v>
      </c>
      <c r="B108" s="64"/>
      <c r="C108" s="127"/>
      <c r="D108" s="127"/>
      <c r="E108" s="128" t="s">
        <v>120</v>
      </c>
      <c r="F108" s="128"/>
      <c r="G108" s="128"/>
      <c r="H108" s="128"/>
      <c r="I108" s="128"/>
      <c r="J108" s="127"/>
      <c r="K108" s="128" t="s">
        <v>118</v>
      </c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9">
        <f>'2019-06-5.1-SO 05 - Propu...'!J32</f>
        <v>0</v>
      </c>
      <c r="AH108" s="127"/>
      <c r="AI108" s="127"/>
      <c r="AJ108" s="127"/>
      <c r="AK108" s="127"/>
      <c r="AL108" s="127"/>
      <c r="AM108" s="127"/>
      <c r="AN108" s="129">
        <f>SUM(AG108,AT108)</f>
        <v>0</v>
      </c>
      <c r="AO108" s="127"/>
      <c r="AP108" s="127"/>
      <c r="AQ108" s="130" t="s">
        <v>89</v>
      </c>
      <c r="AR108" s="66"/>
      <c r="AS108" s="131">
        <v>0</v>
      </c>
      <c r="AT108" s="132">
        <f>ROUND(SUM(AV108:AW108),2)</f>
        <v>0</v>
      </c>
      <c r="AU108" s="133">
        <f>'2019-06-5.1-SO 05 - Propu...'!P127</f>
        <v>0</v>
      </c>
      <c r="AV108" s="132">
        <f>'2019-06-5.1-SO 05 - Propu...'!J35</f>
        <v>0</v>
      </c>
      <c r="AW108" s="132">
        <f>'2019-06-5.1-SO 05 - Propu...'!J36</f>
        <v>0</v>
      </c>
      <c r="AX108" s="132">
        <f>'2019-06-5.1-SO 05 - Propu...'!J37</f>
        <v>0</v>
      </c>
      <c r="AY108" s="132">
        <f>'2019-06-5.1-SO 05 - Propu...'!J38</f>
        <v>0</v>
      </c>
      <c r="AZ108" s="132">
        <f>'2019-06-5.1-SO 05 - Propu...'!F35</f>
        <v>0</v>
      </c>
      <c r="BA108" s="132">
        <f>'2019-06-5.1-SO 05 - Propu...'!F36</f>
        <v>0</v>
      </c>
      <c r="BB108" s="132">
        <f>'2019-06-5.1-SO 05 - Propu...'!F37</f>
        <v>0</v>
      </c>
      <c r="BC108" s="132">
        <f>'2019-06-5.1-SO 05 - Propu...'!F38</f>
        <v>0</v>
      </c>
      <c r="BD108" s="134">
        <f>'2019-06-5.1-SO 05 - Propu...'!F39</f>
        <v>0</v>
      </c>
      <c r="BT108" s="135" t="s">
        <v>86</v>
      </c>
      <c r="BV108" s="135" t="s">
        <v>79</v>
      </c>
      <c r="BW108" s="135" t="s">
        <v>121</v>
      </c>
      <c r="BX108" s="135" t="s">
        <v>119</v>
      </c>
      <c r="CL108" s="135" t="s">
        <v>19</v>
      </c>
    </row>
    <row r="109" s="3" customFormat="1" ht="38.25" customHeight="1">
      <c r="A109" s="126" t="s">
        <v>87</v>
      </c>
      <c r="B109" s="64"/>
      <c r="C109" s="127"/>
      <c r="D109" s="127"/>
      <c r="E109" s="128" t="s">
        <v>122</v>
      </c>
      <c r="F109" s="128"/>
      <c r="G109" s="128"/>
      <c r="H109" s="128"/>
      <c r="I109" s="128"/>
      <c r="J109" s="127"/>
      <c r="K109" s="128" t="s">
        <v>123</v>
      </c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9">
        <f>'2019-06-5.2-SO 05 - VRN -...'!J32</f>
        <v>0</v>
      </c>
      <c r="AH109" s="127"/>
      <c r="AI109" s="127"/>
      <c r="AJ109" s="127"/>
      <c r="AK109" s="127"/>
      <c r="AL109" s="127"/>
      <c r="AM109" s="127"/>
      <c r="AN109" s="129">
        <f>SUM(AG109,AT109)</f>
        <v>0</v>
      </c>
      <c r="AO109" s="127"/>
      <c r="AP109" s="127"/>
      <c r="AQ109" s="130" t="s">
        <v>89</v>
      </c>
      <c r="AR109" s="66"/>
      <c r="AS109" s="131">
        <v>0</v>
      </c>
      <c r="AT109" s="132">
        <f>ROUND(SUM(AV109:AW109),2)</f>
        <v>0</v>
      </c>
      <c r="AU109" s="133">
        <f>'2019-06-5.2-SO 05 - VRN -...'!P124</f>
        <v>0</v>
      </c>
      <c r="AV109" s="132">
        <f>'2019-06-5.2-SO 05 - VRN -...'!J35</f>
        <v>0</v>
      </c>
      <c r="AW109" s="132">
        <f>'2019-06-5.2-SO 05 - VRN -...'!J36</f>
        <v>0</v>
      </c>
      <c r="AX109" s="132">
        <f>'2019-06-5.2-SO 05 - VRN -...'!J37</f>
        <v>0</v>
      </c>
      <c r="AY109" s="132">
        <f>'2019-06-5.2-SO 05 - VRN -...'!J38</f>
        <v>0</v>
      </c>
      <c r="AZ109" s="132">
        <f>'2019-06-5.2-SO 05 - VRN -...'!F35</f>
        <v>0</v>
      </c>
      <c r="BA109" s="132">
        <f>'2019-06-5.2-SO 05 - VRN -...'!F36</f>
        <v>0</v>
      </c>
      <c r="BB109" s="132">
        <f>'2019-06-5.2-SO 05 - VRN -...'!F37</f>
        <v>0</v>
      </c>
      <c r="BC109" s="132">
        <f>'2019-06-5.2-SO 05 - VRN -...'!F38</f>
        <v>0</v>
      </c>
      <c r="BD109" s="134">
        <f>'2019-06-5.2-SO 05 - VRN -...'!F39</f>
        <v>0</v>
      </c>
      <c r="BT109" s="135" t="s">
        <v>86</v>
      </c>
      <c r="BV109" s="135" t="s">
        <v>79</v>
      </c>
      <c r="BW109" s="135" t="s">
        <v>124</v>
      </c>
      <c r="BX109" s="135" t="s">
        <v>119</v>
      </c>
      <c r="CL109" s="135" t="s">
        <v>19</v>
      </c>
    </row>
    <row r="110" s="6" customFormat="1" ht="40.5" customHeight="1">
      <c r="B110" s="113"/>
      <c r="C110" s="114"/>
      <c r="D110" s="115" t="s">
        <v>125</v>
      </c>
      <c r="E110" s="115"/>
      <c r="F110" s="115"/>
      <c r="G110" s="115"/>
      <c r="H110" s="115"/>
      <c r="I110" s="116"/>
      <c r="J110" s="115" t="s">
        <v>126</v>
      </c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7">
        <f>ROUND(SUM(AG111:AG112),2)</f>
        <v>0</v>
      </c>
      <c r="AH110" s="116"/>
      <c r="AI110" s="116"/>
      <c r="AJ110" s="116"/>
      <c r="AK110" s="116"/>
      <c r="AL110" s="116"/>
      <c r="AM110" s="116"/>
      <c r="AN110" s="118">
        <f>SUM(AG110,AT110)</f>
        <v>0</v>
      </c>
      <c r="AO110" s="116"/>
      <c r="AP110" s="116"/>
      <c r="AQ110" s="119" t="s">
        <v>83</v>
      </c>
      <c r="AR110" s="120"/>
      <c r="AS110" s="121">
        <f>ROUND(SUM(AS111:AS112),2)</f>
        <v>0</v>
      </c>
      <c r="AT110" s="122">
        <f>ROUND(SUM(AV110:AW110),2)</f>
        <v>0</v>
      </c>
      <c r="AU110" s="123">
        <f>ROUND(SUM(AU111:AU112),5)</f>
        <v>0</v>
      </c>
      <c r="AV110" s="122">
        <f>ROUND(AZ110*L29,2)</f>
        <v>0</v>
      </c>
      <c r="AW110" s="122">
        <f>ROUND(BA110*L30,2)</f>
        <v>0</v>
      </c>
      <c r="AX110" s="122">
        <f>ROUND(BB110*L29,2)</f>
        <v>0</v>
      </c>
      <c r="AY110" s="122">
        <f>ROUND(BC110*L30,2)</f>
        <v>0</v>
      </c>
      <c r="AZ110" s="122">
        <f>ROUND(SUM(AZ111:AZ112),2)</f>
        <v>0</v>
      </c>
      <c r="BA110" s="122">
        <f>ROUND(SUM(BA111:BA112),2)</f>
        <v>0</v>
      </c>
      <c r="BB110" s="122">
        <f>ROUND(SUM(BB111:BB112),2)</f>
        <v>0</v>
      </c>
      <c r="BC110" s="122">
        <f>ROUND(SUM(BC111:BC112),2)</f>
        <v>0</v>
      </c>
      <c r="BD110" s="124">
        <f>ROUND(SUM(BD111:BD112),2)</f>
        <v>0</v>
      </c>
      <c r="BS110" s="125" t="s">
        <v>76</v>
      </c>
      <c r="BT110" s="125" t="s">
        <v>84</v>
      </c>
      <c r="BU110" s="125" t="s">
        <v>78</v>
      </c>
      <c r="BV110" s="125" t="s">
        <v>79</v>
      </c>
      <c r="BW110" s="125" t="s">
        <v>127</v>
      </c>
      <c r="BX110" s="125" t="s">
        <v>5</v>
      </c>
      <c r="CL110" s="125" t="s">
        <v>19</v>
      </c>
      <c r="CM110" s="125" t="s">
        <v>86</v>
      </c>
    </row>
    <row r="111" s="3" customFormat="1" ht="38.25" customHeight="1">
      <c r="A111" s="126" t="s">
        <v>87</v>
      </c>
      <c r="B111" s="64"/>
      <c r="C111" s="127"/>
      <c r="D111" s="127"/>
      <c r="E111" s="128" t="s">
        <v>128</v>
      </c>
      <c r="F111" s="128"/>
      <c r="G111" s="128"/>
      <c r="H111" s="128"/>
      <c r="I111" s="128"/>
      <c r="J111" s="127"/>
      <c r="K111" s="128" t="s">
        <v>126</v>
      </c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9">
        <f>'2019-06-6.1-SO 06 - Most ...'!J32</f>
        <v>0</v>
      </c>
      <c r="AH111" s="127"/>
      <c r="AI111" s="127"/>
      <c r="AJ111" s="127"/>
      <c r="AK111" s="127"/>
      <c r="AL111" s="127"/>
      <c r="AM111" s="127"/>
      <c r="AN111" s="129">
        <f>SUM(AG111,AT111)</f>
        <v>0</v>
      </c>
      <c r="AO111" s="127"/>
      <c r="AP111" s="127"/>
      <c r="AQ111" s="130" t="s">
        <v>89</v>
      </c>
      <c r="AR111" s="66"/>
      <c r="AS111" s="131">
        <v>0</v>
      </c>
      <c r="AT111" s="132">
        <f>ROUND(SUM(AV111:AW111),2)</f>
        <v>0</v>
      </c>
      <c r="AU111" s="133">
        <f>'2019-06-6.1-SO 06 - Most ...'!P127</f>
        <v>0</v>
      </c>
      <c r="AV111" s="132">
        <f>'2019-06-6.1-SO 06 - Most ...'!J35</f>
        <v>0</v>
      </c>
      <c r="AW111" s="132">
        <f>'2019-06-6.1-SO 06 - Most ...'!J36</f>
        <v>0</v>
      </c>
      <c r="AX111" s="132">
        <f>'2019-06-6.1-SO 06 - Most ...'!J37</f>
        <v>0</v>
      </c>
      <c r="AY111" s="132">
        <f>'2019-06-6.1-SO 06 - Most ...'!J38</f>
        <v>0</v>
      </c>
      <c r="AZ111" s="132">
        <f>'2019-06-6.1-SO 06 - Most ...'!F35</f>
        <v>0</v>
      </c>
      <c r="BA111" s="132">
        <f>'2019-06-6.1-SO 06 - Most ...'!F36</f>
        <v>0</v>
      </c>
      <c r="BB111" s="132">
        <f>'2019-06-6.1-SO 06 - Most ...'!F37</f>
        <v>0</v>
      </c>
      <c r="BC111" s="132">
        <f>'2019-06-6.1-SO 06 - Most ...'!F38</f>
        <v>0</v>
      </c>
      <c r="BD111" s="134">
        <f>'2019-06-6.1-SO 06 - Most ...'!F39</f>
        <v>0</v>
      </c>
      <c r="BT111" s="135" t="s">
        <v>86</v>
      </c>
      <c r="BV111" s="135" t="s">
        <v>79</v>
      </c>
      <c r="BW111" s="135" t="s">
        <v>129</v>
      </c>
      <c r="BX111" s="135" t="s">
        <v>127</v>
      </c>
      <c r="CL111" s="135" t="s">
        <v>19</v>
      </c>
    </row>
    <row r="112" s="3" customFormat="1" ht="38.25" customHeight="1">
      <c r="A112" s="126" t="s">
        <v>87</v>
      </c>
      <c r="B112" s="64"/>
      <c r="C112" s="127"/>
      <c r="D112" s="127"/>
      <c r="E112" s="128" t="s">
        <v>130</v>
      </c>
      <c r="F112" s="128"/>
      <c r="G112" s="128"/>
      <c r="H112" s="128"/>
      <c r="I112" s="128"/>
      <c r="J112" s="127"/>
      <c r="K112" s="128" t="s">
        <v>131</v>
      </c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9">
        <f>'2019-06-6.2-SO 06 - VRN -...'!J32</f>
        <v>0</v>
      </c>
      <c r="AH112" s="127"/>
      <c r="AI112" s="127"/>
      <c r="AJ112" s="127"/>
      <c r="AK112" s="127"/>
      <c r="AL112" s="127"/>
      <c r="AM112" s="127"/>
      <c r="AN112" s="129">
        <f>SUM(AG112,AT112)</f>
        <v>0</v>
      </c>
      <c r="AO112" s="127"/>
      <c r="AP112" s="127"/>
      <c r="AQ112" s="130" t="s">
        <v>89</v>
      </c>
      <c r="AR112" s="66"/>
      <c r="AS112" s="136">
        <v>0</v>
      </c>
      <c r="AT112" s="137">
        <f>ROUND(SUM(AV112:AW112),2)</f>
        <v>0</v>
      </c>
      <c r="AU112" s="138">
        <f>'2019-06-6.2-SO 06 - VRN -...'!P124</f>
        <v>0</v>
      </c>
      <c r="AV112" s="137">
        <f>'2019-06-6.2-SO 06 - VRN -...'!J35</f>
        <v>0</v>
      </c>
      <c r="AW112" s="137">
        <f>'2019-06-6.2-SO 06 - VRN -...'!J36</f>
        <v>0</v>
      </c>
      <c r="AX112" s="137">
        <f>'2019-06-6.2-SO 06 - VRN -...'!J37</f>
        <v>0</v>
      </c>
      <c r="AY112" s="137">
        <f>'2019-06-6.2-SO 06 - VRN -...'!J38</f>
        <v>0</v>
      </c>
      <c r="AZ112" s="137">
        <f>'2019-06-6.2-SO 06 - VRN -...'!F35</f>
        <v>0</v>
      </c>
      <c r="BA112" s="137">
        <f>'2019-06-6.2-SO 06 - VRN -...'!F36</f>
        <v>0</v>
      </c>
      <c r="BB112" s="137">
        <f>'2019-06-6.2-SO 06 - VRN -...'!F37</f>
        <v>0</v>
      </c>
      <c r="BC112" s="137">
        <f>'2019-06-6.2-SO 06 - VRN -...'!F38</f>
        <v>0</v>
      </c>
      <c r="BD112" s="139">
        <f>'2019-06-6.2-SO 06 - VRN -...'!F39</f>
        <v>0</v>
      </c>
      <c r="BT112" s="135" t="s">
        <v>86</v>
      </c>
      <c r="BV112" s="135" t="s">
        <v>79</v>
      </c>
      <c r="BW112" s="135" t="s">
        <v>132</v>
      </c>
      <c r="BX112" s="135" t="s">
        <v>127</v>
      </c>
      <c r="CL112" s="135" t="s">
        <v>19</v>
      </c>
    </row>
    <row r="113" s="1" customFormat="1" ht="30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42"/>
    </row>
    <row r="114" s="1" customFormat="1" ht="6.96" customHeight="1"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42"/>
    </row>
  </sheetData>
  <sheetProtection sheet="1" formatColumns="0" formatRows="0" objects="1" scenarios="1" spinCount="100000" saltValue="m5jjj7b6zRucyCWeYmW0DvwT2gqDezH4bgIuzcwjQ8EhBPYk6Tdw85AC78D6VKl4OsJh76bvRJ35jPDYAaacYg==" hashValue="P2HbfVWeZ6q8tk6ni+dcu9LqLgkHUJIn6guhdVxkV3vsTe25pgt70TMQ5hLvezOuku0lnxJW0GNcnq1+snUzCQ==" algorithmName="SHA-512" password="CC35"/>
  <mergeCells count="11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AN112:AP112"/>
    <mergeCell ref="E111:I111"/>
    <mergeCell ref="D110:H110"/>
    <mergeCell ref="E112:I112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K109:AF109"/>
    <mergeCell ref="K108:AF108"/>
    <mergeCell ref="J110:AF110"/>
    <mergeCell ref="K111:AF111"/>
    <mergeCell ref="K112:AF112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K97:AF97"/>
    <mergeCell ref="J98:AF98"/>
    <mergeCell ref="K99:AF99"/>
    <mergeCell ref="K100:AF100"/>
    <mergeCell ref="J101:AF101"/>
    <mergeCell ref="K102:AF102"/>
    <mergeCell ref="K103:AF103"/>
    <mergeCell ref="J104:AF104"/>
    <mergeCell ref="K105:AF105"/>
    <mergeCell ref="K106:AF106"/>
    <mergeCell ref="J107:AF107"/>
    <mergeCell ref="D95:H95"/>
    <mergeCell ref="E102:I102"/>
    <mergeCell ref="E96:I96"/>
    <mergeCell ref="E97:I97"/>
    <mergeCell ref="D98:H98"/>
    <mergeCell ref="E99:I99"/>
    <mergeCell ref="E100:I100"/>
    <mergeCell ref="D101:H101"/>
    <mergeCell ref="E103:I103"/>
    <mergeCell ref="D104:H104"/>
    <mergeCell ref="E105:I105"/>
    <mergeCell ref="E106:I106"/>
    <mergeCell ref="D107:H107"/>
    <mergeCell ref="E108:I108"/>
    <mergeCell ref="E109:I109"/>
  </mergeCells>
  <hyperlinks>
    <hyperlink ref="A96" location="'SO 01 Stavební část - Mos...'!C2" display="/"/>
    <hyperlink ref="A97" location="'SO 01 VRN - Most v km 2,374'!C2" display="/"/>
    <hyperlink ref="A99" location="'2019-06-2.1-SO 02 - Propu...'!C2" display="/"/>
    <hyperlink ref="A100" location="'2019-06-2.2-SO 02 - VRN -...'!C2" display="/"/>
    <hyperlink ref="A102" location="'2019-06-3.1-SO 03 - Most ...'!C2" display="/"/>
    <hyperlink ref="A103" location="'2019-06-3.2-SO 03 - VRN -...'!C2" display="/"/>
    <hyperlink ref="A105" location="'2019-06-4.1-SO 04 - Most ...'!C2" display="/"/>
    <hyperlink ref="A106" location="'2019-06-4.2-SO 04 - VRN -...'!C2" display="/"/>
    <hyperlink ref="A108" location="'2019-06-5.1-SO 05 - Propu...'!C2" display="/"/>
    <hyperlink ref="A109" location="'2019-06-5.2-SO 05 - VRN -...'!C2" display="/"/>
    <hyperlink ref="A111" location="'2019-06-6.1-SO 06 - Most ...'!C2" display="/"/>
    <hyperlink ref="A112" location="'2019-06-6.2-SO 06 - VRN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770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771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ROUND((SUM(BE127:BE174)),  2)</f>
        <v>0</v>
      </c>
      <c r="I35" s="162">
        <v>0.20999999999999999</v>
      </c>
      <c r="J35" s="161">
        <f>ROUND(((SUM(BE127:BE174))*I35),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ROUND((SUM(BF127:BF174)),  2)</f>
        <v>0</v>
      </c>
      <c r="I36" s="162">
        <v>0.14999999999999999</v>
      </c>
      <c r="J36" s="161">
        <f>ROUND(((SUM(BF127:BF174))*I36),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ROUND((SUM(BG127:BG174)),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ROUND((SUM(BH127:BH174)),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ROUND((SUM(BI127:BI174)),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770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2019/06/5.1/SO 05 - Propustek v km 7,241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480</v>
      </c>
      <c r="E101" s="200"/>
      <c r="F101" s="200"/>
      <c r="G101" s="200"/>
      <c r="H101" s="200"/>
      <c r="I101" s="201"/>
      <c r="J101" s="202">
        <f>J135</f>
        <v>0</v>
      </c>
      <c r="K101" s="127"/>
      <c r="L101" s="203"/>
    </row>
    <row r="102" s="9" customFormat="1" ht="19.92" customHeight="1">
      <c r="B102" s="198"/>
      <c r="C102" s="127"/>
      <c r="D102" s="199" t="s">
        <v>145</v>
      </c>
      <c r="E102" s="200"/>
      <c r="F102" s="200"/>
      <c r="G102" s="200"/>
      <c r="H102" s="200"/>
      <c r="I102" s="201"/>
      <c r="J102" s="202">
        <f>J142</f>
        <v>0</v>
      </c>
      <c r="K102" s="127"/>
      <c r="L102" s="203"/>
    </row>
    <row r="103" s="9" customFormat="1" ht="19.92" customHeight="1">
      <c r="B103" s="198"/>
      <c r="C103" s="127"/>
      <c r="D103" s="199" t="s">
        <v>146</v>
      </c>
      <c r="E103" s="200"/>
      <c r="F103" s="200"/>
      <c r="G103" s="200"/>
      <c r="H103" s="200"/>
      <c r="I103" s="201"/>
      <c r="J103" s="202">
        <f>J148</f>
        <v>0</v>
      </c>
      <c r="K103" s="127"/>
      <c r="L103" s="203"/>
    </row>
    <row r="104" s="9" customFormat="1" ht="19.92" customHeight="1">
      <c r="B104" s="198"/>
      <c r="C104" s="127"/>
      <c r="D104" s="199" t="s">
        <v>147</v>
      </c>
      <c r="E104" s="200"/>
      <c r="F104" s="200"/>
      <c r="G104" s="200"/>
      <c r="H104" s="200"/>
      <c r="I104" s="201"/>
      <c r="J104" s="202">
        <f>J152</f>
        <v>0</v>
      </c>
      <c r="K104" s="127"/>
      <c r="L104" s="203"/>
    </row>
    <row r="105" s="9" customFormat="1" ht="19.92" customHeight="1">
      <c r="B105" s="198"/>
      <c r="C105" s="127"/>
      <c r="D105" s="199" t="s">
        <v>149</v>
      </c>
      <c r="E105" s="200"/>
      <c r="F105" s="200"/>
      <c r="G105" s="200"/>
      <c r="H105" s="200"/>
      <c r="I105" s="201"/>
      <c r="J105" s="202">
        <f>J173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1" t="s">
        <v>152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0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>Oprava mostních objektů v úseku Meziměstí - Otovice</v>
      </c>
      <c r="F115" s="30"/>
      <c r="G115" s="30"/>
      <c r="H115" s="30"/>
      <c r="I115" s="148"/>
      <c r="J115" s="38"/>
      <c r="K115" s="38"/>
      <c r="L115" s="42"/>
    </row>
    <row r="116" ht="12" customHeight="1">
      <c r="B116" s="19"/>
      <c r="C116" s="30" t="s">
        <v>134</v>
      </c>
      <c r="D116" s="20"/>
      <c r="E116" s="20"/>
      <c r="F116" s="20"/>
      <c r="G116" s="20"/>
      <c r="H116" s="20"/>
      <c r="I116" s="140"/>
      <c r="J116" s="20"/>
      <c r="K116" s="20"/>
      <c r="L116" s="18"/>
    </row>
    <row r="117" s="1" customFormat="1" ht="16.5" customHeight="1">
      <c r="B117" s="37"/>
      <c r="C117" s="38"/>
      <c r="D117" s="38"/>
      <c r="E117" s="185" t="s">
        <v>770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136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2019/06/5.1/SO 05 - Propustek v km 7,241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0" t="s">
        <v>22</v>
      </c>
      <c r="D121" s="38"/>
      <c r="E121" s="38"/>
      <c r="F121" s="25" t="str">
        <f>F14</f>
        <v xml:space="preserve"> </v>
      </c>
      <c r="G121" s="38"/>
      <c r="H121" s="38"/>
      <c r="I121" s="150" t="s">
        <v>24</v>
      </c>
      <c r="J121" s="73" t="str">
        <f>IF(J14="","",J14)</f>
        <v>11. 6. 2019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5.15" customHeight="1">
      <c r="B123" s="37"/>
      <c r="C123" s="30" t="s">
        <v>28</v>
      </c>
      <c r="D123" s="38"/>
      <c r="E123" s="38"/>
      <c r="F123" s="25" t="str">
        <f>E17</f>
        <v xml:space="preserve"> </v>
      </c>
      <c r="G123" s="38"/>
      <c r="H123" s="38"/>
      <c r="I123" s="150" t="s">
        <v>33</v>
      </c>
      <c r="J123" s="35" t="str">
        <f>E23</f>
        <v xml:space="preserve"> </v>
      </c>
      <c r="K123" s="38"/>
      <c r="L123" s="42"/>
    </row>
    <row r="124" s="1" customFormat="1" ht="15.15" customHeight="1">
      <c r="B124" s="37"/>
      <c r="C124" s="30" t="s">
        <v>31</v>
      </c>
      <c r="D124" s="38"/>
      <c r="E124" s="38"/>
      <c r="F124" s="25" t="str">
        <f>IF(E20="","",E20)</f>
        <v>Vyplň údaj</v>
      </c>
      <c r="G124" s="38"/>
      <c r="H124" s="38"/>
      <c r="I124" s="150" t="s">
        <v>35</v>
      </c>
      <c r="J124" s="35" t="str">
        <f>E26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153</v>
      </c>
      <c r="D126" s="206" t="s">
        <v>62</v>
      </c>
      <c r="E126" s="206" t="s">
        <v>58</v>
      </c>
      <c r="F126" s="206" t="s">
        <v>59</v>
      </c>
      <c r="G126" s="206" t="s">
        <v>154</v>
      </c>
      <c r="H126" s="206" t="s">
        <v>155</v>
      </c>
      <c r="I126" s="207" t="s">
        <v>156</v>
      </c>
      <c r="J126" s="206" t="s">
        <v>140</v>
      </c>
      <c r="K126" s="208" t="s">
        <v>157</v>
      </c>
      <c r="L126" s="209"/>
      <c r="M126" s="94" t="s">
        <v>1</v>
      </c>
      <c r="N126" s="95" t="s">
        <v>41</v>
      </c>
      <c r="O126" s="95" t="s">
        <v>158</v>
      </c>
      <c r="P126" s="95" t="s">
        <v>159</v>
      </c>
      <c r="Q126" s="95" t="s">
        <v>160</v>
      </c>
      <c r="R126" s="95" t="s">
        <v>161</v>
      </c>
      <c r="S126" s="95" t="s">
        <v>162</v>
      </c>
      <c r="T126" s="96" t="s">
        <v>163</v>
      </c>
    </row>
    <row r="127" s="1" customFormat="1" ht="22.8" customHeight="1">
      <c r="B127" s="37"/>
      <c r="C127" s="101" t="s">
        <v>164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</f>
        <v>0</v>
      </c>
      <c r="Q127" s="98"/>
      <c r="R127" s="211">
        <f>R128</f>
        <v>53.85440874999999</v>
      </c>
      <c r="S127" s="98"/>
      <c r="T127" s="212">
        <f>T128</f>
        <v>35.136339999999997</v>
      </c>
      <c r="AT127" s="15" t="s">
        <v>76</v>
      </c>
      <c r="AU127" s="15" t="s">
        <v>142</v>
      </c>
      <c r="BK127" s="213">
        <f>BK128</f>
        <v>0</v>
      </c>
    </row>
    <row r="128" s="11" customFormat="1" ht="25.92" customHeight="1">
      <c r="B128" s="214"/>
      <c r="C128" s="215"/>
      <c r="D128" s="216" t="s">
        <v>76</v>
      </c>
      <c r="E128" s="217" t="s">
        <v>165</v>
      </c>
      <c r="F128" s="217" t="s">
        <v>166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P129+P135+P142+P148+P152+P173</f>
        <v>0</v>
      </c>
      <c r="Q128" s="222"/>
      <c r="R128" s="223">
        <f>R129+R135+R142+R148+R152+R173</f>
        <v>53.85440874999999</v>
      </c>
      <c r="S128" s="222"/>
      <c r="T128" s="224">
        <f>T129+T135+T142+T148+T152+T173</f>
        <v>35.136339999999997</v>
      </c>
      <c r="AR128" s="225" t="s">
        <v>84</v>
      </c>
      <c r="AT128" s="226" t="s">
        <v>76</v>
      </c>
      <c r="AU128" s="226" t="s">
        <v>77</v>
      </c>
      <c r="AY128" s="225" t="s">
        <v>167</v>
      </c>
      <c r="BK128" s="227">
        <f>BK129+BK135+BK142+BK148+BK152+BK173</f>
        <v>0</v>
      </c>
    </row>
    <row r="129" s="11" customFormat="1" ht="22.8" customHeight="1">
      <c r="B129" s="214"/>
      <c r="C129" s="215"/>
      <c r="D129" s="216" t="s">
        <v>76</v>
      </c>
      <c r="E129" s="228" t="s">
        <v>84</v>
      </c>
      <c r="F129" s="228" t="s">
        <v>168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SUM(P130:P134)</f>
        <v>0</v>
      </c>
      <c r="Q129" s="222"/>
      <c r="R129" s="223">
        <f>SUM(R130:R134)</f>
        <v>0.26955000000000001</v>
      </c>
      <c r="S129" s="222"/>
      <c r="T129" s="224">
        <f>SUM(T130:T134)</f>
        <v>0</v>
      </c>
      <c r="AR129" s="225" t="s">
        <v>84</v>
      </c>
      <c r="AT129" s="226" t="s">
        <v>76</v>
      </c>
      <c r="AU129" s="226" t="s">
        <v>84</v>
      </c>
      <c r="AY129" s="225" t="s">
        <v>167</v>
      </c>
      <c r="BK129" s="227">
        <f>SUM(BK130:BK134)</f>
        <v>0</v>
      </c>
    </row>
    <row r="130" s="1" customFormat="1" ht="16.5" customHeight="1">
      <c r="B130" s="37"/>
      <c r="C130" s="230" t="s">
        <v>84</v>
      </c>
      <c r="D130" s="230" t="s">
        <v>169</v>
      </c>
      <c r="E130" s="231" t="s">
        <v>772</v>
      </c>
      <c r="F130" s="232" t="s">
        <v>773</v>
      </c>
      <c r="G130" s="233" t="s">
        <v>186</v>
      </c>
      <c r="H130" s="234">
        <v>15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0.01797</v>
      </c>
      <c r="R130" s="239">
        <f>Q130*H130</f>
        <v>0.26955000000000001</v>
      </c>
      <c r="S130" s="239">
        <v>0</v>
      </c>
      <c r="T130" s="240">
        <f>S130*H130</f>
        <v>0</v>
      </c>
      <c r="AR130" s="241" t="s">
        <v>174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174</v>
      </c>
      <c r="BM130" s="241" t="s">
        <v>774</v>
      </c>
    </row>
    <row r="131" s="1" customFormat="1" ht="24" customHeight="1">
      <c r="B131" s="37"/>
      <c r="C131" s="230" t="s">
        <v>86</v>
      </c>
      <c r="D131" s="230" t="s">
        <v>169</v>
      </c>
      <c r="E131" s="231" t="s">
        <v>775</v>
      </c>
      <c r="F131" s="232" t="s">
        <v>776</v>
      </c>
      <c r="G131" s="233" t="s">
        <v>467</v>
      </c>
      <c r="H131" s="234">
        <v>120</v>
      </c>
      <c r="I131" s="235"/>
      <c r="J131" s="236">
        <f>ROUND(I131*H131,2)</f>
        <v>0</v>
      </c>
      <c r="K131" s="232" t="s">
        <v>173</v>
      </c>
      <c r="L131" s="42"/>
      <c r="M131" s="237" t="s">
        <v>1</v>
      </c>
      <c r="N131" s="238" t="s">
        <v>42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174</v>
      </c>
      <c r="AT131" s="241" t="s">
        <v>169</v>
      </c>
      <c r="AU131" s="241" t="s">
        <v>86</v>
      </c>
      <c r="AY131" s="15" t="s">
        <v>167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84</v>
      </c>
      <c r="BK131" s="242">
        <f>ROUND(I131*H131,2)</f>
        <v>0</v>
      </c>
      <c r="BL131" s="15" t="s">
        <v>174</v>
      </c>
      <c r="BM131" s="241" t="s">
        <v>777</v>
      </c>
    </row>
    <row r="132" s="12" customFormat="1">
      <c r="B132" s="243"/>
      <c r="C132" s="244"/>
      <c r="D132" s="245" t="s">
        <v>197</v>
      </c>
      <c r="E132" s="246" t="s">
        <v>1</v>
      </c>
      <c r="F132" s="247" t="s">
        <v>778</v>
      </c>
      <c r="G132" s="244"/>
      <c r="H132" s="248">
        <v>120</v>
      </c>
      <c r="I132" s="249"/>
      <c r="J132" s="244"/>
      <c r="K132" s="244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197</v>
      </c>
      <c r="AU132" s="254" t="s">
        <v>86</v>
      </c>
      <c r="AV132" s="12" t="s">
        <v>86</v>
      </c>
      <c r="AW132" s="12" t="s">
        <v>34</v>
      </c>
      <c r="AX132" s="12" t="s">
        <v>84</v>
      </c>
      <c r="AY132" s="254" t="s">
        <v>167</v>
      </c>
    </row>
    <row r="133" s="1" customFormat="1" ht="16.5" customHeight="1">
      <c r="B133" s="37"/>
      <c r="C133" s="230" t="s">
        <v>179</v>
      </c>
      <c r="D133" s="230" t="s">
        <v>169</v>
      </c>
      <c r="E133" s="231" t="s">
        <v>189</v>
      </c>
      <c r="F133" s="232" t="s">
        <v>190</v>
      </c>
      <c r="G133" s="233" t="s">
        <v>191</v>
      </c>
      <c r="H133" s="234">
        <v>8.25</v>
      </c>
      <c r="I133" s="235"/>
      <c r="J133" s="236">
        <f>ROUND(I133*H133,2)</f>
        <v>0</v>
      </c>
      <c r="K133" s="232" t="s">
        <v>173</v>
      </c>
      <c r="L133" s="42"/>
      <c r="M133" s="237" t="s">
        <v>1</v>
      </c>
      <c r="N133" s="238" t="s">
        <v>42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174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174</v>
      </c>
      <c r="BM133" s="241" t="s">
        <v>779</v>
      </c>
    </row>
    <row r="134" s="12" customFormat="1">
      <c r="B134" s="243"/>
      <c r="C134" s="244"/>
      <c r="D134" s="245" t="s">
        <v>197</v>
      </c>
      <c r="E134" s="246" t="s">
        <v>1</v>
      </c>
      <c r="F134" s="247" t="s">
        <v>780</v>
      </c>
      <c r="G134" s="244"/>
      <c r="H134" s="248">
        <v>8.25</v>
      </c>
      <c r="I134" s="249"/>
      <c r="J134" s="244"/>
      <c r="K134" s="244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197</v>
      </c>
      <c r="AU134" s="254" t="s">
        <v>86</v>
      </c>
      <c r="AV134" s="12" t="s">
        <v>86</v>
      </c>
      <c r="AW134" s="12" t="s">
        <v>34</v>
      </c>
      <c r="AX134" s="12" t="s">
        <v>84</v>
      </c>
      <c r="AY134" s="254" t="s">
        <v>167</v>
      </c>
    </row>
    <row r="135" s="11" customFormat="1" ht="22.8" customHeight="1">
      <c r="B135" s="214"/>
      <c r="C135" s="215"/>
      <c r="D135" s="216" t="s">
        <v>76</v>
      </c>
      <c r="E135" s="228" t="s">
        <v>86</v>
      </c>
      <c r="F135" s="228" t="s">
        <v>515</v>
      </c>
      <c r="G135" s="215"/>
      <c r="H135" s="215"/>
      <c r="I135" s="218"/>
      <c r="J135" s="229">
        <f>BK135</f>
        <v>0</v>
      </c>
      <c r="K135" s="215"/>
      <c r="L135" s="220"/>
      <c r="M135" s="221"/>
      <c r="N135" s="222"/>
      <c r="O135" s="222"/>
      <c r="P135" s="223">
        <f>SUM(P136:P141)</f>
        <v>0</v>
      </c>
      <c r="Q135" s="222"/>
      <c r="R135" s="223">
        <f>SUM(R136:R141)</f>
        <v>3.0706824999999998</v>
      </c>
      <c r="S135" s="222"/>
      <c r="T135" s="224">
        <f>SUM(T136:T141)</f>
        <v>0</v>
      </c>
      <c r="AR135" s="225" t="s">
        <v>84</v>
      </c>
      <c r="AT135" s="226" t="s">
        <v>76</v>
      </c>
      <c r="AU135" s="226" t="s">
        <v>84</v>
      </c>
      <c r="AY135" s="225" t="s">
        <v>167</v>
      </c>
      <c r="BK135" s="227">
        <f>SUM(BK136:BK141)</f>
        <v>0</v>
      </c>
    </row>
    <row r="136" s="1" customFormat="1" ht="16.5" customHeight="1">
      <c r="B136" s="37"/>
      <c r="C136" s="230" t="s">
        <v>174</v>
      </c>
      <c r="D136" s="230" t="s">
        <v>169</v>
      </c>
      <c r="E136" s="231" t="s">
        <v>781</v>
      </c>
      <c r="F136" s="232" t="s">
        <v>782</v>
      </c>
      <c r="G136" s="233" t="s">
        <v>172</v>
      </c>
      <c r="H136" s="234">
        <v>2.75</v>
      </c>
      <c r="I136" s="235"/>
      <c r="J136" s="236">
        <f>ROUND(I136*H136,2)</f>
        <v>0</v>
      </c>
      <c r="K136" s="232" t="s">
        <v>173</v>
      </c>
      <c r="L136" s="42"/>
      <c r="M136" s="237" t="s">
        <v>1</v>
      </c>
      <c r="N136" s="238" t="s">
        <v>42</v>
      </c>
      <c r="O136" s="85"/>
      <c r="P136" s="239">
        <f>O136*H136</f>
        <v>0</v>
      </c>
      <c r="Q136" s="239">
        <v>0.0014400000000000001</v>
      </c>
      <c r="R136" s="239">
        <f>Q136*H136</f>
        <v>0.00396</v>
      </c>
      <c r="S136" s="239">
        <v>0</v>
      </c>
      <c r="T136" s="240">
        <f>S136*H136</f>
        <v>0</v>
      </c>
      <c r="AR136" s="241" t="s">
        <v>174</v>
      </c>
      <c r="AT136" s="241" t="s">
        <v>169</v>
      </c>
      <c r="AU136" s="241" t="s">
        <v>86</v>
      </c>
      <c r="AY136" s="15" t="s">
        <v>167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84</v>
      </c>
      <c r="BK136" s="242">
        <f>ROUND(I136*H136,2)</f>
        <v>0</v>
      </c>
      <c r="BL136" s="15" t="s">
        <v>174</v>
      </c>
      <c r="BM136" s="241" t="s">
        <v>783</v>
      </c>
    </row>
    <row r="137" s="12" customFormat="1">
      <c r="B137" s="243"/>
      <c r="C137" s="244"/>
      <c r="D137" s="245" t="s">
        <v>197</v>
      </c>
      <c r="E137" s="246" t="s">
        <v>1</v>
      </c>
      <c r="F137" s="247" t="s">
        <v>784</v>
      </c>
      <c r="G137" s="244"/>
      <c r="H137" s="248">
        <v>2.75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197</v>
      </c>
      <c r="AU137" s="254" t="s">
        <v>86</v>
      </c>
      <c r="AV137" s="12" t="s">
        <v>86</v>
      </c>
      <c r="AW137" s="12" t="s">
        <v>34</v>
      </c>
      <c r="AX137" s="12" t="s">
        <v>77</v>
      </c>
      <c r="AY137" s="254" t="s">
        <v>167</v>
      </c>
    </row>
    <row r="138" s="13" customFormat="1">
      <c r="B138" s="267"/>
      <c r="C138" s="268"/>
      <c r="D138" s="245" t="s">
        <v>197</v>
      </c>
      <c r="E138" s="269" t="s">
        <v>1</v>
      </c>
      <c r="F138" s="270" t="s">
        <v>253</v>
      </c>
      <c r="G138" s="268"/>
      <c r="H138" s="271">
        <v>2.75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AT138" s="277" t="s">
        <v>197</v>
      </c>
      <c r="AU138" s="277" t="s">
        <v>86</v>
      </c>
      <c r="AV138" s="13" t="s">
        <v>174</v>
      </c>
      <c r="AW138" s="13" t="s">
        <v>34</v>
      </c>
      <c r="AX138" s="13" t="s">
        <v>84</v>
      </c>
      <c r="AY138" s="277" t="s">
        <v>167</v>
      </c>
    </row>
    <row r="139" s="1" customFormat="1" ht="16.5" customHeight="1">
      <c r="B139" s="37"/>
      <c r="C139" s="230" t="s">
        <v>188</v>
      </c>
      <c r="D139" s="230" t="s">
        <v>169</v>
      </c>
      <c r="E139" s="231" t="s">
        <v>785</v>
      </c>
      <c r="F139" s="232" t="s">
        <v>786</v>
      </c>
      <c r="G139" s="233" t="s">
        <v>172</v>
      </c>
      <c r="H139" s="234">
        <v>2.75</v>
      </c>
      <c r="I139" s="235"/>
      <c r="J139" s="236">
        <f>ROUND(I139*H139,2)</f>
        <v>0</v>
      </c>
      <c r="K139" s="232" t="s">
        <v>173</v>
      </c>
      <c r="L139" s="42"/>
      <c r="M139" s="237" t="s">
        <v>1</v>
      </c>
      <c r="N139" s="238" t="s">
        <v>42</v>
      </c>
      <c r="O139" s="85"/>
      <c r="P139" s="239">
        <f>O139*H139</f>
        <v>0</v>
      </c>
      <c r="Q139" s="239">
        <v>4.0000000000000003E-05</v>
      </c>
      <c r="R139" s="239">
        <f>Q139*H139</f>
        <v>0.00011</v>
      </c>
      <c r="S139" s="239">
        <v>0</v>
      </c>
      <c r="T139" s="240">
        <f>S139*H139</f>
        <v>0</v>
      </c>
      <c r="AR139" s="241" t="s">
        <v>174</v>
      </c>
      <c r="AT139" s="241" t="s">
        <v>169</v>
      </c>
      <c r="AU139" s="241" t="s">
        <v>86</v>
      </c>
      <c r="AY139" s="15" t="s">
        <v>167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84</v>
      </c>
      <c r="BK139" s="242">
        <f>ROUND(I139*H139,2)</f>
        <v>0</v>
      </c>
      <c r="BL139" s="15" t="s">
        <v>174</v>
      </c>
      <c r="BM139" s="241" t="s">
        <v>787</v>
      </c>
    </row>
    <row r="140" s="1" customFormat="1" ht="16.5" customHeight="1">
      <c r="B140" s="37"/>
      <c r="C140" s="230" t="s">
        <v>193</v>
      </c>
      <c r="D140" s="230" t="s">
        <v>169</v>
      </c>
      <c r="E140" s="231" t="s">
        <v>788</v>
      </c>
      <c r="F140" s="232" t="s">
        <v>789</v>
      </c>
      <c r="G140" s="233" t="s">
        <v>191</v>
      </c>
      <c r="H140" s="234">
        <v>1.25</v>
      </c>
      <c r="I140" s="235"/>
      <c r="J140" s="236">
        <f>ROUND(I140*H140,2)</f>
        <v>0</v>
      </c>
      <c r="K140" s="232" t="s">
        <v>173</v>
      </c>
      <c r="L140" s="42"/>
      <c r="M140" s="237" t="s">
        <v>1</v>
      </c>
      <c r="N140" s="238" t="s">
        <v>42</v>
      </c>
      <c r="O140" s="85"/>
      <c r="P140" s="239">
        <f>O140*H140</f>
        <v>0</v>
      </c>
      <c r="Q140" s="239">
        <v>2.45329</v>
      </c>
      <c r="R140" s="239">
        <f>Q140*H140</f>
        <v>3.0666124999999997</v>
      </c>
      <c r="S140" s="239">
        <v>0</v>
      </c>
      <c r="T140" s="240">
        <f>S140*H140</f>
        <v>0</v>
      </c>
      <c r="AR140" s="241" t="s">
        <v>174</v>
      </c>
      <c r="AT140" s="241" t="s">
        <v>169</v>
      </c>
      <c r="AU140" s="241" t="s">
        <v>86</v>
      </c>
      <c r="AY140" s="15" t="s">
        <v>167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84</v>
      </c>
      <c r="BK140" s="242">
        <f>ROUND(I140*H140,2)</f>
        <v>0</v>
      </c>
      <c r="BL140" s="15" t="s">
        <v>174</v>
      </c>
      <c r="BM140" s="241" t="s">
        <v>790</v>
      </c>
    </row>
    <row r="141" s="12" customFormat="1">
      <c r="B141" s="243"/>
      <c r="C141" s="244"/>
      <c r="D141" s="245" t="s">
        <v>197</v>
      </c>
      <c r="E141" s="246" t="s">
        <v>1</v>
      </c>
      <c r="F141" s="247" t="s">
        <v>791</v>
      </c>
      <c r="G141" s="244"/>
      <c r="H141" s="248">
        <v>1.25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197</v>
      </c>
      <c r="AU141" s="254" t="s">
        <v>86</v>
      </c>
      <c r="AV141" s="12" t="s">
        <v>86</v>
      </c>
      <c r="AW141" s="12" t="s">
        <v>34</v>
      </c>
      <c r="AX141" s="12" t="s">
        <v>84</v>
      </c>
      <c r="AY141" s="254" t="s">
        <v>167</v>
      </c>
    </row>
    <row r="142" s="11" customFormat="1" ht="22.8" customHeight="1">
      <c r="B142" s="214"/>
      <c r="C142" s="215"/>
      <c r="D142" s="216" t="s">
        <v>76</v>
      </c>
      <c r="E142" s="228" t="s">
        <v>174</v>
      </c>
      <c r="F142" s="228" t="s">
        <v>199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SUM(P143:P147)</f>
        <v>0</v>
      </c>
      <c r="Q142" s="222"/>
      <c r="R142" s="223">
        <f>SUM(R143:R147)</f>
        <v>21.266999999999999</v>
      </c>
      <c r="S142" s="222"/>
      <c r="T142" s="224">
        <f>SUM(T143:T147)</f>
        <v>0</v>
      </c>
      <c r="AR142" s="225" t="s">
        <v>84</v>
      </c>
      <c r="AT142" s="226" t="s">
        <v>76</v>
      </c>
      <c r="AU142" s="226" t="s">
        <v>84</v>
      </c>
      <c r="AY142" s="225" t="s">
        <v>167</v>
      </c>
      <c r="BK142" s="227">
        <f>SUM(BK143:BK147)</f>
        <v>0</v>
      </c>
    </row>
    <row r="143" s="1" customFormat="1" ht="24" customHeight="1">
      <c r="B143" s="37"/>
      <c r="C143" s="230" t="s">
        <v>200</v>
      </c>
      <c r="D143" s="230" t="s">
        <v>169</v>
      </c>
      <c r="E143" s="231" t="s">
        <v>792</v>
      </c>
      <c r="F143" s="232" t="s">
        <v>793</v>
      </c>
      <c r="G143" s="233" t="s">
        <v>172</v>
      </c>
      <c r="H143" s="234">
        <v>15</v>
      </c>
      <c r="I143" s="235"/>
      <c r="J143" s="236">
        <f>ROUND(I143*H143,2)</f>
        <v>0</v>
      </c>
      <c r="K143" s="232" t="s">
        <v>173</v>
      </c>
      <c r="L143" s="42"/>
      <c r="M143" s="237" t="s">
        <v>1</v>
      </c>
      <c r="N143" s="238" t="s">
        <v>42</v>
      </c>
      <c r="O143" s="85"/>
      <c r="P143" s="239">
        <f>O143*H143</f>
        <v>0</v>
      </c>
      <c r="Q143" s="239">
        <v>0.48580000000000001</v>
      </c>
      <c r="R143" s="239">
        <f>Q143*H143</f>
        <v>7.2869999999999999</v>
      </c>
      <c r="S143" s="239">
        <v>0</v>
      </c>
      <c r="T143" s="240">
        <f>S143*H143</f>
        <v>0</v>
      </c>
      <c r="AR143" s="241" t="s">
        <v>174</v>
      </c>
      <c r="AT143" s="241" t="s">
        <v>169</v>
      </c>
      <c r="AU143" s="241" t="s">
        <v>86</v>
      </c>
      <c r="AY143" s="15" t="s">
        <v>167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84</v>
      </c>
      <c r="BK143" s="242">
        <f>ROUND(I143*H143,2)</f>
        <v>0</v>
      </c>
      <c r="BL143" s="15" t="s">
        <v>174</v>
      </c>
      <c r="BM143" s="241" t="s">
        <v>794</v>
      </c>
    </row>
    <row r="144" s="1" customFormat="1" ht="24" customHeight="1">
      <c r="B144" s="37"/>
      <c r="C144" s="230" t="s">
        <v>205</v>
      </c>
      <c r="D144" s="230" t="s">
        <v>169</v>
      </c>
      <c r="E144" s="231" t="s">
        <v>795</v>
      </c>
      <c r="F144" s="232" t="s">
        <v>796</v>
      </c>
      <c r="G144" s="233" t="s">
        <v>172</v>
      </c>
      <c r="H144" s="234">
        <v>15</v>
      </c>
      <c r="I144" s="235"/>
      <c r="J144" s="236">
        <f>ROUND(I144*H144,2)</f>
        <v>0</v>
      </c>
      <c r="K144" s="232" t="s">
        <v>173</v>
      </c>
      <c r="L144" s="42"/>
      <c r="M144" s="237" t="s">
        <v>1</v>
      </c>
      <c r="N144" s="238" t="s">
        <v>42</v>
      </c>
      <c r="O144" s="85"/>
      <c r="P144" s="239">
        <f>O144*H144</f>
        <v>0</v>
      </c>
      <c r="Q144" s="239">
        <v>0.90200000000000002</v>
      </c>
      <c r="R144" s="239">
        <f>Q144*H144</f>
        <v>13.530000000000001</v>
      </c>
      <c r="S144" s="239">
        <v>0</v>
      </c>
      <c r="T144" s="240">
        <f>S144*H144</f>
        <v>0</v>
      </c>
      <c r="AR144" s="241" t="s">
        <v>174</v>
      </c>
      <c r="AT144" s="241" t="s">
        <v>169</v>
      </c>
      <c r="AU144" s="241" t="s">
        <v>86</v>
      </c>
      <c r="AY144" s="15" t="s">
        <v>167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84</v>
      </c>
      <c r="BK144" s="242">
        <f>ROUND(I144*H144,2)</f>
        <v>0</v>
      </c>
      <c r="BL144" s="15" t="s">
        <v>174</v>
      </c>
      <c r="BM144" s="241" t="s">
        <v>797</v>
      </c>
    </row>
    <row r="145" s="12" customFormat="1">
      <c r="B145" s="243"/>
      <c r="C145" s="244"/>
      <c r="D145" s="245" t="s">
        <v>197</v>
      </c>
      <c r="E145" s="246" t="s">
        <v>1</v>
      </c>
      <c r="F145" s="247" t="s">
        <v>798</v>
      </c>
      <c r="G145" s="244"/>
      <c r="H145" s="248">
        <v>15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197</v>
      </c>
      <c r="AU145" s="254" t="s">
        <v>86</v>
      </c>
      <c r="AV145" s="12" t="s">
        <v>86</v>
      </c>
      <c r="AW145" s="12" t="s">
        <v>34</v>
      </c>
      <c r="AX145" s="12" t="s">
        <v>84</v>
      </c>
      <c r="AY145" s="254" t="s">
        <v>167</v>
      </c>
    </row>
    <row r="146" s="1" customFormat="1" ht="24" customHeight="1">
      <c r="B146" s="37"/>
      <c r="C146" s="257" t="s">
        <v>211</v>
      </c>
      <c r="D146" s="257" t="s">
        <v>230</v>
      </c>
      <c r="E146" s="258" t="s">
        <v>799</v>
      </c>
      <c r="F146" s="259" t="s">
        <v>800</v>
      </c>
      <c r="G146" s="260" t="s">
        <v>172</v>
      </c>
      <c r="H146" s="261">
        <v>15</v>
      </c>
      <c r="I146" s="262"/>
      <c r="J146" s="263">
        <f>ROUND(I146*H146,2)</f>
        <v>0</v>
      </c>
      <c r="K146" s="259" t="s">
        <v>173</v>
      </c>
      <c r="L146" s="264"/>
      <c r="M146" s="265" t="s">
        <v>1</v>
      </c>
      <c r="N146" s="266" t="s">
        <v>42</v>
      </c>
      <c r="O146" s="85"/>
      <c r="P146" s="239">
        <f>O146*H146</f>
        <v>0</v>
      </c>
      <c r="Q146" s="239">
        <v>0.029999999999999999</v>
      </c>
      <c r="R146" s="239">
        <f>Q146*H146</f>
        <v>0.44999999999999996</v>
      </c>
      <c r="S146" s="239">
        <v>0</v>
      </c>
      <c r="T146" s="240">
        <f>S146*H146</f>
        <v>0</v>
      </c>
      <c r="AR146" s="241" t="s">
        <v>205</v>
      </c>
      <c r="AT146" s="241" t="s">
        <v>230</v>
      </c>
      <c r="AU146" s="241" t="s">
        <v>86</v>
      </c>
      <c r="AY146" s="15" t="s">
        <v>167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84</v>
      </c>
      <c r="BK146" s="242">
        <f>ROUND(I146*H146,2)</f>
        <v>0</v>
      </c>
      <c r="BL146" s="15" t="s">
        <v>174</v>
      </c>
      <c r="BM146" s="241" t="s">
        <v>801</v>
      </c>
    </row>
    <row r="147" s="12" customFormat="1">
      <c r="B147" s="243"/>
      <c r="C147" s="244"/>
      <c r="D147" s="245" t="s">
        <v>197</v>
      </c>
      <c r="E147" s="246" t="s">
        <v>1</v>
      </c>
      <c r="F147" s="247" t="s">
        <v>802</v>
      </c>
      <c r="G147" s="244"/>
      <c r="H147" s="248">
        <v>15</v>
      </c>
      <c r="I147" s="249"/>
      <c r="J147" s="244"/>
      <c r="K147" s="244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197</v>
      </c>
      <c r="AU147" s="254" t="s">
        <v>86</v>
      </c>
      <c r="AV147" s="12" t="s">
        <v>86</v>
      </c>
      <c r="AW147" s="12" t="s">
        <v>34</v>
      </c>
      <c r="AX147" s="12" t="s">
        <v>84</v>
      </c>
      <c r="AY147" s="254" t="s">
        <v>167</v>
      </c>
    </row>
    <row r="148" s="11" customFormat="1" ht="22.8" customHeight="1">
      <c r="B148" s="214"/>
      <c r="C148" s="215"/>
      <c r="D148" s="216" t="s">
        <v>76</v>
      </c>
      <c r="E148" s="228" t="s">
        <v>193</v>
      </c>
      <c r="F148" s="228" t="s">
        <v>210</v>
      </c>
      <c r="G148" s="215"/>
      <c r="H148" s="215"/>
      <c r="I148" s="218"/>
      <c r="J148" s="229">
        <f>BK148</f>
        <v>0</v>
      </c>
      <c r="K148" s="215"/>
      <c r="L148" s="220"/>
      <c r="M148" s="221"/>
      <c r="N148" s="222"/>
      <c r="O148" s="222"/>
      <c r="P148" s="223">
        <f>SUM(P149:P151)</f>
        <v>0</v>
      </c>
      <c r="Q148" s="222"/>
      <c r="R148" s="223">
        <f>SUM(R149:R151)</f>
        <v>0.0025500000000000002</v>
      </c>
      <c r="S148" s="222"/>
      <c r="T148" s="224">
        <f>SUM(T149:T151)</f>
        <v>0</v>
      </c>
      <c r="AR148" s="225" t="s">
        <v>84</v>
      </c>
      <c r="AT148" s="226" t="s">
        <v>76</v>
      </c>
      <c r="AU148" s="226" t="s">
        <v>84</v>
      </c>
      <c r="AY148" s="225" t="s">
        <v>167</v>
      </c>
      <c r="BK148" s="227">
        <f>SUM(BK149:BK151)</f>
        <v>0</v>
      </c>
    </row>
    <row r="149" s="1" customFormat="1" ht="24" customHeight="1">
      <c r="B149" s="37"/>
      <c r="C149" s="230" t="s">
        <v>218</v>
      </c>
      <c r="D149" s="230" t="s">
        <v>169</v>
      </c>
      <c r="E149" s="231" t="s">
        <v>803</v>
      </c>
      <c r="F149" s="232" t="s">
        <v>804</v>
      </c>
      <c r="G149" s="233" t="s">
        <v>172</v>
      </c>
      <c r="H149" s="234">
        <v>5</v>
      </c>
      <c r="I149" s="235"/>
      <c r="J149" s="236">
        <f>ROUND(I149*H149,2)</f>
        <v>0</v>
      </c>
      <c r="K149" s="232" t="s">
        <v>173</v>
      </c>
      <c r="L149" s="42"/>
      <c r="M149" s="237" t="s">
        <v>1</v>
      </c>
      <c r="N149" s="238" t="s">
        <v>42</v>
      </c>
      <c r="O149" s="85"/>
      <c r="P149" s="239">
        <f>O149*H149</f>
        <v>0</v>
      </c>
      <c r="Q149" s="239">
        <v>0.00051000000000000004</v>
      </c>
      <c r="R149" s="239">
        <f>Q149*H149</f>
        <v>0.0025500000000000002</v>
      </c>
      <c r="S149" s="239">
        <v>0</v>
      </c>
      <c r="T149" s="240">
        <f>S149*H149</f>
        <v>0</v>
      </c>
      <c r="AR149" s="241" t="s">
        <v>174</v>
      </c>
      <c r="AT149" s="241" t="s">
        <v>169</v>
      </c>
      <c r="AU149" s="241" t="s">
        <v>86</v>
      </c>
      <c r="AY149" s="15" t="s">
        <v>167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84</v>
      </c>
      <c r="BK149" s="242">
        <f>ROUND(I149*H149,2)</f>
        <v>0</v>
      </c>
      <c r="BL149" s="15" t="s">
        <v>174</v>
      </c>
      <c r="BM149" s="241" t="s">
        <v>805</v>
      </c>
    </row>
    <row r="150" s="1" customFormat="1">
      <c r="B150" s="37"/>
      <c r="C150" s="38"/>
      <c r="D150" s="245" t="s">
        <v>215</v>
      </c>
      <c r="E150" s="38"/>
      <c r="F150" s="255" t="s">
        <v>806</v>
      </c>
      <c r="G150" s="38"/>
      <c r="H150" s="38"/>
      <c r="I150" s="148"/>
      <c r="J150" s="38"/>
      <c r="K150" s="38"/>
      <c r="L150" s="42"/>
      <c r="M150" s="256"/>
      <c r="N150" s="85"/>
      <c r="O150" s="85"/>
      <c r="P150" s="85"/>
      <c r="Q150" s="85"/>
      <c r="R150" s="85"/>
      <c r="S150" s="85"/>
      <c r="T150" s="86"/>
      <c r="AT150" s="15" t="s">
        <v>215</v>
      </c>
      <c r="AU150" s="15" t="s">
        <v>86</v>
      </c>
    </row>
    <row r="151" s="12" customFormat="1">
      <c r="B151" s="243"/>
      <c r="C151" s="244"/>
      <c r="D151" s="245" t="s">
        <v>197</v>
      </c>
      <c r="E151" s="246" t="s">
        <v>1</v>
      </c>
      <c r="F151" s="247" t="s">
        <v>188</v>
      </c>
      <c r="G151" s="244"/>
      <c r="H151" s="248">
        <v>5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197</v>
      </c>
      <c r="AU151" s="254" t="s">
        <v>86</v>
      </c>
      <c r="AV151" s="12" t="s">
        <v>86</v>
      </c>
      <c r="AW151" s="12" t="s">
        <v>34</v>
      </c>
      <c r="AX151" s="12" t="s">
        <v>84</v>
      </c>
      <c r="AY151" s="254" t="s">
        <v>167</v>
      </c>
    </row>
    <row r="152" s="11" customFormat="1" ht="22.8" customHeight="1">
      <c r="B152" s="214"/>
      <c r="C152" s="215"/>
      <c r="D152" s="216" t="s">
        <v>76</v>
      </c>
      <c r="E152" s="228" t="s">
        <v>211</v>
      </c>
      <c r="F152" s="228" t="s">
        <v>217</v>
      </c>
      <c r="G152" s="215"/>
      <c r="H152" s="215"/>
      <c r="I152" s="218"/>
      <c r="J152" s="229">
        <f>BK152</f>
        <v>0</v>
      </c>
      <c r="K152" s="215"/>
      <c r="L152" s="220"/>
      <c r="M152" s="221"/>
      <c r="N152" s="222"/>
      <c r="O152" s="222"/>
      <c r="P152" s="223">
        <f>SUM(P153:P172)</f>
        <v>0</v>
      </c>
      <c r="Q152" s="222"/>
      <c r="R152" s="223">
        <f>SUM(R153:R172)</f>
        <v>29.244626249999996</v>
      </c>
      <c r="S152" s="222"/>
      <c r="T152" s="224">
        <f>SUM(T153:T172)</f>
        <v>35.136339999999997</v>
      </c>
      <c r="AR152" s="225" t="s">
        <v>84</v>
      </c>
      <c r="AT152" s="226" t="s">
        <v>76</v>
      </c>
      <c r="AU152" s="226" t="s">
        <v>84</v>
      </c>
      <c r="AY152" s="225" t="s">
        <v>167</v>
      </c>
      <c r="BK152" s="227">
        <f>SUM(BK153:BK172)</f>
        <v>0</v>
      </c>
    </row>
    <row r="153" s="1" customFormat="1" ht="24" customHeight="1">
      <c r="B153" s="37"/>
      <c r="C153" s="230" t="s">
        <v>225</v>
      </c>
      <c r="D153" s="230" t="s">
        <v>169</v>
      </c>
      <c r="E153" s="231" t="s">
        <v>318</v>
      </c>
      <c r="F153" s="232" t="s">
        <v>319</v>
      </c>
      <c r="G153" s="233" t="s">
        <v>172</v>
      </c>
      <c r="H153" s="234">
        <v>40.079999999999998</v>
      </c>
      <c r="I153" s="235"/>
      <c r="J153" s="236">
        <f>ROUND(I153*H153,2)</f>
        <v>0</v>
      </c>
      <c r="K153" s="232" t="s">
        <v>173</v>
      </c>
      <c r="L153" s="42"/>
      <c r="M153" s="237" t="s">
        <v>1</v>
      </c>
      <c r="N153" s="238" t="s">
        <v>42</v>
      </c>
      <c r="O153" s="85"/>
      <c r="P153" s="239">
        <f>O153*H153</f>
        <v>0</v>
      </c>
      <c r="Q153" s="239">
        <v>0.048000000000000001</v>
      </c>
      <c r="R153" s="239">
        <f>Q153*H153</f>
        <v>1.92384</v>
      </c>
      <c r="S153" s="239">
        <v>0.048000000000000001</v>
      </c>
      <c r="T153" s="240">
        <f>S153*H153</f>
        <v>1.92384</v>
      </c>
      <c r="AR153" s="241" t="s">
        <v>174</v>
      </c>
      <c r="AT153" s="241" t="s">
        <v>169</v>
      </c>
      <c r="AU153" s="241" t="s">
        <v>86</v>
      </c>
      <c r="AY153" s="15" t="s">
        <v>167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5" t="s">
        <v>84</v>
      </c>
      <c r="BK153" s="242">
        <f>ROUND(I153*H153,2)</f>
        <v>0</v>
      </c>
      <c r="BL153" s="15" t="s">
        <v>174</v>
      </c>
      <c r="BM153" s="241" t="s">
        <v>807</v>
      </c>
    </row>
    <row r="154" s="12" customFormat="1">
      <c r="B154" s="243"/>
      <c r="C154" s="244"/>
      <c r="D154" s="245" t="s">
        <v>197</v>
      </c>
      <c r="E154" s="246" t="s">
        <v>1</v>
      </c>
      <c r="F154" s="247" t="s">
        <v>808</v>
      </c>
      <c r="G154" s="244"/>
      <c r="H154" s="248">
        <v>9.25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197</v>
      </c>
      <c r="AU154" s="254" t="s">
        <v>86</v>
      </c>
      <c r="AV154" s="12" t="s">
        <v>86</v>
      </c>
      <c r="AW154" s="12" t="s">
        <v>34</v>
      </c>
      <c r="AX154" s="12" t="s">
        <v>77</v>
      </c>
      <c r="AY154" s="254" t="s">
        <v>167</v>
      </c>
    </row>
    <row r="155" s="12" customFormat="1">
      <c r="B155" s="243"/>
      <c r="C155" s="244"/>
      <c r="D155" s="245" t="s">
        <v>197</v>
      </c>
      <c r="E155" s="246" t="s">
        <v>1</v>
      </c>
      <c r="F155" s="247" t="s">
        <v>809</v>
      </c>
      <c r="G155" s="244"/>
      <c r="H155" s="248">
        <v>6.75</v>
      </c>
      <c r="I155" s="249"/>
      <c r="J155" s="244"/>
      <c r="K155" s="244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197</v>
      </c>
      <c r="AU155" s="254" t="s">
        <v>86</v>
      </c>
      <c r="AV155" s="12" t="s">
        <v>86</v>
      </c>
      <c r="AW155" s="12" t="s">
        <v>34</v>
      </c>
      <c r="AX155" s="12" t="s">
        <v>77</v>
      </c>
      <c r="AY155" s="254" t="s">
        <v>167</v>
      </c>
    </row>
    <row r="156" s="12" customFormat="1">
      <c r="B156" s="243"/>
      <c r="C156" s="244"/>
      <c r="D156" s="245" t="s">
        <v>197</v>
      </c>
      <c r="E156" s="246" t="s">
        <v>1</v>
      </c>
      <c r="F156" s="247" t="s">
        <v>810</v>
      </c>
      <c r="G156" s="244"/>
      <c r="H156" s="248">
        <v>24.079999999999998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197</v>
      </c>
      <c r="AU156" s="254" t="s">
        <v>86</v>
      </c>
      <c r="AV156" s="12" t="s">
        <v>86</v>
      </c>
      <c r="AW156" s="12" t="s">
        <v>34</v>
      </c>
      <c r="AX156" s="12" t="s">
        <v>77</v>
      </c>
      <c r="AY156" s="254" t="s">
        <v>167</v>
      </c>
    </row>
    <row r="157" s="13" customFormat="1">
      <c r="B157" s="267"/>
      <c r="C157" s="268"/>
      <c r="D157" s="245" t="s">
        <v>197</v>
      </c>
      <c r="E157" s="269" t="s">
        <v>1</v>
      </c>
      <c r="F157" s="270" t="s">
        <v>253</v>
      </c>
      <c r="G157" s="268"/>
      <c r="H157" s="271">
        <v>40.079999999999998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AT157" s="277" t="s">
        <v>197</v>
      </c>
      <c r="AU157" s="277" t="s">
        <v>86</v>
      </c>
      <c r="AV157" s="13" t="s">
        <v>174</v>
      </c>
      <c r="AW157" s="13" t="s">
        <v>34</v>
      </c>
      <c r="AX157" s="13" t="s">
        <v>84</v>
      </c>
      <c r="AY157" s="277" t="s">
        <v>167</v>
      </c>
    </row>
    <row r="158" s="1" customFormat="1" ht="16.5" customHeight="1">
      <c r="B158" s="37"/>
      <c r="C158" s="230" t="s">
        <v>229</v>
      </c>
      <c r="D158" s="230" t="s">
        <v>169</v>
      </c>
      <c r="E158" s="231" t="s">
        <v>811</v>
      </c>
      <c r="F158" s="232" t="s">
        <v>812</v>
      </c>
      <c r="G158" s="233" t="s">
        <v>191</v>
      </c>
      <c r="H158" s="234">
        <v>4</v>
      </c>
      <c r="I158" s="235"/>
      <c r="J158" s="236">
        <f>ROUND(I158*H158,2)</f>
        <v>0</v>
      </c>
      <c r="K158" s="232" t="s">
        <v>173</v>
      </c>
      <c r="L158" s="42"/>
      <c r="M158" s="237" t="s">
        <v>1</v>
      </c>
      <c r="N158" s="238" t="s">
        <v>42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174</v>
      </c>
      <c r="AT158" s="241" t="s">
        <v>169</v>
      </c>
      <c r="AU158" s="241" t="s">
        <v>86</v>
      </c>
      <c r="AY158" s="15" t="s">
        <v>167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5" t="s">
        <v>84</v>
      </c>
      <c r="BK158" s="242">
        <f>ROUND(I158*H158,2)</f>
        <v>0</v>
      </c>
      <c r="BL158" s="15" t="s">
        <v>174</v>
      </c>
      <c r="BM158" s="241" t="s">
        <v>813</v>
      </c>
    </row>
    <row r="159" s="1" customFormat="1" ht="24" customHeight="1">
      <c r="B159" s="37"/>
      <c r="C159" s="230" t="s">
        <v>235</v>
      </c>
      <c r="D159" s="230" t="s">
        <v>169</v>
      </c>
      <c r="E159" s="231" t="s">
        <v>340</v>
      </c>
      <c r="F159" s="232" t="s">
        <v>341</v>
      </c>
      <c r="G159" s="233" t="s">
        <v>191</v>
      </c>
      <c r="H159" s="234">
        <v>12.895</v>
      </c>
      <c r="I159" s="235"/>
      <c r="J159" s="236">
        <f>ROUND(I159*H159,2)</f>
        <v>0</v>
      </c>
      <c r="K159" s="232" t="s">
        <v>173</v>
      </c>
      <c r="L159" s="42"/>
      <c r="M159" s="237" t="s">
        <v>1</v>
      </c>
      <c r="N159" s="238" t="s">
        <v>42</v>
      </c>
      <c r="O159" s="85"/>
      <c r="P159" s="239">
        <f>O159*H159</f>
        <v>0</v>
      </c>
      <c r="Q159" s="239">
        <v>0.50375000000000003</v>
      </c>
      <c r="R159" s="239">
        <f>Q159*H159</f>
        <v>6.4958562500000001</v>
      </c>
      <c r="S159" s="239">
        <v>2.5</v>
      </c>
      <c r="T159" s="240">
        <f>S159*H159</f>
        <v>32.237499999999997</v>
      </c>
      <c r="AR159" s="241" t="s">
        <v>174</v>
      </c>
      <c r="AT159" s="241" t="s">
        <v>169</v>
      </c>
      <c r="AU159" s="241" t="s">
        <v>86</v>
      </c>
      <c r="AY159" s="15" t="s">
        <v>167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84</v>
      </c>
      <c r="BK159" s="242">
        <f>ROUND(I159*H159,2)</f>
        <v>0</v>
      </c>
      <c r="BL159" s="15" t="s">
        <v>174</v>
      </c>
      <c r="BM159" s="241" t="s">
        <v>814</v>
      </c>
    </row>
    <row r="160" s="12" customFormat="1">
      <c r="B160" s="243"/>
      <c r="C160" s="244"/>
      <c r="D160" s="245" t="s">
        <v>197</v>
      </c>
      <c r="E160" s="246" t="s">
        <v>1</v>
      </c>
      <c r="F160" s="247" t="s">
        <v>815</v>
      </c>
      <c r="G160" s="244"/>
      <c r="H160" s="248">
        <v>1.5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197</v>
      </c>
      <c r="AU160" s="254" t="s">
        <v>86</v>
      </c>
      <c r="AV160" s="12" t="s">
        <v>86</v>
      </c>
      <c r="AW160" s="12" t="s">
        <v>34</v>
      </c>
      <c r="AX160" s="12" t="s">
        <v>77</v>
      </c>
      <c r="AY160" s="254" t="s">
        <v>167</v>
      </c>
    </row>
    <row r="161" s="12" customFormat="1">
      <c r="B161" s="243"/>
      <c r="C161" s="244"/>
      <c r="D161" s="245" t="s">
        <v>197</v>
      </c>
      <c r="E161" s="246" t="s">
        <v>1</v>
      </c>
      <c r="F161" s="247" t="s">
        <v>816</v>
      </c>
      <c r="G161" s="244"/>
      <c r="H161" s="248">
        <v>1.875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197</v>
      </c>
      <c r="AU161" s="254" t="s">
        <v>86</v>
      </c>
      <c r="AV161" s="12" t="s">
        <v>86</v>
      </c>
      <c r="AW161" s="12" t="s">
        <v>34</v>
      </c>
      <c r="AX161" s="12" t="s">
        <v>77</v>
      </c>
      <c r="AY161" s="254" t="s">
        <v>167</v>
      </c>
    </row>
    <row r="162" s="12" customFormat="1">
      <c r="B162" s="243"/>
      <c r="C162" s="244"/>
      <c r="D162" s="245" t="s">
        <v>197</v>
      </c>
      <c r="E162" s="246" t="s">
        <v>1</v>
      </c>
      <c r="F162" s="247" t="s">
        <v>817</v>
      </c>
      <c r="G162" s="244"/>
      <c r="H162" s="248">
        <v>6.0199999999999996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197</v>
      </c>
      <c r="AU162" s="254" t="s">
        <v>86</v>
      </c>
      <c r="AV162" s="12" t="s">
        <v>86</v>
      </c>
      <c r="AW162" s="12" t="s">
        <v>34</v>
      </c>
      <c r="AX162" s="12" t="s">
        <v>77</v>
      </c>
      <c r="AY162" s="254" t="s">
        <v>167</v>
      </c>
    </row>
    <row r="163" s="12" customFormat="1">
      <c r="B163" s="243"/>
      <c r="C163" s="244"/>
      <c r="D163" s="245" t="s">
        <v>197</v>
      </c>
      <c r="E163" s="246" t="s">
        <v>1</v>
      </c>
      <c r="F163" s="247" t="s">
        <v>818</v>
      </c>
      <c r="G163" s="244"/>
      <c r="H163" s="248">
        <v>3.5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197</v>
      </c>
      <c r="AU163" s="254" t="s">
        <v>86</v>
      </c>
      <c r="AV163" s="12" t="s">
        <v>86</v>
      </c>
      <c r="AW163" s="12" t="s">
        <v>34</v>
      </c>
      <c r="AX163" s="12" t="s">
        <v>77</v>
      </c>
      <c r="AY163" s="254" t="s">
        <v>167</v>
      </c>
    </row>
    <row r="164" s="13" customFormat="1">
      <c r="B164" s="267"/>
      <c r="C164" s="268"/>
      <c r="D164" s="245" t="s">
        <v>197</v>
      </c>
      <c r="E164" s="269" t="s">
        <v>1</v>
      </c>
      <c r="F164" s="270" t="s">
        <v>253</v>
      </c>
      <c r="G164" s="268"/>
      <c r="H164" s="271">
        <v>12.895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AT164" s="277" t="s">
        <v>197</v>
      </c>
      <c r="AU164" s="277" t="s">
        <v>86</v>
      </c>
      <c r="AV164" s="13" t="s">
        <v>174</v>
      </c>
      <c r="AW164" s="13" t="s">
        <v>34</v>
      </c>
      <c r="AX164" s="13" t="s">
        <v>84</v>
      </c>
      <c r="AY164" s="277" t="s">
        <v>167</v>
      </c>
    </row>
    <row r="165" s="1" customFormat="1" ht="16.5" customHeight="1">
      <c r="B165" s="37"/>
      <c r="C165" s="257" t="s">
        <v>240</v>
      </c>
      <c r="D165" s="257" t="s">
        <v>230</v>
      </c>
      <c r="E165" s="258" t="s">
        <v>347</v>
      </c>
      <c r="F165" s="259" t="s">
        <v>348</v>
      </c>
      <c r="G165" s="260" t="s">
        <v>233</v>
      </c>
      <c r="H165" s="261">
        <v>18.568999999999999</v>
      </c>
      <c r="I165" s="262"/>
      <c r="J165" s="263">
        <f>ROUND(I165*H165,2)</f>
        <v>0</v>
      </c>
      <c r="K165" s="259" t="s">
        <v>173</v>
      </c>
      <c r="L165" s="264"/>
      <c r="M165" s="265" t="s">
        <v>1</v>
      </c>
      <c r="N165" s="266" t="s">
        <v>42</v>
      </c>
      <c r="O165" s="85"/>
      <c r="P165" s="239">
        <f>O165*H165</f>
        <v>0</v>
      </c>
      <c r="Q165" s="239">
        <v>1</v>
      </c>
      <c r="R165" s="239">
        <f>Q165*H165</f>
        <v>18.568999999999999</v>
      </c>
      <c r="S165" s="239">
        <v>0</v>
      </c>
      <c r="T165" s="240">
        <f>S165*H165</f>
        <v>0</v>
      </c>
      <c r="AR165" s="241" t="s">
        <v>205</v>
      </c>
      <c r="AT165" s="241" t="s">
        <v>230</v>
      </c>
      <c r="AU165" s="241" t="s">
        <v>86</v>
      </c>
      <c r="AY165" s="15" t="s">
        <v>167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84</v>
      </c>
      <c r="BK165" s="242">
        <f>ROUND(I165*H165,2)</f>
        <v>0</v>
      </c>
      <c r="BL165" s="15" t="s">
        <v>174</v>
      </c>
      <c r="BM165" s="241" t="s">
        <v>819</v>
      </c>
    </row>
    <row r="166" s="12" customFormat="1">
      <c r="B166" s="243"/>
      <c r="C166" s="244"/>
      <c r="D166" s="245" t="s">
        <v>197</v>
      </c>
      <c r="E166" s="246" t="s">
        <v>1</v>
      </c>
      <c r="F166" s="247" t="s">
        <v>820</v>
      </c>
      <c r="G166" s="244"/>
      <c r="H166" s="248">
        <v>18.568999999999999</v>
      </c>
      <c r="I166" s="249"/>
      <c r="J166" s="244"/>
      <c r="K166" s="244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197</v>
      </c>
      <c r="AU166" s="254" t="s">
        <v>86</v>
      </c>
      <c r="AV166" s="12" t="s">
        <v>86</v>
      </c>
      <c r="AW166" s="12" t="s">
        <v>34</v>
      </c>
      <c r="AX166" s="12" t="s">
        <v>84</v>
      </c>
      <c r="AY166" s="254" t="s">
        <v>167</v>
      </c>
    </row>
    <row r="167" s="1" customFormat="1" ht="24" customHeight="1">
      <c r="B167" s="37"/>
      <c r="C167" s="230" t="s">
        <v>8</v>
      </c>
      <c r="D167" s="230" t="s">
        <v>169</v>
      </c>
      <c r="E167" s="231" t="s">
        <v>821</v>
      </c>
      <c r="F167" s="232" t="s">
        <v>822</v>
      </c>
      <c r="G167" s="233" t="s">
        <v>191</v>
      </c>
      <c r="H167" s="234">
        <v>0.5</v>
      </c>
      <c r="I167" s="235"/>
      <c r="J167" s="236">
        <f>ROUND(I167*H167,2)</f>
        <v>0</v>
      </c>
      <c r="K167" s="232" t="s">
        <v>173</v>
      </c>
      <c r="L167" s="42"/>
      <c r="M167" s="237" t="s">
        <v>1</v>
      </c>
      <c r="N167" s="238" t="s">
        <v>42</v>
      </c>
      <c r="O167" s="85"/>
      <c r="P167" s="239">
        <f>O167*H167</f>
        <v>0</v>
      </c>
      <c r="Q167" s="239">
        <v>2.9965799999999998</v>
      </c>
      <c r="R167" s="239">
        <f>Q167*H167</f>
        <v>1.4982899999999999</v>
      </c>
      <c r="S167" s="239">
        <v>1.95</v>
      </c>
      <c r="T167" s="240">
        <f>S167*H167</f>
        <v>0.97499999999999998</v>
      </c>
      <c r="AR167" s="241" t="s">
        <v>174</v>
      </c>
      <c r="AT167" s="241" t="s">
        <v>169</v>
      </c>
      <c r="AU167" s="241" t="s">
        <v>86</v>
      </c>
      <c r="AY167" s="15" t="s">
        <v>167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5" t="s">
        <v>84</v>
      </c>
      <c r="BK167" s="242">
        <f>ROUND(I167*H167,2)</f>
        <v>0</v>
      </c>
      <c r="BL167" s="15" t="s">
        <v>174</v>
      </c>
      <c r="BM167" s="241" t="s">
        <v>823</v>
      </c>
    </row>
    <row r="168" s="12" customFormat="1">
      <c r="B168" s="243"/>
      <c r="C168" s="244"/>
      <c r="D168" s="245" t="s">
        <v>197</v>
      </c>
      <c r="E168" s="246" t="s">
        <v>1</v>
      </c>
      <c r="F168" s="247" t="s">
        <v>824</v>
      </c>
      <c r="G168" s="244"/>
      <c r="H168" s="248">
        <v>0.5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197</v>
      </c>
      <c r="AU168" s="254" t="s">
        <v>86</v>
      </c>
      <c r="AV168" s="12" t="s">
        <v>86</v>
      </c>
      <c r="AW168" s="12" t="s">
        <v>34</v>
      </c>
      <c r="AX168" s="12" t="s">
        <v>84</v>
      </c>
      <c r="AY168" s="254" t="s">
        <v>167</v>
      </c>
    </row>
    <row r="169" s="1" customFormat="1" ht="24" customHeight="1">
      <c r="B169" s="37"/>
      <c r="C169" s="230" t="s">
        <v>247</v>
      </c>
      <c r="D169" s="230" t="s">
        <v>169</v>
      </c>
      <c r="E169" s="231" t="s">
        <v>355</v>
      </c>
      <c r="F169" s="232" t="s">
        <v>356</v>
      </c>
      <c r="G169" s="233" t="s">
        <v>172</v>
      </c>
      <c r="H169" s="234">
        <v>13</v>
      </c>
      <c r="I169" s="235"/>
      <c r="J169" s="236">
        <f>ROUND(I169*H169,2)</f>
        <v>0</v>
      </c>
      <c r="K169" s="232" t="s">
        <v>173</v>
      </c>
      <c r="L169" s="42"/>
      <c r="M169" s="237" t="s">
        <v>1</v>
      </c>
      <c r="N169" s="238" t="s">
        <v>42</v>
      </c>
      <c r="O169" s="85"/>
      <c r="P169" s="239">
        <f>O169*H169</f>
        <v>0</v>
      </c>
      <c r="Q169" s="239">
        <v>0.058279999999999998</v>
      </c>
      <c r="R169" s="239">
        <f>Q169*H169</f>
        <v>0.75763999999999998</v>
      </c>
      <c r="S169" s="239">
        <v>0</v>
      </c>
      <c r="T169" s="240">
        <f>S169*H169</f>
        <v>0</v>
      </c>
      <c r="AR169" s="241" t="s">
        <v>174</v>
      </c>
      <c r="AT169" s="241" t="s">
        <v>169</v>
      </c>
      <c r="AU169" s="241" t="s">
        <v>86</v>
      </c>
      <c r="AY169" s="15" t="s">
        <v>167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84</v>
      </c>
      <c r="BK169" s="242">
        <f>ROUND(I169*H169,2)</f>
        <v>0</v>
      </c>
      <c r="BL169" s="15" t="s">
        <v>174</v>
      </c>
      <c r="BM169" s="241" t="s">
        <v>825</v>
      </c>
    </row>
    <row r="170" s="12" customFormat="1">
      <c r="B170" s="243"/>
      <c r="C170" s="244"/>
      <c r="D170" s="245" t="s">
        <v>197</v>
      </c>
      <c r="E170" s="246" t="s">
        <v>1</v>
      </c>
      <c r="F170" s="247" t="s">
        <v>826</v>
      </c>
      <c r="G170" s="244"/>
      <c r="H170" s="248">
        <v>10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197</v>
      </c>
      <c r="AU170" s="254" t="s">
        <v>86</v>
      </c>
      <c r="AV170" s="12" t="s">
        <v>86</v>
      </c>
      <c r="AW170" s="12" t="s">
        <v>34</v>
      </c>
      <c r="AX170" s="12" t="s">
        <v>77</v>
      </c>
      <c r="AY170" s="254" t="s">
        <v>167</v>
      </c>
    </row>
    <row r="171" s="12" customFormat="1">
      <c r="B171" s="243"/>
      <c r="C171" s="244"/>
      <c r="D171" s="245" t="s">
        <v>197</v>
      </c>
      <c r="E171" s="246" t="s">
        <v>1</v>
      </c>
      <c r="F171" s="247" t="s">
        <v>827</v>
      </c>
      <c r="G171" s="244"/>
      <c r="H171" s="248">
        <v>3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197</v>
      </c>
      <c r="AU171" s="254" t="s">
        <v>86</v>
      </c>
      <c r="AV171" s="12" t="s">
        <v>86</v>
      </c>
      <c r="AW171" s="12" t="s">
        <v>34</v>
      </c>
      <c r="AX171" s="12" t="s">
        <v>77</v>
      </c>
      <c r="AY171" s="254" t="s">
        <v>167</v>
      </c>
    </row>
    <row r="172" s="13" customFormat="1">
      <c r="B172" s="267"/>
      <c r="C172" s="268"/>
      <c r="D172" s="245" t="s">
        <v>197</v>
      </c>
      <c r="E172" s="269" t="s">
        <v>1</v>
      </c>
      <c r="F172" s="270" t="s">
        <v>253</v>
      </c>
      <c r="G172" s="268"/>
      <c r="H172" s="271">
        <v>13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AT172" s="277" t="s">
        <v>197</v>
      </c>
      <c r="AU172" s="277" t="s">
        <v>86</v>
      </c>
      <c r="AV172" s="13" t="s">
        <v>174</v>
      </c>
      <c r="AW172" s="13" t="s">
        <v>34</v>
      </c>
      <c r="AX172" s="13" t="s">
        <v>84</v>
      </c>
      <c r="AY172" s="277" t="s">
        <v>167</v>
      </c>
    </row>
    <row r="173" s="11" customFormat="1" ht="22.8" customHeight="1">
      <c r="B173" s="214"/>
      <c r="C173" s="215"/>
      <c r="D173" s="216" t="s">
        <v>76</v>
      </c>
      <c r="E173" s="228" t="s">
        <v>402</v>
      </c>
      <c r="F173" s="228" t="s">
        <v>403</v>
      </c>
      <c r="G173" s="215"/>
      <c r="H173" s="215"/>
      <c r="I173" s="218"/>
      <c r="J173" s="229">
        <f>BK173</f>
        <v>0</v>
      </c>
      <c r="K173" s="215"/>
      <c r="L173" s="220"/>
      <c r="M173" s="221"/>
      <c r="N173" s="222"/>
      <c r="O173" s="222"/>
      <c r="P173" s="223">
        <f>P174</f>
        <v>0</v>
      </c>
      <c r="Q173" s="222"/>
      <c r="R173" s="223">
        <f>R174</f>
        <v>0</v>
      </c>
      <c r="S173" s="222"/>
      <c r="T173" s="224">
        <f>T174</f>
        <v>0</v>
      </c>
      <c r="AR173" s="225" t="s">
        <v>84</v>
      </c>
      <c r="AT173" s="226" t="s">
        <v>76</v>
      </c>
      <c r="AU173" s="226" t="s">
        <v>84</v>
      </c>
      <c r="AY173" s="225" t="s">
        <v>167</v>
      </c>
      <c r="BK173" s="227">
        <f>BK174</f>
        <v>0</v>
      </c>
    </row>
    <row r="174" s="1" customFormat="1" ht="24" customHeight="1">
      <c r="B174" s="37"/>
      <c r="C174" s="230" t="s">
        <v>254</v>
      </c>
      <c r="D174" s="230" t="s">
        <v>169</v>
      </c>
      <c r="E174" s="231" t="s">
        <v>409</v>
      </c>
      <c r="F174" s="232" t="s">
        <v>410</v>
      </c>
      <c r="G174" s="233" t="s">
        <v>233</v>
      </c>
      <c r="H174" s="234">
        <v>23.199999999999999</v>
      </c>
      <c r="I174" s="235"/>
      <c r="J174" s="236">
        <f>ROUND(I174*H174,2)</f>
        <v>0</v>
      </c>
      <c r="K174" s="232" t="s">
        <v>173</v>
      </c>
      <c r="L174" s="42"/>
      <c r="M174" s="281" t="s">
        <v>1</v>
      </c>
      <c r="N174" s="282" t="s">
        <v>42</v>
      </c>
      <c r="O174" s="283"/>
      <c r="P174" s="284">
        <f>O174*H174</f>
        <v>0</v>
      </c>
      <c r="Q174" s="284">
        <v>0</v>
      </c>
      <c r="R174" s="284">
        <f>Q174*H174</f>
        <v>0</v>
      </c>
      <c r="S174" s="284">
        <v>0</v>
      </c>
      <c r="T174" s="285">
        <f>S174*H174</f>
        <v>0</v>
      </c>
      <c r="AR174" s="241" t="s">
        <v>174</v>
      </c>
      <c r="AT174" s="241" t="s">
        <v>169</v>
      </c>
      <c r="AU174" s="241" t="s">
        <v>86</v>
      </c>
      <c r="AY174" s="15" t="s">
        <v>167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84</v>
      </c>
      <c r="BK174" s="242">
        <f>ROUND(I174*H174,2)</f>
        <v>0</v>
      </c>
      <c r="BL174" s="15" t="s">
        <v>174</v>
      </c>
      <c r="BM174" s="241" t="s">
        <v>828</v>
      </c>
    </row>
    <row r="175" s="1" customFormat="1" ht="6.96" customHeight="1">
      <c r="B175" s="60"/>
      <c r="C175" s="61"/>
      <c r="D175" s="61"/>
      <c r="E175" s="61"/>
      <c r="F175" s="61"/>
      <c r="G175" s="61"/>
      <c r="H175" s="61"/>
      <c r="I175" s="181"/>
      <c r="J175" s="61"/>
      <c r="K175" s="61"/>
      <c r="L175" s="42"/>
    </row>
  </sheetData>
  <sheetProtection sheet="1" autoFilter="0" formatColumns="0" formatRows="0" objects="1" scenarios="1" spinCount="100000" saltValue="uwjsezbIFyUUow5Uv1C8jIrDPsnRKdDi98gKWJfYqaiR3x9RbH8ynFsxZl4kzJCH+mZl2zjts9VmpCbqBeUQyg==" hashValue="4PyvelbQjeL8dbYqFzmr9npwmO0ynor5MM05co7tLtZuP2oDWqQws5Z1W2V3ZYReVSCPzfMfw2Z4ro0AuC3vUQ==" algorithmName="SHA-512" password="CC35"/>
  <autoFilter ref="C126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770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829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ROUND((SUM(BE124:BE133)),  2)</f>
        <v>0</v>
      </c>
      <c r="I35" s="162">
        <v>0.20999999999999999</v>
      </c>
      <c r="J35" s="161">
        <f>ROUND(((SUM(BE124:BE133))*I35),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ROUND((SUM(BF124:BF133)),  2)</f>
        <v>0</v>
      </c>
      <c r="I36" s="162">
        <v>0.14999999999999999</v>
      </c>
      <c r="J36" s="161">
        <f>ROUND(((SUM(BF124:BF133))*I36),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770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2019/06/5.2/SO 05 - VRN - Propustek v km 7,241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J130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J132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770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2019/06/5.2/SO 05 - VRN - Propustek v km 7,241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P126+P130+P132</f>
        <v>0</v>
      </c>
      <c r="Q125" s="222"/>
      <c r="R125" s="223">
        <f>R126+R130+R132</f>
        <v>0</v>
      </c>
      <c r="S125" s="222"/>
      <c r="T125" s="224">
        <f>T126+T130+T132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BK126+BK130+BK132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SUM(P127:P129)</f>
        <v>0</v>
      </c>
      <c r="Q126" s="222"/>
      <c r="R126" s="223">
        <f>SUM(R127:R129)</f>
        <v>0</v>
      </c>
      <c r="S126" s="222"/>
      <c r="T126" s="224">
        <f>SUM(T127:T129)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SUM(BK127:BK129)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830</v>
      </c>
    </row>
    <row r="128" s="1" customFormat="1" ht="16.5" customHeight="1">
      <c r="B128" s="37"/>
      <c r="C128" s="230" t="s">
        <v>86</v>
      </c>
      <c r="D128" s="230" t="s">
        <v>169</v>
      </c>
      <c r="E128" s="231" t="s">
        <v>460</v>
      </c>
      <c r="F128" s="232" t="s">
        <v>461</v>
      </c>
      <c r="G128" s="233" t="s">
        <v>451</v>
      </c>
      <c r="H128" s="234">
        <v>1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831</v>
      </c>
    </row>
    <row r="129" s="1" customFormat="1" ht="16.5" customHeight="1">
      <c r="B129" s="37"/>
      <c r="C129" s="230" t="s">
        <v>179</v>
      </c>
      <c r="D129" s="230" t="s">
        <v>169</v>
      </c>
      <c r="E129" s="231" t="s">
        <v>611</v>
      </c>
      <c r="F129" s="232" t="s">
        <v>612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173</v>
      </c>
      <c r="L129" s="42"/>
      <c r="M129" s="237" t="s">
        <v>1</v>
      </c>
      <c r="N129" s="238" t="s">
        <v>42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169</v>
      </c>
      <c r="AU129" s="241" t="s">
        <v>86</v>
      </c>
      <c r="AY129" s="15" t="s">
        <v>167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84</v>
      </c>
      <c r="BK129" s="242">
        <f>ROUND(I129*H129,2)</f>
        <v>0</v>
      </c>
      <c r="BL129" s="15" t="s">
        <v>452</v>
      </c>
      <c r="BM129" s="241" t="s">
        <v>832</v>
      </c>
    </row>
    <row r="130" s="11" customFormat="1" ht="22.8" customHeight="1">
      <c r="B130" s="214"/>
      <c r="C130" s="215"/>
      <c r="D130" s="216" t="s">
        <v>76</v>
      </c>
      <c r="E130" s="228" t="s">
        <v>463</v>
      </c>
      <c r="F130" s="228" t="s">
        <v>464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</v>
      </c>
      <c r="S130" s="222"/>
      <c r="T130" s="224">
        <f>T131</f>
        <v>0</v>
      </c>
      <c r="AR130" s="225" t="s">
        <v>188</v>
      </c>
      <c r="AT130" s="226" t="s">
        <v>76</v>
      </c>
      <c r="AU130" s="226" t="s">
        <v>84</v>
      </c>
      <c r="AY130" s="225" t="s">
        <v>167</v>
      </c>
      <c r="BK130" s="227">
        <f>BK131</f>
        <v>0</v>
      </c>
    </row>
    <row r="131" s="1" customFormat="1" ht="16.5" customHeight="1">
      <c r="B131" s="37"/>
      <c r="C131" s="230" t="s">
        <v>174</v>
      </c>
      <c r="D131" s="230" t="s">
        <v>169</v>
      </c>
      <c r="E131" s="231" t="s">
        <v>465</v>
      </c>
      <c r="F131" s="232" t="s">
        <v>466</v>
      </c>
      <c r="G131" s="233" t="s">
        <v>451</v>
      </c>
      <c r="H131" s="234">
        <v>160</v>
      </c>
      <c r="I131" s="235"/>
      <c r="J131" s="236">
        <f>ROUND(I131*H131,2)</f>
        <v>0</v>
      </c>
      <c r="K131" s="232" t="s">
        <v>173</v>
      </c>
      <c r="L131" s="42"/>
      <c r="M131" s="237" t="s">
        <v>1</v>
      </c>
      <c r="N131" s="238" t="s">
        <v>42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452</v>
      </c>
      <c r="AT131" s="241" t="s">
        <v>169</v>
      </c>
      <c r="AU131" s="241" t="s">
        <v>86</v>
      </c>
      <c r="AY131" s="15" t="s">
        <v>167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84</v>
      </c>
      <c r="BK131" s="242">
        <f>ROUND(I131*H131,2)</f>
        <v>0</v>
      </c>
      <c r="BL131" s="15" t="s">
        <v>452</v>
      </c>
      <c r="BM131" s="241" t="s">
        <v>833</v>
      </c>
    </row>
    <row r="132" s="11" customFormat="1" ht="22.8" customHeight="1">
      <c r="B132" s="214"/>
      <c r="C132" s="215"/>
      <c r="D132" s="216" t="s">
        <v>76</v>
      </c>
      <c r="E132" s="228" t="s">
        <v>470</v>
      </c>
      <c r="F132" s="228" t="s">
        <v>471</v>
      </c>
      <c r="G132" s="215"/>
      <c r="H132" s="215"/>
      <c r="I132" s="218"/>
      <c r="J132" s="229">
        <f>BK132</f>
        <v>0</v>
      </c>
      <c r="K132" s="215"/>
      <c r="L132" s="220"/>
      <c r="M132" s="221"/>
      <c r="N132" s="222"/>
      <c r="O132" s="222"/>
      <c r="P132" s="223">
        <f>P133</f>
        <v>0</v>
      </c>
      <c r="Q132" s="222"/>
      <c r="R132" s="223">
        <f>R133</f>
        <v>0</v>
      </c>
      <c r="S132" s="222"/>
      <c r="T132" s="224">
        <f>T133</f>
        <v>0</v>
      </c>
      <c r="AR132" s="225" t="s">
        <v>188</v>
      </c>
      <c r="AT132" s="226" t="s">
        <v>76</v>
      </c>
      <c r="AU132" s="226" t="s">
        <v>84</v>
      </c>
      <c r="AY132" s="225" t="s">
        <v>167</v>
      </c>
      <c r="BK132" s="227">
        <f>BK133</f>
        <v>0</v>
      </c>
    </row>
    <row r="133" s="1" customFormat="1" ht="16.5" customHeight="1">
      <c r="B133" s="37"/>
      <c r="C133" s="230" t="s">
        <v>188</v>
      </c>
      <c r="D133" s="230" t="s">
        <v>169</v>
      </c>
      <c r="E133" s="231" t="s">
        <v>475</v>
      </c>
      <c r="F133" s="232" t="s">
        <v>476</v>
      </c>
      <c r="G133" s="233" t="s">
        <v>451</v>
      </c>
      <c r="H133" s="234">
        <v>1</v>
      </c>
      <c r="I133" s="235"/>
      <c r="J133" s="236">
        <f>ROUND(I133*H133,2)</f>
        <v>0</v>
      </c>
      <c r="K133" s="232" t="s">
        <v>173</v>
      </c>
      <c r="L133" s="42"/>
      <c r="M133" s="281" t="s">
        <v>1</v>
      </c>
      <c r="N133" s="282" t="s">
        <v>42</v>
      </c>
      <c r="O133" s="283"/>
      <c r="P133" s="284">
        <f>O133*H133</f>
        <v>0</v>
      </c>
      <c r="Q133" s="284">
        <v>0</v>
      </c>
      <c r="R133" s="284">
        <f>Q133*H133</f>
        <v>0</v>
      </c>
      <c r="S133" s="284">
        <v>0</v>
      </c>
      <c r="T133" s="285">
        <f>S133*H133</f>
        <v>0</v>
      </c>
      <c r="AR133" s="241" t="s">
        <v>452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452</v>
      </c>
      <c r="BM133" s="241" t="s">
        <v>834</v>
      </c>
    </row>
    <row r="134" s="1" customFormat="1" ht="6.96" customHeight="1">
      <c r="B134" s="60"/>
      <c r="C134" s="61"/>
      <c r="D134" s="61"/>
      <c r="E134" s="61"/>
      <c r="F134" s="61"/>
      <c r="G134" s="61"/>
      <c r="H134" s="61"/>
      <c r="I134" s="181"/>
      <c r="J134" s="61"/>
      <c r="K134" s="61"/>
      <c r="L134" s="42"/>
    </row>
  </sheetData>
  <sheetProtection sheet="1" autoFilter="0" formatColumns="0" formatRows="0" objects="1" scenarios="1" spinCount="100000" saltValue="IFApYYvoje6zOLwh/j5i7Pnq7Ke1GsMrJSFZfRrDelpHE9KArbwQqBQRrq5ErxzNoECo1+ImwmWaE4RtNlI+KQ==" hashValue="1UPX/i5ElyW+igjjGkVOR+zWdFNEuvhVVbjMYzcNDio8mGIzk+US8aXBs1xGHpcXd11FIgTuutzNyO4swZpKHw==" algorithmName="SHA-512" password="CC35"/>
  <autoFilter ref="C123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129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835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836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ROUND((SUM(BE127:BE237)),  2)</f>
        <v>0</v>
      </c>
      <c r="I35" s="162">
        <v>0.20999999999999999</v>
      </c>
      <c r="J35" s="161">
        <f>ROUND(((SUM(BE127:BE237))*I35),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ROUND((SUM(BF127:BF237)),  2)</f>
        <v>0</v>
      </c>
      <c r="I36" s="162">
        <v>0.14999999999999999</v>
      </c>
      <c r="J36" s="161">
        <f>ROUND(((SUM(BF127:BF237))*I36),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ROUND((SUM(BG127:BG237)),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ROUND((SUM(BH127:BH237)),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ROUND((SUM(BI127:BI237)),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835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2019/06/6.1/SO 06 - Most v km 7,482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145</v>
      </c>
      <c r="E101" s="200"/>
      <c r="F101" s="200"/>
      <c r="G101" s="200"/>
      <c r="H101" s="200"/>
      <c r="I101" s="201"/>
      <c r="J101" s="202">
        <f>J133</f>
        <v>0</v>
      </c>
      <c r="K101" s="127"/>
      <c r="L101" s="203"/>
    </row>
    <row r="102" s="9" customFormat="1" ht="19.92" customHeight="1">
      <c r="B102" s="198"/>
      <c r="C102" s="127"/>
      <c r="D102" s="199" t="s">
        <v>146</v>
      </c>
      <c r="E102" s="200"/>
      <c r="F102" s="200"/>
      <c r="G102" s="200"/>
      <c r="H102" s="200"/>
      <c r="I102" s="201"/>
      <c r="J102" s="202">
        <f>J146</f>
        <v>0</v>
      </c>
      <c r="K102" s="127"/>
      <c r="L102" s="203"/>
    </row>
    <row r="103" s="9" customFormat="1" ht="19.92" customHeight="1">
      <c r="B103" s="198"/>
      <c r="C103" s="127"/>
      <c r="D103" s="199" t="s">
        <v>147</v>
      </c>
      <c r="E103" s="200"/>
      <c r="F103" s="200"/>
      <c r="G103" s="200"/>
      <c r="H103" s="200"/>
      <c r="I103" s="201"/>
      <c r="J103" s="202">
        <f>J150</f>
        <v>0</v>
      </c>
      <c r="K103" s="127"/>
      <c r="L103" s="203"/>
    </row>
    <row r="104" s="9" customFormat="1" ht="19.92" customHeight="1">
      <c r="B104" s="198"/>
      <c r="C104" s="127"/>
      <c r="D104" s="199" t="s">
        <v>148</v>
      </c>
      <c r="E104" s="200"/>
      <c r="F104" s="200"/>
      <c r="G104" s="200"/>
      <c r="H104" s="200"/>
      <c r="I104" s="201"/>
      <c r="J104" s="202">
        <f>J221</f>
        <v>0</v>
      </c>
      <c r="K104" s="127"/>
      <c r="L104" s="203"/>
    </row>
    <row r="105" s="9" customFormat="1" ht="19.92" customHeight="1">
      <c r="B105" s="198"/>
      <c r="C105" s="127"/>
      <c r="D105" s="199" t="s">
        <v>149</v>
      </c>
      <c r="E105" s="200"/>
      <c r="F105" s="200"/>
      <c r="G105" s="200"/>
      <c r="H105" s="200"/>
      <c r="I105" s="201"/>
      <c r="J105" s="202">
        <f>J233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1" t="s">
        <v>152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0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>Oprava mostních objektů v úseku Meziměstí - Otovice</v>
      </c>
      <c r="F115" s="30"/>
      <c r="G115" s="30"/>
      <c r="H115" s="30"/>
      <c r="I115" s="148"/>
      <c r="J115" s="38"/>
      <c r="K115" s="38"/>
      <c r="L115" s="42"/>
    </row>
    <row r="116" ht="12" customHeight="1">
      <c r="B116" s="19"/>
      <c r="C116" s="30" t="s">
        <v>134</v>
      </c>
      <c r="D116" s="20"/>
      <c r="E116" s="20"/>
      <c r="F116" s="20"/>
      <c r="G116" s="20"/>
      <c r="H116" s="20"/>
      <c r="I116" s="140"/>
      <c r="J116" s="20"/>
      <c r="K116" s="20"/>
      <c r="L116" s="18"/>
    </row>
    <row r="117" s="1" customFormat="1" ht="16.5" customHeight="1">
      <c r="B117" s="37"/>
      <c r="C117" s="38"/>
      <c r="D117" s="38"/>
      <c r="E117" s="185" t="s">
        <v>835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136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2019/06/6.1/SO 06 - Most v km 7,482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0" t="s">
        <v>22</v>
      </c>
      <c r="D121" s="38"/>
      <c r="E121" s="38"/>
      <c r="F121" s="25" t="str">
        <f>F14</f>
        <v xml:space="preserve"> </v>
      </c>
      <c r="G121" s="38"/>
      <c r="H121" s="38"/>
      <c r="I121" s="150" t="s">
        <v>24</v>
      </c>
      <c r="J121" s="73" t="str">
        <f>IF(J14="","",J14)</f>
        <v>11. 6. 2019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5.15" customHeight="1">
      <c r="B123" s="37"/>
      <c r="C123" s="30" t="s">
        <v>28</v>
      </c>
      <c r="D123" s="38"/>
      <c r="E123" s="38"/>
      <c r="F123" s="25" t="str">
        <f>E17</f>
        <v xml:space="preserve"> </v>
      </c>
      <c r="G123" s="38"/>
      <c r="H123" s="38"/>
      <c r="I123" s="150" t="s">
        <v>33</v>
      </c>
      <c r="J123" s="35" t="str">
        <f>E23</f>
        <v xml:space="preserve"> </v>
      </c>
      <c r="K123" s="38"/>
      <c r="L123" s="42"/>
    </row>
    <row r="124" s="1" customFormat="1" ht="15.15" customHeight="1">
      <c r="B124" s="37"/>
      <c r="C124" s="30" t="s">
        <v>31</v>
      </c>
      <c r="D124" s="38"/>
      <c r="E124" s="38"/>
      <c r="F124" s="25" t="str">
        <f>IF(E20="","",E20)</f>
        <v>Vyplň údaj</v>
      </c>
      <c r="G124" s="38"/>
      <c r="H124" s="38"/>
      <c r="I124" s="150" t="s">
        <v>35</v>
      </c>
      <c r="J124" s="35" t="str">
        <f>E26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153</v>
      </c>
      <c r="D126" s="206" t="s">
        <v>62</v>
      </c>
      <c r="E126" s="206" t="s">
        <v>58</v>
      </c>
      <c r="F126" s="206" t="s">
        <v>59</v>
      </c>
      <c r="G126" s="206" t="s">
        <v>154</v>
      </c>
      <c r="H126" s="206" t="s">
        <v>155</v>
      </c>
      <c r="I126" s="207" t="s">
        <v>156</v>
      </c>
      <c r="J126" s="206" t="s">
        <v>140</v>
      </c>
      <c r="K126" s="208" t="s">
        <v>157</v>
      </c>
      <c r="L126" s="209"/>
      <c r="M126" s="94" t="s">
        <v>1</v>
      </c>
      <c r="N126" s="95" t="s">
        <v>41</v>
      </c>
      <c r="O126" s="95" t="s">
        <v>158</v>
      </c>
      <c r="P126" s="95" t="s">
        <v>159</v>
      </c>
      <c r="Q126" s="95" t="s">
        <v>160</v>
      </c>
      <c r="R126" s="95" t="s">
        <v>161</v>
      </c>
      <c r="S126" s="95" t="s">
        <v>162</v>
      </c>
      <c r="T126" s="96" t="s">
        <v>163</v>
      </c>
    </row>
    <row r="127" s="1" customFormat="1" ht="22.8" customHeight="1">
      <c r="B127" s="37"/>
      <c r="C127" s="101" t="s">
        <v>164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</f>
        <v>0</v>
      </c>
      <c r="Q127" s="98"/>
      <c r="R127" s="211">
        <f>R128</f>
        <v>37.537984600000001</v>
      </c>
      <c r="S127" s="98"/>
      <c r="T127" s="212">
        <f>T128</f>
        <v>35.025376000000001</v>
      </c>
      <c r="AT127" s="15" t="s">
        <v>76</v>
      </c>
      <c r="AU127" s="15" t="s">
        <v>142</v>
      </c>
      <c r="BK127" s="213">
        <f>BK128</f>
        <v>0</v>
      </c>
    </row>
    <row r="128" s="11" customFormat="1" ht="25.92" customHeight="1">
      <c r="B128" s="214"/>
      <c r="C128" s="215"/>
      <c r="D128" s="216" t="s">
        <v>76</v>
      </c>
      <c r="E128" s="217" t="s">
        <v>165</v>
      </c>
      <c r="F128" s="217" t="s">
        <v>166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P129+P133+P146+P150+P221+P233</f>
        <v>0</v>
      </c>
      <c r="Q128" s="222"/>
      <c r="R128" s="223">
        <f>R129+R133+R146+R150+R221+R233</f>
        <v>37.537984600000001</v>
      </c>
      <c r="S128" s="222"/>
      <c r="T128" s="224">
        <f>T129+T133+T146+T150+T221+T233</f>
        <v>35.025376000000001</v>
      </c>
      <c r="AR128" s="225" t="s">
        <v>84</v>
      </c>
      <c r="AT128" s="226" t="s">
        <v>76</v>
      </c>
      <c r="AU128" s="226" t="s">
        <v>77</v>
      </c>
      <c r="AY128" s="225" t="s">
        <v>167</v>
      </c>
      <c r="BK128" s="227">
        <f>BK129+BK133+BK146+BK150+BK221+BK233</f>
        <v>0</v>
      </c>
    </row>
    <row r="129" s="11" customFormat="1" ht="22.8" customHeight="1">
      <c r="B129" s="214"/>
      <c r="C129" s="215"/>
      <c r="D129" s="216" t="s">
        <v>76</v>
      </c>
      <c r="E129" s="228" t="s">
        <v>84</v>
      </c>
      <c r="F129" s="228" t="s">
        <v>168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SUM(P130:P132)</f>
        <v>0</v>
      </c>
      <c r="Q129" s="222"/>
      <c r="R129" s="223">
        <f>SUM(R130:R132)</f>
        <v>0.045360000000000004</v>
      </c>
      <c r="S129" s="222"/>
      <c r="T129" s="224">
        <f>SUM(T130:T132)</f>
        <v>0</v>
      </c>
      <c r="AR129" s="225" t="s">
        <v>84</v>
      </c>
      <c r="AT129" s="226" t="s">
        <v>76</v>
      </c>
      <c r="AU129" s="226" t="s">
        <v>84</v>
      </c>
      <c r="AY129" s="225" t="s">
        <v>167</v>
      </c>
      <c r="BK129" s="227">
        <f>SUM(BK130:BK132)</f>
        <v>0</v>
      </c>
    </row>
    <row r="130" s="1" customFormat="1" ht="24" customHeight="1">
      <c r="B130" s="37"/>
      <c r="C130" s="230" t="s">
        <v>84</v>
      </c>
      <c r="D130" s="230" t="s">
        <v>169</v>
      </c>
      <c r="E130" s="231" t="s">
        <v>170</v>
      </c>
      <c r="F130" s="232" t="s">
        <v>171</v>
      </c>
      <c r="G130" s="233" t="s">
        <v>172</v>
      </c>
      <c r="H130" s="234">
        <v>250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174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174</v>
      </c>
      <c r="BM130" s="241" t="s">
        <v>837</v>
      </c>
    </row>
    <row r="131" s="1" customFormat="1" ht="16.5" customHeight="1">
      <c r="B131" s="37"/>
      <c r="C131" s="230" t="s">
        <v>86</v>
      </c>
      <c r="D131" s="230" t="s">
        <v>169</v>
      </c>
      <c r="E131" s="231" t="s">
        <v>176</v>
      </c>
      <c r="F131" s="232" t="s">
        <v>177</v>
      </c>
      <c r="G131" s="233" t="s">
        <v>172</v>
      </c>
      <c r="H131" s="234">
        <v>250</v>
      </c>
      <c r="I131" s="235"/>
      <c r="J131" s="236">
        <f>ROUND(I131*H131,2)</f>
        <v>0</v>
      </c>
      <c r="K131" s="232" t="s">
        <v>173</v>
      </c>
      <c r="L131" s="42"/>
      <c r="M131" s="237" t="s">
        <v>1</v>
      </c>
      <c r="N131" s="238" t="s">
        <v>42</v>
      </c>
      <c r="O131" s="85"/>
      <c r="P131" s="239">
        <f>O131*H131</f>
        <v>0</v>
      </c>
      <c r="Q131" s="239">
        <v>0.00018000000000000001</v>
      </c>
      <c r="R131" s="239">
        <f>Q131*H131</f>
        <v>0.045000000000000005</v>
      </c>
      <c r="S131" s="239">
        <v>0</v>
      </c>
      <c r="T131" s="240">
        <f>S131*H131</f>
        <v>0</v>
      </c>
      <c r="AR131" s="241" t="s">
        <v>174</v>
      </c>
      <c r="AT131" s="241" t="s">
        <v>169</v>
      </c>
      <c r="AU131" s="241" t="s">
        <v>86</v>
      </c>
      <c r="AY131" s="15" t="s">
        <v>167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84</v>
      </c>
      <c r="BK131" s="242">
        <f>ROUND(I131*H131,2)</f>
        <v>0</v>
      </c>
      <c r="BL131" s="15" t="s">
        <v>174</v>
      </c>
      <c r="BM131" s="241" t="s">
        <v>838</v>
      </c>
    </row>
    <row r="132" s="1" customFormat="1" ht="16.5" customHeight="1">
      <c r="B132" s="37"/>
      <c r="C132" s="230" t="s">
        <v>179</v>
      </c>
      <c r="D132" s="230" t="s">
        <v>169</v>
      </c>
      <c r="E132" s="231" t="s">
        <v>839</v>
      </c>
      <c r="F132" s="232" t="s">
        <v>840</v>
      </c>
      <c r="G132" s="233" t="s">
        <v>182</v>
      </c>
      <c r="H132" s="234">
        <v>4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9.0000000000000006E-05</v>
      </c>
      <c r="R132" s="239">
        <f>Q132*H132</f>
        <v>0.00036000000000000002</v>
      </c>
      <c r="S132" s="239">
        <v>0</v>
      </c>
      <c r="T132" s="240">
        <f>S132*H132</f>
        <v>0</v>
      </c>
      <c r="AR132" s="241" t="s">
        <v>174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174</v>
      </c>
      <c r="BM132" s="241" t="s">
        <v>841</v>
      </c>
    </row>
    <row r="133" s="11" customFormat="1" ht="22.8" customHeight="1">
      <c r="B133" s="214"/>
      <c r="C133" s="215"/>
      <c r="D133" s="216" t="s">
        <v>76</v>
      </c>
      <c r="E133" s="228" t="s">
        <v>174</v>
      </c>
      <c r="F133" s="228" t="s">
        <v>199</v>
      </c>
      <c r="G133" s="215"/>
      <c r="H133" s="215"/>
      <c r="I133" s="218"/>
      <c r="J133" s="229">
        <f>BK133</f>
        <v>0</v>
      </c>
      <c r="K133" s="215"/>
      <c r="L133" s="220"/>
      <c r="M133" s="221"/>
      <c r="N133" s="222"/>
      <c r="O133" s="222"/>
      <c r="P133" s="223">
        <f>SUM(P134:P145)</f>
        <v>0</v>
      </c>
      <c r="Q133" s="222"/>
      <c r="R133" s="223">
        <f>SUM(R134:R145)</f>
        <v>0.99929219999999996</v>
      </c>
      <c r="S133" s="222"/>
      <c r="T133" s="224">
        <f>SUM(T134:T145)</f>
        <v>1.9196</v>
      </c>
      <c r="AR133" s="225" t="s">
        <v>84</v>
      </c>
      <c r="AT133" s="226" t="s">
        <v>76</v>
      </c>
      <c r="AU133" s="226" t="s">
        <v>84</v>
      </c>
      <c r="AY133" s="225" t="s">
        <v>167</v>
      </c>
      <c r="BK133" s="227">
        <f>SUM(BK134:BK145)</f>
        <v>0</v>
      </c>
    </row>
    <row r="134" s="1" customFormat="1" ht="24" customHeight="1">
      <c r="B134" s="37"/>
      <c r="C134" s="230" t="s">
        <v>174</v>
      </c>
      <c r="D134" s="230" t="s">
        <v>169</v>
      </c>
      <c r="E134" s="231" t="s">
        <v>201</v>
      </c>
      <c r="F134" s="232" t="s">
        <v>202</v>
      </c>
      <c r="G134" s="233" t="s">
        <v>172</v>
      </c>
      <c r="H134" s="234">
        <v>31.059999999999999</v>
      </c>
      <c r="I134" s="235"/>
      <c r="J134" s="236">
        <f>ROUND(I134*H134,2)</f>
        <v>0</v>
      </c>
      <c r="K134" s="232" t="s">
        <v>173</v>
      </c>
      <c r="L134" s="42"/>
      <c r="M134" s="237" t="s">
        <v>1</v>
      </c>
      <c r="N134" s="238" t="s">
        <v>42</v>
      </c>
      <c r="O134" s="85"/>
      <c r="P134" s="239">
        <f>O134*H134</f>
        <v>0</v>
      </c>
      <c r="Q134" s="239">
        <v>0.029999999999999999</v>
      </c>
      <c r="R134" s="239">
        <f>Q134*H134</f>
        <v>0.93179999999999996</v>
      </c>
      <c r="S134" s="239">
        <v>0</v>
      </c>
      <c r="T134" s="240">
        <f>S134*H134</f>
        <v>0</v>
      </c>
      <c r="AR134" s="241" t="s">
        <v>174</v>
      </c>
      <c r="AT134" s="241" t="s">
        <v>169</v>
      </c>
      <c r="AU134" s="241" t="s">
        <v>86</v>
      </c>
      <c r="AY134" s="15" t="s">
        <v>167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84</v>
      </c>
      <c r="BK134" s="242">
        <f>ROUND(I134*H134,2)</f>
        <v>0</v>
      </c>
      <c r="BL134" s="15" t="s">
        <v>174</v>
      </c>
      <c r="BM134" s="241" t="s">
        <v>842</v>
      </c>
    </row>
    <row r="135" s="1" customFormat="1" ht="16.5" customHeight="1">
      <c r="B135" s="37"/>
      <c r="C135" s="230" t="s">
        <v>188</v>
      </c>
      <c r="D135" s="230" t="s">
        <v>169</v>
      </c>
      <c r="E135" s="231" t="s">
        <v>206</v>
      </c>
      <c r="F135" s="232" t="s">
        <v>207</v>
      </c>
      <c r="G135" s="233" t="s">
        <v>172</v>
      </c>
      <c r="H135" s="234">
        <v>31.059999999999999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0.00036999999999999999</v>
      </c>
      <c r="R135" s="239">
        <f>Q135*H135</f>
        <v>0.011492199999999999</v>
      </c>
      <c r="S135" s="239">
        <v>0.059999999999999998</v>
      </c>
      <c r="T135" s="240">
        <f>S135*H135</f>
        <v>1.8635999999999999</v>
      </c>
      <c r="AR135" s="241" t="s">
        <v>174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174</v>
      </c>
      <c r="BM135" s="241" t="s">
        <v>843</v>
      </c>
    </row>
    <row r="136" s="12" customFormat="1">
      <c r="B136" s="243"/>
      <c r="C136" s="244"/>
      <c r="D136" s="245" t="s">
        <v>197</v>
      </c>
      <c r="E136" s="246" t="s">
        <v>1</v>
      </c>
      <c r="F136" s="247" t="s">
        <v>844</v>
      </c>
      <c r="G136" s="244"/>
      <c r="H136" s="248">
        <v>25.109999999999999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197</v>
      </c>
      <c r="AU136" s="254" t="s">
        <v>86</v>
      </c>
      <c r="AV136" s="12" t="s">
        <v>86</v>
      </c>
      <c r="AW136" s="12" t="s">
        <v>34</v>
      </c>
      <c r="AX136" s="12" t="s">
        <v>77</v>
      </c>
      <c r="AY136" s="254" t="s">
        <v>167</v>
      </c>
    </row>
    <row r="137" s="12" customFormat="1">
      <c r="B137" s="243"/>
      <c r="C137" s="244"/>
      <c r="D137" s="245" t="s">
        <v>197</v>
      </c>
      <c r="E137" s="246" t="s">
        <v>1</v>
      </c>
      <c r="F137" s="247" t="s">
        <v>845</v>
      </c>
      <c r="G137" s="244"/>
      <c r="H137" s="248">
        <v>5.9500000000000002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197</v>
      </c>
      <c r="AU137" s="254" t="s">
        <v>86</v>
      </c>
      <c r="AV137" s="12" t="s">
        <v>86</v>
      </c>
      <c r="AW137" s="12" t="s">
        <v>34</v>
      </c>
      <c r="AX137" s="12" t="s">
        <v>77</v>
      </c>
      <c r="AY137" s="254" t="s">
        <v>167</v>
      </c>
    </row>
    <row r="138" s="13" customFormat="1">
      <c r="B138" s="267"/>
      <c r="C138" s="268"/>
      <c r="D138" s="245" t="s">
        <v>197</v>
      </c>
      <c r="E138" s="269" t="s">
        <v>1</v>
      </c>
      <c r="F138" s="270" t="s">
        <v>253</v>
      </c>
      <c r="G138" s="268"/>
      <c r="H138" s="271">
        <v>31.059999999999999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AT138" s="277" t="s">
        <v>197</v>
      </c>
      <c r="AU138" s="277" t="s">
        <v>86</v>
      </c>
      <c r="AV138" s="13" t="s">
        <v>174</v>
      </c>
      <c r="AW138" s="13" t="s">
        <v>34</v>
      </c>
      <c r="AX138" s="13" t="s">
        <v>84</v>
      </c>
      <c r="AY138" s="277" t="s">
        <v>167</v>
      </c>
    </row>
    <row r="139" s="1" customFormat="1" ht="24" customHeight="1">
      <c r="B139" s="37"/>
      <c r="C139" s="230" t="s">
        <v>193</v>
      </c>
      <c r="D139" s="230" t="s">
        <v>169</v>
      </c>
      <c r="E139" s="231" t="s">
        <v>846</v>
      </c>
      <c r="F139" s="232" t="s">
        <v>847</v>
      </c>
      <c r="G139" s="233" t="s">
        <v>221</v>
      </c>
      <c r="H139" s="234">
        <v>56</v>
      </c>
      <c r="I139" s="235"/>
      <c r="J139" s="236">
        <f>ROUND(I139*H139,2)</f>
        <v>0</v>
      </c>
      <c r="K139" s="232" t="s">
        <v>173</v>
      </c>
      <c r="L139" s="42"/>
      <c r="M139" s="237" t="s">
        <v>1</v>
      </c>
      <c r="N139" s="238" t="s">
        <v>42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0.001</v>
      </c>
      <c r="T139" s="240">
        <f>S139*H139</f>
        <v>0.056000000000000001</v>
      </c>
      <c r="AR139" s="241" t="s">
        <v>174</v>
      </c>
      <c r="AT139" s="241" t="s">
        <v>169</v>
      </c>
      <c r="AU139" s="241" t="s">
        <v>86</v>
      </c>
      <c r="AY139" s="15" t="s">
        <v>167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84</v>
      </c>
      <c r="BK139" s="242">
        <f>ROUND(I139*H139,2)</f>
        <v>0</v>
      </c>
      <c r="BL139" s="15" t="s">
        <v>174</v>
      </c>
      <c r="BM139" s="241" t="s">
        <v>848</v>
      </c>
    </row>
    <row r="140" s="1" customFormat="1" ht="24" customHeight="1">
      <c r="B140" s="37"/>
      <c r="C140" s="230" t="s">
        <v>200</v>
      </c>
      <c r="D140" s="230" t="s">
        <v>169</v>
      </c>
      <c r="E140" s="231" t="s">
        <v>849</v>
      </c>
      <c r="F140" s="232" t="s">
        <v>850</v>
      </c>
      <c r="G140" s="233" t="s">
        <v>221</v>
      </c>
      <c r="H140" s="234">
        <v>56</v>
      </c>
      <c r="I140" s="235"/>
      <c r="J140" s="236">
        <f>ROUND(I140*H140,2)</f>
        <v>0</v>
      </c>
      <c r="K140" s="232" t="s">
        <v>173</v>
      </c>
      <c r="L140" s="42"/>
      <c r="M140" s="237" t="s">
        <v>1</v>
      </c>
      <c r="N140" s="238" t="s">
        <v>42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174</v>
      </c>
      <c r="AT140" s="241" t="s">
        <v>169</v>
      </c>
      <c r="AU140" s="241" t="s">
        <v>86</v>
      </c>
      <c r="AY140" s="15" t="s">
        <v>167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84</v>
      </c>
      <c r="BK140" s="242">
        <f>ROUND(I140*H140,2)</f>
        <v>0</v>
      </c>
      <c r="BL140" s="15" t="s">
        <v>174</v>
      </c>
      <c r="BM140" s="241" t="s">
        <v>851</v>
      </c>
    </row>
    <row r="141" s="1" customFormat="1" ht="24" customHeight="1">
      <c r="B141" s="37"/>
      <c r="C141" s="230" t="s">
        <v>205</v>
      </c>
      <c r="D141" s="230" t="s">
        <v>169</v>
      </c>
      <c r="E141" s="231" t="s">
        <v>852</v>
      </c>
      <c r="F141" s="232" t="s">
        <v>853</v>
      </c>
      <c r="G141" s="233" t="s">
        <v>221</v>
      </c>
      <c r="H141" s="234">
        <v>56</v>
      </c>
      <c r="I141" s="235"/>
      <c r="J141" s="236">
        <f>ROUND(I141*H141,2)</f>
        <v>0</v>
      </c>
      <c r="K141" s="232" t="s">
        <v>173</v>
      </c>
      <c r="L141" s="42"/>
      <c r="M141" s="237" t="s">
        <v>1</v>
      </c>
      <c r="N141" s="238" t="s">
        <v>42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174</v>
      </c>
      <c r="AT141" s="241" t="s">
        <v>169</v>
      </c>
      <c r="AU141" s="241" t="s">
        <v>86</v>
      </c>
      <c r="AY141" s="15" t="s">
        <v>167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84</v>
      </c>
      <c r="BK141" s="242">
        <f>ROUND(I141*H141,2)</f>
        <v>0</v>
      </c>
      <c r="BL141" s="15" t="s">
        <v>174</v>
      </c>
      <c r="BM141" s="241" t="s">
        <v>854</v>
      </c>
    </row>
    <row r="142" s="1" customFormat="1">
      <c r="B142" s="37"/>
      <c r="C142" s="38"/>
      <c r="D142" s="245" t="s">
        <v>215</v>
      </c>
      <c r="E142" s="38"/>
      <c r="F142" s="255" t="s">
        <v>855</v>
      </c>
      <c r="G142" s="38"/>
      <c r="H142" s="38"/>
      <c r="I142" s="148"/>
      <c r="J142" s="38"/>
      <c r="K142" s="38"/>
      <c r="L142" s="42"/>
      <c r="M142" s="256"/>
      <c r="N142" s="85"/>
      <c r="O142" s="85"/>
      <c r="P142" s="85"/>
      <c r="Q142" s="85"/>
      <c r="R142" s="85"/>
      <c r="S142" s="85"/>
      <c r="T142" s="86"/>
      <c r="AT142" s="15" t="s">
        <v>215</v>
      </c>
      <c r="AU142" s="15" t="s">
        <v>86</v>
      </c>
    </row>
    <row r="143" s="1" customFormat="1" ht="16.5" customHeight="1">
      <c r="B143" s="37"/>
      <c r="C143" s="257" t="s">
        <v>211</v>
      </c>
      <c r="D143" s="257" t="s">
        <v>230</v>
      </c>
      <c r="E143" s="258" t="s">
        <v>856</v>
      </c>
      <c r="F143" s="259" t="s">
        <v>857</v>
      </c>
      <c r="G143" s="260" t="s">
        <v>233</v>
      </c>
      <c r="H143" s="261">
        <v>0.056000000000000001</v>
      </c>
      <c r="I143" s="262"/>
      <c r="J143" s="263">
        <f>ROUND(I143*H143,2)</f>
        <v>0</v>
      </c>
      <c r="K143" s="259" t="s">
        <v>173</v>
      </c>
      <c r="L143" s="264"/>
      <c r="M143" s="265" t="s">
        <v>1</v>
      </c>
      <c r="N143" s="266" t="s">
        <v>42</v>
      </c>
      <c r="O143" s="85"/>
      <c r="P143" s="239">
        <f>O143*H143</f>
        <v>0</v>
      </c>
      <c r="Q143" s="239">
        <v>1</v>
      </c>
      <c r="R143" s="239">
        <f>Q143*H143</f>
        <v>0.056000000000000001</v>
      </c>
      <c r="S143" s="239">
        <v>0</v>
      </c>
      <c r="T143" s="240">
        <f>S143*H143</f>
        <v>0</v>
      </c>
      <c r="AR143" s="241" t="s">
        <v>205</v>
      </c>
      <c r="AT143" s="241" t="s">
        <v>230</v>
      </c>
      <c r="AU143" s="241" t="s">
        <v>86</v>
      </c>
      <c r="AY143" s="15" t="s">
        <v>167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84</v>
      </c>
      <c r="BK143" s="242">
        <f>ROUND(I143*H143,2)</f>
        <v>0</v>
      </c>
      <c r="BL143" s="15" t="s">
        <v>174</v>
      </c>
      <c r="BM143" s="241" t="s">
        <v>858</v>
      </c>
    </row>
    <row r="144" s="1" customFormat="1">
      <c r="B144" s="37"/>
      <c r="C144" s="38"/>
      <c r="D144" s="245" t="s">
        <v>215</v>
      </c>
      <c r="E144" s="38"/>
      <c r="F144" s="255" t="s">
        <v>859</v>
      </c>
      <c r="G144" s="38"/>
      <c r="H144" s="38"/>
      <c r="I144" s="148"/>
      <c r="J144" s="38"/>
      <c r="K144" s="38"/>
      <c r="L144" s="42"/>
      <c r="M144" s="256"/>
      <c r="N144" s="85"/>
      <c r="O144" s="85"/>
      <c r="P144" s="85"/>
      <c r="Q144" s="85"/>
      <c r="R144" s="85"/>
      <c r="S144" s="85"/>
      <c r="T144" s="86"/>
      <c r="AT144" s="15" t="s">
        <v>215</v>
      </c>
      <c r="AU144" s="15" t="s">
        <v>86</v>
      </c>
    </row>
    <row r="145" s="12" customFormat="1">
      <c r="B145" s="243"/>
      <c r="C145" s="244"/>
      <c r="D145" s="245" t="s">
        <v>197</v>
      </c>
      <c r="E145" s="246" t="s">
        <v>1</v>
      </c>
      <c r="F145" s="247" t="s">
        <v>860</v>
      </c>
      <c r="G145" s="244"/>
      <c r="H145" s="248">
        <v>0.056000000000000001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197</v>
      </c>
      <c r="AU145" s="254" t="s">
        <v>86</v>
      </c>
      <c r="AV145" s="12" t="s">
        <v>86</v>
      </c>
      <c r="AW145" s="12" t="s">
        <v>34</v>
      </c>
      <c r="AX145" s="12" t="s">
        <v>84</v>
      </c>
      <c r="AY145" s="254" t="s">
        <v>167</v>
      </c>
    </row>
    <row r="146" s="11" customFormat="1" ht="22.8" customHeight="1">
      <c r="B146" s="214"/>
      <c r="C146" s="215"/>
      <c r="D146" s="216" t="s">
        <v>76</v>
      </c>
      <c r="E146" s="228" t="s">
        <v>193</v>
      </c>
      <c r="F146" s="228" t="s">
        <v>210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SUM(P147:P149)</f>
        <v>0</v>
      </c>
      <c r="Q146" s="222"/>
      <c r="R146" s="223">
        <f>SUM(R147:R149)</f>
        <v>19.082799999999999</v>
      </c>
      <c r="S146" s="222"/>
      <c r="T146" s="224">
        <f>SUM(T147:T149)</f>
        <v>21.120000000000001</v>
      </c>
      <c r="AR146" s="225" t="s">
        <v>84</v>
      </c>
      <c r="AT146" s="226" t="s">
        <v>76</v>
      </c>
      <c r="AU146" s="226" t="s">
        <v>84</v>
      </c>
      <c r="AY146" s="225" t="s">
        <v>167</v>
      </c>
      <c r="BK146" s="227">
        <f>SUM(BK147:BK149)</f>
        <v>0</v>
      </c>
    </row>
    <row r="147" s="1" customFormat="1" ht="24" customHeight="1">
      <c r="B147" s="37"/>
      <c r="C147" s="230" t="s">
        <v>218</v>
      </c>
      <c r="D147" s="230" t="s">
        <v>169</v>
      </c>
      <c r="E147" s="231" t="s">
        <v>212</v>
      </c>
      <c r="F147" s="232" t="s">
        <v>213</v>
      </c>
      <c r="G147" s="233" t="s">
        <v>172</v>
      </c>
      <c r="H147" s="234">
        <v>220</v>
      </c>
      <c r="I147" s="235"/>
      <c r="J147" s="236">
        <f>ROUND(I147*H147,2)</f>
        <v>0</v>
      </c>
      <c r="K147" s="232" t="s">
        <v>173</v>
      </c>
      <c r="L147" s="42"/>
      <c r="M147" s="237" t="s">
        <v>1</v>
      </c>
      <c r="N147" s="238" t="s">
        <v>42</v>
      </c>
      <c r="O147" s="85"/>
      <c r="P147" s="239">
        <f>O147*H147</f>
        <v>0</v>
      </c>
      <c r="Q147" s="239">
        <v>0.086739999999999998</v>
      </c>
      <c r="R147" s="239">
        <f>Q147*H147</f>
        <v>19.082799999999999</v>
      </c>
      <c r="S147" s="239">
        <v>0.096000000000000002</v>
      </c>
      <c r="T147" s="240">
        <f>S147*H147</f>
        <v>21.120000000000001</v>
      </c>
      <c r="AR147" s="241" t="s">
        <v>174</v>
      </c>
      <c r="AT147" s="241" t="s">
        <v>169</v>
      </c>
      <c r="AU147" s="241" t="s">
        <v>86</v>
      </c>
      <c r="AY147" s="15" t="s">
        <v>167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84</v>
      </c>
      <c r="BK147" s="242">
        <f>ROUND(I147*H147,2)</f>
        <v>0</v>
      </c>
      <c r="BL147" s="15" t="s">
        <v>174</v>
      </c>
      <c r="BM147" s="241" t="s">
        <v>861</v>
      </c>
    </row>
    <row r="148" s="1" customFormat="1">
      <c r="B148" s="37"/>
      <c r="C148" s="38"/>
      <c r="D148" s="245" t="s">
        <v>215</v>
      </c>
      <c r="E148" s="38"/>
      <c r="F148" s="255" t="s">
        <v>216</v>
      </c>
      <c r="G148" s="38"/>
      <c r="H148" s="38"/>
      <c r="I148" s="148"/>
      <c r="J148" s="38"/>
      <c r="K148" s="38"/>
      <c r="L148" s="42"/>
      <c r="M148" s="256"/>
      <c r="N148" s="85"/>
      <c r="O148" s="85"/>
      <c r="P148" s="85"/>
      <c r="Q148" s="85"/>
      <c r="R148" s="85"/>
      <c r="S148" s="85"/>
      <c r="T148" s="86"/>
      <c r="AT148" s="15" t="s">
        <v>215</v>
      </c>
      <c r="AU148" s="15" t="s">
        <v>86</v>
      </c>
    </row>
    <row r="149" s="12" customFormat="1">
      <c r="B149" s="243"/>
      <c r="C149" s="244"/>
      <c r="D149" s="245" t="s">
        <v>197</v>
      </c>
      <c r="E149" s="246" t="s">
        <v>1</v>
      </c>
      <c r="F149" s="247" t="s">
        <v>862</v>
      </c>
      <c r="G149" s="244"/>
      <c r="H149" s="248">
        <v>220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197</v>
      </c>
      <c r="AU149" s="254" t="s">
        <v>86</v>
      </c>
      <c r="AV149" s="12" t="s">
        <v>86</v>
      </c>
      <c r="AW149" s="12" t="s">
        <v>34</v>
      </c>
      <c r="AX149" s="12" t="s">
        <v>84</v>
      </c>
      <c r="AY149" s="254" t="s">
        <v>167</v>
      </c>
    </row>
    <row r="150" s="11" customFormat="1" ht="22.8" customHeight="1">
      <c r="B150" s="214"/>
      <c r="C150" s="215"/>
      <c r="D150" s="216" t="s">
        <v>76</v>
      </c>
      <c r="E150" s="228" t="s">
        <v>211</v>
      </c>
      <c r="F150" s="228" t="s">
        <v>217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SUM(P151:P220)</f>
        <v>0</v>
      </c>
      <c r="Q150" s="222"/>
      <c r="R150" s="223">
        <f>SUM(R151:R220)</f>
        <v>17.410532400000001</v>
      </c>
      <c r="S150" s="222"/>
      <c r="T150" s="224">
        <f>SUM(T151:T220)</f>
        <v>11.985776000000001</v>
      </c>
      <c r="AR150" s="225" t="s">
        <v>84</v>
      </c>
      <c r="AT150" s="226" t="s">
        <v>76</v>
      </c>
      <c r="AU150" s="226" t="s">
        <v>84</v>
      </c>
      <c r="AY150" s="225" t="s">
        <v>167</v>
      </c>
      <c r="BK150" s="227">
        <f>SUM(BK151:BK220)</f>
        <v>0</v>
      </c>
    </row>
    <row r="151" s="1" customFormat="1" ht="16.5" customHeight="1">
      <c r="B151" s="37"/>
      <c r="C151" s="230" t="s">
        <v>225</v>
      </c>
      <c r="D151" s="230" t="s">
        <v>169</v>
      </c>
      <c r="E151" s="231" t="s">
        <v>863</v>
      </c>
      <c r="F151" s="232" t="s">
        <v>864</v>
      </c>
      <c r="G151" s="233" t="s">
        <v>186</v>
      </c>
      <c r="H151" s="234">
        <v>4.2000000000000002</v>
      </c>
      <c r="I151" s="235"/>
      <c r="J151" s="236">
        <f>ROUND(I151*H151,2)</f>
        <v>0</v>
      </c>
      <c r="K151" s="232" t="s">
        <v>173</v>
      </c>
      <c r="L151" s="42"/>
      <c r="M151" s="237" t="s">
        <v>1</v>
      </c>
      <c r="N151" s="238" t="s">
        <v>42</v>
      </c>
      <c r="O151" s="85"/>
      <c r="P151" s="239">
        <f>O151*H151</f>
        <v>0</v>
      </c>
      <c r="Q151" s="239">
        <v>0.00117</v>
      </c>
      <c r="R151" s="239">
        <f>Q151*H151</f>
        <v>0.004914</v>
      </c>
      <c r="S151" s="239">
        <v>0</v>
      </c>
      <c r="T151" s="240">
        <f>S151*H151</f>
        <v>0</v>
      </c>
      <c r="AR151" s="241" t="s">
        <v>174</v>
      </c>
      <c r="AT151" s="241" t="s">
        <v>169</v>
      </c>
      <c r="AU151" s="241" t="s">
        <v>86</v>
      </c>
      <c r="AY151" s="15" t="s">
        <v>167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84</v>
      </c>
      <c r="BK151" s="242">
        <f>ROUND(I151*H151,2)</f>
        <v>0</v>
      </c>
      <c r="BL151" s="15" t="s">
        <v>174</v>
      </c>
      <c r="BM151" s="241" t="s">
        <v>865</v>
      </c>
    </row>
    <row r="152" s="12" customFormat="1">
      <c r="B152" s="243"/>
      <c r="C152" s="244"/>
      <c r="D152" s="245" t="s">
        <v>197</v>
      </c>
      <c r="E152" s="246" t="s">
        <v>1</v>
      </c>
      <c r="F152" s="247" t="s">
        <v>866</v>
      </c>
      <c r="G152" s="244"/>
      <c r="H152" s="248">
        <v>4.2000000000000002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197</v>
      </c>
      <c r="AU152" s="254" t="s">
        <v>86</v>
      </c>
      <c r="AV152" s="12" t="s">
        <v>86</v>
      </c>
      <c r="AW152" s="12" t="s">
        <v>34</v>
      </c>
      <c r="AX152" s="12" t="s">
        <v>84</v>
      </c>
      <c r="AY152" s="254" t="s">
        <v>167</v>
      </c>
    </row>
    <row r="153" s="1" customFormat="1" ht="16.5" customHeight="1">
      <c r="B153" s="37"/>
      <c r="C153" s="230" t="s">
        <v>229</v>
      </c>
      <c r="D153" s="230" t="s">
        <v>169</v>
      </c>
      <c r="E153" s="231" t="s">
        <v>867</v>
      </c>
      <c r="F153" s="232" t="s">
        <v>868</v>
      </c>
      <c r="G153" s="233" t="s">
        <v>186</v>
      </c>
      <c r="H153" s="234">
        <v>4.2000000000000002</v>
      </c>
      <c r="I153" s="235"/>
      <c r="J153" s="236">
        <f>ROUND(I153*H153,2)</f>
        <v>0</v>
      </c>
      <c r="K153" s="232" t="s">
        <v>173</v>
      </c>
      <c r="L153" s="42"/>
      <c r="M153" s="237" t="s">
        <v>1</v>
      </c>
      <c r="N153" s="238" t="s">
        <v>42</v>
      </c>
      <c r="O153" s="85"/>
      <c r="P153" s="239">
        <f>O153*H153</f>
        <v>0</v>
      </c>
      <c r="Q153" s="239">
        <v>0.00066399999999999999</v>
      </c>
      <c r="R153" s="239">
        <f>Q153*H153</f>
        <v>0.0027888000000000001</v>
      </c>
      <c r="S153" s="239">
        <v>0</v>
      </c>
      <c r="T153" s="240">
        <f>S153*H153</f>
        <v>0</v>
      </c>
      <c r="AR153" s="241" t="s">
        <v>174</v>
      </c>
      <c r="AT153" s="241" t="s">
        <v>169</v>
      </c>
      <c r="AU153" s="241" t="s">
        <v>86</v>
      </c>
      <c r="AY153" s="15" t="s">
        <v>167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5" t="s">
        <v>84</v>
      </c>
      <c r="BK153" s="242">
        <f>ROUND(I153*H153,2)</f>
        <v>0</v>
      </c>
      <c r="BL153" s="15" t="s">
        <v>174</v>
      </c>
      <c r="BM153" s="241" t="s">
        <v>869</v>
      </c>
    </row>
    <row r="154" s="12" customFormat="1">
      <c r="B154" s="243"/>
      <c r="C154" s="244"/>
      <c r="D154" s="245" t="s">
        <v>197</v>
      </c>
      <c r="E154" s="246" t="s">
        <v>1</v>
      </c>
      <c r="F154" s="247" t="s">
        <v>870</v>
      </c>
      <c r="G154" s="244"/>
      <c r="H154" s="248">
        <v>4.2000000000000002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197</v>
      </c>
      <c r="AU154" s="254" t="s">
        <v>86</v>
      </c>
      <c r="AV154" s="12" t="s">
        <v>86</v>
      </c>
      <c r="AW154" s="12" t="s">
        <v>34</v>
      </c>
      <c r="AX154" s="12" t="s">
        <v>84</v>
      </c>
      <c r="AY154" s="254" t="s">
        <v>167</v>
      </c>
    </row>
    <row r="155" s="1" customFormat="1" ht="24" customHeight="1">
      <c r="B155" s="37"/>
      <c r="C155" s="257" t="s">
        <v>235</v>
      </c>
      <c r="D155" s="257" t="s">
        <v>230</v>
      </c>
      <c r="E155" s="258" t="s">
        <v>871</v>
      </c>
      <c r="F155" s="259" t="s">
        <v>872</v>
      </c>
      <c r="G155" s="260" t="s">
        <v>233</v>
      </c>
      <c r="H155" s="261">
        <v>0.016</v>
      </c>
      <c r="I155" s="262"/>
      <c r="J155" s="263">
        <f>ROUND(I155*H155,2)</f>
        <v>0</v>
      </c>
      <c r="K155" s="259" t="s">
        <v>173</v>
      </c>
      <c r="L155" s="264"/>
      <c r="M155" s="265" t="s">
        <v>1</v>
      </c>
      <c r="N155" s="266" t="s">
        <v>42</v>
      </c>
      <c r="O155" s="85"/>
      <c r="P155" s="239">
        <f>O155*H155</f>
        <v>0</v>
      </c>
      <c r="Q155" s="239">
        <v>1</v>
      </c>
      <c r="R155" s="239">
        <f>Q155*H155</f>
        <v>0.016</v>
      </c>
      <c r="S155" s="239">
        <v>0</v>
      </c>
      <c r="T155" s="240">
        <f>S155*H155</f>
        <v>0</v>
      </c>
      <c r="AR155" s="241" t="s">
        <v>205</v>
      </c>
      <c r="AT155" s="241" t="s">
        <v>230</v>
      </c>
      <c r="AU155" s="241" t="s">
        <v>86</v>
      </c>
      <c r="AY155" s="15" t="s">
        <v>167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84</v>
      </c>
      <c r="BK155" s="242">
        <f>ROUND(I155*H155,2)</f>
        <v>0</v>
      </c>
      <c r="BL155" s="15" t="s">
        <v>174</v>
      </c>
      <c r="BM155" s="241" t="s">
        <v>873</v>
      </c>
    </row>
    <row r="156" s="1" customFormat="1">
      <c r="B156" s="37"/>
      <c r="C156" s="38"/>
      <c r="D156" s="245" t="s">
        <v>215</v>
      </c>
      <c r="E156" s="38"/>
      <c r="F156" s="255" t="s">
        <v>874</v>
      </c>
      <c r="G156" s="38"/>
      <c r="H156" s="38"/>
      <c r="I156" s="148"/>
      <c r="J156" s="38"/>
      <c r="K156" s="38"/>
      <c r="L156" s="42"/>
      <c r="M156" s="256"/>
      <c r="N156" s="85"/>
      <c r="O156" s="85"/>
      <c r="P156" s="85"/>
      <c r="Q156" s="85"/>
      <c r="R156" s="85"/>
      <c r="S156" s="85"/>
      <c r="T156" s="86"/>
      <c r="AT156" s="15" t="s">
        <v>215</v>
      </c>
      <c r="AU156" s="15" t="s">
        <v>86</v>
      </c>
    </row>
    <row r="157" s="12" customFormat="1">
      <c r="B157" s="243"/>
      <c r="C157" s="244"/>
      <c r="D157" s="245" t="s">
        <v>197</v>
      </c>
      <c r="E157" s="246" t="s">
        <v>1</v>
      </c>
      <c r="F157" s="247" t="s">
        <v>875</v>
      </c>
      <c r="G157" s="244"/>
      <c r="H157" s="248">
        <v>0.016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197</v>
      </c>
      <c r="AU157" s="254" t="s">
        <v>86</v>
      </c>
      <c r="AV157" s="12" t="s">
        <v>86</v>
      </c>
      <c r="AW157" s="12" t="s">
        <v>34</v>
      </c>
      <c r="AX157" s="12" t="s">
        <v>84</v>
      </c>
      <c r="AY157" s="254" t="s">
        <v>167</v>
      </c>
    </row>
    <row r="158" s="1" customFormat="1" ht="24" customHeight="1">
      <c r="B158" s="37"/>
      <c r="C158" s="257" t="s">
        <v>240</v>
      </c>
      <c r="D158" s="257" t="s">
        <v>230</v>
      </c>
      <c r="E158" s="258" t="s">
        <v>876</v>
      </c>
      <c r="F158" s="259" t="s">
        <v>877</v>
      </c>
      <c r="G158" s="260" t="s">
        <v>233</v>
      </c>
      <c r="H158" s="261">
        <v>0.058000000000000003</v>
      </c>
      <c r="I158" s="262"/>
      <c r="J158" s="263">
        <f>ROUND(I158*H158,2)</f>
        <v>0</v>
      </c>
      <c r="K158" s="259" t="s">
        <v>173</v>
      </c>
      <c r="L158" s="264"/>
      <c r="M158" s="265" t="s">
        <v>1</v>
      </c>
      <c r="N158" s="266" t="s">
        <v>42</v>
      </c>
      <c r="O158" s="85"/>
      <c r="P158" s="239">
        <f>O158*H158</f>
        <v>0</v>
      </c>
      <c r="Q158" s="239">
        <v>1</v>
      </c>
      <c r="R158" s="239">
        <f>Q158*H158</f>
        <v>0.058000000000000003</v>
      </c>
      <c r="S158" s="239">
        <v>0</v>
      </c>
      <c r="T158" s="240">
        <f>S158*H158</f>
        <v>0</v>
      </c>
      <c r="AR158" s="241" t="s">
        <v>205</v>
      </c>
      <c r="AT158" s="241" t="s">
        <v>230</v>
      </c>
      <c r="AU158" s="241" t="s">
        <v>86</v>
      </c>
      <c r="AY158" s="15" t="s">
        <v>167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5" t="s">
        <v>84</v>
      </c>
      <c r="BK158" s="242">
        <f>ROUND(I158*H158,2)</f>
        <v>0</v>
      </c>
      <c r="BL158" s="15" t="s">
        <v>174</v>
      </c>
      <c r="BM158" s="241" t="s">
        <v>878</v>
      </c>
    </row>
    <row r="159" s="12" customFormat="1">
      <c r="B159" s="243"/>
      <c r="C159" s="244"/>
      <c r="D159" s="245" t="s">
        <v>197</v>
      </c>
      <c r="E159" s="246" t="s">
        <v>1</v>
      </c>
      <c r="F159" s="247" t="s">
        <v>879</v>
      </c>
      <c r="G159" s="244"/>
      <c r="H159" s="248">
        <v>0.058000000000000003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197</v>
      </c>
      <c r="AU159" s="254" t="s">
        <v>86</v>
      </c>
      <c r="AV159" s="12" t="s">
        <v>86</v>
      </c>
      <c r="AW159" s="12" t="s">
        <v>34</v>
      </c>
      <c r="AX159" s="12" t="s">
        <v>84</v>
      </c>
      <c r="AY159" s="254" t="s">
        <v>167</v>
      </c>
    </row>
    <row r="160" s="1" customFormat="1" ht="16.5" customHeight="1">
      <c r="B160" s="37"/>
      <c r="C160" s="257" t="s">
        <v>8</v>
      </c>
      <c r="D160" s="257" t="s">
        <v>230</v>
      </c>
      <c r="E160" s="258" t="s">
        <v>880</v>
      </c>
      <c r="F160" s="259" t="s">
        <v>881</v>
      </c>
      <c r="G160" s="260" t="s">
        <v>233</v>
      </c>
      <c r="H160" s="261">
        <v>0.012</v>
      </c>
      <c r="I160" s="262"/>
      <c r="J160" s="263">
        <f>ROUND(I160*H160,2)</f>
        <v>0</v>
      </c>
      <c r="K160" s="259" t="s">
        <v>173</v>
      </c>
      <c r="L160" s="264"/>
      <c r="M160" s="265" t="s">
        <v>1</v>
      </c>
      <c r="N160" s="266" t="s">
        <v>42</v>
      </c>
      <c r="O160" s="85"/>
      <c r="P160" s="239">
        <f>O160*H160</f>
        <v>0</v>
      </c>
      <c r="Q160" s="239">
        <v>1</v>
      </c>
      <c r="R160" s="239">
        <f>Q160*H160</f>
        <v>0.012</v>
      </c>
      <c r="S160" s="239">
        <v>0</v>
      </c>
      <c r="T160" s="240">
        <f>S160*H160</f>
        <v>0</v>
      </c>
      <c r="AR160" s="241" t="s">
        <v>205</v>
      </c>
      <c r="AT160" s="241" t="s">
        <v>230</v>
      </c>
      <c r="AU160" s="241" t="s">
        <v>86</v>
      </c>
      <c r="AY160" s="15" t="s">
        <v>167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84</v>
      </c>
      <c r="BK160" s="242">
        <f>ROUND(I160*H160,2)</f>
        <v>0</v>
      </c>
      <c r="BL160" s="15" t="s">
        <v>174</v>
      </c>
      <c r="BM160" s="241" t="s">
        <v>882</v>
      </c>
    </row>
    <row r="161" s="1" customFormat="1">
      <c r="B161" s="37"/>
      <c r="C161" s="38"/>
      <c r="D161" s="245" t="s">
        <v>215</v>
      </c>
      <c r="E161" s="38"/>
      <c r="F161" s="255" t="s">
        <v>883</v>
      </c>
      <c r="G161" s="38"/>
      <c r="H161" s="38"/>
      <c r="I161" s="148"/>
      <c r="J161" s="38"/>
      <c r="K161" s="38"/>
      <c r="L161" s="42"/>
      <c r="M161" s="256"/>
      <c r="N161" s="85"/>
      <c r="O161" s="85"/>
      <c r="P161" s="85"/>
      <c r="Q161" s="85"/>
      <c r="R161" s="85"/>
      <c r="S161" s="85"/>
      <c r="T161" s="86"/>
      <c r="AT161" s="15" t="s">
        <v>215</v>
      </c>
      <c r="AU161" s="15" t="s">
        <v>86</v>
      </c>
    </row>
    <row r="162" s="12" customFormat="1">
      <c r="B162" s="243"/>
      <c r="C162" s="244"/>
      <c r="D162" s="245" t="s">
        <v>197</v>
      </c>
      <c r="E162" s="246" t="s">
        <v>1</v>
      </c>
      <c r="F162" s="247" t="s">
        <v>884</v>
      </c>
      <c r="G162" s="244"/>
      <c r="H162" s="248">
        <v>0.012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197</v>
      </c>
      <c r="AU162" s="254" t="s">
        <v>86</v>
      </c>
      <c r="AV162" s="12" t="s">
        <v>86</v>
      </c>
      <c r="AW162" s="12" t="s">
        <v>34</v>
      </c>
      <c r="AX162" s="12" t="s">
        <v>84</v>
      </c>
      <c r="AY162" s="254" t="s">
        <v>167</v>
      </c>
    </row>
    <row r="163" s="1" customFormat="1" ht="24" customHeight="1">
      <c r="B163" s="37"/>
      <c r="C163" s="230" t="s">
        <v>247</v>
      </c>
      <c r="D163" s="230" t="s">
        <v>169</v>
      </c>
      <c r="E163" s="231" t="s">
        <v>885</v>
      </c>
      <c r="F163" s="232" t="s">
        <v>886</v>
      </c>
      <c r="G163" s="233" t="s">
        <v>172</v>
      </c>
      <c r="H163" s="234">
        <v>0.17999999999999999</v>
      </c>
      <c r="I163" s="235"/>
      <c r="J163" s="236">
        <f>ROUND(I163*H163,2)</f>
        <v>0</v>
      </c>
      <c r="K163" s="232" t="s">
        <v>173</v>
      </c>
      <c r="L163" s="42"/>
      <c r="M163" s="237" t="s">
        <v>1</v>
      </c>
      <c r="N163" s="238" t="s">
        <v>42</v>
      </c>
      <c r="O163" s="85"/>
      <c r="P163" s="239">
        <f>O163*H163</f>
        <v>0</v>
      </c>
      <c r="Q163" s="239">
        <v>0.026450000000000001</v>
      </c>
      <c r="R163" s="239">
        <f>Q163*H163</f>
        <v>0.0047610000000000005</v>
      </c>
      <c r="S163" s="239">
        <v>0</v>
      </c>
      <c r="T163" s="240">
        <f>S163*H163</f>
        <v>0</v>
      </c>
      <c r="AR163" s="241" t="s">
        <v>174</v>
      </c>
      <c r="AT163" s="241" t="s">
        <v>169</v>
      </c>
      <c r="AU163" s="241" t="s">
        <v>86</v>
      </c>
      <c r="AY163" s="15" t="s">
        <v>167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5" t="s">
        <v>84</v>
      </c>
      <c r="BK163" s="242">
        <f>ROUND(I163*H163,2)</f>
        <v>0</v>
      </c>
      <c r="BL163" s="15" t="s">
        <v>174</v>
      </c>
      <c r="BM163" s="241" t="s">
        <v>887</v>
      </c>
    </row>
    <row r="164" s="1" customFormat="1">
      <c r="B164" s="37"/>
      <c r="C164" s="38"/>
      <c r="D164" s="245" t="s">
        <v>215</v>
      </c>
      <c r="E164" s="38"/>
      <c r="F164" s="255" t="s">
        <v>888</v>
      </c>
      <c r="G164" s="38"/>
      <c r="H164" s="38"/>
      <c r="I164" s="148"/>
      <c r="J164" s="38"/>
      <c r="K164" s="38"/>
      <c r="L164" s="42"/>
      <c r="M164" s="256"/>
      <c r="N164" s="85"/>
      <c r="O164" s="85"/>
      <c r="P164" s="85"/>
      <c r="Q164" s="85"/>
      <c r="R164" s="85"/>
      <c r="S164" s="85"/>
      <c r="T164" s="86"/>
      <c r="AT164" s="15" t="s">
        <v>215</v>
      </c>
      <c r="AU164" s="15" t="s">
        <v>86</v>
      </c>
    </row>
    <row r="165" s="12" customFormat="1">
      <c r="B165" s="243"/>
      <c r="C165" s="244"/>
      <c r="D165" s="245" t="s">
        <v>197</v>
      </c>
      <c r="E165" s="246" t="s">
        <v>1</v>
      </c>
      <c r="F165" s="247" t="s">
        <v>889</v>
      </c>
      <c r="G165" s="244"/>
      <c r="H165" s="248">
        <v>0.17999999999999999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197</v>
      </c>
      <c r="AU165" s="254" t="s">
        <v>86</v>
      </c>
      <c r="AV165" s="12" t="s">
        <v>86</v>
      </c>
      <c r="AW165" s="12" t="s">
        <v>34</v>
      </c>
      <c r="AX165" s="12" t="s">
        <v>84</v>
      </c>
      <c r="AY165" s="254" t="s">
        <v>167</v>
      </c>
    </row>
    <row r="166" s="1" customFormat="1" ht="24" customHeight="1">
      <c r="B166" s="37"/>
      <c r="C166" s="230" t="s">
        <v>254</v>
      </c>
      <c r="D166" s="230" t="s">
        <v>169</v>
      </c>
      <c r="E166" s="231" t="s">
        <v>890</v>
      </c>
      <c r="F166" s="232" t="s">
        <v>891</v>
      </c>
      <c r="G166" s="233" t="s">
        <v>172</v>
      </c>
      <c r="H166" s="234">
        <v>0.54000000000000004</v>
      </c>
      <c r="I166" s="235"/>
      <c r="J166" s="236">
        <f>ROUND(I166*H166,2)</f>
        <v>0</v>
      </c>
      <c r="K166" s="232" t="s">
        <v>173</v>
      </c>
      <c r="L166" s="42"/>
      <c r="M166" s="237" t="s">
        <v>1</v>
      </c>
      <c r="N166" s="238" t="s">
        <v>42</v>
      </c>
      <c r="O166" s="85"/>
      <c r="P166" s="239">
        <f>O166*H166</f>
        <v>0</v>
      </c>
      <c r="Q166" s="239">
        <v>0.026450000000000001</v>
      </c>
      <c r="R166" s="239">
        <f>Q166*H166</f>
        <v>0.014283000000000002</v>
      </c>
      <c r="S166" s="239">
        <v>0</v>
      </c>
      <c r="T166" s="240">
        <f>S166*H166</f>
        <v>0</v>
      </c>
      <c r="AR166" s="241" t="s">
        <v>174</v>
      </c>
      <c r="AT166" s="241" t="s">
        <v>169</v>
      </c>
      <c r="AU166" s="241" t="s">
        <v>86</v>
      </c>
      <c r="AY166" s="15" t="s">
        <v>167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5" t="s">
        <v>84</v>
      </c>
      <c r="BK166" s="242">
        <f>ROUND(I166*H166,2)</f>
        <v>0</v>
      </c>
      <c r="BL166" s="15" t="s">
        <v>174</v>
      </c>
      <c r="BM166" s="241" t="s">
        <v>892</v>
      </c>
    </row>
    <row r="167" s="12" customFormat="1">
      <c r="B167" s="243"/>
      <c r="C167" s="244"/>
      <c r="D167" s="245" t="s">
        <v>197</v>
      </c>
      <c r="E167" s="244"/>
      <c r="F167" s="247" t="s">
        <v>893</v>
      </c>
      <c r="G167" s="244"/>
      <c r="H167" s="248">
        <v>0.54000000000000004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197</v>
      </c>
      <c r="AU167" s="254" t="s">
        <v>86</v>
      </c>
      <c r="AV167" s="12" t="s">
        <v>86</v>
      </c>
      <c r="AW167" s="12" t="s">
        <v>4</v>
      </c>
      <c r="AX167" s="12" t="s">
        <v>84</v>
      </c>
      <c r="AY167" s="254" t="s">
        <v>167</v>
      </c>
    </row>
    <row r="168" s="1" customFormat="1" ht="24" customHeight="1">
      <c r="B168" s="37"/>
      <c r="C168" s="230" t="s">
        <v>259</v>
      </c>
      <c r="D168" s="230" t="s">
        <v>169</v>
      </c>
      <c r="E168" s="231" t="s">
        <v>894</v>
      </c>
      <c r="F168" s="232" t="s">
        <v>895</v>
      </c>
      <c r="G168" s="233" t="s">
        <v>172</v>
      </c>
      <c r="H168" s="234">
        <v>13.44</v>
      </c>
      <c r="I168" s="235"/>
      <c r="J168" s="236">
        <f>ROUND(I168*H168,2)</f>
        <v>0</v>
      </c>
      <c r="K168" s="232" t="s">
        <v>173</v>
      </c>
      <c r="L168" s="42"/>
      <c r="M168" s="237" t="s">
        <v>1</v>
      </c>
      <c r="N168" s="238" t="s">
        <v>42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0.059999999999999998</v>
      </c>
      <c r="T168" s="240">
        <f>S168*H168</f>
        <v>0.80639999999999989</v>
      </c>
      <c r="AR168" s="241" t="s">
        <v>174</v>
      </c>
      <c r="AT168" s="241" t="s">
        <v>169</v>
      </c>
      <c r="AU168" s="241" t="s">
        <v>86</v>
      </c>
      <c r="AY168" s="15" t="s">
        <v>167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84</v>
      </c>
      <c r="BK168" s="242">
        <f>ROUND(I168*H168,2)</f>
        <v>0</v>
      </c>
      <c r="BL168" s="15" t="s">
        <v>174</v>
      </c>
      <c r="BM168" s="241" t="s">
        <v>896</v>
      </c>
    </row>
    <row r="169" s="1" customFormat="1">
      <c r="B169" s="37"/>
      <c r="C169" s="38"/>
      <c r="D169" s="245" t="s">
        <v>215</v>
      </c>
      <c r="E169" s="38"/>
      <c r="F169" s="255" t="s">
        <v>897</v>
      </c>
      <c r="G169" s="38"/>
      <c r="H169" s="38"/>
      <c r="I169" s="148"/>
      <c r="J169" s="38"/>
      <c r="K169" s="38"/>
      <c r="L169" s="42"/>
      <c r="M169" s="256"/>
      <c r="N169" s="85"/>
      <c r="O169" s="85"/>
      <c r="P169" s="85"/>
      <c r="Q169" s="85"/>
      <c r="R169" s="85"/>
      <c r="S169" s="85"/>
      <c r="T169" s="86"/>
      <c r="AT169" s="15" t="s">
        <v>215</v>
      </c>
      <c r="AU169" s="15" t="s">
        <v>86</v>
      </c>
    </row>
    <row r="170" s="12" customFormat="1">
      <c r="B170" s="243"/>
      <c r="C170" s="244"/>
      <c r="D170" s="245" t="s">
        <v>197</v>
      </c>
      <c r="E170" s="246" t="s">
        <v>1</v>
      </c>
      <c r="F170" s="247" t="s">
        <v>898</v>
      </c>
      <c r="G170" s="244"/>
      <c r="H170" s="248">
        <v>13.44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197</v>
      </c>
      <c r="AU170" s="254" t="s">
        <v>86</v>
      </c>
      <c r="AV170" s="12" t="s">
        <v>86</v>
      </c>
      <c r="AW170" s="12" t="s">
        <v>34</v>
      </c>
      <c r="AX170" s="12" t="s">
        <v>84</v>
      </c>
      <c r="AY170" s="254" t="s">
        <v>167</v>
      </c>
    </row>
    <row r="171" s="1" customFormat="1" ht="24" customHeight="1">
      <c r="B171" s="37"/>
      <c r="C171" s="230" t="s">
        <v>263</v>
      </c>
      <c r="D171" s="230" t="s">
        <v>169</v>
      </c>
      <c r="E171" s="231" t="s">
        <v>899</v>
      </c>
      <c r="F171" s="232" t="s">
        <v>900</v>
      </c>
      <c r="G171" s="233" t="s">
        <v>172</v>
      </c>
      <c r="H171" s="234">
        <v>13.44</v>
      </c>
      <c r="I171" s="235"/>
      <c r="J171" s="236">
        <f>ROUND(I171*H171,2)</f>
        <v>0</v>
      </c>
      <c r="K171" s="232" t="s">
        <v>173</v>
      </c>
      <c r="L171" s="42"/>
      <c r="M171" s="237" t="s">
        <v>1</v>
      </c>
      <c r="N171" s="238" t="s">
        <v>42</v>
      </c>
      <c r="O171" s="85"/>
      <c r="P171" s="239">
        <f>O171*H171</f>
        <v>0</v>
      </c>
      <c r="Q171" s="239">
        <v>0.00081999999999999998</v>
      </c>
      <c r="R171" s="239">
        <f>Q171*H171</f>
        <v>0.011020799999999999</v>
      </c>
      <c r="S171" s="239">
        <v>0</v>
      </c>
      <c r="T171" s="240">
        <f>S171*H171</f>
        <v>0</v>
      </c>
      <c r="AR171" s="241" t="s">
        <v>174</v>
      </c>
      <c r="AT171" s="241" t="s">
        <v>169</v>
      </c>
      <c r="AU171" s="241" t="s">
        <v>86</v>
      </c>
      <c r="AY171" s="15" t="s">
        <v>167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5" t="s">
        <v>84</v>
      </c>
      <c r="BK171" s="242">
        <f>ROUND(I171*H171,2)</f>
        <v>0</v>
      </c>
      <c r="BL171" s="15" t="s">
        <v>174</v>
      </c>
      <c r="BM171" s="241" t="s">
        <v>901</v>
      </c>
    </row>
    <row r="172" s="1" customFormat="1" ht="16.5" customHeight="1">
      <c r="B172" s="37"/>
      <c r="C172" s="230" t="s">
        <v>268</v>
      </c>
      <c r="D172" s="230" t="s">
        <v>169</v>
      </c>
      <c r="E172" s="231" t="s">
        <v>236</v>
      </c>
      <c r="F172" s="232" t="s">
        <v>237</v>
      </c>
      <c r="G172" s="233" t="s">
        <v>172</v>
      </c>
      <c r="H172" s="234">
        <v>32</v>
      </c>
      <c r="I172" s="235"/>
      <c r="J172" s="236">
        <f>ROUND(I172*H172,2)</f>
        <v>0</v>
      </c>
      <c r="K172" s="232" t="s">
        <v>173</v>
      </c>
      <c r="L172" s="42"/>
      <c r="M172" s="237" t="s">
        <v>1</v>
      </c>
      <c r="N172" s="238" t="s">
        <v>42</v>
      </c>
      <c r="O172" s="85"/>
      <c r="P172" s="239">
        <f>O172*H172</f>
        <v>0</v>
      </c>
      <c r="Q172" s="239">
        <v>0</v>
      </c>
      <c r="R172" s="239">
        <f>Q172*H172</f>
        <v>0</v>
      </c>
      <c r="S172" s="239">
        <v>0.00069999999999999999</v>
      </c>
      <c r="T172" s="240">
        <f>S172*H172</f>
        <v>0.0224</v>
      </c>
      <c r="AR172" s="241" t="s">
        <v>174</v>
      </c>
      <c r="AT172" s="241" t="s">
        <v>169</v>
      </c>
      <c r="AU172" s="241" t="s">
        <v>86</v>
      </c>
      <c r="AY172" s="15" t="s">
        <v>167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84</v>
      </c>
      <c r="BK172" s="242">
        <f>ROUND(I172*H172,2)</f>
        <v>0</v>
      </c>
      <c r="BL172" s="15" t="s">
        <v>174</v>
      </c>
      <c r="BM172" s="241" t="s">
        <v>902</v>
      </c>
    </row>
    <row r="173" s="12" customFormat="1">
      <c r="B173" s="243"/>
      <c r="C173" s="244"/>
      <c r="D173" s="245" t="s">
        <v>197</v>
      </c>
      <c r="E173" s="246" t="s">
        <v>1</v>
      </c>
      <c r="F173" s="247" t="s">
        <v>239</v>
      </c>
      <c r="G173" s="244"/>
      <c r="H173" s="248">
        <v>32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197</v>
      </c>
      <c r="AU173" s="254" t="s">
        <v>86</v>
      </c>
      <c r="AV173" s="12" t="s">
        <v>86</v>
      </c>
      <c r="AW173" s="12" t="s">
        <v>34</v>
      </c>
      <c r="AX173" s="12" t="s">
        <v>84</v>
      </c>
      <c r="AY173" s="254" t="s">
        <v>167</v>
      </c>
    </row>
    <row r="174" s="1" customFormat="1" ht="16.5" customHeight="1">
      <c r="B174" s="37"/>
      <c r="C174" s="230" t="s">
        <v>7</v>
      </c>
      <c r="D174" s="230" t="s">
        <v>169</v>
      </c>
      <c r="E174" s="231" t="s">
        <v>241</v>
      </c>
      <c r="F174" s="232" t="s">
        <v>242</v>
      </c>
      <c r="G174" s="233" t="s">
        <v>182</v>
      </c>
      <c r="H174" s="234">
        <v>4</v>
      </c>
      <c r="I174" s="235"/>
      <c r="J174" s="236">
        <f>ROUND(I174*H174,2)</f>
        <v>0</v>
      </c>
      <c r="K174" s="232" t="s">
        <v>173</v>
      </c>
      <c r="L174" s="42"/>
      <c r="M174" s="237" t="s">
        <v>1</v>
      </c>
      <c r="N174" s="238" t="s">
        <v>42</v>
      </c>
      <c r="O174" s="85"/>
      <c r="P174" s="239">
        <f>O174*H174</f>
        <v>0</v>
      </c>
      <c r="Q174" s="239">
        <v>6.0000000000000002E-05</v>
      </c>
      <c r="R174" s="239">
        <f>Q174*H174</f>
        <v>0.00024000000000000001</v>
      </c>
      <c r="S174" s="239">
        <v>0</v>
      </c>
      <c r="T174" s="240">
        <f>S174*H174</f>
        <v>0</v>
      </c>
      <c r="AR174" s="241" t="s">
        <v>174</v>
      </c>
      <c r="AT174" s="241" t="s">
        <v>169</v>
      </c>
      <c r="AU174" s="241" t="s">
        <v>86</v>
      </c>
      <c r="AY174" s="15" t="s">
        <v>167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84</v>
      </c>
      <c r="BK174" s="242">
        <f>ROUND(I174*H174,2)</f>
        <v>0</v>
      </c>
      <c r="BL174" s="15" t="s">
        <v>174</v>
      </c>
      <c r="BM174" s="241" t="s">
        <v>903</v>
      </c>
    </row>
    <row r="175" s="1" customFormat="1" ht="24" customHeight="1">
      <c r="B175" s="37"/>
      <c r="C175" s="230" t="s">
        <v>276</v>
      </c>
      <c r="D175" s="230" t="s">
        <v>169</v>
      </c>
      <c r="E175" s="231" t="s">
        <v>244</v>
      </c>
      <c r="F175" s="232" t="s">
        <v>245</v>
      </c>
      <c r="G175" s="233" t="s">
        <v>182</v>
      </c>
      <c r="H175" s="234">
        <v>4</v>
      </c>
      <c r="I175" s="235"/>
      <c r="J175" s="236">
        <f>ROUND(I175*H175,2)</f>
        <v>0</v>
      </c>
      <c r="K175" s="232" t="s">
        <v>173</v>
      </c>
      <c r="L175" s="42"/>
      <c r="M175" s="237" t="s">
        <v>1</v>
      </c>
      <c r="N175" s="238" t="s">
        <v>42</v>
      </c>
      <c r="O175" s="85"/>
      <c r="P175" s="239">
        <f>O175*H175</f>
        <v>0</v>
      </c>
      <c r="Q175" s="239">
        <v>0.36965999999999999</v>
      </c>
      <c r="R175" s="239">
        <f>Q175*H175</f>
        <v>1.47864</v>
      </c>
      <c r="S175" s="239">
        <v>0</v>
      </c>
      <c r="T175" s="240">
        <f>S175*H175</f>
        <v>0</v>
      </c>
      <c r="AR175" s="241" t="s">
        <v>174</v>
      </c>
      <c r="AT175" s="241" t="s">
        <v>169</v>
      </c>
      <c r="AU175" s="241" t="s">
        <v>86</v>
      </c>
      <c r="AY175" s="15" t="s">
        <v>167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5" t="s">
        <v>84</v>
      </c>
      <c r="BK175" s="242">
        <f>ROUND(I175*H175,2)</f>
        <v>0</v>
      </c>
      <c r="BL175" s="15" t="s">
        <v>174</v>
      </c>
      <c r="BM175" s="241" t="s">
        <v>904</v>
      </c>
    </row>
    <row r="176" s="1" customFormat="1" ht="24" customHeight="1">
      <c r="B176" s="37"/>
      <c r="C176" s="230" t="s">
        <v>282</v>
      </c>
      <c r="D176" s="230" t="s">
        <v>169</v>
      </c>
      <c r="E176" s="231" t="s">
        <v>248</v>
      </c>
      <c r="F176" s="232" t="s">
        <v>249</v>
      </c>
      <c r="G176" s="233" t="s">
        <v>172</v>
      </c>
      <c r="H176" s="234">
        <v>82.980000000000004</v>
      </c>
      <c r="I176" s="235"/>
      <c r="J176" s="236">
        <f>ROUND(I176*H176,2)</f>
        <v>0</v>
      </c>
      <c r="K176" s="232" t="s">
        <v>173</v>
      </c>
      <c r="L176" s="42"/>
      <c r="M176" s="237" t="s">
        <v>1</v>
      </c>
      <c r="N176" s="238" t="s">
        <v>42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174</v>
      </c>
      <c r="AT176" s="241" t="s">
        <v>169</v>
      </c>
      <c r="AU176" s="241" t="s">
        <v>86</v>
      </c>
      <c r="AY176" s="15" t="s">
        <v>167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5" t="s">
        <v>84</v>
      </c>
      <c r="BK176" s="242">
        <f>ROUND(I176*H176,2)</f>
        <v>0</v>
      </c>
      <c r="BL176" s="15" t="s">
        <v>174</v>
      </c>
      <c r="BM176" s="241" t="s">
        <v>905</v>
      </c>
    </row>
    <row r="177" s="12" customFormat="1">
      <c r="B177" s="243"/>
      <c r="C177" s="244"/>
      <c r="D177" s="245" t="s">
        <v>197</v>
      </c>
      <c r="E177" s="246" t="s">
        <v>1</v>
      </c>
      <c r="F177" s="247" t="s">
        <v>906</v>
      </c>
      <c r="G177" s="244"/>
      <c r="H177" s="248">
        <v>18.34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197</v>
      </c>
      <c r="AU177" s="254" t="s">
        <v>86</v>
      </c>
      <c r="AV177" s="12" t="s">
        <v>86</v>
      </c>
      <c r="AW177" s="12" t="s">
        <v>34</v>
      </c>
      <c r="AX177" s="12" t="s">
        <v>77</v>
      </c>
      <c r="AY177" s="254" t="s">
        <v>167</v>
      </c>
    </row>
    <row r="178" s="12" customFormat="1">
      <c r="B178" s="243"/>
      <c r="C178" s="244"/>
      <c r="D178" s="245" t="s">
        <v>197</v>
      </c>
      <c r="E178" s="246" t="s">
        <v>1</v>
      </c>
      <c r="F178" s="247" t="s">
        <v>907</v>
      </c>
      <c r="G178" s="244"/>
      <c r="H178" s="248">
        <v>24.640000000000001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197</v>
      </c>
      <c r="AU178" s="254" t="s">
        <v>86</v>
      </c>
      <c r="AV178" s="12" t="s">
        <v>86</v>
      </c>
      <c r="AW178" s="12" t="s">
        <v>34</v>
      </c>
      <c r="AX178" s="12" t="s">
        <v>77</v>
      </c>
      <c r="AY178" s="254" t="s">
        <v>167</v>
      </c>
    </row>
    <row r="179" s="12" customFormat="1">
      <c r="B179" s="243"/>
      <c r="C179" s="244"/>
      <c r="D179" s="245" t="s">
        <v>197</v>
      </c>
      <c r="E179" s="246" t="s">
        <v>1</v>
      </c>
      <c r="F179" s="247" t="s">
        <v>908</v>
      </c>
      <c r="G179" s="244"/>
      <c r="H179" s="248">
        <v>40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197</v>
      </c>
      <c r="AU179" s="254" t="s">
        <v>86</v>
      </c>
      <c r="AV179" s="12" t="s">
        <v>86</v>
      </c>
      <c r="AW179" s="12" t="s">
        <v>34</v>
      </c>
      <c r="AX179" s="12" t="s">
        <v>77</v>
      </c>
      <c r="AY179" s="254" t="s">
        <v>167</v>
      </c>
    </row>
    <row r="180" s="13" customFormat="1">
      <c r="B180" s="267"/>
      <c r="C180" s="268"/>
      <c r="D180" s="245" t="s">
        <v>197</v>
      </c>
      <c r="E180" s="269" t="s">
        <v>1</v>
      </c>
      <c r="F180" s="270" t="s">
        <v>253</v>
      </c>
      <c r="G180" s="268"/>
      <c r="H180" s="271">
        <v>82.980000000000004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AT180" s="277" t="s">
        <v>197</v>
      </c>
      <c r="AU180" s="277" t="s">
        <v>86</v>
      </c>
      <c r="AV180" s="13" t="s">
        <v>174</v>
      </c>
      <c r="AW180" s="13" t="s">
        <v>34</v>
      </c>
      <c r="AX180" s="13" t="s">
        <v>84</v>
      </c>
      <c r="AY180" s="277" t="s">
        <v>167</v>
      </c>
    </row>
    <row r="181" s="1" customFormat="1" ht="24" customHeight="1">
      <c r="B181" s="37"/>
      <c r="C181" s="230" t="s">
        <v>287</v>
      </c>
      <c r="D181" s="230" t="s">
        <v>169</v>
      </c>
      <c r="E181" s="231" t="s">
        <v>255</v>
      </c>
      <c r="F181" s="232" t="s">
        <v>256</v>
      </c>
      <c r="G181" s="233" t="s">
        <v>172</v>
      </c>
      <c r="H181" s="234">
        <v>2489.0999999999999</v>
      </c>
      <c r="I181" s="235"/>
      <c r="J181" s="236">
        <f>ROUND(I181*H181,2)</f>
        <v>0</v>
      </c>
      <c r="K181" s="232" t="s">
        <v>173</v>
      </c>
      <c r="L181" s="42"/>
      <c r="M181" s="237" t="s">
        <v>1</v>
      </c>
      <c r="N181" s="238" t="s">
        <v>42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174</v>
      </c>
      <c r="AT181" s="241" t="s">
        <v>169</v>
      </c>
      <c r="AU181" s="241" t="s">
        <v>86</v>
      </c>
      <c r="AY181" s="15" t="s">
        <v>167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5" t="s">
        <v>84</v>
      </c>
      <c r="BK181" s="242">
        <f>ROUND(I181*H181,2)</f>
        <v>0</v>
      </c>
      <c r="BL181" s="15" t="s">
        <v>174</v>
      </c>
      <c r="BM181" s="241" t="s">
        <v>909</v>
      </c>
    </row>
    <row r="182" s="12" customFormat="1">
      <c r="B182" s="243"/>
      <c r="C182" s="244"/>
      <c r="D182" s="245" t="s">
        <v>197</v>
      </c>
      <c r="E182" s="244"/>
      <c r="F182" s="247" t="s">
        <v>910</v>
      </c>
      <c r="G182" s="244"/>
      <c r="H182" s="248">
        <v>2489.0999999999999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197</v>
      </c>
      <c r="AU182" s="254" t="s">
        <v>86</v>
      </c>
      <c r="AV182" s="12" t="s">
        <v>86</v>
      </c>
      <c r="AW182" s="12" t="s">
        <v>4</v>
      </c>
      <c r="AX182" s="12" t="s">
        <v>84</v>
      </c>
      <c r="AY182" s="254" t="s">
        <v>167</v>
      </c>
    </row>
    <row r="183" s="1" customFormat="1" ht="24" customHeight="1">
      <c r="B183" s="37"/>
      <c r="C183" s="230" t="s">
        <v>291</v>
      </c>
      <c r="D183" s="230" t="s">
        <v>169</v>
      </c>
      <c r="E183" s="231" t="s">
        <v>260</v>
      </c>
      <c r="F183" s="232" t="s">
        <v>261</v>
      </c>
      <c r="G183" s="233" t="s">
        <v>172</v>
      </c>
      <c r="H183" s="234">
        <v>82.980000000000004</v>
      </c>
      <c r="I183" s="235"/>
      <c r="J183" s="236">
        <f>ROUND(I183*H183,2)</f>
        <v>0</v>
      </c>
      <c r="K183" s="232" t="s">
        <v>173</v>
      </c>
      <c r="L183" s="42"/>
      <c r="M183" s="237" t="s">
        <v>1</v>
      </c>
      <c r="N183" s="238" t="s">
        <v>42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174</v>
      </c>
      <c r="AT183" s="241" t="s">
        <v>169</v>
      </c>
      <c r="AU183" s="241" t="s">
        <v>86</v>
      </c>
      <c r="AY183" s="15" t="s">
        <v>167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5" t="s">
        <v>84</v>
      </c>
      <c r="BK183" s="242">
        <f>ROUND(I183*H183,2)</f>
        <v>0</v>
      </c>
      <c r="BL183" s="15" t="s">
        <v>174</v>
      </c>
      <c r="BM183" s="241" t="s">
        <v>911</v>
      </c>
    </row>
    <row r="184" s="1" customFormat="1" ht="24" customHeight="1">
      <c r="B184" s="37"/>
      <c r="C184" s="230" t="s">
        <v>298</v>
      </c>
      <c r="D184" s="230" t="s">
        <v>169</v>
      </c>
      <c r="E184" s="231" t="s">
        <v>264</v>
      </c>
      <c r="F184" s="232" t="s">
        <v>265</v>
      </c>
      <c r="G184" s="233" t="s">
        <v>186</v>
      </c>
      <c r="H184" s="234">
        <v>27.66</v>
      </c>
      <c r="I184" s="235"/>
      <c r="J184" s="236">
        <f>ROUND(I184*H184,2)</f>
        <v>0</v>
      </c>
      <c r="K184" s="232" t="s">
        <v>173</v>
      </c>
      <c r="L184" s="42"/>
      <c r="M184" s="237" t="s">
        <v>1</v>
      </c>
      <c r="N184" s="238" t="s">
        <v>42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174</v>
      </c>
      <c r="AT184" s="241" t="s">
        <v>169</v>
      </c>
      <c r="AU184" s="241" t="s">
        <v>86</v>
      </c>
      <c r="AY184" s="15" t="s">
        <v>167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5" t="s">
        <v>84</v>
      </c>
      <c r="BK184" s="242">
        <f>ROUND(I184*H184,2)</f>
        <v>0</v>
      </c>
      <c r="BL184" s="15" t="s">
        <v>174</v>
      </c>
      <c r="BM184" s="241" t="s">
        <v>912</v>
      </c>
    </row>
    <row r="185" s="12" customFormat="1">
      <c r="B185" s="243"/>
      <c r="C185" s="244"/>
      <c r="D185" s="245" t="s">
        <v>197</v>
      </c>
      <c r="E185" s="246" t="s">
        <v>1</v>
      </c>
      <c r="F185" s="247" t="s">
        <v>913</v>
      </c>
      <c r="G185" s="244"/>
      <c r="H185" s="248">
        <v>27.66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197</v>
      </c>
      <c r="AU185" s="254" t="s">
        <v>86</v>
      </c>
      <c r="AV185" s="12" t="s">
        <v>86</v>
      </c>
      <c r="AW185" s="12" t="s">
        <v>34</v>
      </c>
      <c r="AX185" s="12" t="s">
        <v>84</v>
      </c>
      <c r="AY185" s="254" t="s">
        <v>167</v>
      </c>
    </row>
    <row r="186" s="1" customFormat="1" ht="24" customHeight="1">
      <c r="B186" s="37"/>
      <c r="C186" s="230" t="s">
        <v>303</v>
      </c>
      <c r="D186" s="230" t="s">
        <v>169</v>
      </c>
      <c r="E186" s="231" t="s">
        <v>269</v>
      </c>
      <c r="F186" s="232" t="s">
        <v>270</v>
      </c>
      <c r="G186" s="233" t="s">
        <v>186</v>
      </c>
      <c r="H186" s="234">
        <v>829.79999999999995</v>
      </c>
      <c r="I186" s="235"/>
      <c r="J186" s="236">
        <f>ROUND(I186*H186,2)</f>
        <v>0</v>
      </c>
      <c r="K186" s="232" t="s">
        <v>173</v>
      </c>
      <c r="L186" s="42"/>
      <c r="M186" s="237" t="s">
        <v>1</v>
      </c>
      <c r="N186" s="238" t="s">
        <v>42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174</v>
      </c>
      <c r="AT186" s="241" t="s">
        <v>169</v>
      </c>
      <c r="AU186" s="241" t="s">
        <v>86</v>
      </c>
      <c r="AY186" s="15" t="s">
        <v>167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5" t="s">
        <v>84</v>
      </c>
      <c r="BK186" s="242">
        <f>ROUND(I186*H186,2)</f>
        <v>0</v>
      </c>
      <c r="BL186" s="15" t="s">
        <v>174</v>
      </c>
      <c r="BM186" s="241" t="s">
        <v>914</v>
      </c>
    </row>
    <row r="187" s="12" customFormat="1">
      <c r="B187" s="243"/>
      <c r="C187" s="244"/>
      <c r="D187" s="245" t="s">
        <v>197</v>
      </c>
      <c r="E187" s="244"/>
      <c r="F187" s="247" t="s">
        <v>915</v>
      </c>
      <c r="G187" s="244"/>
      <c r="H187" s="248">
        <v>829.79999999999995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197</v>
      </c>
      <c r="AU187" s="254" t="s">
        <v>86</v>
      </c>
      <c r="AV187" s="12" t="s">
        <v>86</v>
      </c>
      <c r="AW187" s="12" t="s">
        <v>4</v>
      </c>
      <c r="AX187" s="12" t="s">
        <v>84</v>
      </c>
      <c r="AY187" s="254" t="s">
        <v>167</v>
      </c>
    </row>
    <row r="188" s="1" customFormat="1" ht="24" customHeight="1">
      <c r="B188" s="37"/>
      <c r="C188" s="230" t="s">
        <v>307</v>
      </c>
      <c r="D188" s="230" t="s">
        <v>169</v>
      </c>
      <c r="E188" s="231" t="s">
        <v>273</v>
      </c>
      <c r="F188" s="232" t="s">
        <v>274</v>
      </c>
      <c r="G188" s="233" t="s">
        <v>186</v>
      </c>
      <c r="H188" s="234">
        <v>27.66</v>
      </c>
      <c r="I188" s="235"/>
      <c r="J188" s="236">
        <f>ROUND(I188*H188,2)</f>
        <v>0</v>
      </c>
      <c r="K188" s="232" t="s">
        <v>173</v>
      </c>
      <c r="L188" s="42"/>
      <c r="M188" s="237" t="s">
        <v>1</v>
      </c>
      <c r="N188" s="238" t="s">
        <v>42</v>
      </c>
      <c r="O188" s="85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AR188" s="241" t="s">
        <v>174</v>
      </c>
      <c r="AT188" s="241" t="s">
        <v>169</v>
      </c>
      <c r="AU188" s="241" t="s">
        <v>86</v>
      </c>
      <c r="AY188" s="15" t="s">
        <v>167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5" t="s">
        <v>84</v>
      </c>
      <c r="BK188" s="242">
        <f>ROUND(I188*H188,2)</f>
        <v>0</v>
      </c>
      <c r="BL188" s="15" t="s">
        <v>174</v>
      </c>
      <c r="BM188" s="241" t="s">
        <v>916</v>
      </c>
    </row>
    <row r="189" s="1" customFormat="1" ht="16.5" customHeight="1">
      <c r="B189" s="37"/>
      <c r="C189" s="230" t="s">
        <v>312</v>
      </c>
      <c r="D189" s="230" t="s">
        <v>169</v>
      </c>
      <c r="E189" s="231" t="s">
        <v>292</v>
      </c>
      <c r="F189" s="232" t="s">
        <v>293</v>
      </c>
      <c r="G189" s="233" t="s">
        <v>172</v>
      </c>
      <c r="H189" s="234">
        <v>154.88</v>
      </c>
      <c r="I189" s="235"/>
      <c r="J189" s="236">
        <f>ROUND(I189*H189,2)</f>
        <v>0</v>
      </c>
      <c r="K189" s="232" t="s">
        <v>173</v>
      </c>
      <c r="L189" s="42"/>
      <c r="M189" s="237" t="s">
        <v>1</v>
      </c>
      <c r="N189" s="238" t="s">
        <v>42</v>
      </c>
      <c r="O189" s="85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AR189" s="241" t="s">
        <v>174</v>
      </c>
      <c r="AT189" s="241" t="s">
        <v>169</v>
      </c>
      <c r="AU189" s="241" t="s">
        <v>86</v>
      </c>
      <c r="AY189" s="15" t="s">
        <v>167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5" t="s">
        <v>84</v>
      </c>
      <c r="BK189" s="242">
        <f>ROUND(I189*H189,2)</f>
        <v>0</v>
      </c>
      <c r="BL189" s="15" t="s">
        <v>174</v>
      </c>
      <c r="BM189" s="241" t="s">
        <v>917</v>
      </c>
    </row>
    <row r="190" s="12" customFormat="1">
      <c r="B190" s="243"/>
      <c r="C190" s="244"/>
      <c r="D190" s="245" t="s">
        <v>197</v>
      </c>
      <c r="E190" s="244"/>
      <c r="F190" s="247" t="s">
        <v>918</v>
      </c>
      <c r="G190" s="244"/>
      <c r="H190" s="248">
        <v>154.88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197</v>
      </c>
      <c r="AU190" s="254" t="s">
        <v>86</v>
      </c>
      <c r="AV190" s="12" t="s">
        <v>86</v>
      </c>
      <c r="AW190" s="12" t="s">
        <v>4</v>
      </c>
      <c r="AX190" s="12" t="s">
        <v>84</v>
      </c>
      <c r="AY190" s="254" t="s">
        <v>167</v>
      </c>
    </row>
    <row r="191" s="1" customFormat="1" ht="16.5" customHeight="1">
      <c r="B191" s="37"/>
      <c r="C191" s="230" t="s">
        <v>317</v>
      </c>
      <c r="D191" s="230" t="s">
        <v>169</v>
      </c>
      <c r="E191" s="231" t="s">
        <v>299</v>
      </c>
      <c r="F191" s="232" t="s">
        <v>300</v>
      </c>
      <c r="G191" s="233" t="s">
        <v>172</v>
      </c>
      <c r="H191" s="234">
        <v>4646.3999999999996</v>
      </c>
      <c r="I191" s="235"/>
      <c r="J191" s="236">
        <f>ROUND(I191*H191,2)</f>
        <v>0</v>
      </c>
      <c r="K191" s="232" t="s">
        <v>173</v>
      </c>
      <c r="L191" s="42"/>
      <c r="M191" s="237" t="s">
        <v>1</v>
      </c>
      <c r="N191" s="238" t="s">
        <v>42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174</v>
      </c>
      <c r="AT191" s="241" t="s">
        <v>169</v>
      </c>
      <c r="AU191" s="241" t="s">
        <v>86</v>
      </c>
      <c r="AY191" s="15" t="s">
        <v>167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5" t="s">
        <v>84</v>
      </c>
      <c r="BK191" s="242">
        <f>ROUND(I191*H191,2)</f>
        <v>0</v>
      </c>
      <c r="BL191" s="15" t="s">
        <v>174</v>
      </c>
      <c r="BM191" s="241" t="s">
        <v>919</v>
      </c>
    </row>
    <row r="192" s="12" customFormat="1">
      <c r="B192" s="243"/>
      <c r="C192" s="244"/>
      <c r="D192" s="245" t="s">
        <v>197</v>
      </c>
      <c r="E192" s="244"/>
      <c r="F192" s="247" t="s">
        <v>920</v>
      </c>
      <c r="G192" s="244"/>
      <c r="H192" s="248">
        <v>4646.3999999999996</v>
      </c>
      <c r="I192" s="249"/>
      <c r="J192" s="244"/>
      <c r="K192" s="244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197</v>
      </c>
      <c r="AU192" s="254" t="s">
        <v>86</v>
      </c>
      <c r="AV192" s="12" t="s">
        <v>86</v>
      </c>
      <c r="AW192" s="12" t="s">
        <v>4</v>
      </c>
      <c r="AX192" s="12" t="s">
        <v>84</v>
      </c>
      <c r="AY192" s="254" t="s">
        <v>167</v>
      </c>
    </row>
    <row r="193" s="1" customFormat="1" ht="16.5" customHeight="1">
      <c r="B193" s="37"/>
      <c r="C193" s="230" t="s">
        <v>326</v>
      </c>
      <c r="D193" s="230" t="s">
        <v>169</v>
      </c>
      <c r="E193" s="231" t="s">
        <v>304</v>
      </c>
      <c r="F193" s="232" t="s">
        <v>305</v>
      </c>
      <c r="G193" s="233" t="s">
        <v>172</v>
      </c>
      <c r="H193" s="234">
        <v>154.88</v>
      </c>
      <c r="I193" s="235"/>
      <c r="J193" s="236">
        <f>ROUND(I193*H193,2)</f>
        <v>0</v>
      </c>
      <c r="K193" s="232" t="s">
        <v>173</v>
      </c>
      <c r="L193" s="42"/>
      <c r="M193" s="237" t="s">
        <v>1</v>
      </c>
      <c r="N193" s="238" t="s">
        <v>42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174</v>
      </c>
      <c r="AT193" s="241" t="s">
        <v>169</v>
      </c>
      <c r="AU193" s="241" t="s">
        <v>86</v>
      </c>
      <c r="AY193" s="15" t="s">
        <v>167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5" t="s">
        <v>84</v>
      </c>
      <c r="BK193" s="242">
        <f>ROUND(I193*H193,2)</f>
        <v>0</v>
      </c>
      <c r="BL193" s="15" t="s">
        <v>174</v>
      </c>
      <c r="BM193" s="241" t="s">
        <v>921</v>
      </c>
    </row>
    <row r="194" s="1" customFormat="1" ht="24" customHeight="1">
      <c r="B194" s="37"/>
      <c r="C194" s="230" t="s">
        <v>335</v>
      </c>
      <c r="D194" s="230" t="s">
        <v>169</v>
      </c>
      <c r="E194" s="231" t="s">
        <v>277</v>
      </c>
      <c r="F194" s="232" t="s">
        <v>278</v>
      </c>
      <c r="G194" s="233" t="s">
        <v>172</v>
      </c>
      <c r="H194" s="234">
        <v>140.80000000000001</v>
      </c>
      <c r="I194" s="235"/>
      <c r="J194" s="236">
        <f>ROUND(I194*H194,2)</f>
        <v>0</v>
      </c>
      <c r="K194" s="232" t="s">
        <v>173</v>
      </c>
      <c r="L194" s="42"/>
      <c r="M194" s="237" t="s">
        <v>1</v>
      </c>
      <c r="N194" s="238" t="s">
        <v>42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174</v>
      </c>
      <c r="AT194" s="241" t="s">
        <v>169</v>
      </c>
      <c r="AU194" s="241" t="s">
        <v>86</v>
      </c>
      <c r="AY194" s="15" t="s">
        <v>167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5" t="s">
        <v>84</v>
      </c>
      <c r="BK194" s="242">
        <f>ROUND(I194*H194,2)</f>
        <v>0</v>
      </c>
      <c r="BL194" s="15" t="s">
        <v>174</v>
      </c>
      <c r="BM194" s="241" t="s">
        <v>922</v>
      </c>
    </row>
    <row r="195" s="12" customFormat="1">
      <c r="B195" s="243"/>
      <c r="C195" s="244"/>
      <c r="D195" s="245" t="s">
        <v>197</v>
      </c>
      <c r="E195" s="246" t="s">
        <v>1</v>
      </c>
      <c r="F195" s="247" t="s">
        <v>923</v>
      </c>
      <c r="G195" s="244"/>
      <c r="H195" s="248">
        <v>64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197</v>
      </c>
      <c r="AU195" s="254" t="s">
        <v>86</v>
      </c>
      <c r="AV195" s="12" t="s">
        <v>86</v>
      </c>
      <c r="AW195" s="12" t="s">
        <v>34</v>
      </c>
      <c r="AX195" s="12" t="s">
        <v>77</v>
      </c>
      <c r="AY195" s="254" t="s">
        <v>167</v>
      </c>
    </row>
    <row r="196" s="12" customFormat="1">
      <c r="B196" s="243"/>
      <c r="C196" s="244"/>
      <c r="D196" s="245" t="s">
        <v>197</v>
      </c>
      <c r="E196" s="246" t="s">
        <v>1</v>
      </c>
      <c r="F196" s="247" t="s">
        <v>924</v>
      </c>
      <c r="G196" s="244"/>
      <c r="H196" s="248">
        <v>76.799999999999997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197</v>
      </c>
      <c r="AU196" s="254" t="s">
        <v>86</v>
      </c>
      <c r="AV196" s="12" t="s">
        <v>86</v>
      </c>
      <c r="AW196" s="12" t="s">
        <v>34</v>
      </c>
      <c r="AX196" s="12" t="s">
        <v>77</v>
      </c>
      <c r="AY196" s="254" t="s">
        <v>167</v>
      </c>
    </row>
    <row r="197" s="13" customFormat="1">
      <c r="B197" s="267"/>
      <c r="C197" s="268"/>
      <c r="D197" s="245" t="s">
        <v>197</v>
      </c>
      <c r="E197" s="269" t="s">
        <v>1</v>
      </c>
      <c r="F197" s="270" t="s">
        <v>253</v>
      </c>
      <c r="G197" s="268"/>
      <c r="H197" s="271">
        <v>140.80000000000001</v>
      </c>
      <c r="I197" s="272"/>
      <c r="J197" s="268"/>
      <c r="K197" s="268"/>
      <c r="L197" s="273"/>
      <c r="M197" s="274"/>
      <c r="N197" s="275"/>
      <c r="O197" s="275"/>
      <c r="P197" s="275"/>
      <c r="Q197" s="275"/>
      <c r="R197" s="275"/>
      <c r="S197" s="275"/>
      <c r="T197" s="276"/>
      <c r="AT197" s="277" t="s">
        <v>197</v>
      </c>
      <c r="AU197" s="277" t="s">
        <v>86</v>
      </c>
      <c r="AV197" s="13" t="s">
        <v>174</v>
      </c>
      <c r="AW197" s="13" t="s">
        <v>34</v>
      </c>
      <c r="AX197" s="13" t="s">
        <v>84</v>
      </c>
      <c r="AY197" s="277" t="s">
        <v>167</v>
      </c>
    </row>
    <row r="198" s="1" customFormat="1" ht="24" customHeight="1">
      <c r="B198" s="37"/>
      <c r="C198" s="230" t="s">
        <v>339</v>
      </c>
      <c r="D198" s="230" t="s">
        <v>169</v>
      </c>
      <c r="E198" s="231" t="s">
        <v>283</v>
      </c>
      <c r="F198" s="232" t="s">
        <v>284</v>
      </c>
      <c r="G198" s="233" t="s">
        <v>172</v>
      </c>
      <c r="H198" s="234">
        <v>4224</v>
      </c>
      <c r="I198" s="235"/>
      <c r="J198" s="236">
        <f>ROUND(I198*H198,2)</f>
        <v>0</v>
      </c>
      <c r="K198" s="232" t="s">
        <v>173</v>
      </c>
      <c r="L198" s="42"/>
      <c r="M198" s="237" t="s">
        <v>1</v>
      </c>
      <c r="N198" s="238" t="s">
        <v>42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174</v>
      </c>
      <c r="AT198" s="241" t="s">
        <v>169</v>
      </c>
      <c r="AU198" s="241" t="s">
        <v>86</v>
      </c>
      <c r="AY198" s="15" t="s">
        <v>167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5" t="s">
        <v>84</v>
      </c>
      <c r="BK198" s="242">
        <f>ROUND(I198*H198,2)</f>
        <v>0</v>
      </c>
      <c r="BL198" s="15" t="s">
        <v>174</v>
      </c>
      <c r="BM198" s="241" t="s">
        <v>925</v>
      </c>
    </row>
    <row r="199" s="12" customFormat="1">
      <c r="B199" s="243"/>
      <c r="C199" s="244"/>
      <c r="D199" s="245" t="s">
        <v>197</v>
      </c>
      <c r="E199" s="244"/>
      <c r="F199" s="247" t="s">
        <v>926</v>
      </c>
      <c r="G199" s="244"/>
      <c r="H199" s="248">
        <v>4224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197</v>
      </c>
      <c r="AU199" s="254" t="s">
        <v>86</v>
      </c>
      <c r="AV199" s="12" t="s">
        <v>86</v>
      </c>
      <c r="AW199" s="12" t="s">
        <v>4</v>
      </c>
      <c r="AX199" s="12" t="s">
        <v>84</v>
      </c>
      <c r="AY199" s="254" t="s">
        <v>167</v>
      </c>
    </row>
    <row r="200" s="1" customFormat="1" ht="24" customHeight="1">
      <c r="B200" s="37"/>
      <c r="C200" s="230" t="s">
        <v>346</v>
      </c>
      <c r="D200" s="230" t="s">
        <v>169</v>
      </c>
      <c r="E200" s="231" t="s">
        <v>288</v>
      </c>
      <c r="F200" s="232" t="s">
        <v>289</v>
      </c>
      <c r="G200" s="233" t="s">
        <v>172</v>
      </c>
      <c r="H200" s="234">
        <v>140.80000000000001</v>
      </c>
      <c r="I200" s="235"/>
      <c r="J200" s="236">
        <f>ROUND(I200*H200,2)</f>
        <v>0</v>
      </c>
      <c r="K200" s="232" t="s">
        <v>173</v>
      </c>
      <c r="L200" s="42"/>
      <c r="M200" s="237" t="s">
        <v>1</v>
      </c>
      <c r="N200" s="238" t="s">
        <v>42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174</v>
      </c>
      <c r="AT200" s="241" t="s">
        <v>169</v>
      </c>
      <c r="AU200" s="241" t="s">
        <v>86</v>
      </c>
      <c r="AY200" s="15" t="s">
        <v>167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5" t="s">
        <v>84</v>
      </c>
      <c r="BK200" s="242">
        <f>ROUND(I200*H200,2)</f>
        <v>0</v>
      </c>
      <c r="BL200" s="15" t="s">
        <v>174</v>
      </c>
      <c r="BM200" s="241" t="s">
        <v>927</v>
      </c>
    </row>
    <row r="201" s="1" customFormat="1" ht="24" customHeight="1">
      <c r="B201" s="37"/>
      <c r="C201" s="230" t="s">
        <v>354</v>
      </c>
      <c r="D201" s="230" t="s">
        <v>169</v>
      </c>
      <c r="E201" s="231" t="s">
        <v>318</v>
      </c>
      <c r="F201" s="232" t="s">
        <v>319</v>
      </c>
      <c r="G201" s="233" t="s">
        <v>172</v>
      </c>
      <c r="H201" s="234">
        <v>136.62000000000001</v>
      </c>
      <c r="I201" s="235"/>
      <c r="J201" s="236">
        <f>ROUND(I201*H201,2)</f>
        <v>0</v>
      </c>
      <c r="K201" s="232" t="s">
        <v>173</v>
      </c>
      <c r="L201" s="42"/>
      <c r="M201" s="237" t="s">
        <v>1</v>
      </c>
      <c r="N201" s="238" t="s">
        <v>42</v>
      </c>
      <c r="O201" s="85"/>
      <c r="P201" s="239">
        <f>O201*H201</f>
        <v>0</v>
      </c>
      <c r="Q201" s="239">
        <v>0.048000000000000001</v>
      </c>
      <c r="R201" s="239">
        <f>Q201*H201</f>
        <v>6.55776</v>
      </c>
      <c r="S201" s="239">
        <v>0.048000000000000001</v>
      </c>
      <c r="T201" s="240">
        <f>S201*H201</f>
        <v>6.55776</v>
      </c>
      <c r="AR201" s="241" t="s">
        <v>174</v>
      </c>
      <c r="AT201" s="241" t="s">
        <v>169</v>
      </c>
      <c r="AU201" s="241" t="s">
        <v>86</v>
      </c>
      <c r="AY201" s="15" t="s">
        <v>167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5" t="s">
        <v>84</v>
      </c>
      <c r="BK201" s="242">
        <f>ROUND(I201*H201,2)</f>
        <v>0</v>
      </c>
      <c r="BL201" s="15" t="s">
        <v>174</v>
      </c>
      <c r="BM201" s="241" t="s">
        <v>928</v>
      </c>
    </row>
    <row r="202" s="12" customFormat="1">
      <c r="B202" s="243"/>
      <c r="C202" s="244"/>
      <c r="D202" s="245" t="s">
        <v>197</v>
      </c>
      <c r="E202" s="246" t="s">
        <v>1</v>
      </c>
      <c r="F202" s="247" t="s">
        <v>906</v>
      </c>
      <c r="G202" s="244"/>
      <c r="H202" s="248">
        <v>18.34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197</v>
      </c>
      <c r="AU202" s="254" t="s">
        <v>86</v>
      </c>
      <c r="AV202" s="12" t="s">
        <v>86</v>
      </c>
      <c r="AW202" s="12" t="s">
        <v>34</v>
      </c>
      <c r="AX202" s="12" t="s">
        <v>77</v>
      </c>
      <c r="AY202" s="254" t="s">
        <v>167</v>
      </c>
    </row>
    <row r="203" s="12" customFormat="1">
      <c r="B203" s="243"/>
      <c r="C203" s="244"/>
      <c r="D203" s="245" t="s">
        <v>197</v>
      </c>
      <c r="E203" s="246" t="s">
        <v>1</v>
      </c>
      <c r="F203" s="247" t="s">
        <v>907</v>
      </c>
      <c r="G203" s="244"/>
      <c r="H203" s="248">
        <v>24.640000000000001</v>
      </c>
      <c r="I203" s="249"/>
      <c r="J203" s="244"/>
      <c r="K203" s="244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197</v>
      </c>
      <c r="AU203" s="254" t="s">
        <v>86</v>
      </c>
      <c r="AV203" s="12" t="s">
        <v>86</v>
      </c>
      <c r="AW203" s="12" t="s">
        <v>34</v>
      </c>
      <c r="AX203" s="12" t="s">
        <v>77</v>
      </c>
      <c r="AY203" s="254" t="s">
        <v>167</v>
      </c>
    </row>
    <row r="204" s="12" customFormat="1">
      <c r="B204" s="243"/>
      <c r="C204" s="244"/>
      <c r="D204" s="245" t="s">
        <v>197</v>
      </c>
      <c r="E204" s="246" t="s">
        <v>1</v>
      </c>
      <c r="F204" s="247" t="s">
        <v>908</v>
      </c>
      <c r="G204" s="244"/>
      <c r="H204" s="248">
        <v>40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197</v>
      </c>
      <c r="AU204" s="254" t="s">
        <v>86</v>
      </c>
      <c r="AV204" s="12" t="s">
        <v>86</v>
      </c>
      <c r="AW204" s="12" t="s">
        <v>34</v>
      </c>
      <c r="AX204" s="12" t="s">
        <v>77</v>
      </c>
      <c r="AY204" s="254" t="s">
        <v>167</v>
      </c>
    </row>
    <row r="205" s="12" customFormat="1">
      <c r="B205" s="243"/>
      <c r="C205" s="244"/>
      <c r="D205" s="245" t="s">
        <v>197</v>
      </c>
      <c r="E205" s="246" t="s">
        <v>1</v>
      </c>
      <c r="F205" s="247" t="s">
        <v>929</v>
      </c>
      <c r="G205" s="244"/>
      <c r="H205" s="248">
        <v>15</v>
      </c>
      <c r="I205" s="249"/>
      <c r="J205" s="244"/>
      <c r="K205" s="244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197</v>
      </c>
      <c r="AU205" s="254" t="s">
        <v>86</v>
      </c>
      <c r="AV205" s="12" t="s">
        <v>86</v>
      </c>
      <c r="AW205" s="12" t="s">
        <v>34</v>
      </c>
      <c r="AX205" s="12" t="s">
        <v>77</v>
      </c>
      <c r="AY205" s="254" t="s">
        <v>167</v>
      </c>
    </row>
    <row r="206" s="12" customFormat="1">
      <c r="B206" s="243"/>
      <c r="C206" s="244"/>
      <c r="D206" s="245" t="s">
        <v>197</v>
      </c>
      <c r="E206" s="246" t="s">
        <v>1</v>
      </c>
      <c r="F206" s="247" t="s">
        <v>930</v>
      </c>
      <c r="G206" s="244"/>
      <c r="H206" s="248">
        <v>38.640000000000001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197</v>
      </c>
      <c r="AU206" s="254" t="s">
        <v>86</v>
      </c>
      <c r="AV206" s="12" t="s">
        <v>86</v>
      </c>
      <c r="AW206" s="12" t="s">
        <v>34</v>
      </c>
      <c r="AX206" s="12" t="s">
        <v>77</v>
      </c>
      <c r="AY206" s="254" t="s">
        <v>167</v>
      </c>
    </row>
    <row r="207" s="13" customFormat="1">
      <c r="B207" s="267"/>
      <c r="C207" s="268"/>
      <c r="D207" s="245" t="s">
        <v>197</v>
      </c>
      <c r="E207" s="269" t="s">
        <v>1</v>
      </c>
      <c r="F207" s="270" t="s">
        <v>253</v>
      </c>
      <c r="G207" s="268"/>
      <c r="H207" s="271">
        <v>136.62000000000001</v>
      </c>
      <c r="I207" s="272"/>
      <c r="J207" s="268"/>
      <c r="K207" s="268"/>
      <c r="L207" s="273"/>
      <c r="M207" s="274"/>
      <c r="N207" s="275"/>
      <c r="O207" s="275"/>
      <c r="P207" s="275"/>
      <c r="Q207" s="275"/>
      <c r="R207" s="275"/>
      <c r="S207" s="275"/>
      <c r="T207" s="276"/>
      <c r="AT207" s="277" t="s">
        <v>197</v>
      </c>
      <c r="AU207" s="277" t="s">
        <v>86</v>
      </c>
      <c r="AV207" s="13" t="s">
        <v>174</v>
      </c>
      <c r="AW207" s="13" t="s">
        <v>34</v>
      </c>
      <c r="AX207" s="13" t="s">
        <v>84</v>
      </c>
      <c r="AY207" s="277" t="s">
        <v>167</v>
      </c>
    </row>
    <row r="208" s="1" customFormat="1" ht="24" customHeight="1">
      <c r="B208" s="37"/>
      <c r="C208" s="230" t="s">
        <v>359</v>
      </c>
      <c r="D208" s="230" t="s">
        <v>169</v>
      </c>
      <c r="E208" s="231" t="s">
        <v>336</v>
      </c>
      <c r="F208" s="232" t="s">
        <v>337</v>
      </c>
      <c r="G208" s="233" t="s">
        <v>172</v>
      </c>
      <c r="H208" s="234">
        <v>59.039999999999999</v>
      </c>
      <c r="I208" s="235"/>
      <c r="J208" s="236">
        <f>ROUND(I208*H208,2)</f>
        <v>0</v>
      </c>
      <c r="K208" s="232" t="s">
        <v>173</v>
      </c>
      <c r="L208" s="42"/>
      <c r="M208" s="237" t="s">
        <v>1</v>
      </c>
      <c r="N208" s="238" t="s">
        <v>42</v>
      </c>
      <c r="O208" s="85"/>
      <c r="P208" s="239">
        <f>O208*H208</f>
        <v>0</v>
      </c>
      <c r="Q208" s="239">
        <v>0</v>
      </c>
      <c r="R208" s="239">
        <f>Q208*H208</f>
        <v>0</v>
      </c>
      <c r="S208" s="239">
        <v>0.077899999999999997</v>
      </c>
      <c r="T208" s="240">
        <f>S208*H208</f>
        <v>4.5992160000000002</v>
      </c>
      <c r="AR208" s="241" t="s">
        <v>174</v>
      </c>
      <c r="AT208" s="241" t="s">
        <v>169</v>
      </c>
      <c r="AU208" s="241" t="s">
        <v>86</v>
      </c>
      <c r="AY208" s="15" t="s">
        <v>167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5" t="s">
        <v>84</v>
      </c>
      <c r="BK208" s="242">
        <f>ROUND(I208*H208,2)</f>
        <v>0</v>
      </c>
      <c r="BL208" s="15" t="s">
        <v>174</v>
      </c>
      <c r="BM208" s="241" t="s">
        <v>931</v>
      </c>
    </row>
    <row r="209" s="12" customFormat="1">
      <c r="B209" s="243"/>
      <c r="C209" s="244"/>
      <c r="D209" s="245" t="s">
        <v>197</v>
      </c>
      <c r="E209" s="246" t="s">
        <v>1</v>
      </c>
      <c r="F209" s="247" t="s">
        <v>932</v>
      </c>
      <c r="G209" s="244"/>
      <c r="H209" s="248">
        <v>6.2999999999999998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197</v>
      </c>
      <c r="AU209" s="254" t="s">
        <v>86</v>
      </c>
      <c r="AV209" s="12" t="s">
        <v>86</v>
      </c>
      <c r="AW209" s="12" t="s">
        <v>34</v>
      </c>
      <c r="AX209" s="12" t="s">
        <v>77</v>
      </c>
      <c r="AY209" s="254" t="s">
        <v>167</v>
      </c>
    </row>
    <row r="210" s="12" customFormat="1">
      <c r="B210" s="243"/>
      <c r="C210" s="244"/>
      <c r="D210" s="245" t="s">
        <v>197</v>
      </c>
      <c r="E210" s="246" t="s">
        <v>1</v>
      </c>
      <c r="F210" s="247" t="s">
        <v>933</v>
      </c>
      <c r="G210" s="244"/>
      <c r="H210" s="248">
        <v>12.74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197</v>
      </c>
      <c r="AU210" s="254" t="s">
        <v>86</v>
      </c>
      <c r="AV210" s="12" t="s">
        <v>86</v>
      </c>
      <c r="AW210" s="12" t="s">
        <v>34</v>
      </c>
      <c r="AX210" s="12" t="s">
        <v>77</v>
      </c>
      <c r="AY210" s="254" t="s">
        <v>167</v>
      </c>
    </row>
    <row r="211" s="12" customFormat="1">
      <c r="B211" s="243"/>
      <c r="C211" s="244"/>
      <c r="D211" s="245" t="s">
        <v>197</v>
      </c>
      <c r="E211" s="246" t="s">
        <v>1</v>
      </c>
      <c r="F211" s="247" t="s">
        <v>908</v>
      </c>
      <c r="G211" s="244"/>
      <c r="H211" s="248">
        <v>40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197</v>
      </c>
      <c r="AU211" s="254" t="s">
        <v>86</v>
      </c>
      <c r="AV211" s="12" t="s">
        <v>86</v>
      </c>
      <c r="AW211" s="12" t="s">
        <v>34</v>
      </c>
      <c r="AX211" s="12" t="s">
        <v>77</v>
      </c>
      <c r="AY211" s="254" t="s">
        <v>167</v>
      </c>
    </row>
    <row r="212" s="13" customFormat="1">
      <c r="B212" s="267"/>
      <c r="C212" s="268"/>
      <c r="D212" s="245" t="s">
        <v>197</v>
      </c>
      <c r="E212" s="269" t="s">
        <v>1</v>
      </c>
      <c r="F212" s="270" t="s">
        <v>253</v>
      </c>
      <c r="G212" s="268"/>
      <c r="H212" s="271">
        <v>59.039999999999999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AT212" s="277" t="s">
        <v>197</v>
      </c>
      <c r="AU212" s="277" t="s">
        <v>86</v>
      </c>
      <c r="AV212" s="13" t="s">
        <v>174</v>
      </c>
      <c r="AW212" s="13" t="s">
        <v>34</v>
      </c>
      <c r="AX212" s="13" t="s">
        <v>84</v>
      </c>
      <c r="AY212" s="277" t="s">
        <v>167</v>
      </c>
    </row>
    <row r="213" s="1" customFormat="1" ht="24" customHeight="1">
      <c r="B213" s="37"/>
      <c r="C213" s="230" t="s">
        <v>366</v>
      </c>
      <c r="D213" s="230" t="s">
        <v>169</v>
      </c>
      <c r="E213" s="231" t="s">
        <v>327</v>
      </c>
      <c r="F213" s="232" t="s">
        <v>328</v>
      </c>
      <c r="G213" s="233" t="s">
        <v>172</v>
      </c>
      <c r="H213" s="234">
        <v>59.039999999999999</v>
      </c>
      <c r="I213" s="235"/>
      <c r="J213" s="236">
        <f>ROUND(I213*H213,2)</f>
        <v>0</v>
      </c>
      <c r="K213" s="232" t="s">
        <v>173</v>
      </c>
      <c r="L213" s="42"/>
      <c r="M213" s="237" t="s">
        <v>1</v>
      </c>
      <c r="N213" s="238" t="s">
        <v>42</v>
      </c>
      <c r="O213" s="85"/>
      <c r="P213" s="239">
        <f>O213*H213</f>
        <v>0</v>
      </c>
      <c r="Q213" s="239">
        <v>0.078159999999999993</v>
      </c>
      <c r="R213" s="239">
        <f>Q213*H213</f>
        <v>4.6145663999999993</v>
      </c>
      <c r="S213" s="239">
        <v>0</v>
      </c>
      <c r="T213" s="240">
        <f>S213*H213</f>
        <v>0</v>
      </c>
      <c r="AR213" s="241" t="s">
        <v>174</v>
      </c>
      <c r="AT213" s="241" t="s">
        <v>169</v>
      </c>
      <c r="AU213" s="241" t="s">
        <v>86</v>
      </c>
      <c r="AY213" s="15" t="s">
        <v>167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5" t="s">
        <v>84</v>
      </c>
      <c r="BK213" s="242">
        <f>ROUND(I213*H213,2)</f>
        <v>0</v>
      </c>
      <c r="BL213" s="15" t="s">
        <v>174</v>
      </c>
      <c r="BM213" s="241" t="s">
        <v>934</v>
      </c>
    </row>
    <row r="214" s="1" customFormat="1" ht="24" customHeight="1">
      <c r="B214" s="37"/>
      <c r="C214" s="230" t="s">
        <v>371</v>
      </c>
      <c r="D214" s="230" t="s">
        <v>169</v>
      </c>
      <c r="E214" s="231" t="s">
        <v>355</v>
      </c>
      <c r="F214" s="232" t="s">
        <v>356</v>
      </c>
      <c r="G214" s="233" t="s">
        <v>172</v>
      </c>
      <c r="H214" s="234">
        <v>77.439999999999998</v>
      </c>
      <c r="I214" s="235"/>
      <c r="J214" s="236">
        <f>ROUND(I214*H214,2)</f>
        <v>0</v>
      </c>
      <c r="K214" s="232" t="s">
        <v>173</v>
      </c>
      <c r="L214" s="42"/>
      <c r="M214" s="237" t="s">
        <v>1</v>
      </c>
      <c r="N214" s="238" t="s">
        <v>42</v>
      </c>
      <c r="O214" s="85"/>
      <c r="P214" s="239">
        <f>O214*H214</f>
        <v>0</v>
      </c>
      <c r="Q214" s="239">
        <v>0.058279999999999998</v>
      </c>
      <c r="R214" s="239">
        <f>Q214*H214</f>
        <v>4.5132031999999995</v>
      </c>
      <c r="S214" s="239">
        <v>0</v>
      </c>
      <c r="T214" s="240">
        <f>S214*H214</f>
        <v>0</v>
      </c>
      <c r="AR214" s="241" t="s">
        <v>174</v>
      </c>
      <c r="AT214" s="241" t="s">
        <v>169</v>
      </c>
      <c r="AU214" s="241" t="s">
        <v>86</v>
      </c>
      <c r="AY214" s="15" t="s">
        <v>167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5" t="s">
        <v>84</v>
      </c>
      <c r="BK214" s="242">
        <f>ROUND(I214*H214,2)</f>
        <v>0</v>
      </c>
      <c r="BL214" s="15" t="s">
        <v>174</v>
      </c>
      <c r="BM214" s="241" t="s">
        <v>935</v>
      </c>
    </row>
    <row r="215" s="12" customFormat="1">
      <c r="B215" s="243"/>
      <c r="C215" s="244"/>
      <c r="D215" s="245" t="s">
        <v>197</v>
      </c>
      <c r="E215" s="246" t="s">
        <v>1</v>
      </c>
      <c r="F215" s="247" t="s">
        <v>936</v>
      </c>
      <c r="G215" s="244"/>
      <c r="H215" s="248">
        <v>11.9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197</v>
      </c>
      <c r="AU215" s="254" t="s">
        <v>86</v>
      </c>
      <c r="AV215" s="12" t="s">
        <v>86</v>
      </c>
      <c r="AW215" s="12" t="s">
        <v>34</v>
      </c>
      <c r="AX215" s="12" t="s">
        <v>77</v>
      </c>
      <c r="AY215" s="254" t="s">
        <v>167</v>
      </c>
    </row>
    <row r="216" s="12" customFormat="1">
      <c r="B216" s="243"/>
      <c r="C216" s="244"/>
      <c r="D216" s="245" t="s">
        <v>197</v>
      </c>
      <c r="E216" s="246" t="s">
        <v>1</v>
      </c>
      <c r="F216" s="247" t="s">
        <v>937</v>
      </c>
      <c r="G216" s="244"/>
      <c r="H216" s="248">
        <v>11.9</v>
      </c>
      <c r="I216" s="249"/>
      <c r="J216" s="244"/>
      <c r="K216" s="244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197</v>
      </c>
      <c r="AU216" s="254" t="s">
        <v>86</v>
      </c>
      <c r="AV216" s="12" t="s">
        <v>86</v>
      </c>
      <c r="AW216" s="12" t="s">
        <v>34</v>
      </c>
      <c r="AX216" s="12" t="s">
        <v>77</v>
      </c>
      <c r="AY216" s="254" t="s">
        <v>167</v>
      </c>
    </row>
    <row r="217" s="12" customFormat="1">
      <c r="B217" s="243"/>
      <c r="C217" s="244"/>
      <c r="D217" s="245" t="s">
        <v>197</v>
      </c>
      <c r="E217" s="246" t="s">
        <v>1</v>
      </c>
      <c r="F217" s="247" t="s">
        <v>929</v>
      </c>
      <c r="G217" s="244"/>
      <c r="H217" s="248">
        <v>15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197</v>
      </c>
      <c r="AU217" s="254" t="s">
        <v>86</v>
      </c>
      <c r="AV217" s="12" t="s">
        <v>86</v>
      </c>
      <c r="AW217" s="12" t="s">
        <v>34</v>
      </c>
      <c r="AX217" s="12" t="s">
        <v>77</v>
      </c>
      <c r="AY217" s="254" t="s">
        <v>167</v>
      </c>
    </row>
    <row r="218" s="12" customFormat="1">
      <c r="B218" s="243"/>
      <c r="C218" s="244"/>
      <c r="D218" s="245" t="s">
        <v>197</v>
      </c>
      <c r="E218" s="246" t="s">
        <v>1</v>
      </c>
      <c r="F218" s="247" t="s">
        <v>930</v>
      </c>
      <c r="G218" s="244"/>
      <c r="H218" s="248">
        <v>38.640000000000001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197</v>
      </c>
      <c r="AU218" s="254" t="s">
        <v>86</v>
      </c>
      <c r="AV218" s="12" t="s">
        <v>86</v>
      </c>
      <c r="AW218" s="12" t="s">
        <v>34</v>
      </c>
      <c r="AX218" s="12" t="s">
        <v>77</v>
      </c>
      <c r="AY218" s="254" t="s">
        <v>167</v>
      </c>
    </row>
    <row r="219" s="13" customFormat="1">
      <c r="B219" s="267"/>
      <c r="C219" s="268"/>
      <c r="D219" s="245" t="s">
        <v>197</v>
      </c>
      <c r="E219" s="269" t="s">
        <v>1</v>
      </c>
      <c r="F219" s="270" t="s">
        <v>253</v>
      </c>
      <c r="G219" s="268"/>
      <c r="H219" s="271">
        <v>77.439999999999998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AT219" s="277" t="s">
        <v>197</v>
      </c>
      <c r="AU219" s="277" t="s">
        <v>86</v>
      </c>
      <c r="AV219" s="13" t="s">
        <v>174</v>
      </c>
      <c r="AW219" s="13" t="s">
        <v>34</v>
      </c>
      <c r="AX219" s="13" t="s">
        <v>84</v>
      </c>
      <c r="AY219" s="277" t="s">
        <v>167</v>
      </c>
    </row>
    <row r="220" s="1" customFormat="1" ht="24" customHeight="1">
      <c r="B220" s="37"/>
      <c r="C220" s="230" t="s">
        <v>375</v>
      </c>
      <c r="D220" s="230" t="s">
        <v>169</v>
      </c>
      <c r="E220" s="231" t="s">
        <v>663</v>
      </c>
      <c r="F220" s="232" t="s">
        <v>664</v>
      </c>
      <c r="G220" s="233" t="s">
        <v>172</v>
      </c>
      <c r="H220" s="234">
        <v>77.439999999999998</v>
      </c>
      <c r="I220" s="235"/>
      <c r="J220" s="236">
        <f>ROUND(I220*H220,2)</f>
        <v>0</v>
      </c>
      <c r="K220" s="232" t="s">
        <v>173</v>
      </c>
      <c r="L220" s="42"/>
      <c r="M220" s="237" t="s">
        <v>1</v>
      </c>
      <c r="N220" s="238" t="s">
        <v>42</v>
      </c>
      <c r="O220" s="85"/>
      <c r="P220" s="239">
        <f>O220*H220</f>
        <v>0</v>
      </c>
      <c r="Q220" s="239">
        <v>0.00158</v>
      </c>
      <c r="R220" s="239">
        <f>Q220*H220</f>
        <v>0.1223552</v>
      </c>
      <c r="S220" s="239">
        <v>0</v>
      </c>
      <c r="T220" s="240">
        <f>S220*H220</f>
        <v>0</v>
      </c>
      <c r="AR220" s="241" t="s">
        <v>174</v>
      </c>
      <c r="AT220" s="241" t="s">
        <v>169</v>
      </c>
      <c r="AU220" s="241" t="s">
        <v>86</v>
      </c>
      <c r="AY220" s="15" t="s">
        <v>167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5" t="s">
        <v>84</v>
      </c>
      <c r="BK220" s="242">
        <f>ROUND(I220*H220,2)</f>
        <v>0</v>
      </c>
      <c r="BL220" s="15" t="s">
        <v>174</v>
      </c>
      <c r="BM220" s="241" t="s">
        <v>938</v>
      </c>
    </row>
    <row r="221" s="11" customFormat="1" ht="22.8" customHeight="1">
      <c r="B221" s="214"/>
      <c r="C221" s="215"/>
      <c r="D221" s="216" t="s">
        <v>76</v>
      </c>
      <c r="E221" s="228" t="s">
        <v>364</v>
      </c>
      <c r="F221" s="228" t="s">
        <v>365</v>
      </c>
      <c r="G221" s="215"/>
      <c r="H221" s="215"/>
      <c r="I221" s="218"/>
      <c r="J221" s="229">
        <f>BK221</f>
        <v>0</v>
      </c>
      <c r="K221" s="215"/>
      <c r="L221" s="220"/>
      <c r="M221" s="221"/>
      <c r="N221" s="222"/>
      <c r="O221" s="222"/>
      <c r="P221" s="223">
        <f>SUM(P222:P232)</f>
        <v>0</v>
      </c>
      <c r="Q221" s="222"/>
      <c r="R221" s="223">
        <f>SUM(R222:R232)</f>
        <v>0</v>
      </c>
      <c r="S221" s="222"/>
      <c r="T221" s="224">
        <f>SUM(T222:T232)</f>
        <v>0</v>
      </c>
      <c r="AR221" s="225" t="s">
        <v>84</v>
      </c>
      <c r="AT221" s="226" t="s">
        <v>76</v>
      </c>
      <c r="AU221" s="226" t="s">
        <v>84</v>
      </c>
      <c r="AY221" s="225" t="s">
        <v>167</v>
      </c>
      <c r="BK221" s="227">
        <f>SUM(BK222:BK232)</f>
        <v>0</v>
      </c>
    </row>
    <row r="222" s="1" customFormat="1" ht="24" customHeight="1">
      <c r="B222" s="37"/>
      <c r="C222" s="230" t="s">
        <v>380</v>
      </c>
      <c r="D222" s="230" t="s">
        <v>169</v>
      </c>
      <c r="E222" s="231" t="s">
        <v>372</v>
      </c>
      <c r="F222" s="232" t="s">
        <v>373</v>
      </c>
      <c r="G222" s="233" t="s">
        <v>233</v>
      </c>
      <c r="H222" s="234">
        <v>71.715000000000003</v>
      </c>
      <c r="I222" s="235"/>
      <c r="J222" s="236">
        <f>ROUND(I222*H222,2)</f>
        <v>0</v>
      </c>
      <c r="K222" s="232" t="s">
        <v>173</v>
      </c>
      <c r="L222" s="42"/>
      <c r="M222" s="237" t="s">
        <v>1</v>
      </c>
      <c r="N222" s="238" t="s">
        <v>42</v>
      </c>
      <c r="O222" s="85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AR222" s="241" t="s">
        <v>174</v>
      </c>
      <c r="AT222" s="241" t="s">
        <v>169</v>
      </c>
      <c r="AU222" s="241" t="s">
        <v>86</v>
      </c>
      <c r="AY222" s="15" t="s">
        <v>167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5" t="s">
        <v>84</v>
      </c>
      <c r="BK222" s="242">
        <f>ROUND(I222*H222,2)</f>
        <v>0</v>
      </c>
      <c r="BL222" s="15" t="s">
        <v>174</v>
      </c>
      <c r="BM222" s="241" t="s">
        <v>939</v>
      </c>
    </row>
    <row r="223" s="12" customFormat="1">
      <c r="B223" s="243"/>
      <c r="C223" s="244"/>
      <c r="D223" s="245" t="s">
        <v>197</v>
      </c>
      <c r="E223" s="246" t="s">
        <v>1</v>
      </c>
      <c r="F223" s="247" t="s">
        <v>940</v>
      </c>
      <c r="G223" s="244"/>
      <c r="H223" s="248">
        <v>71.715000000000003</v>
      </c>
      <c r="I223" s="249"/>
      <c r="J223" s="244"/>
      <c r="K223" s="244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197</v>
      </c>
      <c r="AU223" s="254" t="s">
        <v>86</v>
      </c>
      <c r="AV223" s="12" t="s">
        <v>86</v>
      </c>
      <c r="AW223" s="12" t="s">
        <v>34</v>
      </c>
      <c r="AX223" s="12" t="s">
        <v>84</v>
      </c>
      <c r="AY223" s="254" t="s">
        <v>167</v>
      </c>
    </row>
    <row r="224" s="1" customFormat="1" ht="24" customHeight="1">
      <c r="B224" s="37"/>
      <c r="C224" s="230" t="s">
        <v>384</v>
      </c>
      <c r="D224" s="230" t="s">
        <v>169</v>
      </c>
      <c r="E224" s="231" t="s">
        <v>376</v>
      </c>
      <c r="F224" s="232" t="s">
        <v>377</v>
      </c>
      <c r="G224" s="233" t="s">
        <v>233</v>
      </c>
      <c r="H224" s="234">
        <v>2151.4499999999998</v>
      </c>
      <c r="I224" s="235"/>
      <c r="J224" s="236">
        <f>ROUND(I224*H224,2)</f>
        <v>0</v>
      </c>
      <c r="K224" s="232" t="s">
        <v>173</v>
      </c>
      <c r="L224" s="42"/>
      <c r="M224" s="237" t="s">
        <v>1</v>
      </c>
      <c r="N224" s="238" t="s">
        <v>42</v>
      </c>
      <c r="O224" s="85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AR224" s="241" t="s">
        <v>174</v>
      </c>
      <c r="AT224" s="241" t="s">
        <v>169</v>
      </c>
      <c r="AU224" s="241" t="s">
        <v>86</v>
      </c>
      <c r="AY224" s="15" t="s">
        <v>167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5" t="s">
        <v>84</v>
      </c>
      <c r="BK224" s="242">
        <f>ROUND(I224*H224,2)</f>
        <v>0</v>
      </c>
      <c r="BL224" s="15" t="s">
        <v>174</v>
      </c>
      <c r="BM224" s="241" t="s">
        <v>941</v>
      </c>
    </row>
    <row r="225" s="12" customFormat="1">
      <c r="B225" s="243"/>
      <c r="C225" s="244"/>
      <c r="D225" s="245" t="s">
        <v>197</v>
      </c>
      <c r="E225" s="244"/>
      <c r="F225" s="247" t="s">
        <v>942</v>
      </c>
      <c r="G225" s="244"/>
      <c r="H225" s="248">
        <v>2151.4499999999998</v>
      </c>
      <c r="I225" s="249"/>
      <c r="J225" s="244"/>
      <c r="K225" s="244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197</v>
      </c>
      <c r="AU225" s="254" t="s">
        <v>86</v>
      </c>
      <c r="AV225" s="12" t="s">
        <v>86</v>
      </c>
      <c r="AW225" s="12" t="s">
        <v>4</v>
      </c>
      <c r="AX225" s="12" t="s">
        <v>84</v>
      </c>
      <c r="AY225" s="254" t="s">
        <v>167</v>
      </c>
    </row>
    <row r="226" s="1" customFormat="1" ht="24" customHeight="1">
      <c r="B226" s="37"/>
      <c r="C226" s="230" t="s">
        <v>388</v>
      </c>
      <c r="D226" s="230" t="s">
        <v>169</v>
      </c>
      <c r="E226" s="231" t="s">
        <v>385</v>
      </c>
      <c r="F226" s="232" t="s">
        <v>386</v>
      </c>
      <c r="G226" s="233" t="s">
        <v>233</v>
      </c>
      <c r="H226" s="234">
        <v>37.537999999999997</v>
      </c>
      <c r="I226" s="235"/>
      <c r="J226" s="236">
        <f>ROUND(I226*H226,2)</f>
        <v>0</v>
      </c>
      <c r="K226" s="232" t="s">
        <v>173</v>
      </c>
      <c r="L226" s="42"/>
      <c r="M226" s="237" t="s">
        <v>1</v>
      </c>
      <c r="N226" s="238" t="s">
        <v>42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174</v>
      </c>
      <c r="AT226" s="241" t="s">
        <v>169</v>
      </c>
      <c r="AU226" s="241" t="s">
        <v>86</v>
      </c>
      <c r="AY226" s="15" t="s">
        <v>167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5" t="s">
        <v>84</v>
      </c>
      <c r="BK226" s="242">
        <f>ROUND(I226*H226,2)</f>
        <v>0</v>
      </c>
      <c r="BL226" s="15" t="s">
        <v>174</v>
      </c>
      <c r="BM226" s="241" t="s">
        <v>943</v>
      </c>
    </row>
    <row r="227" s="1" customFormat="1" ht="24" customHeight="1">
      <c r="B227" s="37"/>
      <c r="C227" s="230" t="s">
        <v>393</v>
      </c>
      <c r="D227" s="230" t="s">
        <v>169</v>
      </c>
      <c r="E227" s="231" t="s">
        <v>394</v>
      </c>
      <c r="F227" s="232" t="s">
        <v>395</v>
      </c>
      <c r="G227" s="233" t="s">
        <v>233</v>
      </c>
      <c r="H227" s="234">
        <v>35.100000000000001</v>
      </c>
      <c r="I227" s="235"/>
      <c r="J227" s="236">
        <f>ROUND(I227*H227,2)</f>
        <v>0</v>
      </c>
      <c r="K227" s="232" t="s">
        <v>173</v>
      </c>
      <c r="L227" s="42"/>
      <c r="M227" s="237" t="s">
        <v>1</v>
      </c>
      <c r="N227" s="238" t="s">
        <v>42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174</v>
      </c>
      <c r="AT227" s="241" t="s">
        <v>169</v>
      </c>
      <c r="AU227" s="241" t="s">
        <v>86</v>
      </c>
      <c r="AY227" s="15" t="s">
        <v>167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5" t="s">
        <v>84</v>
      </c>
      <c r="BK227" s="242">
        <f>ROUND(I227*H227,2)</f>
        <v>0</v>
      </c>
      <c r="BL227" s="15" t="s">
        <v>174</v>
      </c>
      <c r="BM227" s="241" t="s">
        <v>944</v>
      </c>
    </row>
    <row r="228" s="12" customFormat="1">
      <c r="B228" s="243"/>
      <c r="C228" s="244"/>
      <c r="D228" s="245" t="s">
        <v>197</v>
      </c>
      <c r="E228" s="246" t="s">
        <v>1</v>
      </c>
      <c r="F228" s="247" t="s">
        <v>672</v>
      </c>
      <c r="G228" s="244"/>
      <c r="H228" s="248">
        <v>35.100000000000001</v>
      </c>
      <c r="I228" s="249"/>
      <c r="J228" s="244"/>
      <c r="K228" s="244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197</v>
      </c>
      <c r="AU228" s="254" t="s">
        <v>86</v>
      </c>
      <c r="AV228" s="12" t="s">
        <v>86</v>
      </c>
      <c r="AW228" s="12" t="s">
        <v>34</v>
      </c>
      <c r="AX228" s="12" t="s">
        <v>84</v>
      </c>
      <c r="AY228" s="254" t="s">
        <v>167</v>
      </c>
    </row>
    <row r="229" s="1" customFormat="1" ht="16.5" customHeight="1">
      <c r="B229" s="37"/>
      <c r="C229" s="230" t="s">
        <v>398</v>
      </c>
      <c r="D229" s="230" t="s">
        <v>169</v>
      </c>
      <c r="E229" s="231" t="s">
        <v>381</v>
      </c>
      <c r="F229" s="232" t="s">
        <v>382</v>
      </c>
      <c r="G229" s="233" t="s">
        <v>233</v>
      </c>
      <c r="H229" s="234">
        <v>35.100000000000001</v>
      </c>
      <c r="I229" s="235"/>
      <c r="J229" s="236">
        <f>ROUND(I229*H229,2)</f>
        <v>0</v>
      </c>
      <c r="K229" s="232" t="s">
        <v>173</v>
      </c>
      <c r="L229" s="42"/>
      <c r="M229" s="237" t="s">
        <v>1</v>
      </c>
      <c r="N229" s="238" t="s">
        <v>42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174</v>
      </c>
      <c r="AT229" s="241" t="s">
        <v>169</v>
      </c>
      <c r="AU229" s="241" t="s">
        <v>86</v>
      </c>
      <c r="AY229" s="15" t="s">
        <v>167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5" t="s">
        <v>84</v>
      </c>
      <c r="BK229" s="242">
        <f>ROUND(I229*H229,2)</f>
        <v>0</v>
      </c>
      <c r="BL229" s="15" t="s">
        <v>174</v>
      </c>
      <c r="BM229" s="241" t="s">
        <v>945</v>
      </c>
    </row>
    <row r="230" s="12" customFormat="1">
      <c r="B230" s="243"/>
      <c r="C230" s="244"/>
      <c r="D230" s="245" t="s">
        <v>197</v>
      </c>
      <c r="E230" s="246" t="s">
        <v>1</v>
      </c>
      <c r="F230" s="247" t="s">
        <v>946</v>
      </c>
      <c r="G230" s="244"/>
      <c r="H230" s="248">
        <v>35.100000000000001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197</v>
      </c>
      <c r="AU230" s="254" t="s">
        <v>86</v>
      </c>
      <c r="AV230" s="12" t="s">
        <v>86</v>
      </c>
      <c r="AW230" s="12" t="s">
        <v>34</v>
      </c>
      <c r="AX230" s="12" t="s">
        <v>84</v>
      </c>
      <c r="AY230" s="254" t="s">
        <v>167</v>
      </c>
    </row>
    <row r="231" s="1" customFormat="1" ht="24" customHeight="1">
      <c r="B231" s="37"/>
      <c r="C231" s="230" t="s">
        <v>404</v>
      </c>
      <c r="D231" s="230" t="s">
        <v>169</v>
      </c>
      <c r="E231" s="231" t="s">
        <v>367</v>
      </c>
      <c r="F231" s="232" t="s">
        <v>368</v>
      </c>
      <c r="G231" s="233" t="s">
        <v>233</v>
      </c>
      <c r="H231" s="234">
        <v>35.100000000000001</v>
      </c>
      <c r="I231" s="235"/>
      <c r="J231" s="236">
        <f>ROUND(I231*H231,2)</f>
        <v>0</v>
      </c>
      <c r="K231" s="232" t="s">
        <v>173</v>
      </c>
      <c r="L231" s="42"/>
      <c r="M231" s="237" t="s">
        <v>1</v>
      </c>
      <c r="N231" s="238" t="s">
        <v>42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174</v>
      </c>
      <c r="AT231" s="241" t="s">
        <v>169</v>
      </c>
      <c r="AU231" s="241" t="s">
        <v>86</v>
      </c>
      <c r="AY231" s="15" t="s">
        <v>167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5" t="s">
        <v>84</v>
      </c>
      <c r="BK231" s="242">
        <f>ROUND(I231*H231,2)</f>
        <v>0</v>
      </c>
      <c r="BL231" s="15" t="s">
        <v>174</v>
      </c>
      <c r="BM231" s="241" t="s">
        <v>947</v>
      </c>
    </row>
    <row r="232" s="12" customFormat="1">
      <c r="B232" s="243"/>
      <c r="C232" s="244"/>
      <c r="D232" s="245" t="s">
        <v>197</v>
      </c>
      <c r="E232" s="246" t="s">
        <v>1</v>
      </c>
      <c r="F232" s="247" t="s">
        <v>946</v>
      </c>
      <c r="G232" s="244"/>
      <c r="H232" s="248">
        <v>35.100000000000001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AT232" s="254" t="s">
        <v>197</v>
      </c>
      <c r="AU232" s="254" t="s">
        <v>86</v>
      </c>
      <c r="AV232" s="12" t="s">
        <v>86</v>
      </c>
      <c r="AW232" s="12" t="s">
        <v>34</v>
      </c>
      <c r="AX232" s="12" t="s">
        <v>84</v>
      </c>
      <c r="AY232" s="254" t="s">
        <v>167</v>
      </c>
    </row>
    <row r="233" s="11" customFormat="1" ht="22.8" customHeight="1">
      <c r="B233" s="214"/>
      <c r="C233" s="215"/>
      <c r="D233" s="216" t="s">
        <v>76</v>
      </c>
      <c r="E233" s="228" t="s">
        <v>402</v>
      </c>
      <c r="F233" s="228" t="s">
        <v>403</v>
      </c>
      <c r="G233" s="215"/>
      <c r="H233" s="215"/>
      <c r="I233" s="218"/>
      <c r="J233" s="229">
        <f>BK233</f>
        <v>0</v>
      </c>
      <c r="K233" s="215"/>
      <c r="L233" s="220"/>
      <c r="M233" s="221"/>
      <c r="N233" s="222"/>
      <c r="O233" s="222"/>
      <c r="P233" s="223">
        <f>SUM(P234:P237)</f>
        <v>0</v>
      </c>
      <c r="Q233" s="222"/>
      <c r="R233" s="223">
        <f>SUM(R234:R237)</f>
        <v>0</v>
      </c>
      <c r="S233" s="222"/>
      <c r="T233" s="224">
        <f>SUM(T234:T237)</f>
        <v>0</v>
      </c>
      <c r="AR233" s="225" t="s">
        <v>84</v>
      </c>
      <c r="AT233" s="226" t="s">
        <v>76</v>
      </c>
      <c r="AU233" s="226" t="s">
        <v>84</v>
      </c>
      <c r="AY233" s="225" t="s">
        <v>167</v>
      </c>
      <c r="BK233" s="227">
        <f>SUM(BK234:BK237)</f>
        <v>0</v>
      </c>
    </row>
    <row r="234" s="1" customFormat="1" ht="24" customHeight="1">
      <c r="B234" s="37"/>
      <c r="C234" s="230" t="s">
        <v>408</v>
      </c>
      <c r="D234" s="230" t="s">
        <v>169</v>
      </c>
      <c r="E234" s="231" t="s">
        <v>405</v>
      </c>
      <c r="F234" s="232" t="s">
        <v>406</v>
      </c>
      <c r="G234" s="233" t="s">
        <v>233</v>
      </c>
      <c r="H234" s="234">
        <v>37.537999999999997</v>
      </c>
      <c r="I234" s="235"/>
      <c r="J234" s="236">
        <f>ROUND(I234*H234,2)</f>
        <v>0</v>
      </c>
      <c r="K234" s="232" t="s">
        <v>173</v>
      </c>
      <c r="L234" s="42"/>
      <c r="M234" s="237" t="s">
        <v>1</v>
      </c>
      <c r="N234" s="238" t="s">
        <v>42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174</v>
      </c>
      <c r="AT234" s="241" t="s">
        <v>169</v>
      </c>
      <c r="AU234" s="241" t="s">
        <v>86</v>
      </c>
      <c r="AY234" s="15" t="s">
        <v>167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5" t="s">
        <v>84</v>
      </c>
      <c r="BK234" s="242">
        <f>ROUND(I234*H234,2)</f>
        <v>0</v>
      </c>
      <c r="BL234" s="15" t="s">
        <v>174</v>
      </c>
      <c r="BM234" s="241" t="s">
        <v>948</v>
      </c>
    </row>
    <row r="235" s="1" customFormat="1" ht="24" customHeight="1">
      <c r="B235" s="37"/>
      <c r="C235" s="230" t="s">
        <v>413</v>
      </c>
      <c r="D235" s="230" t="s">
        <v>169</v>
      </c>
      <c r="E235" s="231" t="s">
        <v>409</v>
      </c>
      <c r="F235" s="232" t="s">
        <v>410</v>
      </c>
      <c r="G235" s="233" t="s">
        <v>233</v>
      </c>
      <c r="H235" s="234">
        <v>10</v>
      </c>
      <c r="I235" s="235"/>
      <c r="J235" s="236">
        <f>ROUND(I235*H235,2)</f>
        <v>0</v>
      </c>
      <c r="K235" s="232" t="s">
        <v>173</v>
      </c>
      <c r="L235" s="42"/>
      <c r="M235" s="237" t="s">
        <v>1</v>
      </c>
      <c r="N235" s="238" t="s">
        <v>42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174</v>
      </c>
      <c r="AT235" s="241" t="s">
        <v>169</v>
      </c>
      <c r="AU235" s="241" t="s">
        <v>86</v>
      </c>
      <c r="AY235" s="15" t="s">
        <v>167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5" t="s">
        <v>84</v>
      </c>
      <c r="BK235" s="242">
        <f>ROUND(I235*H235,2)</f>
        <v>0</v>
      </c>
      <c r="BL235" s="15" t="s">
        <v>174</v>
      </c>
      <c r="BM235" s="241" t="s">
        <v>949</v>
      </c>
    </row>
    <row r="236" s="1" customFormat="1" ht="24" customHeight="1">
      <c r="B236" s="37"/>
      <c r="C236" s="230" t="s">
        <v>421</v>
      </c>
      <c r="D236" s="230" t="s">
        <v>169</v>
      </c>
      <c r="E236" s="231" t="s">
        <v>414</v>
      </c>
      <c r="F236" s="232" t="s">
        <v>415</v>
      </c>
      <c r="G236" s="233" t="s">
        <v>233</v>
      </c>
      <c r="H236" s="234">
        <v>20</v>
      </c>
      <c r="I236" s="235"/>
      <c r="J236" s="236">
        <f>ROUND(I236*H236,2)</f>
        <v>0</v>
      </c>
      <c r="K236" s="232" t="s">
        <v>173</v>
      </c>
      <c r="L236" s="42"/>
      <c r="M236" s="237" t="s">
        <v>1</v>
      </c>
      <c r="N236" s="238" t="s">
        <v>42</v>
      </c>
      <c r="O236" s="85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AR236" s="241" t="s">
        <v>174</v>
      </c>
      <c r="AT236" s="241" t="s">
        <v>169</v>
      </c>
      <c r="AU236" s="241" t="s">
        <v>86</v>
      </c>
      <c r="AY236" s="15" t="s">
        <v>167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5" t="s">
        <v>84</v>
      </c>
      <c r="BK236" s="242">
        <f>ROUND(I236*H236,2)</f>
        <v>0</v>
      </c>
      <c r="BL236" s="15" t="s">
        <v>174</v>
      </c>
      <c r="BM236" s="241" t="s">
        <v>950</v>
      </c>
    </row>
    <row r="237" s="12" customFormat="1">
      <c r="B237" s="243"/>
      <c r="C237" s="244"/>
      <c r="D237" s="245" t="s">
        <v>197</v>
      </c>
      <c r="E237" s="244"/>
      <c r="F237" s="247" t="s">
        <v>951</v>
      </c>
      <c r="G237" s="244"/>
      <c r="H237" s="248">
        <v>20</v>
      </c>
      <c r="I237" s="249"/>
      <c r="J237" s="244"/>
      <c r="K237" s="244"/>
      <c r="L237" s="250"/>
      <c r="M237" s="278"/>
      <c r="N237" s="279"/>
      <c r="O237" s="279"/>
      <c r="P237" s="279"/>
      <c r="Q237" s="279"/>
      <c r="R237" s="279"/>
      <c r="S237" s="279"/>
      <c r="T237" s="280"/>
      <c r="AT237" s="254" t="s">
        <v>197</v>
      </c>
      <c r="AU237" s="254" t="s">
        <v>86</v>
      </c>
      <c r="AV237" s="12" t="s">
        <v>86</v>
      </c>
      <c r="AW237" s="12" t="s">
        <v>4</v>
      </c>
      <c r="AX237" s="12" t="s">
        <v>84</v>
      </c>
      <c r="AY237" s="254" t="s">
        <v>167</v>
      </c>
    </row>
    <row r="238" s="1" customFormat="1" ht="6.96" customHeight="1">
      <c r="B238" s="60"/>
      <c r="C238" s="61"/>
      <c r="D238" s="61"/>
      <c r="E238" s="61"/>
      <c r="F238" s="61"/>
      <c r="G238" s="61"/>
      <c r="H238" s="61"/>
      <c r="I238" s="181"/>
      <c r="J238" s="61"/>
      <c r="K238" s="61"/>
      <c r="L238" s="42"/>
    </row>
  </sheetData>
  <sheetProtection sheet="1" autoFilter="0" formatColumns="0" formatRows="0" objects="1" scenarios="1" spinCount="100000" saltValue="W3Z6mxnDiptP6es4/wLHpAJAOH2aNT63lyzYvJm0TaJ3ivv7GF/dn8WQVPSM0ft7vvm0jzerOZ9cp5xDg0JTkw==" hashValue="TpTi6jPx3QgZyyUmGMNo7JFBFvDdEaSpaqX0Jwyk7bbgsfPdDYbXCdPLt9qEqfk7xSknuueDiZ5sBtDBEAXTdQ==" algorithmName="SHA-512" password="CC35"/>
  <autoFilter ref="C126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132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835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952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ROUND((SUM(BE124:BE136)),  2)</f>
        <v>0</v>
      </c>
      <c r="I35" s="162">
        <v>0.20999999999999999</v>
      </c>
      <c r="J35" s="161">
        <f>ROUND(((SUM(BE124:BE136))*I35),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ROUND((SUM(BF124:BF136)),  2)</f>
        <v>0</v>
      </c>
      <c r="I36" s="162">
        <v>0.14999999999999999</v>
      </c>
      <c r="J36" s="161">
        <f>ROUND(((SUM(BF124:BF136))*I36),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835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2019/06/6.2/SO 06 - VRN - Most v km 7,482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J131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835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2019/06/6.2/SO 06 - VRN - Most v km 7,482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P126+P131+P134</f>
        <v>0</v>
      </c>
      <c r="Q125" s="222"/>
      <c r="R125" s="223">
        <f>R126+R131+R134</f>
        <v>0</v>
      </c>
      <c r="S125" s="222"/>
      <c r="T125" s="224">
        <f>T126+T131+T134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BK126+BK131+BK134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SUM(P127:P130)</f>
        <v>0</v>
      </c>
      <c r="Q126" s="222"/>
      <c r="R126" s="223">
        <f>SUM(R127:R130)</f>
        <v>0</v>
      </c>
      <c r="S126" s="222"/>
      <c r="T126" s="224">
        <f>SUM(T127:T130)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SUM(BK127:BK130)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953</v>
      </c>
    </row>
    <row r="128" s="1" customFormat="1" ht="16.5" customHeight="1">
      <c r="B128" s="37"/>
      <c r="C128" s="230" t="s">
        <v>86</v>
      </c>
      <c r="D128" s="230" t="s">
        <v>169</v>
      </c>
      <c r="E128" s="231" t="s">
        <v>454</v>
      </c>
      <c r="F128" s="232" t="s">
        <v>455</v>
      </c>
      <c r="G128" s="233" t="s">
        <v>451</v>
      </c>
      <c r="H128" s="234">
        <v>1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954</v>
      </c>
    </row>
    <row r="129" s="1" customFormat="1" ht="16.5" customHeight="1">
      <c r="B129" s="37"/>
      <c r="C129" s="230" t="s">
        <v>179</v>
      </c>
      <c r="D129" s="230" t="s">
        <v>169</v>
      </c>
      <c r="E129" s="231" t="s">
        <v>457</v>
      </c>
      <c r="F129" s="232" t="s">
        <v>458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173</v>
      </c>
      <c r="L129" s="42"/>
      <c r="M129" s="237" t="s">
        <v>1</v>
      </c>
      <c r="N129" s="238" t="s">
        <v>42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169</v>
      </c>
      <c r="AU129" s="241" t="s">
        <v>86</v>
      </c>
      <c r="AY129" s="15" t="s">
        <v>167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84</v>
      </c>
      <c r="BK129" s="242">
        <f>ROUND(I129*H129,2)</f>
        <v>0</v>
      </c>
      <c r="BL129" s="15" t="s">
        <v>452</v>
      </c>
      <c r="BM129" s="241" t="s">
        <v>955</v>
      </c>
    </row>
    <row r="130" s="1" customFormat="1" ht="16.5" customHeight="1">
      <c r="B130" s="37"/>
      <c r="C130" s="230" t="s">
        <v>174</v>
      </c>
      <c r="D130" s="230" t="s">
        <v>169</v>
      </c>
      <c r="E130" s="231" t="s">
        <v>460</v>
      </c>
      <c r="F130" s="232" t="s">
        <v>461</v>
      </c>
      <c r="G130" s="233" t="s">
        <v>451</v>
      </c>
      <c r="H130" s="234">
        <v>1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452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452</v>
      </c>
      <c r="BM130" s="241" t="s">
        <v>956</v>
      </c>
    </row>
    <row r="131" s="11" customFormat="1" ht="22.8" customHeight="1">
      <c r="B131" s="214"/>
      <c r="C131" s="215"/>
      <c r="D131" s="216" t="s">
        <v>76</v>
      </c>
      <c r="E131" s="228" t="s">
        <v>463</v>
      </c>
      <c r="F131" s="228" t="s">
        <v>464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SUM(P132:P133)</f>
        <v>0</v>
      </c>
      <c r="Q131" s="222"/>
      <c r="R131" s="223">
        <f>SUM(R132:R133)</f>
        <v>0</v>
      </c>
      <c r="S131" s="222"/>
      <c r="T131" s="224">
        <f>SUM(T132:T133)</f>
        <v>0</v>
      </c>
      <c r="AR131" s="225" t="s">
        <v>188</v>
      </c>
      <c r="AT131" s="226" t="s">
        <v>76</v>
      </c>
      <c r="AU131" s="226" t="s">
        <v>84</v>
      </c>
      <c r="AY131" s="225" t="s">
        <v>167</v>
      </c>
      <c r="BK131" s="227">
        <f>SUM(BK132:BK133)</f>
        <v>0</v>
      </c>
    </row>
    <row r="132" s="1" customFormat="1" ht="16.5" customHeight="1">
      <c r="B132" s="37"/>
      <c r="C132" s="230" t="s">
        <v>188</v>
      </c>
      <c r="D132" s="230" t="s">
        <v>169</v>
      </c>
      <c r="E132" s="231" t="s">
        <v>465</v>
      </c>
      <c r="F132" s="232" t="s">
        <v>466</v>
      </c>
      <c r="G132" s="233" t="s">
        <v>467</v>
      </c>
      <c r="H132" s="234">
        <v>120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452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452</v>
      </c>
      <c r="BM132" s="241" t="s">
        <v>957</v>
      </c>
    </row>
    <row r="133" s="12" customFormat="1">
      <c r="B133" s="243"/>
      <c r="C133" s="244"/>
      <c r="D133" s="245" t="s">
        <v>197</v>
      </c>
      <c r="E133" s="246" t="s">
        <v>1</v>
      </c>
      <c r="F133" s="247" t="s">
        <v>469</v>
      </c>
      <c r="G133" s="244"/>
      <c r="H133" s="248">
        <v>120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197</v>
      </c>
      <c r="AU133" s="254" t="s">
        <v>86</v>
      </c>
      <c r="AV133" s="12" t="s">
        <v>86</v>
      </c>
      <c r="AW133" s="12" t="s">
        <v>34</v>
      </c>
      <c r="AX133" s="12" t="s">
        <v>84</v>
      </c>
      <c r="AY133" s="254" t="s">
        <v>167</v>
      </c>
    </row>
    <row r="134" s="11" customFormat="1" ht="22.8" customHeight="1">
      <c r="B134" s="214"/>
      <c r="C134" s="215"/>
      <c r="D134" s="216" t="s">
        <v>76</v>
      </c>
      <c r="E134" s="228" t="s">
        <v>470</v>
      </c>
      <c r="F134" s="228" t="s">
        <v>471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SUM(P135:P136)</f>
        <v>0</v>
      </c>
      <c r="Q134" s="222"/>
      <c r="R134" s="223">
        <f>SUM(R135:R136)</f>
        <v>0</v>
      </c>
      <c r="S134" s="222"/>
      <c r="T134" s="224">
        <f>SUM(T135:T136)</f>
        <v>0</v>
      </c>
      <c r="AR134" s="225" t="s">
        <v>188</v>
      </c>
      <c r="AT134" s="226" t="s">
        <v>76</v>
      </c>
      <c r="AU134" s="226" t="s">
        <v>84</v>
      </c>
      <c r="AY134" s="225" t="s">
        <v>167</v>
      </c>
      <c r="BK134" s="227">
        <f>SUM(BK135:BK136)</f>
        <v>0</v>
      </c>
    </row>
    <row r="135" s="1" customFormat="1" ht="16.5" customHeight="1">
      <c r="B135" s="37"/>
      <c r="C135" s="230" t="s">
        <v>193</v>
      </c>
      <c r="D135" s="230" t="s">
        <v>169</v>
      </c>
      <c r="E135" s="231" t="s">
        <v>472</v>
      </c>
      <c r="F135" s="232" t="s">
        <v>473</v>
      </c>
      <c r="G135" s="233" t="s">
        <v>451</v>
      </c>
      <c r="H135" s="234">
        <v>1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452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452</v>
      </c>
      <c r="BM135" s="241" t="s">
        <v>958</v>
      </c>
    </row>
    <row r="136" s="1" customFormat="1" ht="16.5" customHeight="1">
      <c r="B136" s="37"/>
      <c r="C136" s="230" t="s">
        <v>200</v>
      </c>
      <c r="D136" s="230" t="s">
        <v>169</v>
      </c>
      <c r="E136" s="231" t="s">
        <v>475</v>
      </c>
      <c r="F136" s="232" t="s">
        <v>476</v>
      </c>
      <c r="G136" s="233" t="s">
        <v>451</v>
      </c>
      <c r="H136" s="234">
        <v>1</v>
      </c>
      <c r="I136" s="235"/>
      <c r="J136" s="236">
        <f>ROUND(I136*H136,2)</f>
        <v>0</v>
      </c>
      <c r="K136" s="232" t="s">
        <v>173</v>
      </c>
      <c r="L136" s="42"/>
      <c r="M136" s="281" t="s">
        <v>1</v>
      </c>
      <c r="N136" s="282" t="s">
        <v>42</v>
      </c>
      <c r="O136" s="283"/>
      <c r="P136" s="284">
        <f>O136*H136</f>
        <v>0</v>
      </c>
      <c r="Q136" s="284">
        <v>0</v>
      </c>
      <c r="R136" s="284">
        <f>Q136*H136</f>
        <v>0</v>
      </c>
      <c r="S136" s="284">
        <v>0</v>
      </c>
      <c r="T136" s="285">
        <f>S136*H136</f>
        <v>0</v>
      </c>
      <c r="AR136" s="241" t="s">
        <v>452</v>
      </c>
      <c r="AT136" s="241" t="s">
        <v>169</v>
      </c>
      <c r="AU136" s="241" t="s">
        <v>86</v>
      </c>
      <c r="AY136" s="15" t="s">
        <v>167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84</v>
      </c>
      <c r="BK136" s="242">
        <f>ROUND(I136*H136,2)</f>
        <v>0</v>
      </c>
      <c r="BL136" s="15" t="s">
        <v>452</v>
      </c>
      <c r="BM136" s="241" t="s">
        <v>959</v>
      </c>
    </row>
    <row r="137" s="1" customFormat="1" ht="6.96" customHeight="1">
      <c r="B137" s="60"/>
      <c r="C137" s="61"/>
      <c r="D137" s="61"/>
      <c r="E137" s="61"/>
      <c r="F137" s="61"/>
      <c r="G137" s="61"/>
      <c r="H137" s="61"/>
      <c r="I137" s="181"/>
      <c r="J137" s="61"/>
      <c r="K137" s="61"/>
      <c r="L137" s="42"/>
    </row>
  </sheetData>
  <sheetProtection sheet="1" autoFilter="0" formatColumns="0" formatRows="0" objects="1" scenarios="1" spinCount="100000" saltValue="dZrennPvtxpE2ImLCuAbk0SYRAdDqdvJxLN9tg7op83ISkZIs9JBI2NyD3U8YcmJF3fN0zTSO1jfvUXaEr3MYw==" hashValue="oCtKgOWHVBfcjLDBKqyz4qhahSR0w/HLi3edMc6NAYnREQRBfvQgPRPvLa2Aiz8TZBsHj5glEqbeYWftzO7Zog==" algorithmName="SHA-512" password="CC35"/>
  <autoFilter ref="C123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135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137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ROUND((SUM(BE129:BE254)),  2)</f>
        <v>0</v>
      </c>
      <c r="I35" s="162">
        <v>0.20999999999999999</v>
      </c>
      <c r="J35" s="161">
        <f>ROUND(((SUM(BE129:BE254))*I35),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ROUND((SUM(BF129:BF254)),  2)</f>
        <v>0</v>
      </c>
      <c r="I36" s="162">
        <v>0.14999999999999999</v>
      </c>
      <c r="J36" s="161">
        <f>ROUND(((SUM(BF129:BF254))*I36),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ROUND((SUM(BG129:BG254)),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ROUND((SUM(BH129:BH254)),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ROUND((SUM(BI129:BI254)),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135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01 Stavební část - Most v km 2,374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9" customFormat="1" ht="19.92" customHeight="1">
      <c r="B101" s="198"/>
      <c r="C101" s="127"/>
      <c r="D101" s="199" t="s">
        <v>145</v>
      </c>
      <c r="E101" s="200"/>
      <c r="F101" s="200"/>
      <c r="G101" s="200"/>
      <c r="H101" s="200"/>
      <c r="I101" s="201"/>
      <c r="J101" s="202">
        <f>J139</f>
        <v>0</v>
      </c>
      <c r="K101" s="127"/>
      <c r="L101" s="203"/>
    </row>
    <row r="102" s="9" customFormat="1" ht="19.92" customHeight="1">
      <c r="B102" s="198"/>
      <c r="C102" s="127"/>
      <c r="D102" s="199" t="s">
        <v>146</v>
      </c>
      <c r="E102" s="200"/>
      <c r="F102" s="200"/>
      <c r="G102" s="200"/>
      <c r="H102" s="200"/>
      <c r="I102" s="201"/>
      <c r="J102" s="202">
        <f>J144</f>
        <v>0</v>
      </c>
      <c r="K102" s="127"/>
      <c r="L102" s="203"/>
    </row>
    <row r="103" s="9" customFormat="1" ht="19.92" customHeight="1">
      <c r="B103" s="198"/>
      <c r="C103" s="127"/>
      <c r="D103" s="199" t="s">
        <v>147</v>
      </c>
      <c r="E103" s="200"/>
      <c r="F103" s="200"/>
      <c r="G103" s="200"/>
      <c r="H103" s="200"/>
      <c r="I103" s="201"/>
      <c r="J103" s="202">
        <f>J147</f>
        <v>0</v>
      </c>
      <c r="K103" s="127"/>
      <c r="L103" s="203"/>
    </row>
    <row r="104" s="9" customFormat="1" ht="19.92" customHeight="1">
      <c r="B104" s="198"/>
      <c r="C104" s="127"/>
      <c r="D104" s="199" t="s">
        <v>148</v>
      </c>
      <c r="E104" s="200"/>
      <c r="F104" s="200"/>
      <c r="G104" s="200"/>
      <c r="H104" s="200"/>
      <c r="I104" s="201"/>
      <c r="J104" s="202">
        <f>J226</f>
        <v>0</v>
      </c>
      <c r="K104" s="127"/>
      <c r="L104" s="203"/>
    </row>
    <row r="105" s="9" customFormat="1" ht="19.92" customHeight="1">
      <c r="B105" s="198"/>
      <c r="C105" s="127"/>
      <c r="D105" s="199" t="s">
        <v>149</v>
      </c>
      <c r="E105" s="200"/>
      <c r="F105" s="200"/>
      <c r="G105" s="200"/>
      <c r="H105" s="200"/>
      <c r="I105" s="201"/>
      <c r="J105" s="202">
        <f>J239</f>
        <v>0</v>
      </c>
      <c r="K105" s="127"/>
      <c r="L105" s="203"/>
    </row>
    <row r="106" s="8" customFormat="1" ht="24.96" customHeight="1">
      <c r="B106" s="191"/>
      <c r="C106" s="192"/>
      <c r="D106" s="193" t="s">
        <v>150</v>
      </c>
      <c r="E106" s="194"/>
      <c r="F106" s="194"/>
      <c r="G106" s="194"/>
      <c r="H106" s="194"/>
      <c r="I106" s="195"/>
      <c r="J106" s="196">
        <f>J244</f>
        <v>0</v>
      </c>
      <c r="K106" s="192"/>
      <c r="L106" s="197"/>
    </row>
    <row r="107" s="9" customFormat="1" ht="19.92" customHeight="1">
      <c r="B107" s="198"/>
      <c r="C107" s="127"/>
      <c r="D107" s="199" t="s">
        <v>151</v>
      </c>
      <c r="E107" s="200"/>
      <c r="F107" s="200"/>
      <c r="G107" s="200"/>
      <c r="H107" s="200"/>
      <c r="I107" s="201"/>
      <c r="J107" s="202">
        <f>J245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152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Meziměstí - Otovice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134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135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136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 01 Stavební část - Most v km 2,374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11. 6. 2019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 xml:space="preserve"> </v>
      </c>
      <c r="G125" s="38"/>
      <c r="H125" s="38"/>
      <c r="I125" s="150" t="s">
        <v>33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31</v>
      </c>
      <c r="D126" s="38"/>
      <c r="E126" s="38"/>
      <c r="F126" s="25" t="str">
        <f>IF(E20="","",E20)</f>
        <v>Vyplň údaj</v>
      </c>
      <c r="G126" s="38"/>
      <c r="H126" s="38"/>
      <c r="I126" s="150" t="s">
        <v>35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153</v>
      </c>
      <c r="D128" s="206" t="s">
        <v>62</v>
      </c>
      <c r="E128" s="206" t="s">
        <v>58</v>
      </c>
      <c r="F128" s="206" t="s">
        <v>59</v>
      </c>
      <c r="G128" s="206" t="s">
        <v>154</v>
      </c>
      <c r="H128" s="206" t="s">
        <v>155</v>
      </c>
      <c r="I128" s="207" t="s">
        <v>156</v>
      </c>
      <c r="J128" s="206" t="s">
        <v>140</v>
      </c>
      <c r="K128" s="208" t="s">
        <v>157</v>
      </c>
      <c r="L128" s="209"/>
      <c r="M128" s="94" t="s">
        <v>1</v>
      </c>
      <c r="N128" s="95" t="s">
        <v>41</v>
      </c>
      <c r="O128" s="95" t="s">
        <v>158</v>
      </c>
      <c r="P128" s="95" t="s">
        <v>159</v>
      </c>
      <c r="Q128" s="95" t="s">
        <v>160</v>
      </c>
      <c r="R128" s="95" t="s">
        <v>161</v>
      </c>
      <c r="S128" s="95" t="s">
        <v>162</v>
      </c>
      <c r="T128" s="96" t="s">
        <v>163</v>
      </c>
    </row>
    <row r="129" s="1" customFormat="1" ht="22.8" customHeight="1">
      <c r="B129" s="37"/>
      <c r="C129" s="101" t="s">
        <v>164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P130+P244</f>
        <v>0</v>
      </c>
      <c r="Q129" s="98"/>
      <c r="R129" s="211">
        <f>R130+R244</f>
        <v>63.518706959999996</v>
      </c>
      <c r="S129" s="98"/>
      <c r="T129" s="212">
        <f>T130+T244</f>
        <v>60.697018999999997</v>
      </c>
      <c r="AT129" s="15" t="s">
        <v>76</v>
      </c>
      <c r="AU129" s="15" t="s">
        <v>142</v>
      </c>
      <c r="BK129" s="213">
        <f>BK130+BK244</f>
        <v>0</v>
      </c>
    </row>
    <row r="130" s="11" customFormat="1" ht="25.92" customHeight="1">
      <c r="B130" s="214"/>
      <c r="C130" s="215"/>
      <c r="D130" s="216" t="s">
        <v>76</v>
      </c>
      <c r="E130" s="217" t="s">
        <v>165</v>
      </c>
      <c r="F130" s="217" t="s">
        <v>166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P131+P139+P144+P147+P226+P239</f>
        <v>0</v>
      </c>
      <c r="Q130" s="222"/>
      <c r="R130" s="223">
        <f>R131+R139+R144+R147+R226+R239</f>
        <v>63.282456959999998</v>
      </c>
      <c r="S130" s="222"/>
      <c r="T130" s="224">
        <f>T131+T139+T144+T147+T226+T239</f>
        <v>60.697018999999997</v>
      </c>
      <c r="AR130" s="225" t="s">
        <v>84</v>
      </c>
      <c r="AT130" s="226" t="s">
        <v>76</v>
      </c>
      <c r="AU130" s="226" t="s">
        <v>77</v>
      </c>
      <c r="AY130" s="225" t="s">
        <v>167</v>
      </c>
      <c r="BK130" s="227">
        <f>BK131+BK139+BK144+BK147+BK226+BK239</f>
        <v>0</v>
      </c>
    </row>
    <row r="131" s="11" customFormat="1" ht="22.8" customHeight="1">
      <c r="B131" s="214"/>
      <c r="C131" s="215"/>
      <c r="D131" s="216" t="s">
        <v>76</v>
      </c>
      <c r="E131" s="228" t="s">
        <v>84</v>
      </c>
      <c r="F131" s="228" t="s">
        <v>168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SUM(P132:P138)</f>
        <v>0</v>
      </c>
      <c r="Q131" s="222"/>
      <c r="R131" s="223">
        <f>SUM(R132:R138)</f>
        <v>0.51039999999999996</v>
      </c>
      <c r="S131" s="222"/>
      <c r="T131" s="224">
        <f>SUM(T132:T138)</f>
        <v>20</v>
      </c>
      <c r="AR131" s="225" t="s">
        <v>84</v>
      </c>
      <c r="AT131" s="226" t="s">
        <v>76</v>
      </c>
      <c r="AU131" s="226" t="s">
        <v>84</v>
      </c>
      <c r="AY131" s="225" t="s">
        <v>167</v>
      </c>
      <c r="BK131" s="227">
        <f>SUM(BK132:BK138)</f>
        <v>0</v>
      </c>
    </row>
    <row r="132" s="1" customFormat="1" ht="24" customHeight="1">
      <c r="B132" s="37"/>
      <c r="C132" s="230" t="s">
        <v>84</v>
      </c>
      <c r="D132" s="230" t="s">
        <v>169</v>
      </c>
      <c r="E132" s="231" t="s">
        <v>170</v>
      </c>
      <c r="F132" s="232" t="s">
        <v>171</v>
      </c>
      <c r="G132" s="233" t="s">
        <v>172</v>
      </c>
      <c r="H132" s="234">
        <v>500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174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174</v>
      </c>
      <c r="BM132" s="241" t="s">
        <v>175</v>
      </c>
    </row>
    <row r="133" s="1" customFormat="1" ht="16.5" customHeight="1">
      <c r="B133" s="37"/>
      <c r="C133" s="230" t="s">
        <v>86</v>
      </c>
      <c r="D133" s="230" t="s">
        <v>169</v>
      </c>
      <c r="E133" s="231" t="s">
        <v>176</v>
      </c>
      <c r="F133" s="232" t="s">
        <v>177</v>
      </c>
      <c r="G133" s="233" t="s">
        <v>172</v>
      </c>
      <c r="H133" s="234">
        <v>500</v>
      </c>
      <c r="I133" s="235"/>
      <c r="J133" s="236">
        <f>ROUND(I133*H133,2)</f>
        <v>0</v>
      </c>
      <c r="K133" s="232" t="s">
        <v>173</v>
      </c>
      <c r="L133" s="42"/>
      <c r="M133" s="237" t="s">
        <v>1</v>
      </c>
      <c r="N133" s="238" t="s">
        <v>42</v>
      </c>
      <c r="O133" s="85"/>
      <c r="P133" s="239">
        <f>O133*H133</f>
        <v>0</v>
      </c>
      <c r="Q133" s="239">
        <v>0.00018000000000000001</v>
      </c>
      <c r="R133" s="239">
        <f>Q133*H133</f>
        <v>0.090000000000000011</v>
      </c>
      <c r="S133" s="239">
        <v>0</v>
      </c>
      <c r="T133" s="240">
        <f>S133*H133</f>
        <v>0</v>
      </c>
      <c r="AR133" s="241" t="s">
        <v>174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174</v>
      </c>
      <c r="BM133" s="241" t="s">
        <v>178</v>
      </c>
    </row>
    <row r="134" s="1" customFormat="1" ht="24" customHeight="1">
      <c r="B134" s="37"/>
      <c r="C134" s="230" t="s">
        <v>179</v>
      </c>
      <c r="D134" s="230" t="s">
        <v>169</v>
      </c>
      <c r="E134" s="231" t="s">
        <v>180</v>
      </c>
      <c r="F134" s="232" t="s">
        <v>181</v>
      </c>
      <c r="G134" s="233" t="s">
        <v>182</v>
      </c>
      <c r="H134" s="234">
        <v>1</v>
      </c>
      <c r="I134" s="235"/>
      <c r="J134" s="236">
        <f>ROUND(I134*H134,2)</f>
        <v>0</v>
      </c>
      <c r="K134" s="232" t="s">
        <v>173</v>
      </c>
      <c r="L134" s="42"/>
      <c r="M134" s="237" t="s">
        <v>1</v>
      </c>
      <c r="N134" s="238" t="s">
        <v>42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174</v>
      </c>
      <c r="AT134" s="241" t="s">
        <v>169</v>
      </c>
      <c r="AU134" s="241" t="s">
        <v>86</v>
      </c>
      <c r="AY134" s="15" t="s">
        <v>167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84</v>
      </c>
      <c r="BK134" s="242">
        <f>ROUND(I134*H134,2)</f>
        <v>0</v>
      </c>
      <c r="BL134" s="15" t="s">
        <v>174</v>
      </c>
      <c r="BM134" s="241" t="s">
        <v>183</v>
      </c>
    </row>
    <row r="135" s="1" customFormat="1" ht="16.5" customHeight="1">
      <c r="B135" s="37"/>
      <c r="C135" s="230" t="s">
        <v>174</v>
      </c>
      <c r="D135" s="230" t="s">
        <v>169</v>
      </c>
      <c r="E135" s="231" t="s">
        <v>184</v>
      </c>
      <c r="F135" s="232" t="s">
        <v>185</v>
      </c>
      <c r="G135" s="233" t="s">
        <v>186</v>
      </c>
      <c r="H135" s="234">
        <v>20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0.02102</v>
      </c>
      <c r="R135" s="239">
        <f>Q135*H135</f>
        <v>0.4204</v>
      </c>
      <c r="S135" s="239">
        <v>0</v>
      </c>
      <c r="T135" s="240">
        <f>S135*H135</f>
        <v>0</v>
      </c>
      <c r="AR135" s="241" t="s">
        <v>174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174</v>
      </c>
      <c r="BM135" s="241" t="s">
        <v>187</v>
      </c>
    </row>
    <row r="136" s="1" customFormat="1" ht="16.5" customHeight="1">
      <c r="B136" s="37"/>
      <c r="C136" s="230" t="s">
        <v>188</v>
      </c>
      <c r="D136" s="230" t="s">
        <v>169</v>
      </c>
      <c r="E136" s="231" t="s">
        <v>189</v>
      </c>
      <c r="F136" s="232" t="s">
        <v>190</v>
      </c>
      <c r="G136" s="233" t="s">
        <v>191</v>
      </c>
      <c r="H136" s="234">
        <v>8</v>
      </c>
      <c r="I136" s="235"/>
      <c r="J136" s="236">
        <f>ROUND(I136*H136,2)</f>
        <v>0</v>
      </c>
      <c r="K136" s="232" t="s">
        <v>173</v>
      </c>
      <c r="L136" s="42"/>
      <c r="M136" s="237" t="s">
        <v>1</v>
      </c>
      <c r="N136" s="238" t="s">
        <v>42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174</v>
      </c>
      <c r="AT136" s="241" t="s">
        <v>169</v>
      </c>
      <c r="AU136" s="241" t="s">
        <v>86</v>
      </c>
      <c r="AY136" s="15" t="s">
        <v>167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84</v>
      </c>
      <c r="BK136" s="242">
        <f>ROUND(I136*H136,2)</f>
        <v>0</v>
      </c>
      <c r="BL136" s="15" t="s">
        <v>174</v>
      </c>
      <c r="BM136" s="241" t="s">
        <v>192</v>
      </c>
    </row>
    <row r="137" s="1" customFormat="1" ht="24" customHeight="1">
      <c r="B137" s="37"/>
      <c r="C137" s="230" t="s">
        <v>193</v>
      </c>
      <c r="D137" s="230" t="s">
        <v>169</v>
      </c>
      <c r="E137" s="231" t="s">
        <v>194</v>
      </c>
      <c r="F137" s="232" t="s">
        <v>195</v>
      </c>
      <c r="G137" s="233" t="s">
        <v>191</v>
      </c>
      <c r="H137" s="234">
        <v>10</v>
      </c>
      <c r="I137" s="235"/>
      <c r="J137" s="236">
        <f>ROUND(I137*H137,2)</f>
        <v>0</v>
      </c>
      <c r="K137" s="232" t="s">
        <v>173</v>
      </c>
      <c r="L137" s="42"/>
      <c r="M137" s="237" t="s">
        <v>1</v>
      </c>
      <c r="N137" s="238" t="s">
        <v>42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2</v>
      </c>
      <c r="T137" s="240">
        <f>S137*H137</f>
        <v>20</v>
      </c>
      <c r="AR137" s="241" t="s">
        <v>174</v>
      </c>
      <c r="AT137" s="241" t="s">
        <v>169</v>
      </c>
      <c r="AU137" s="241" t="s">
        <v>86</v>
      </c>
      <c r="AY137" s="15" t="s">
        <v>167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84</v>
      </c>
      <c r="BK137" s="242">
        <f>ROUND(I137*H137,2)</f>
        <v>0</v>
      </c>
      <c r="BL137" s="15" t="s">
        <v>174</v>
      </c>
      <c r="BM137" s="241" t="s">
        <v>196</v>
      </c>
    </row>
    <row r="138" s="12" customFormat="1">
      <c r="B138" s="243"/>
      <c r="C138" s="244"/>
      <c r="D138" s="245" t="s">
        <v>197</v>
      </c>
      <c r="E138" s="246" t="s">
        <v>1</v>
      </c>
      <c r="F138" s="247" t="s">
        <v>198</v>
      </c>
      <c r="G138" s="244"/>
      <c r="H138" s="248">
        <v>10</v>
      </c>
      <c r="I138" s="249"/>
      <c r="J138" s="244"/>
      <c r="K138" s="244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197</v>
      </c>
      <c r="AU138" s="254" t="s">
        <v>86</v>
      </c>
      <c r="AV138" s="12" t="s">
        <v>86</v>
      </c>
      <c r="AW138" s="12" t="s">
        <v>34</v>
      </c>
      <c r="AX138" s="12" t="s">
        <v>84</v>
      </c>
      <c r="AY138" s="254" t="s">
        <v>167</v>
      </c>
    </row>
    <row r="139" s="11" customFormat="1" ht="22.8" customHeight="1">
      <c r="B139" s="214"/>
      <c r="C139" s="215"/>
      <c r="D139" s="216" t="s">
        <v>76</v>
      </c>
      <c r="E139" s="228" t="s">
        <v>174</v>
      </c>
      <c r="F139" s="228" t="s">
        <v>199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SUM(P140:P143)</f>
        <v>0</v>
      </c>
      <c r="Q139" s="222"/>
      <c r="R139" s="223">
        <f>SUM(R140:R143)</f>
        <v>0.32799600000000001</v>
      </c>
      <c r="S139" s="222"/>
      <c r="T139" s="224">
        <f>SUM(T140:T143)</f>
        <v>0.64800000000000002</v>
      </c>
      <c r="AR139" s="225" t="s">
        <v>84</v>
      </c>
      <c r="AT139" s="226" t="s">
        <v>76</v>
      </c>
      <c r="AU139" s="226" t="s">
        <v>84</v>
      </c>
      <c r="AY139" s="225" t="s">
        <v>167</v>
      </c>
      <c r="BK139" s="227">
        <f>SUM(BK140:BK143)</f>
        <v>0</v>
      </c>
    </row>
    <row r="140" s="1" customFormat="1" ht="24" customHeight="1">
      <c r="B140" s="37"/>
      <c r="C140" s="230" t="s">
        <v>200</v>
      </c>
      <c r="D140" s="230" t="s">
        <v>169</v>
      </c>
      <c r="E140" s="231" t="s">
        <v>201</v>
      </c>
      <c r="F140" s="232" t="s">
        <v>202</v>
      </c>
      <c r="G140" s="233" t="s">
        <v>172</v>
      </c>
      <c r="H140" s="234">
        <v>10.800000000000001</v>
      </c>
      <c r="I140" s="235"/>
      <c r="J140" s="236">
        <f>ROUND(I140*H140,2)</f>
        <v>0</v>
      </c>
      <c r="K140" s="232" t="s">
        <v>173</v>
      </c>
      <c r="L140" s="42"/>
      <c r="M140" s="237" t="s">
        <v>1</v>
      </c>
      <c r="N140" s="238" t="s">
        <v>42</v>
      </c>
      <c r="O140" s="85"/>
      <c r="P140" s="239">
        <f>O140*H140</f>
        <v>0</v>
      </c>
      <c r="Q140" s="239">
        <v>0.029999999999999999</v>
      </c>
      <c r="R140" s="239">
        <f>Q140*H140</f>
        <v>0.32400000000000001</v>
      </c>
      <c r="S140" s="239">
        <v>0</v>
      </c>
      <c r="T140" s="240">
        <f>S140*H140</f>
        <v>0</v>
      </c>
      <c r="AR140" s="241" t="s">
        <v>174</v>
      </c>
      <c r="AT140" s="241" t="s">
        <v>169</v>
      </c>
      <c r="AU140" s="241" t="s">
        <v>86</v>
      </c>
      <c r="AY140" s="15" t="s">
        <v>167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84</v>
      </c>
      <c r="BK140" s="242">
        <f>ROUND(I140*H140,2)</f>
        <v>0</v>
      </c>
      <c r="BL140" s="15" t="s">
        <v>174</v>
      </c>
      <c r="BM140" s="241" t="s">
        <v>203</v>
      </c>
    </row>
    <row r="141" s="12" customFormat="1">
      <c r="B141" s="243"/>
      <c r="C141" s="244"/>
      <c r="D141" s="245" t="s">
        <v>197</v>
      </c>
      <c r="E141" s="246" t="s">
        <v>1</v>
      </c>
      <c r="F141" s="247" t="s">
        <v>204</v>
      </c>
      <c r="G141" s="244"/>
      <c r="H141" s="248">
        <v>10.800000000000001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197</v>
      </c>
      <c r="AU141" s="254" t="s">
        <v>86</v>
      </c>
      <c r="AV141" s="12" t="s">
        <v>86</v>
      </c>
      <c r="AW141" s="12" t="s">
        <v>34</v>
      </c>
      <c r="AX141" s="12" t="s">
        <v>84</v>
      </c>
      <c r="AY141" s="254" t="s">
        <v>167</v>
      </c>
    </row>
    <row r="142" s="1" customFormat="1" ht="16.5" customHeight="1">
      <c r="B142" s="37"/>
      <c r="C142" s="230" t="s">
        <v>205</v>
      </c>
      <c r="D142" s="230" t="s">
        <v>169</v>
      </c>
      <c r="E142" s="231" t="s">
        <v>206</v>
      </c>
      <c r="F142" s="232" t="s">
        <v>207</v>
      </c>
      <c r="G142" s="233" t="s">
        <v>172</v>
      </c>
      <c r="H142" s="234">
        <v>10.800000000000001</v>
      </c>
      <c r="I142" s="235"/>
      <c r="J142" s="236">
        <f>ROUND(I142*H142,2)</f>
        <v>0</v>
      </c>
      <c r="K142" s="232" t="s">
        <v>173</v>
      </c>
      <c r="L142" s="42"/>
      <c r="M142" s="237" t="s">
        <v>1</v>
      </c>
      <c r="N142" s="238" t="s">
        <v>42</v>
      </c>
      <c r="O142" s="85"/>
      <c r="P142" s="239">
        <f>O142*H142</f>
        <v>0</v>
      </c>
      <c r="Q142" s="239">
        <v>0.00036999999999999999</v>
      </c>
      <c r="R142" s="239">
        <f>Q142*H142</f>
        <v>0.0039960000000000004</v>
      </c>
      <c r="S142" s="239">
        <v>0.059999999999999998</v>
      </c>
      <c r="T142" s="240">
        <f>S142*H142</f>
        <v>0.64800000000000002</v>
      </c>
      <c r="AR142" s="241" t="s">
        <v>174</v>
      </c>
      <c r="AT142" s="241" t="s">
        <v>169</v>
      </c>
      <c r="AU142" s="241" t="s">
        <v>86</v>
      </c>
      <c r="AY142" s="15" t="s">
        <v>167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84</v>
      </c>
      <c r="BK142" s="242">
        <f>ROUND(I142*H142,2)</f>
        <v>0</v>
      </c>
      <c r="BL142" s="15" t="s">
        <v>174</v>
      </c>
      <c r="BM142" s="241" t="s">
        <v>208</v>
      </c>
    </row>
    <row r="143" s="12" customFormat="1">
      <c r="B143" s="243"/>
      <c r="C143" s="244"/>
      <c r="D143" s="245" t="s">
        <v>197</v>
      </c>
      <c r="E143" s="246" t="s">
        <v>1</v>
      </c>
      <c r="F143" s="247" t="s">
        <v>209</v>
      </c>
      <c r="G143" s="244"/>
      <c r="H143" s="248">
        <v>10.800000000000001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197</v>
      </c>
      <c r="AU143" s="254" t="s">
        <v>86</v>
      </c>
      <c r="AV143" s="12" t="s">
        <v>86</v>
      </c>
      <c r="AW143" s="12" t="s">
        <v>34</v>
      </c>
      <c r="AX143" s="12" t="s">
        <v>84</v>
      </c>
      <c r="AY143" s="254" t="s">
        <v>167</v>
      </c>
    </row>
    <row r="144" s="11" customFormat="1" ht="22.8" customHeight="1">
      <c r="B144" s="214"/>
      <c r="C144" s="215"/>
      <c r="D144" s="216" t="s">
        <v>76</v>
      </c>
      <c r="E144" s="228" t="s">
        <v>193</v>
      </c>
      <c r="F144" s="228" t="s">
        <v>210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SUM(P145:P146)</f>
        <v>0</v>
      </c>
      <c r="Q144" s="222"/>
      <c r="R144" s="223">
        <f>SUM(R145:R146)</f>
        <v>14.745799999999999</v>
      </c>
      <c r="S144" s="222"/>
      <c r="T144" s="224">
        <f>SUM(T145:T146)</f>
        <v>0</v>
      </c>
      <c r="AR144" s="225" t="s">
        <v>84</v>
      </c>
      <c r="AT144" s="226" t="s">
        <v>76</v>
      </c>
      <c r="AU144" s="226" t="s">
        <v>84</v>
      </c>
      <c r="AY144" s="225" t="s">
        <v>167</v>
      </c>
      <c r="BK144" s="227">
        <f>SUM(BK145:BK146)</f>
        <v>0</v>
      </c>
    </row>
    <row r="145" s="1" customFormat="1" ht="24" customHeight="1">
      <c r="B145" s="37"/>
      <c r="C145" s="230" t="s">
        <v>211</v>
      </c>
      <c r="D145" s="230" t="s">
        <v>169</v>
      </c>
      <c r="E145" s="231" t="s">
        <v>212</v>
      </c>
      <c r="F145" s="232" t="s">
        <v>213</v>
      </c>
      <c r="G145" s="233" t="s">
        <v>172</v>
      </c>
      <c r="H145" s="234">
        <v>170</v>
      </c>
      <c r="I145" s="235"/>
      <c r="J145" s="236">
        <f>ROUND(I145*H145,2)</f>
        <v>0</v>
      </c>
      <c r="K145" s="232" t="s">
        <v>173</v>
      </c>
      <c r="L145" s="42"/>
      <c r="M145" s="237" t="s">
        <v>1</v>
      </c>
      <c r="N145" s="238" t="s">
        <v>42</v>
      </c>
      <c r="O145" s="85"/>
      <c r="P145" s="239">
        <f>O145*H145</f>
        <v>0</v>
      </c>
      <c r="Q145" s="239">
        <v>0.086739999999999998</v>
      </c>
      <c r="R145" s="239">
        <f>Q145*H145</f>
        <v>14.745799999999999</v>
      </c>
      <c r="S145" s="239">
        <v>0</v>
      </c>
      <c r="T145" s="240">
        <f>S145*H145</f>
        <v>0</v>
      </c>
      <c r="AR145" s="241" t="s">
        <v>174</v>
      </c>
      <c r="AT145" s="241" t="s">
        <v>169</v>
      </c>
      <c r="AU145" s="241" t="s">
        <v>86</v>
      </c>
      <c r="AY145" s="15" t="s">
        <v>167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84</v>
      </c>
      <c r="BK145" s="242">
        <f>ROUND(I145*H145,2)</f>
        <v>0</v>
      </c>
      <c r="BL145" s="15" t="s">
        <v>174</v>
      </c>
      <c r="BM145" s="241" t="s">
        <v>214</v>
      </c>
    </row>
    <row r="146" s="1" customFormat="1">
      <c r="B146" s="37"/>
      <c r="C146" s="38"/>
      <c r="D146" s="245" t="s">
        <v>215</v>
      </c>
      <c r="E146" s="38"/>
      <c r="F146" s="255" t="s">
        <v>216</v>
      </c>
      <c r="G146" s="38"/>
      <c r="H146" s="38"/>
      <c r="I146" s="148"/>
      <c r="J146" s="38"/>
      <c r="K146" s="38"/>
      <c r="L146" s="42"/>
      <c r="M146" s="256"/>
      <c r="N146" s="85"/>
      <c r="O146" s="85"/>
      <c r="P146" s="85"/>
      <c r="Q146" s="85"/>
      <c r="R146" s="85"/>
      <c r="S146" s="85"/>
      <c r="T146" s="86"/>
      <c r="AT146" s="15" t="s">
        <v>215</v>
      </c>
      <c r="AU146" s="15" t="s">
        <v>86</v>
      </c>
    </row>
    <row r="147" s="11" customFormat="1" ht="22.8" customHeight="1">
      <c r="B147" s="214"/>
      <c r="C147" s="215"/>
      <c r="D147" s="216" t="s">
        <v>76</v>
      </c>
      <c r="E147" s="228" t="s">
        <v>211</v>
      </c>
      <c r="F147" s="228" t="s">
        <v>217</v>
      </c>
      <c r="G147" s="215"/>
      <c r="H147" s="215"/>
      <c r="I147" s="218"/>
      <c r="J147" s="229">
        <f>BK147</f>
        <v>0</v>
      </c>
      <c r="K147" s="215"/>
      <c r="L147" s="220"/>
      <c r="M147" s="221"/>
      <c r="N147" s="222"/>
      <c r="O147" s="222"/>
      <c r="P147" s="223">
        <f>SUM(P148:P225)</f>
        <v>0</v>
      </c>
      <c r="Q147" s="222"/>
      <c r="R147" s="223">
        <f>SUM(R148:R225)</f>
        <v>47.698260959999999</v>
      </c>
      <c r="S147" s="222"/>
      <c r="T147" s="224">
        <f>SUM(T148:T225)</f>
        <v>40.049019000000001</v>
      </c>
      <c r="AR147" s="225" t="s">
        <v>84</v>
      </c>
      <c r="AT147" s="226" t="s">
        <v>76</v>
      </c>
      <c r="AU147" s="226" t="s">
        <v>84</v>
      </c>
      <c r="AY147" s="225" t="s">
        <v>167</v>
      </c>
      <c r="BK147" s="227">
        <f>SUM(BK148:BK225)</f>
        <v>0</v>
      </c>
    </row>
    <row r="148" s="1" customFormat="1" ht="24" customHeight="1">
      <c r="B148" s="37"/>
      <c r="C148" s="230" t="s">
        <v>218</v>
      </c>
      <c r="D148" s="230" t="s">
        <v>169</v>
      </c>
      <c r="E148" s="231" t="s">
        <v>219</v>
      </c>
      <c r="F148" s="232" t="s">
        <v>220</v>
      </c>
      <c r="G148" s="233" t="s">
        <v>221</v>
      </c>
      <c r="H148" s="234">
        <v>113.22</v>
      </c>
      <c r="I148" s="235"/>
      <c r="J148" s="236">
        <f>ROUND(I148*H148,2)</f>
        <v>0</v>
      </c>
      <c r="K148" s="232" t="s">
        <v>173</v>
      </c>
      <c r="L148" s="42"/>
      <c r="M148" s="237" t="s">
        <v>1</v>
      </c>
      <c r="N148" s="238" t="s">
        <v>42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174</v>
      </c>
      <c r="AT148" s="241" t="s">
        <v>169</v>
      </c>
      <c r="AU148" s="241" t="s">
        <v>86</v>
      </c>
      <c r="AY148" s="15" t="s">
        <v>167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84</v>
      </c>
      <c r="BK148" s="242">
        <f>ROUND(I148*H148,2)</f>
        <v>0</v>
      </c>
      <c r="BL148" s="15" t="s">
        <v>174</v>
      </c>
      <c r="BM148" s="241" t="s">
        <v>222</v>
      </c>
    </row>
    <row r="149" s="1" customFormat="1">
      <c r="B149" s="37"/>
      <c r="C149" s="38"/>
      <c r="D149" s="245" t="s">
        <v>215</v>
      </c>
      <c r="E149" s="38"/>
      <c r="F149" s="255" t="s">
        <v>223</v>
      </c>
      <c r="G149" s="38"/>
      <c r="H149" s="38"/>
      <c r="I149" s="148"/>
      <c r="J149" s="38"/>
      <c r="K149" s="38"/>
      <c r="L149" s="42"/>
      <c r="M149" s="256"/>
      <c r="N149" s="85"/>
      <c r="O149" s="85"/>
      <c r="P149" s="85"/>
      <c r="Q149" s="85"/>
      <c r="R149" s="85"/>
      <c r="S149" s="85"/>
      <c r="T149" s="86"/>
      <c r="AT149" s="15" t="s">
        <v>215</v>
      </c>
      <c r="AU149" s="15" t="s">
        <v>86</v>
      </c>
    </row>
    <row r="150" s="12" customFormat="1">
      <c r="B150" s="243"/>
      <c r="C150" s="244"/>
      <c r="D150" s="245" t="s">
        <v>197</v>
      </c>
      <c r="E150" s="246" t="s">
        <v>1</v>
      </c>
      <c r="F150" s="247" t="s">
        <v>224</v>
      </c>
      <c r="G150" s="244"/>
      <c r="H150" s="248">
        <v>113.22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197</v>
      </c>
      <c r="AU150" s="254" t="s">
        <v>86</v>
      </c>
      <c r="AV150" s="12" t="s">
        <v>86</v>
      </c>
      <c r="AW150" s="12" t="s">
        <v>34</v>
      </c>
      <c r="AX150" s="12" t="s">
        <v>84</v>
      </c>
      <c r="AY150" s="254" t="s">
        <v>167</v>
      </c>
    </row>
    <row r="151" s="1" customFormat="1" ht="24" customHeight="1">
      <c r="B151" s="37"/>
      <c r="C151" s="230" t="s">
        <v>225</v>
      </c>
      <c r="D151" s="230" t="s">
        <v>169</v>
      </c>
      <c r="E151" s="231" t="s">
        <v>226</v>
      </c>
      <c r="F151" s="232" t="s">
        <v>227</v>
      </c>
      <c r="G151" s="233" t="s">
        <v>221</v>
      </c>
      <c r="H151" s="234">
        <v>113.22</v>
      </c>
      <c r="I151" s="235"/>
      <c r="J151" s="236">
        <f>ROUND(I151*H151,2)</f>
        <v>0</v>
      </c>
      <c r="K151" s="232" t="s">
        <v>173</v>
      </c>
      <c r="L151" s="42"/>
      <c r="M151" s="237" t="s">
        <v>1</v>
      </c>
      <c r="N151" s="238" t="s">
        <v>42</v>
      </c>
      <c r="O151" s="85"/>
      <c r="P151" s="239">
        <f>O151*H151</f>
        <v>0</v>
      </c>
      <c r="Q151" s="239">
        <v>2.0000000000000002E-05</v>
      </c>
      <c r="R151" s="239">
        <f>Q151*H151</f>
        <v>0.0022644000000000002</v>
      </c>
      <c r="S151" s="239">
        <v>0</v>
      </c>
      <c r="T151" s="240">
        <f>S151*H151</f>
        <v>0</v>
      </c>
      <c r="AR151" s="241" t="s">
        <v>174</v>
      </c>
      <c r="AT151" s="241" t="s">
        <v>169</v>
      </c>
      <c r="AU151" s="241" t="s">
        <v>86</v>
      </c>
      <c r="AY151" s="15" t="s">
        <v>167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84</v>
      </c>
      <c r="BK151" s="242">
        <f>ROUND(I151*H151,2)</f>
        <v>0</v>
      </c>
      <c r="BL151" s="15" t="s">
        <v>174</v>
      </c>
      <c r="BM151" s="241" t="s">
        <v>228</v>
      </c>
    </row>
    <row r="152" s="12" customFormat="1">
      <c r="B152" s="243"/>
      <c r="C152" s="244"/>
      <c r="D152" s="245" t="s">
        <v>197</v>
      </c>
      <c r="E152" s="246" t="s">
        <v>1</v>
      </c>
      <c r="F152" s="247" t="s">
        <v>224</v>
      </c>
      <c r="G152" s="244"/>
      <c r="H152" s="248">
        <v>113.22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197</v>
      </c>
      <c r="AU152" s="254" t="s">
        <v>86</v>
      </c>
      <c r="AV152" s="12" t="s">
        <v>86</v>
      </c>
      <c r="AW152" s="12" t="s">
        <v>34</v>
      </c>
      <c r="AX152" s="12" t="s">
        <v>84</v>
      </c>
      <c r="AY152" s="254" t="s">
        <v>167</v>
      </c>
    </row>
    <row r="153" s="1" customFormat="1" ht="24" customHeight="1">
      <c r="B153" s="37"/>
      <c r="C153" s="257" t="s">
        <v>229</v>
      </c>
      <c r="D153" s="257" t="s">
        <v>230</v>
      </c>
      <c r="E153" s="258" t="s">
        <v>231</v>
      </c>
      <c r="F153" s="259" t="s">
        <v>232</v>
      </c>
      <c r="G153" s="260" t="s">
        <v>233</v>
      </c>
      <c r="H153" s="261">
        <v>0.113</v>
      </c>
      <c r="I153" s="262"/>
      <c r="J153" s="263">
        <f>ROUND(I153*H153,2)</f>
        <v>0</v>
      </c>
      <c r="K153" s="259" t="s">
        <v>173</v>
      </c>
      <c r="L153" s="264"/>
      <c r="M153" s="265" t="s">
        <v>1</v>
      </c>
      <c r="N153" s="266" t="s">
        <v>42</v>
      </c>
      <c r="O153" s="85"/>
      <c r="P153" s="239">
        <f>O153*H153</f>
        <v>0</v>
      </c>
      <c r="Q153" s="239">
        <v>1</v>
      </c>
      <c r="R153" s="239">
        <f>Q153*H153</f>
        <v>0.113</v>
      </c>
      <c r="S153" s="239">
        <v>0</v>
      </c>
      <c r="T153" s="240">
        <f>S153*H153</f>
        <v>0</v>
      </c>
      <c r="AR153" s="241" t="s">
        <v>205</v>
      </c>
      <c r="AT153" s="241" t="s">
        <v>230</v>
      </c>
      <c r="AU153" s="241" t="s">
        <v>86</v>
      </c>
      <c r="AY153" s="15" t="s">
        <v>167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5" t="s">
        <v>84</v>
      </c>
      <c r="BK153" s="242">
        <f>ROUND(I153*H153,2)</f>
        <v>0</v>
      </c>
      <c r="BL153" s="15" t="s">
        <v>174</v>
      </c>
      <c r="BM153" s="241" t="s">
        <v>234</v>
      </c>
    </row>
    <row r="154" s="1" customFormat="1" ht="16.5" customHeight="1">
      <c r="B154" s="37"/>
      <c r="C154" s="230" t="s">
        <v>235</v>
      </c>
      <c r="D154" s="230" t="s">
        <v>169</v>
      </c>
      <c r="E154" s="231" t="s">
        <v>236</v>
      </c>
      <c r="F154" s="232" t="s">
        <v>237</v>
      </c>
      <c r="G154" s="233" t="s">
        <v>172</v>
      </c>
      <c r="H154" s="234">
        <v>32</v>
      </c>
      <c r="I154" s="235"/>
      <c r="J154" s="236">
        <f>ROUND(I154*H154,2)</f>
        <v>0</v>
      </c>
      <c r="K154" s="232" t="s">
        <v>173</v>
      </c>
      <c r="L154" s="42"/>
      <c r="M154" s="237" t="s">
        <v>1</v>
      </c>
      <c r="N154" s="238" t="s">
        <v>42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0.00069999999999999999</v>
      </c>
      <c r="T154" s="240">
        <f>S154*H154</f>
        <v>0.0224</v>
      </c>
      <c r="AR154" s="241" t="s">
        <v>174</v>
      </c>
      <c r="AT154" s="241" t="s">
        <v>169</v>
      </c>
      <c r="AU154" s="241" t="s">
        <v>86</v>
      </c>
      <c r="AY154" s="15" t="s">
        <v>167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84</v>
      </c>
      <c r="BK154" s="242">
        <f>ROUND(I154*H154,2)</f>
        <v>0</v>
      </c>
      <c r="BL154" s="15" t="s">
        <v>174</v>
      </c>
      <c r="BM154" s="241" t="s">
        <v>238</v>
      </c>
    </row>
    <row r="155" s="12" customFormat="1">
      <c r="B155" s="243"/>
      <c r="C155" s="244"/>
      <c r="D155" s="245" t="s">
        <v>197</v>
      </c>
      <c r="E155" s="246" t="s">
        <v>1</v>
      </c>
      <c r="F155" s="247" t="s">
        <v>239</v>
      </c>
      <c r="G155" s="244"/>
      <c r="H155" s="248">
        <v>32</v>
      </c>
      <c r="I155" s="249"/>
      <c r="J155" s="244"/>
      <c r="K155" s="244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197</v>
      </c>
      <c r="AU155" s="254" t="s">
        <v>86</v>
      </c>
      <c r="AV155" s="12" t="s">
        <v>86</v>
      </c>
      <c r="AW155" s="12" t="s">
        <v>34</v>
      </c>
      <c r="AX155" s="12" t="s">
        <v>84</v>
      </c>
      <c r="AY155" s="254" t="s">
        <v>167</v>
      </c>
    </row>
    <row r="156" s="1" customFormat="1" ht="16.5" customHeight="1">
      <c r="B156" s="37"/>
      <c r="C156" s="230" t="s">
        <v>240</v>
      </c>
      <c r="D156" s="230" t="s">
        <v>169</v>
      </c>
      <c r="E156" s="231" t="s">
        <v>241</v>
      </c>
      <c r="F156" s="232" t="s">
        <v>242</v>
      </c>
      <c r="G156" s="233" t="s">
        <v>182</v>
      </c>
      <c r="H156" s="234">
        <v>4</v>
      </c>
      <c r="I156" s="235"/>
      <c r="J156" s="236">
        <f>ROUND(I156*H156,2)</f>
        <v>0</v>
      </c>
      <c r="K156" s="232" t="s">
        <v>173</v>
      </c>
      <c r="L156" s="42"/>
      <c r="M156" s="237" t="s">
        <v>1</v>
      </c>
      <c r="N156" s="238" t="s">
        <v>42</v>
      </c>
      <c r="O156" s="85"/>
      <c r="P156" s="239">
        <f>O156*H156</f>
        <v>0</v>
      </c>
      <c r="Q156" s="239">
        <v>6.0000000000000002E-05</v>
      </c>
      <c r="R156" s="239">
        <f>Q156*H156</f>
        <v>0.00024000000000000001</v>
      </c>
      <c r="S156" s="239">
        <v>0</v>
      </c>
      <c r="T156" s="240">
        <f>S156*H156</f>
        <v>0</v>
      </c>
      <c r="AR156" s="241" t="s">
        <v>174</v>
      </c>
      <c r="AT156" s="241" t="s">
        <v>169</v>
      </c>
      <c r="AU156" s="241" t="s">
        <v>86</v>
      </c>
      <c r="AY156" s="15" t="s">
        <v>167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5" t="s">
        <v>84</v>
      </c>
      <c r="BK156" s="242">
        <f>ROUND(I156*H156,2)</f>
        <v>0</v>
      </c>
      <c r="BL156" s="15" t="s">
        <v>174</v>
      </c>
      <c r="BM156" s="241" t="s">
        <v>243</v>
      </c>
    </row>
    <row r="157" s="1" customFormat="1" ht="24" customHeight="1">
      <c r="B157" s="37"/>
      <c r="C157" s="230" t="s">
        <v>8</v>
      </c>
      <c r="D157" s="230" t="s">
        <v>169</v>
      </c>
      <c r="E157" s="231" t="s">
        <v>244</v>
      </c>
      <c r="F157" s="232" t="s">
        <v>245</v>
      </c>
      <c r="G157" s="233" t="s">
        <v>182</v>
      </c>
      <c r="H157" s="234">
        <v>4</v>
      </c>
      <c r="I157" s="235"/>
      <c r="J157" s="236">
        <f>ROUND(I157*H157,2)</f>
        <v>0</v>
      </c>
      <c r="K157" s="232" t="s">
        <v>173</v>
      </c>
      <c r="L157" s="42"/>
      <c r="M157" s="237" t="s">
        <v>1</v>
      </c>
      <c r="N157" s="238" t="s">
        <v>42</v>
      </c>
      <c r="O157" s="85"/>
      <c r="P157" s="239">
        <f>O157*H157</f>
        <v>0</v>
      </c>
      <c r="Q157" s="239">
        <v>0.36965999999999999</v>
      </c>
      <c r="R157" s="239">
        <f>Q157*H157</f>
        <v>1.47864</v>
      </c>
      <c r="S157" s="239">
        <v>0</v>
      </c>
      <c r="T157" s="240">
        <f>S157*H157</f>
        <v>0</v>
      </c>
      <c r="AR157" s="241" t="s">
        <v>174</v>
      </c>
      <c r="AT157" s="241" t="s">
        <v>169</v>
      </c>
      <c r="AU157" s="241" t="s">
        <v>86</v>
      </c>
      <c r="AY157" s="15" t="s">
        <v>167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5" t="s">
        <v>84</v>
      </c>
      <c r="BK157" s="242">
        <f>ROUND(I157*H157,2)</f>
        <v>0</v>
      </c>
      <c r="BL157" s="15" t="s">
        <v>174</v>
      </c>
      <c r="BM157" s="241" t="s">
        <v>246</v>
      </c>
    </row>
    <row r="158" s="1" customFormat="1" ht="24" customHeight="1">
      <c r="B158" s="37"/>
      <c r="C158" s="230" t="s">
        <v>247</v>
      </c>
      <c r="D158" s="230" t="s">
        <v>169</v>
      </c>
      <c r="E158" s="231" t="s">
        <v>248</v>
      </c>
      <c r="F158" s="232" t="s">
        <v>249</v>
      </c>
      <c r="G158" s="233" t="s">
        <v>172</v>
      </c>
      <c r="H158" s="234">
        <v>99.400000000000006</v>
      </c>
      <c r="I158" s="235"/>
      <c r="J158" s="236">
        <f>ROUND(I158*H158,2)</f>
        <v>0</v>
      </c>
      <c r="K158" s="232" t="s">
        <v>173</v>
      </c>
      <c r="L158" s="42"/>
      <c r="M158" s="237" t="s">
        <v>1</v>
      </c>
      <c r="N158" s="238" t="s">
        <v>42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AR158" s="241" t="s">
        <v>174</v>
      </c>
      <c r="AT158" s="241" t="s">
        <v>169</v>
      </c>
      <c r="AU158" s="241" t="s">
        <v>86</v>
      </c>
      <c r="AY158" s="15" t="s">
        <v>167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5" t="s">
        <v>84</v>
      </c>
      <c r="BK158" s="242">
        <f>ROUND(I158*H158,2)</f>
        <v>0</v>
      </c>
      <c r="BL158" s="15" t="s">
        <v>174</v>
      </c>
      <c r="BM158" s="241" t="s">
        <v>250</v>
      </c>
    </row>
    <row r="159" s="12" customFormat="1">
      <c r="B159" s="243"/>
      <c r="C159" s="244"/>
      <c r="D159" s="245" t="s">
        <v>197</v>
      </c>
      <c r="E159" s="246" t="s">
        <v>1</v>
      </c>
      <c r="F159" s="247" t="s">
        <v>251</v>
      </c>
      <c r="G159" s="244"/>
      <c r="H159" s="248">
        <v>72.400000000000006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197</v>
      </c>
      <c r="AU159" s="254" t="s">
        <v>86</v>
      </c>
      <c r="AV159" s="12" t="s">
        <v>86</v>
      </c>
      <c r="AW159" s="12" t="s">
        <v>34</v>
      </c>
      <c r="AX159" s="12" t="s">
        <v>77</v>
      </c>
      <c r="AY159" s="254" t="s">
        <v>167</v>
      </c>
    </row>
    <row r="160" s="12" customFormat="1">
      <c r="B160" s="243"/>
      <c r="C160" s="244"/>
      <c r="D160" s="245" t="s">
        <v>197</v>
      </c>
      <c r="E160" s="246" t="s">
        <v>1</v>
      </c>
      <c r="F160" s="247" t="s">
        <v>252</v>
      </c>
      <c r="G160" s="244"/>
      <c r="H160" s="248">
        <v>27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197</v>
      </c>
      <c r="AU160" s="254" t="s">
        <v>86</v>
      </c>
      <c r="AV160" s="12" t="s">
        <v>86</v>
      </c>
      <c r="AW160" s="12" t="s">
        <v>34</v>
      </c>
      <c r="AX160" s="12" t="s">
        <v>77</v>
      </c>
      <c r="AY160" s="254" t="s">
        <v>167</v>
      </c>
    </row>
    <row r="161" s="13" customFormat="1">
      <c r="B161" s="267"/>
      <c r="C161" s="268"/>
      <c r="D161" s="245" t="s">
        <v>197</v>
      </c>
      <c r="E161" s="269" t="s">
        <v>1</v>
      </c>
      <c r="F161" s="270" t="s">
        <v>253</v>
      </c>
      <c r="G161" s="268"/>
      <c r="H161" s="271">
        <v>99.400000000000006</v>
      </c>
      <c r="I161" s="272"/>
      <c r="J161" s="268"/>
      <c r="K161" s="268"/>
      <c r="L161" s="273"/>
      <c r="M161" s="274"/>
      <c r="N161" s="275"/>
      <c r="O161" s="275"/>
      <c r="P161" s="275"/>
      <c r="Q161" s="275"/>
      <c r="R161" s="275"/>
      <c r="S161" s="275"/>
      <c r="T161" s="276"/>
      <c r="AT161" s="277" t="s">
        <v>197</v>
      </c>
      <c r="AU161" s="277" t="s">
        <v>86</v>
      </c>
      <c r="AV161" s="13" t="s">
        <v>174</v>
      </c>
      <c r="AW161" s="13" t="s">
        <v>34</v>
      </c>
      <c r="AX161" s="13" t="s">
        <v>84</v>
      </c>
      <c r="AY161" s="277" t="s">
        <v>167</v>
      </c>
    </row>
    <row r="162" s="1" customFormat="1" ht="24" customHeight="1">
      <c r="B162" s="37"/>
      <c r="C162" s="230" t="s">
        <v>254</v>
      </c>
      <c r="D162" s="230" t="s">
        <v>169</v>
      </c>
      <c r="E162" s="231" t="s">
        <v>255</v>
      </c>
      <c r="F162" s="232" t="s">
        <v>256</v>
      </c>
      <c r="G162" s="233" t="s">
        <v>172</v>
      </c>
      <c r="H162" s="234">
        <v>2982</v>
      </c>
      <c r="I162" s="235"/>
      <c r="J162" s="236">
        <f>ROUND(I162*H162,2)</f>
        <v>0</v>
      </c>
      <c r="K162" s="232" t="s">
        <v>173</v>
      </c>
      <c r="L162" s="42"/>
      <c r="M162" s="237" t="s">
        <v>1</v>
      </c>
      <c r="N162" s="238" t="s">
        <v>42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174</v>
      </c>
      <c r="AT162" s="241" t="s">
        <v>169</v>
      </c>
      <c r="AU162" s="241" t="s">
        <v>86</v>
      </c>
      <c r="AY162" s="15" t="s">
        <v>167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84</v>
      </c>
      <c r="BK162" s="242">
        <f>ROUND(I162*H162,2)</f>
        <v>0</v>
      </c>
      <c r="BL162" s="15" t="s">
        <v>174</v>
      </c>
      <c r="BM162" s="241" t="s">
        <v>257</v>
      </c>
    </row>
    <row r="163" s="12" customFormat="1">
      <c r="B163" s="243"/>
      <c r="C163" s="244"/>
      <c r="D163" s="245" t="s">
        <v>197</v>
      </c>
      <c r="E163" s="244"/>
      <c r="F163" s="247" t="s">
        <v>258</v>
      </c>
      <c r="G163" s="244"/>
      <c r="H163" s="248">
        <v>2982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197</v>
      </c>
      <c r="AU163" s="254" t="s">
        <v>86</v>
      </c>
      <c r="AV163" s="12" t="s">
        <v>86</v>
      </c>
      <c r="AW163" s="12" t="s">
        <v>4</v>
      </c>
      <c r="AX163" s="12" t="s">
        <v>84</v>
      </c>
      <c r="AY163" s="254" t="s">
        <v>167</v>
      </c>
    </row>
    <row r="164" s="1" customFormat="1" ht="24" customHeight="1">
      <c r="B164" s="37"/>
      <c r="C164" s="230" t="s">
        <v>259</v>
      </c>
      <c r="D164" s="230" t="s">
        <v>169</v>
      </c>
      <c r="E164" s="231" t="s">
        <v>260</v>
      </c>
      <c r="F164" s="232" t="s">
        <v>261</v>
      </c>
      <c r="G164" s="233" t="s">
        <v>172</v>
      </c>
      <c r="H164" s="234">
        <v>99.400000000000006</v>
      </c>
      <c r="I164" s="235"/>
      <c r="J164" s="236">
        <f>ROUND(I164*H164,2)</f>
        <v>0</v>
      </c>
      <c r="K164" s="232" t="s">
        <v>173</v>
      </c>
      <c r="L164" s="42"/>
      <c r="M164" s="237" t="s">
        <v>1</v>
      </c>
      <c r="N164" s="238" t="s">
        <v>42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174</v>
      </c>
      <c r="AT164" s="241" t="s">
        <v>169</v>
      </c>
      <c r="AU164" s="241" t="s">
        <v>86</v>
      </c>
      <c r="AY164" s="15" t="s">
        <v>167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5" t="s">
        <v>84</v>
      </c>
      <c r="BK164" s="242">
        <f>ROUND(I164*H164,2)</f>
        <v>0</v>
      </c>
      <c r="BL164" s="15" t="s">
        <v>174</v>
      </c>
      <c r="BM164" s="241" t="s">
        <v>262</v>
      </c>
    </row>
    <row r="165" s="1" customFormat="1" ht="24" customHeight="1">
      <c r="B165" s="37"/>
      <c r="C165" s="230" t="s">
        <v>263</v>
      </c>
      <c r="D165" s="230" t="s">
        <v>169</v>
      </c>
      <c r="E165" s="231" t="s">
        <v>264</v>
      </c>
      <c r="F165" s="232" t="s">
        <v>265</v>
      </c>
      <c r="G165" s="233" t="s">
        <v>186</v>
      </c>
      <c r="H165" s="234">
        <v>33.133000000000003</v>
      </c>
      <c r="I165" s="235"/>
      <c r="J165" s="236">
        <f>ROUND(I165*H165,2)</f>
        <v>0</v>
      </c>
      <c r="K165" s="232" t="s">
        <v>173</v>
      </c>
      <c r="L165" s="42"/>
      <c r="M165" s="237" t="s">
        <v>1</v>
      </c>
      <c r="N165" s="238" t="s">
        <v>42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174</v>
      </c>
      <c r="AT165" s="241" t="s">
        <v>169</v>
      </c>
      <c r="AU165" s="241" t="s">
        <v>86</v>
      </c>
      <c r="AY165" s="15" t="s">
        <v>167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84</v>
      </c>
      <c r="BK165" s="242">
        <f>ROUND(I165*H165,2)</f>
        <v>0</v>
      </c>
      <c r="BL165" s="15" t="s">
        <v>174</v>
      </c>
      <c r="BM165" s="241" t="s">
        <v>266</v>
      </c>
    </row>
    <row r="166" s="12" customFormat="1">
      <c r="B166" s="243"/>
      <c r="C166" s="244"/>
      <c r="D166" s="245" t="s">
        <v>197</v>
      </c>
      <c r="E166" s="246" t="s">
        <v>1</v>
      </c>
      <c r="F166" s="247" t="s">
        <v>267</v>
      </c>
      <c r="G166" s="244"/>
      <c r="H166" s="248">
        <v>33.133000000000003</v>
      </c>
      <c r="I166" s="249"/>
      <c r="J166" s="244"/>
      <c r="K166" s="244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197</v>
      </c>
      <c r="AU166" s="254" t="s">
        <v>86</v>
      </c>
      <c r="AV166" s="12" t="s">
        <v>86</v>
      </c>
      <c r="AW166" s="12" t="s">
        <v>34</v>
      </c>
      <c r="AX166" s="12" t="s">
        <v>84</v>
      </c>
      <c r="AY166" s="254" t="s">
        <v>167</v>
      </c>
    </row>
    <row r="167" s="1" customFormat="1" ht="24" customHeight="1">
      <c r="B167" s="37"/>
      <c r="C167" s="230" t="s">
        <v>268</v>
      </c>
      <c r="D167" s="230" t="s">
        <v>169</v>
      </c>
      <c r="E167" s="231" t="s">
        <v>269</v>
      </c>
      <c r="F167" s="232" t="s">
        <v>270</v>
      </c>
      <c r="G167" s="233" t="s">
        <v>186</v>
      </c>
      <c r="H167" s="234">
        <v>993.99000000000001</v>
      </c>
      <c r="I167" s="235"/>
      <c r="J167" s="236">
        <f>ROUND(I167*H167,2)</f>
        <v>0</v>
      </c>
      <c r="K167" s="232" t="s">
        <v>173</v>
      </c>
      <c r="L167" s="42"/>
      <c r="M167" s="237" t="s">
        <v>1</v>
      </c>
      <c r="N167" s="238" t="s">
        <v>42</v>
      </c>
      <c r="O167" s="85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AR167" s="241" t="s">
        <v>174</v>
      </c>
      <c r="AT167" s="241" t="s">
        <v>169</v>
      </c>
      <c r="AU167" s="241" t="s">
        <v>86</v>
      </c>
      <c r="AY167" s="15" t="s">
        <v>167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5" t="s">
        <v>84</v>
      </c>
      <c r="BK167" s="242">
        <f>ROUND(I167*H167,2)</f>
        <v>0</v>
      </c>
      <c r="BL167" s="15" t="s">
        <v>174</v>
      </c>
      <c r="BM167" s="241" t="s">
        <v>271</v>
      </c>
    </row>
    <row r="168" s="12" customFormat="1">
      <c r="B168" s="243"/>
      <c r="C168" s="244"/>
      <c r="D168" s="245" t="s">
        <v>197</v>
      </c>
      <c r="E168" s="244"/>
      <c r="F168" s="247" t="s">
        <v>272</v>
      </c>
      <c r="G168" s="244"/>
      <c r="H168" s="248">
        <v>993.99000000000001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197</v>
      </c>
      <c r="AU168" s="254" t="s">
        <v>86</v>
      </c>
      <c r="AV168" s="12" t="s">
        <v>86</v>
      </c>
      <c r="AW168" s="12" t="s">
        <v>4</v>
      </c>
      <c r="AX168" s="12" t="s">
        <v>84</v>
      </c>
      <c r="AY168" s="254" t="s">
        <v>167</v>
      </c>
    </row>
    <row r="169" s="1" customFormat="1" ht="24" customHeight="1">
      <c r="B169" s="37"/>
      <c r="C169" s="230" t="s">
        <v>7</v>
      </c>
      <c r="D169" s="230" t="s">
        <v>169</v>
      </c>
      <c r="E169" s="231" t="s">
        <v>273</v>
      </c>
      <c r="F169" s="232" t="s">
        <v>274</v>
      </c>
      <c r="G169" s="233" t="s">
        <v>186</v>
      </c>
      <c r="H169" s="234">
        <v>33.133000000000003</v>
      </c>
      <c r="I169" s="235"/>
      <c r="J169" s="236">
        <f>ROUND(I169*H169,2)</f>
        <v>0</v>
      </c>
      <c r="K169" s="232" t="s">
        <v>173</v>
      </c>
      <c r="L169" s="42"/>
      <c r="M169" s="237" t="s">
        <v>1</v>
      </c>
      <c r="N169" s="238" t="s">
        <v>42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AR169" s="241" t="s">
        <v>174</v>
      </c>
      <c r="AT169" s="241" t="s">
        <v>169</v>
      </c>
      <c r="AU169" s="241" t="s">
        <v>86</v>
      </c>
      <c r="AY169" s="15" t="s">
        <v>167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84</v>
      </c>
      <c r="BK169" s="242">
        <f>ROUND(I169*H169,2)</f>
        <v>0</v>
      </c>
      <c r="BL169" s="15" t="s">
        <v>174</v>
      </c>
      <c r="BM169" s="241" t="s">
        <v>275</v>
      </c>
    </row>
    <row r="170" s="1" customFormat="1" ht="24" customHeight="1">
      <c r="B170" s="37"/>
      <c r="C170" s="230" t="s">
        <v>276</v>
      </c>
      <c r="D170" s="230" t="s">
        <v>169</v>
      </c>
      <c r="E170" s="231" t="s">
        <v>277</v>
      </c>
      <c r="F170" s="232" t="s">
        <v>278</v>
      </c>
      <c r="G170" s="233" t="s">
        <v>172</v>
      </c>
      <c r="H170" s="234">
        <v>149.40000000000001</v>
      </c>
      <c r="I170" s="235"/>
      <c r="J170" s="236">
        <f>ROUND(I170*H170,2)</f>
        <v>0</v>
      </c>
      <c r="K170" s="232" t="s">
        <v>173</v>
      </c>
      <c r="L170" s="42"/>
      <c r="M170" s="237" t="s">
        <v>1</v>
      </c>
      <c r="N170" s="238" t="s">
        <v>42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174</v>
      </c>
      <c r="AT170" s="241" t="s">
        <v>169</v>
      </c>
      <c r="AU170" s="241" t="s">
        <v>86</v>
      </c>
      <c r="AY170" s="15" t="s">
        <v>167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84</v>
      </c>
      <c r="BK170" s="242">
        <f>ROUND(I170*H170,2)</f>
        <v>0</v>
      </c>
      <c r="BL170" s="15" t="s">
        <v>174</v>
      </c>
      <c r="BM170" s="241" t="s">
        <v>279</v>
      </c>
    </row>
    <row r="171" s="12" customFormat="1">
      <c r="B171" s="243"/>
      <c r="C171" s="244"/>
      <c r="D171" s="245" t="s">
        <v>197</v>
      </c>
      <c r="E171" s="246" t="s">
        <v>1</v>
      </c>
      <c r="F171" s="247" t="s">
        <v>280</v>
      </c>
      <c r="G171" s="244"/>
      <c r="H171" s="248">
        <v>63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197</v>
      </c>
      <c r="AU171" s="254" t="s">
        <v>86</v>
      </c>
      <c r="AV171" s="12" t="s">
        <v>86</v>
      </c>
      <c r="AW171" s="12" t="s">
        <v>34</v>
      </c>
      <c r="AX171" s="12" t="s">
        <v>77</v>
      </c>
      <c r="AY171" s="254" t="s">
        <v>167</v>
      </c>
    </row>
    <row r="172" s="12" customFormat="1">
      <c r="B172" s="243"/>
      <c r="C172" s="244"/>
      <c r="D172" s="245" t="s">
        <v>197</v>
      </c>
      <c r="E172" s="246" t="s">
        <v>1</v>
      </c>
      <c r="F172" s="247" t="s">
        <v>281</v>
      </c>
      <c r="G172" s="244"/>
      <c r="H172" s="248">
        <v>86.400000000000006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197</v>
      </c>
      <c r="AU172" s="254" t="s">
        <v>86</v>
      </c>
      <c r="AV172" s="12" t="s">
        <v>86</v>
      </c>
      <c r="AW172" s="12" t="s">
        <v>34</v>
      </c>
      <c r="AX172" s="12" t="s">
        <v>77</v>
      </c>
      <c r="AY172" s="254" t="s">
        <v>167</v>
      </c>
    </row>
    <row r="173" s="13" customFormat="1">
      <c r="B173" s="267"/>
      <c r="C173" s="268"/>
      <c r="D173" s="245" t="s">
        <v>197</v>
      </c>
      <c r="E173" s="269" t="s">
        <v>1</v>
      </c>
      <c r="F173" s="270" t="s">
        <v>253</v>
      </c>
      <c r="G173" s="268"/>
      <c r="H173" s="271">
        <v>149.40000000000001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AT173" s="277" t="s">
        <v>197</v>
      </c>
      <c r="AU173" s="277" t="s">
        <v>86</v>
      </c>
      <c r="AV173" s="13" t="s">
        <v>174</v>
      </c>
      <c r="AW173" s="13" t="s">
        <v>34</v>
      </c>
      <c r="AX173" s="13" t="s">
        <v>84</v>
      </c>
      <c r="AY173" s="277" t="s">
        <v>167</v>
      </c>
    </row>
    <row r="174" s="1" customFormat="1" ht="24" customHeight="1">
      <c r="B174" s="37"/>
      <c r="C174" s="230" t="s">
        <v>282</v>
      </c>
      <c r="D174" s="230" t="s">
        <v>169</v>
      </c>
      <c r="E174" s="231" t="s">
        <v>283</v>
      </c>
      <c r="F174" s="232" t="s">
        <v>284</v>
      </c>
      <c r="G174" s="233" t="s">
        <v>172</v>
      </c>
      <c r="H174" s="234">
        <v>4482</v>
      </c>
      <c r="I174" s="235"/>
      <c r="J174" s="236">
        <f>ROUND(I174*H174,2)</f>
        <v>0</v>
      </c>
      <c r="K174" s="232" t="s">
        <v>173</v>
      </c>
      <c r="L174" s="42"/>
      <c r="M174" s="237" t="s">
        <v>1</v>
      </c>
      <c r="N174" s="238" t="s">
        <v>42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174</v>
      </c>
      <c r="AT174" s="241" t="s">
        <v>169</v>
      </c>
      <c r="AU174" s="241" t="s">
        <v>86</v>
      </c>
      <c r="AY174" s="15" t="s">
        <v>167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84</v>
      </c>
      <c r="BK174" s="242">
        <f>ROUND(I174*H174,2)</f>
        <v>0</v>
      </c>
      <c r="BL174" s="15" t="s">
        <v>174</v>
      </c>
      <c r="BM174" s="241" t="s">
        <v>285</v>
      </c>
    </row>
    <row r="175" s="12" customFormat="1">
      <c r="B175" s="243"/>
      <c r="C175" s="244"/>
      <c r="D175" s="245" t="s">
        <v>197</v>
      </c>
      <c r="E175" s="244"/>
      <c r="F175" s="247" t="s">
        <v>286</v>
      </c>
      <c r="G175" s="244"/>
      <c r="H175" s="248">
        <v>4482</v>
      </c>
      <c r="I175" s="249"/>
      <c r="J175" s="244"/>
      <c r="K175" s="244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197</v>
      </c>
      <c r="AU175" s="254" t="s">
        <v>86</v>
      </c>
      <c r="AV175" s="12" t="s">
        <v>86</v>
      </c>
      <c r="AW175" s="12" t="s">
        <v>4</v>
      </c>
      <c r="AX175" s="12" t="s">
        <v>84</v>
      </c>
      <c r="AY175" s="254" t="s">
        <v>167</v>
      </c>
    </row>
    <row r="176" s="1" customFormat="1" ht="24" customHeight="1">
      <c r="B176" s="37"/>
      <c r="C176" s="230" t="s">
        <v>287</v>
      </c>
      <c r="D176" s="230" t="s">
        <v>169</v>
      </c>
      <c r="E176" s="231" t="s">
        <v>288</v>
      </c>
      <c r="F176" s="232" t="s">
        <v>289</v>
      </c>
      <c r="G176" s="233" t="s">
        <v>172</v>
      </c>
      <c r="H176" s="234">
        <v>149.40000000000001</v>
      </c>
      <c r="I176" s="235"/>
      <c r="J176" s="236">
        <f>ROUND(I176*H176,2)</f>
        <v>0</v>
      </c>
      <c r="K176" s="232" t="s">
        <v>173</v>
      </c>
      <c r="L176" s="42"/>
      <c r="M176" s="237" t="s">
        <v>1</v>
      </c>
      <c r="N176" s="238" t="s">
        <v>42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174</v>
      </c>
      <c r="AT176" s="241" t="s">
        <v>169</v>
      </c>
      <c r="AU176" s="241" t="s">
        <v>86</v>
      </c>
      <c r="AY176" s="15" t="s">
        <v>167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5" t="s">
        <v>84</v>
      </c>
      <c r="BK176" s="242">
        <f>ROUND(I176*H176,2)</f>
        <v>0</v>
      </c>
      <c r="BL176" s="15" t="s">
        <v>174</v>
      </c>
      <c r="BM176" s="241" t="s">
        <v>290</v>
      </c>
    </row>
    <row r="177" s="1" customFormat="1" ht="16.5" customHeight="1">
      <c r="B177" s="37"/>
      <c r="C177" s="230" t="s">
        <v>291</v>
      </c>
      <c r="D177" s="230" t="s">
        <v>169</v>
      </c>
      <c r="E177" s="231" t="s">
        <v>292</v>
      </c>
      <c r="F177" s="232" t="s">
        <v>293</v>
      </c>
      <c r="G177" s="233" t="s">
        <v>172</v>
      </c>
      <c r="H177" s="234">
        <v>128.69999999999999</v>
      </c>
      <c r="I177" s="235"/>
      <c r="J177" s="236">
        <f>ROUND(I177*H177,2)</f>
        <v>0</v>
      </c>
      <c r="K177" s="232" t="s">
        <v>173</v>
      </c>
      <c r="L177" s="42"/>
      <c r="M177" s="237" t="s">
        <v>1</v>
      </c>
      <c r="N177" s="238" t="s">
        <v>42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174</v>
      </c>
      <c r="AT177" s="241" t="s">
        <v>169</v>
      </c>
      <c r="AU177" s="241" t="s">
        <v>86</v>
      </c>
      <c r="AY177" s="15" t="s">
        <v>167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5" t="s">
        <v>84</v>
      </c>
      <c r="BK177" s="242">
        <f>ROUND(I177*H177,2)</f>
        <v>0</v>
      </c>
      <c r="BL177" s="15" t="s">
        <v>174</v>
      </c>
      <c r="BM177" s="241" t="s">
        <v>294</v>
      </c>
    </row>
    <row r="178" s="12" customFormat="1">
      <c r="B178" s="243"/>
      <c r="C178" s="244"/>
      <c r="D178" s="245" t="s">
        <v>197</v>
      </c>
      <c r="E178" s="246" t="s">
        <v>1</v>
      </c>
      <c r="F178" s="247" t="s">
        <v>295</v>
      </c>
      <c r="G178" s="244"/>
      <c r="H178" s="248">
        <v>63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197</v>
      </c>
      <c r="AU178" s="254" t="s">
        <v>86</v>
      </c>
      <c r="AV178" s="12" t="s">
        <v>86</v>
      </c>
      <c r="AW178" s="12" t="s">
        <v>34</v>
      </c>
      <c r="AX178" s="12" t="s">
        <v>77</v>
      </c>
      <c r="AY178" s="254" t="s">
        <v>167</v>
      </c>
    </row>
    <row r="179" s="12" customFormat="1">
      <c r="B179" s="243"/>
      <c r="C179" s="244"/>
      <c r="D179" s="245" t="s">
        <v>197</v>
      </c>
      <c r="E179" s="246" t="s">
        <v>1</v>
      </c>
      <c r="F179" s="247" t="s">
        <v>296</v>
      </c>
      <c r="G179" s="244"/>
      <c r="H179" s="248">
        <v>54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197</v>
      </c>
      <c r="AU179" s="254" t="s">
        <v>86</v>
      </c>
      <c r="AV179" s="12" t="s">
        <v>86</v>
      </c>
      <c r="AW179" s="12" t="s">
        <v>34</v>
      </c>
      <c r="AX179" s="12" t="s">
        <v>77</v>
      </c>
      <c r="AY179" s="254" t="s">
        <v>167</v>
      </c>
    </row>
    <row r="180" s="13" customFormat="1">
      <c r="B180" s="267"/>
      <c r="C180" s="268"/>
      <c r="D180" s="245" t="s">
        <v>197</v>
      </c>
      <c r="E180" s="269" t="s">
        <v>1</v>
      </c>
      <c r="F180" s="270" t="s">
        <v>253</v>
      </c>
      <c r="G180" s="268"/>
      <c r="H180" s="271">
        <v>117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AT180" s="277" t="s">
        <v>197</v>
      </c>
      <c r="AU180" s="277" t="s">
        <v>86</v>
      </c>
      <c r="AV180" s="13" t="s">
        <v>174</v>
      </c>
      <c r="AW180" s="13" t="s">
        <v>34</v>
      </c>
      <c r="AX180" s="13" t="s">
        <v>84</v>
      </c>
      <c r="AY180" s="277" t="s">
        <v>167</v>
      </c>
    </row>
    <row r="181" s="12" customFormat="1">
      <c r="B181" s="243"/>
      <c r="C181" s="244"/>
      <c r="D181" s="245" t="s">
        <v>197</v>
      </c>
      <c r="E181" s="244"/>
      <c r="F181" s="247" t="s">
        <v>297</v>
      </c>
      <c r="G181" s="244"/>
      <c r="H181" s="248">
        <v>128.69999999999999</v>
      </c>
      <c r="I181" s="249"/>
      <c r="J181" s="244"/>
      <c r="K181" s="244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197</v>
      </c>
      <c r="AU181" s="254" t="s">
        <v>86</v>
      </c>
      <c r="AV181" s="12" t="s">
        <v>86</v>
      </c>
      <c r="AW181" s="12" t="s">
        <v>4</v>
      </c>
      <c r="AX181" s="12" t="s">
        <v>84</v>
      </c>
      <c r="AY181" s="254" t="s">
        <v>167</v>
      </c>
    </row>
    <row r="182" s="1" customFormat="1" ht="16.5" customHeight="1">
      <c r="B182" s="37"/>
      <c r="C182" s="230" t="s">
        <v>298</v>
      </c>
      <c r="D182" s="230" t="s">
        <v>169</v>
      </c>
      <c r="E182" s="231" t="s">
        <v>299</v>
      </c>
      <c r="F182" s="232" t="s">
        <v>300</v>
      </c>
      <c r="G182" s="233" t="s">
        <v>172</v>
      </c>
      <c r="H182" s="234">
        <v>3861</v>
      </c>
      <c r="I182" s="235"/>
      <c r="J182" s="236">
        <f>ROUND(I182*H182,2)</f>
        <v>0</v>
      </c>
      <c r="K182" s="232" t="s">
        <v>173</v>
      </c>
      <c r="L182" s="42"/>
      <c r="M182" s="237" t="s">
        <v>1</v>
      </c>
      <c r="N182" s="238" t="s">
        <v>42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174</v>
      </c>
      <c r="AT182" s="241" t="s">
        <v>169</v>
      </c>
      <c r="AU182" s="241" t="s">
        <v>86</v>
      </c>
      <c r="AY182" s="15" t="s">
        <v>167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5" t="s">
        <v>84</v>
      </c>
      <c r="BK182" s="242">
        <f>ROUND(I182*H182,2)</f>
        <v>0</v>
      </c>
      <c r="BL182" s="15" t="s">
        <v>174</v>
      </c>
      <c r="BM182" s="241" t="s">
        <v>301</v>
      </c>
    </row>
    <row r="183" s="12" customFormat="1">
      <c r="B183" s="243"/>
      <c r="C183" s="244"/>
      <c r="D183" s="245" t="s">
        <v>197</v>
      </c>
      <c r="E183" s="244"/>
      <c r="F183" s="247" t="s">
        <v>302</v>
      </c>
      <c r="G183" s="244"/>
      <c r="H183" s="248">
        <v>3861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197</v>
      </c>
      <c r="AU183" s="254" t="s">
        <v>86</v>
      </c>
      <c r="AV183" s="12" t="s">
        <v>86</v>
      </c>
      <c r="AW183" s="12" t="s">
        <v>4</v>
      </c>
      <c r="AX183" s="12" t="s">
        <v>84</v>
      </c>
      <c r="AY183" s="254" t="s">
        <v>167</v>
      </c>
    </row>
    <row r="184" s="1" customFormat="1" ht="16.5" customHeight="1">
      <c r="B184" s="37"/>
      <c r="C184" s="230" t="s">
        <v>303</v>
      </c>
      <c r="D184" s="230" t="s">
        <v>169</v>
      </c>
      <c r="E184" s="231" t="s">
        <v>304</v>
      </c>
      <c r="F184" s="232" t="s">
        <v>305</v>
      </c>
      <c r="G184" s="233" t="s">
        <v>172</v>
      </c>
      <c r="H184" s="234">
        <v>128.69999999999999</v>
      </c>
      <c r="I184" s="235"/>
      <c r="J184" s="236">
        <f>ROUND(I184*H184,2)</f>
        <v>0</v>
      </c>
      <c r="K184" s="232" t="s">
        <v>173</v>
      </c>
      <c r="L184" s="42"/>
      <c r="M184" s="237" t="s">
        <v>1</v>
      </c>
      <c r="N184" s="238" t="s">
        <v>42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174</v>
      </c>
      <c r="AT184" s="241" t="s">
        <v>169</v>
      </c>
      <c r="AU184" s="241" t="s">
        <v>86</v>
      </c>
      <c r="AY184" s="15" t="s">
        <v>167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5" t="s">
        <v>84</v>
      </c>
      <c r="BK184" s="242">
        <f>ROUND(I184*H184,2)</f>
        <v>0</v>
      </c>
      <c r="BL184" s="15" t="s">
        <v>174</v>
      </c>
      <c r="BM184" s="241" t="s">
        <v>306</v>
      </c>
    </row>
    <row r="185" s="1" customFormat="1" ht="24" customHeight="1">
      <c r="B185" s="37"/>
      <c r="C185" s="230" t="s">
        <v>307</v>
      </c>
      <c r="D185" s="230" t="s">
        <v>169</v>
      </c>
      <c r="E185" s="231" t="s">
        <v>308</v>
      </c>
      <c r="F185" s="232" t="s">
        <v>309</v>
      </c>
      <c r="G185" s="233" t="s">
        <v>191</v>
      </c>
      <c r="H185" s="234">
        <v>0.93500000000000005</v>
      </c>
      <c r="I185" s="235"/>
      <c r="J185" s="236">
        <f>ROUND(I185*H185,2)</f>
        <v>0</v>
      </c>
      <c r="K185" s="232" t="s">
        <v>173</v>
      </c>
      <c r="L185" s="42"/>
      <c r="M185" s="237" t="s">
        <v>1</v>
      </c>
      <c r="N185" s="238" t="s">
        <v>42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0.55100000000000005</v>
      </c>
      <c r="T185" s="240">
        <f>S185*H185</f>
        <v>0.51518500000000012</v>
      </c>
      <c r="AR185" s="241" t="s">
        <v>174</v>
      </c>
      <c r="AT185" s="241" t="s">
        <v>169</v>
      </c>
      <c r="AU185" s="241" t="s">
        <v>86</v>
      </c>
      <c r="AY185" s="15" t="s">
        <v>167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5" t="s">
        <v>84</v>
      </c>
      <c r="BK185" s="242">
        <f>ROUND(I185*H185,2)</f>
        <v>0</v>
      </c>
      <c r="BL185" s="15" t="s">
        <v>174</v>
      </c>
      <c r="BM185" s="241" t="s">
        <v>310</v>
      </c>
    </row>
    <row r="186" s="12" customFormat="1">
      <c r="B186" s="243"/>
      <c r="C186" s="244"/>
      <c r="D186" s="245" t="s">
        <v>197</v>
      </c>
      <c r="E186" s="246" t="s">
        <v>1</v>
      </c>
      <c r="F186" s="247" t="s">
        <v>311</v>
      </c>
      <c r="G186" s="244"/>
      <c r="H186" s="248">
        <v>0.93500000000000005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197</v>
      </c>
      <c r="AU186" s="254" t="s">
        <v>86</v>
      </c>
      <c r="AV186" s="12" t="s">
        <v>86</v>
      </c>
      <c r="AW186" s="12" t="s">
        <v>34</v>
      </c>
      <c r="AX186" s="12" t="s">
        <v>84</v>
      </c>
      <c r="AY186" s="254" t="s">
        <v>167</v>
      </c>
    </row>
    <row r="187" s="1" customFormat="1" ht="24" customHeight="1">
      <c r="B187" s="37"/>
      <c r="C187" s="230" t="s">
        <v>312</v>
      </c>
      <c r="D187" s="230" t="s">
        <v>169</v>
      </c>
      <c r="E187" s="231" t="s">
        <v>313</v>
      </c>
      <c r="F187" s="232" t="s">
        <v>314</v>
      </c>
      <c r="G187" s="233" t="s">
        <v>191</v>
      </c>
      <c r="H187" s="234">
        <v>3.6000000000000001</v>
      </c>
      <c r="I187" s="235"/>
      <c r="J187" s="236">
        <f>ROUND(I187*H187,2)</f>
        <v>0</v>
      </c>
      <c r="K187" s="232" t="s">
        <v>173</v>
      </c>
      <c r="L187" s="42"/>
      <c r="M187" s="237" t="s">
        <v>1</v>
      </c>
      <c r="N187" s="238" t="s">
        <v>42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2.25</v>
      </c>
      <c r="T187" s="240">
        <f>S187*H187</f>
        <v>8.0999999999999996</v>
      </c>
      <c r="AR187" s="241" t="s">
        <v>174</v>
      </c>
      <c r="AT187" s="241" t="s">
        <v>169</v>
      </c>
      <c r="AU187" s="241" t="s">
        <v>86</v>
      </c>
      <c r="AY187" s="15" t="s">
        <v>167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5" t="s">
        <v>84</v>
      </c>
      <c r="BK187" s="242">
        <f>ROUND(I187*H187,2)</f>
        <v>0</v>
      </c>
      <c r="BL187" s="15" t="s">
        <v>174</v>
      </c>
      <c r="BM187" s="241" t="s">
        <v>315</v>
      </c>
    </row>
    <row r="188" s="12" customFormat="1">
      <c r="B188" s="243"/>
      <c r="C188" s="244"/>
      <c r="D188" s="245" t="s">
        <v>197</v>
      </c>
      <c r="E188" s="246" t="s">
        <v>1</v>
      </c>
      <c r="F188" s="247" t="s">
        <v>316</v>
      </c>
      <c r="G188" s="244"/>
      <c r="H188" s="248">
        <v>3.6000000000000001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197</v>
      </c>
      <c r="AU188" s="254" t="s">
        <v>86</v>
      </c>
      <c r="AV188" s="12" t="s">
        <v>86</v>
      </c>
      <c r="AW188" s="12" t="s">
        <v>34</v>
      </c>
      <c r="AX188" s="12" t="s">
        <v>84</v>
      </c>
      <c r="AY188" s="254" t="s">
        <v>167</v>
      </c>
    </row>
    <row r="189" s="1" customFormat="1" ht="24" customHeight="1">
      <c r="B189" s="37"/>
      <c r="C189" s="230" t="s">
        <v>317</v>
      </c>
      <c r="D189" s="230" t="s">
        <v>169</v>
      </c>
      <c r="E189" s="231" t="s">
        <v>318</v>
      </c>
      <c r="F189" s="232" t="s">
        <v>319</v>
      </c>
      <c r="G189" s="233" t="s">
        <v>172</v>
      </c>
      <c r="H189" s="234">
        <v>248.90000000000001</v>
      </c>
      <c r="I189" s="235"/>
      <c r="J189" s="236">
        <f>ROUND(I189*H189,2)</f>
        <v>0</v>
      </c>
      <c r="K189" s="232" t="s">
        <v>173</v>
      </c>
      <c r="L189" s="42"/>
      <c r="M189" s="237" t="s">
        <v>1</v>
      </c>
      <c r="N189" s="238" t="s">
        <v>42</v>
      </c>
      <c r="O189" s="85"/>
      <c r="P189" s="239">
        <f>O189*H189</f>
        <v>0</v>
      </c>
      <c r="Q189" s="239">
        <v>0.048000000000000001</v>
      </c>
      <c r="R189" s="239">
        <f>Q189*H189</f>
        <v>11.947200000000001</v>
      </c>
      <c r="S189" s="239">
        <v>0.048000000000000001</v>
      </c>
      <c r="T189" s="240">
        <f>S189*H189</f>
        <v>11.947200000000001</v>
      </c>
      <c r="AR189" s="241" t="s">
        <v>174</v>
      </c>
      <c r="AT189" s="241" t="s">
        <v>169</v>
      </c>
      <c r="AU189" s="241" t="s">
        <v>86</v>
      </c>
      <c r="AY189" s="15" t="s">
        <v>167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5" t="s">
        <v>84</v>
      </c>
      <c r="BK189" s="242">
        <f>ROUND(I189*H189,2)</f>
        <v>0</v>
      </c>
      <c r="BL189" s="15" t="s">
        <v>174</v>
      </c>
      <c r="BM189" s="241" t="s">
        <v>320</v>
      </c>
    </row>
    <row r="190" s="12" customFormat="1">
      <c r="B190" s="243"/>
      <c r="C190" s="244"/>
      <c r="D190" s="245" t="s">
        <v>197</v>
      </c>
      <c r="E190" s="246" t="s">
        <v>1</v>
      </c>
      <c r="F190" s="247" t="s">
        <v>321</v>
      </c>
      <c r="G190" s="244"/>
      <c r="H190" s="248">
        <v>35.100000000000001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197</v>
      </c>
      <c r="AU190" s="254" t="s">
        <v>86</v>
      </c>
      <c r="AV190" s="12" t="s">
        <v>86</v>
      </c>
      <c r="AW190" s="12" t="s">
        <v>34</v>
      </c>
      <c r="AX190" s="12" t="s">
        <v>77</v>
      </c>
      <c r="AY190" s="254" t="s">
        <v>167</v>
      </c>
    </row>
    <row r="191" s="12" customFormat="1">
      <c r="B191" s="243"/>
      <c r="C191" s="244"/>
      <c r="D191" s="245" t="s">
        <v>197</v>
      </c>
      <c r="E191" s="246" t="s">
        <v>1</v>
      </c>
      <c r="F191" s="247" t="s">
        <v>322</v>
      </c>
      <c r="G191" s="244"/>
      <c r="H191" s="248">
        <v>22.68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197</v>
      </c>
      <c r="AU191" s="254" t="s">
        <v>86</v>
      </c>
      <c r="AV191" s="12" t="s">
        <v>86</v>
      </c>
      <c r="AW191" s="12" t="s">
        <v>34</v>
      </c>
      <c r="AX191" s="12" t="s">
        <v>77</v>
      </c>
      <c r="AY191" s="254" t="s">
        <v>167</v>
      </c>
    </row>
    <row r="192" s="12" customFormat="1">
      <c r="B192" s="243"/>
      <c r="C192" s="244"/>
      <c r="D192" s="245" t="s">
        <v>197</v>
      </c>
      <c r="E192" s="246" t="s">
        <v>1</v>
      </c>
      <c r="F192" s="247" t="s">
        <v>323</v>
      </c>
      <c r="G192" s="244"/>
      <c r="H192" s="248">
        <v>15.119999999999999</v>
      </c>
      <c r="I192" s="249"/>
      <c r="J192" s="244"/>
      <c r="K192" s="244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197</v>
      </c>
      <c r="AU192" s="254" t="s">
        <v>86</v>
      </c>
      <c r="AV192" s="12" t="s">
        <v>86</v>
      </c>
      <c r="AW192" s="12" t="s">
        <v>34</v>
      </c>
      <c r="AX192" s="12" t="s">
        <v>77</v>
      </c>
      <c r="AY192" s="254" t="s">
        <v>167</v>
      </c>
    </row>
    <row r="193" s="12" customFormat="1">
      <c r="B193" s="243"/>
      <c r="C193" s="244"/>
      <c r="D193" s="245" t="s">
        <v>197</v>
      </c>
      <c r="E193" s="246" t="s">
        <v>1</v>
      </c>
      <c r="F193" s="247" t="s">
        <v>324</v>
      </c>
      <c r="G193" s="244"/>
      <c r="H193" s="248">
        <v>96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197</v>
      </c>
      <c r="AU193" s="254" t="s">
        <v>86</v>
      </c>
      <c r="AV193" s="12" t="s">
        <v>86</v>
      </c>
      <c r="AW193" s="12" t="s">
        <v>34</v>
      </c>
      <c r="AX193" s="12" t="s">
        <v>77</v>
      </c>
      <c r="AY193" s="254" t="s">
        <v>167</v>
      </c>
    </row>
    <row r="194" s="12" customFormat="1">
      <c r="B194" s="243"/>
      <c r="C194" s="244"/>
      <c r="D194" s="245" t="s">
        <v>197</v>
      </c>
      <c r="E194" s="246" t="s">
        <v>1</v>
      </c>
      <c r="F194" s="247" t="s">
        <v>325</v>
      </c>
      <c r="G194" s="244"/>
      <c r="H194" s="248">
        <v>80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197</v>
      </c>
      <c r="AU194" s="254" t="s">
        <v>86</v>
      </c>
      <c r="AV194" s="12" t="s">
        <v>86</v>
      </c>
      <c r="AW194" s="12" t="s">
        <v>34</v>
      </c>
      <c r="AX194" s="12" t="s">
        <v>77</v>
      </c>
      <c r="AY194" s="254" t="s">
        <v>167</v>
      </c>
    </row>
    <row r="195" s="13" customFormat="1">
      <c r="B195" s="267"/>
      <c r="C195" s="268"/>
      <c r="D195" s="245" t="s">
        <v>197</v>
      </c>
      <c r="E195" s="269" t="s">
        <v>1</v>
      </c>
      <c r="F195" s="270" t="s">
        <v>253</v>
      </c>
      <c r="G195" s="268"/>
      <c r="H195" s="271">
        <v>248.90000000000001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AT195" s="277" t="s">
        <v>197</v>
      </c>
      <c r="AU195" s="277" t="s">
        <v>86</v>
      </c>
      <c r="AV195" s="13" t="s">
        <v>174</v>
      </c>
      <c r="AW195" s="13" t="s">
        <v>34</v>
      </c>
      <c r="AX195" s="13" t="s">
        <v>84</v>
      </c>
      <c r="AY195" s="277" t="s">
        <v>167</v>
      </c>
    </row>
    <row r="196" s="1" customFormat="1" ht="24" customHeight="1">
      <c r="B196" s="37"/>
      <c r="C196" s="230" t="s">
        <v>326</v>
      </c>
      <c r="D196" s="230" t="s">
        <v>169</v>
      </c>
      <c r="E196" s="231" t="s">
        <v>327</v>
      </c>
      <c r="F196" s="232" t="s">
        <v>328</v>
      </c>
      <c r="G196" s="233" t="s">
        <v>172</v>
      </c>
      <c r="H196" s="234">
        <v>196.46000000000001</v>
      </c>
      <c r="I196" s="235"/>
      <c r="J196" s="236">
        <f>ROUND(I196*H196,2)</f>
        <v>0</v>
      </c>
      <c r="K196" s="232" t="s">
        <v>173</v>
      </c>
      <c r="L196" s="42"/>
      <c r="M196" s="237" t="s">
        <v>1</v>
      </c>
      <c r="N196" s="238" t="s">
        <v>42</v>
      </c>
      <c r="O196" s="85"/>
      <c r="P196" s="239">
        <f>O196*H196</f>
        <v>0</v>
      </c>
      <c r="Q196" s="239">
        <v>0.078159999999999993</v>
      </c>
      <c r="R196" s="239">
        <f>Q196*H196</f>
        <v>15.355313599999999</v>
      </c>
      <c r="S196" s="239">
        <v>0</v>
      </c>
      <c r="T196" s="240">
        <f>S196*H196</f>
        <v>0</v>
      </c>
      <c r="AR196" s="241" t="s">
        <v>174</v>
      </c>
      <c r="AT196" s="241" t="s">
        <v>169</v>
      </c>
      <c r="AU196" s="241" t="s">
        <v>86</v>
      </c>
      <c r="AY196" s="15" t="s">
        <v>167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5" t="s">
        <v>84</v>
      </c>
      <c r="BK196" s="242">
        <f>ROUND(I196*H196,2)</f>
        <v>0</v>
      </c>
      <c r="BL196" s="15" t="s">
        <v>174</v>
      </c>
      <c r="BM196" s="241" t="s">
        <v>329</v>
      </c>
    </row>
    <row r="197" s="12" customFormat="1">
      <c r="B197" s="243"/>
      <c r="C197" s="244"/>
      <c r="D197" s="245" t="s">
        <v>197</v>
      </c>
      <c r="E197" s="246" t="s">
        <v>1</v>
      </c>
      <c r="F197" s="247" t="s">
        <v>330</v>
      </c>
      <c r="G197" s="244"/>
      <c r="H197" s="248">
        <v>21.059999999999999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197</v>
      </c>
      <c r="AU197" s="254" t="s">
        <v>86</v>
      </c>
      <c r="AV197" s="12" t="s">
        <v>86</v>
      </c>
      <c r="AW197" s="12" t="s">
        <v>34</v>
      </c>
      <c r="AX197" s="12" t="s">
        <v>77</v>
      </c>
      <c r="AY197" s="254" t="s">
        <v>167</v>
      </c>
    </row>
    <row r="198" s="12" customFormat="1">
      <c r="B198" s="243"/>
      <c r="C198" s="244"/>
      <c r="D198" s="245" t="s">
        <v>197</v>
      </c>
      <c r="E198" s="246" t="s">
        <v>1</v>
      </c>
      <c r="F198" s="247" t="s">
        <v>331</v>
      </c>
      <c r="G198" s="244"/>
      <c r="H198" s="248">
        <v>22.68</v>
      </c>
      <c r="I198" s="249"/>
      <c r="J198" s="244"/>
      <c r="K198" s="244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197</v>
      </c>
      <c r="AU198" s="254" t="s">
        <v>86</v>
      </c>
      <c r="AV198" s="12" t="s">
        <v>86</v>
      </c>
      <c r="AW198" s="12" t="s">
        <v>34</v>
      </c>
      <c r="AX198" s="12" t="s">
        <v>77</v>
      </c>
      <c r="AY198" s="254" t="s">
        <v>167</v>
      </c>
    </row>
    <row r="199" s="12" customFormat="1">
      <c r="B199" s="243"/>
      <c r="C199" s="244"/>
      <c r="D199" s="245" t="s">
        <v>197</v>
      </c>
      <c r="E199" s="246" t="s">
        <v>1</v>
      </c>
      <c r="F199" s="247" t="s">
        <v>332</v>
      </c>
      <c r="G199" s="244"/>
      <c r="H199" s="248">
        <v>15.119999999999999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197</v>
      </c>
      <c r="AU199" s="254" t="s">
        <v>86</v>
      </c>
      <c r="AV199" s="12" t="s">
        <v>86</v>
      </c>
      <c r="AW199" s="12" t="s">
        <v>34</v>
      </c>
      <c r="AX199" s="12" t="s">
        <v>77</v>
      </c>
      <c r="AY199" s="254" t="s">
        <v>167</v>
      </c>
    </row>
    <row r="200" s="12" customFormat="1">
      <c r="B200" s="243"/>
      <c r="C200" s="244"/>
      <c r="D200" s="245" t="s">
        <v>197</v>
      </c>
      <c r="E200" s="246" t="s">
        <v>1</v>
      </c>
      <c r="F200" s="247" t="s">
        <v>333</v>
      </c>
      <c r="G200" s="244"/>
      <c r="H200" s="248">
        <v>57.600000000000001</v>
      </c>
      <c r="I200" s="249"/>
      <c r="J200" s="244"/>
      <c r="K200" s="244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197</v>
      </c>
      <c r="AU200" s="254" t="s">
        <v>86</v>
      </c>
      <c r="AV200" s="12" t="s">
        <v>86</v>
      </c>
      <c r="AW200" s="12" t="s">
        <v>34</v>
      </c>
      <c r="AX200" s="12" t="s">
        <v>77</v>
      </c>
      <c r="AY200" s="254" t="s">
        <v>167</v>
      </c>
    </row>
    <row r="201" s="12" customFormat="1">
      <c r="B201" s="243"/>
      <c r="C201" s="244"/>
      <c r="D201" s="245" t="s">
        <v>197</v>
      </c>
      <c r="E201" s="246" t="s">
        <v>1</v>
      </c>
      <c r="F201" s="247" t="s">
        <v>334</v>
      </c>
      <c r="G201" s="244"/>
      <c r="H201" s="248">
        <v>80</v>
      </c>
      <c r="I201" s="249"/>
      <c r="J201" s="244"/>
      <c r="K201" s="244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197</v>
      </c>
      <c r="AU201" s="254" t="s">
        <v>86</v>
      </c>
      <c r="AV201" s="12" t="s">
        <v>86</v>
      </c>
      <c r="AW201" s="12" t="s">
        <v>34</v>
      </c>
      <c r="AX201" s="12" t="s">
        <v>77</v>
      </c>
      <c r="AY201" s="254" t="s">
        <v>167</v>
      </c>
    </row>
    <row r="202" s="13" customFormat="1">
      <c r="B202" s="267"/>
      <c r="C202" s="268"/>
      <c r="D202" s="245" t="s">
        <v>197</v>
      </c>
      <c r="E202" s="269" t="s">
        <v>1</v>
      </c>
      <c r="F202" s="270" t="s">
        <v>253</v>
      </c>
      <c r="G202" s="268"/>
      <c r="H202" s="271">
        <v>196.45999999999998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AT202" s="277" t="s">
        <v>197</v>
      </c>
      <c r="AU202" s="277" t="s">
        <v>86</v>
      </c>
      <c r="AV202" s="13" t="s">
        <v>174</v>
      </c>
      <c r="AW202" s="13" t="s">
        <v>34</v>
      </c>
      <c r="AX202" s="13" t="s">
        <v>84</v>
      </c>
      <c r="AY202" s="277" t="s">
        <v>167</v>
      </c>
    </row>
    <row r="203" s="1" customFormat="1" ht="24" customHeight="1">
      <c r="B203" s="37"/>
      <c r="C203" s="230" t="s">
        <v>335</v>
      </c>
      <c r="D203" s="230" t="s">
        <v>169</v>
      </c>
      <c r="E203" s="231" t="s">
        <v>336</v>
      </c>
      <c r="F203" s="232" t="s">
        <v>337</v>
      </c>
      <c r="G203" s="233" t="s">
        <v>172</v>
      </c>
      <c r="H203" s="234">
        <v>196.46000000000001</v>
      </c>
      <c r="I203" s="235"/>
      <c r="J203" s="236">
        <f>ROUND(I203*H203,2)</f>
        <v>0</v>
      </c>
      <c r="K203" s="232" t="s">
        <v>173</v>
      </c>
      <c r="L203" s="42"/>
      <c r="M203" s="237" t="s">
        <v>1</v>
      </c>
      <c r="N203" s="238" t="s">
        <v>42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0.077899999999999997</v>
      </c>
      <c r="T203" s="240">
        <f>S203*H203</f>
        <v>15.304233999999999</v>
      </c>
      <c r="AR203" s="241" t="s">
        <v>174</v>
      </c>
      <c r="AT203" s="241" t="s">
        <v>169</v>
      </c>
      <c r="AU203" s="241" t="s">
        <v>86</v>
      </c>
      <c r="AY203" s="15" t="s">
        <v>167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5" t="s">
        <v>84</v>
      </c>
      <c r="BK203" s="242">
        <f>ROUND(I203*H203,2)</f>
        <v>0</v>
      </c>
      <c r="BL203" s="15" t="s">
        <v>174</v>
      </c>
      <c r="BM203" s="241" t="s">
        <v>338</v>
      </c>
    </row>
    <row r="204" s="12" customFormat="1">
      <c r="B204" s="243"/>
      <c r="C204" s="244"/>
      <c r="D204" s="245" t="s">
        <v>197</v>
      </c>
      <c r="E204" s="246" t="s">
        <v>1</v>
      </c>
      <c r="F204" s="247" t="s">
        <v>330</v>
      </c>
      <c r="G204" s="244"/>
      <c r="H204" s="248">
        <v>21.059999999999999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197</v>
      </c>
      <c r="AU204" s="254" t="s">
        <v>86</v>
      </c>
      <c r="AV204" s="12" t="s">
        <v>86</v>
      </c>
      <c r="AW204" s="12" t="s">
        <v>34</v>
      </c>
      <c r="AX204" s="12" t="s">
        <v>77</v>
      </c>
      <c r="AY204" s="254" t="s">
        <v>167</v>
      </c>
    </row>
    <row r="205" s="12" customFormat="1">
      <c r="B205" s="243"/>
      <c r="C205" s="244"/>
      <c r="D205" s="245" t="s">
        <v>197</v>
      </c>
      <c r="E205" s="246" t="s">
        <v>1</v>
      </c>
      <c r="F205" s="247" t="s">
        <v>331</v>
      </c>
      <c r="G205" s="244"/>
      <c r="H205" s="248">
        <v>22.68</v>
      </c>
      <c r="I205" s="249"/>
      <c r="J205" s="244"/>
      <c r="K205" s="244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197</v>
      </c>
      <c r="AU205" s="254" t="s">
        <v>86</v>
      </c>
      <c r="AV205" s="12" t="s">
        <v>86</v>
      </c>
      <c r="AW205" s="12" t="s">
        <v>34</v>
      </c>
      <c r="AX205" s="12" t="s">
        <v>77</v>
      </c>
      <c r="AY205" s="254" t="s">
        <v>167</v>
      </c>
    </row>
    <row r="206" s="12" customFormat="1">
      <c r="B206" s="243"/>
      <c r="C206" s="244"/>
      <c r="D206" s="245" t="s">
        <v>197</v>
      </c>
      <c r="E206" s="246" t="s">
        <v>1</v>
      </c>
      <c r="F206" s="247" t="s">
        <v>332</v>
      </c>
      <c r="G206" s="244"/>
      <c r="H206" s="248">
        <v>15.119999999999999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197</v>
      </c>
      <c r="AU206" s="254" t="s">
        <v>86</v>
      </c>
      <c r="AV206" s="12" t="s">
        <v>86</v>
      </c>
      <c r="AW206" s="12" t="s">
        <v>34</v>
      </c>
      <c r="AX206" s="12" t="s">
        <v>77</v>
      </c>
      <c r="AY206" s="254" t="s">
        <v>167</v>
      </c>
    </row>
    <row r="207" s="12" customFormat="1">
      <c r="B207" s="243"/>
      <c r="C207" s="244"/>
      <c r="D207" s="245" t="s">
        <v>197</v>
      </c>
      <c r="E207" s="246" t="s">
        <v>1</v>
      </c>
      <c r="F207" s="247" t="s">
        <v>333</v>
      </c>
      <c r="G207" s="244"/>
      <c r="H207" s="248">
        <v>57.600000000000001</v>
      </c>
      <c r="I207" s="249"/>
      <c r="J207" s="244"/>
      <c r="K207" s="244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197</v>
      </c>
      <c r="AU207" s="254" t="s">
        <v>86</v>
      </c>
      <c r="AV207" s="12" t="s">
        <v>86</v>
      </c>
      <c r="AW207" s="12" t="s">
        <v>34</v>
      </c>
      <c r="AX207" s="12" t="s">
        <v>77</v>
      </c>
      <c r="AY207" s="254" t="s">
        <v>167</v>
      </c>
    </row>
    <row r="208" s="12" customFormat="1">
      <c r="B208" s="243"/>
      <c r="C208" s="244"/>
      <c r="D208" s="245" t="s">
        <v>197</v>
      </c>
      <c r="E208" s="246" t="s">
        <v>1</v>
      </c>
      <c r="F208" s="247" t="s">
        <v>334</v>
      </c>
      <c r="G208" s="244"/>
      <c r="H208" s="248">
        <v>80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197</v>
      </c>
      <c r="AU208" s="254" t="s">
        <v>86</v>
      </c>
      <c r="AV208" s="12" t="s">
        <v>86</v>
      </c>
      <c r="AW208" s="12" t="s">
        <v>34</v>
      </c>
      <c r="AX208" s="12" t="s">
        <v>77</v>
      </c>
      <c r="AY208" s="254" t="s">
        <v>167</v>
      </c>
    </row>
    <row r="209" s="13" customFormat="1">
      <c r="B209" s="267"/>
      <c r="C209" s="268"/>
      <c r="D209" s="245" t="s">
        <v>197</v>
      </c>
      <c r="E209" s="269" t="s">
        <v>1</v>
      </c>
      <c r="F209" s="270" t="s">
        <v>253</v>
      </c>
      <c r="G209" s="268"/>
      <c r="H209" s="271">
        <v>196.45999999999998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AT209" s="277" t="s">
        <v>197</v>
      </c>
      <c r="AU209" s="277" t="s">
        <v>86</v>
      </c>
      <c r="AV209" s="13" t="s">
        <v>174</v>
      </c>
      <c r="AW209" s="13" t="s">
        <v>34</v>
      </c>
      <c r="AX209" s="13" t="s">
        <v>84</v>
      </c>
      <c r="AY209" s="277" t="s">
        <v>167</v>
      </c>
    </row>
    <row r="210" s="1" customFormat="1" ht="24" customHeight="1">
      <c r="B210" s="37"/>
      <c r="C210" s="230" t="s">
        <v>339</v>
      </c>
      <c r="D210" s="230" t="s">
        <v>169</v>
      </c>
      <c r="E210" s="231" t="s">
        <v>340</v>
      </c>
      <c r="F210" s="232" t="s">
        <v>341</v>
      </c>
      <c r="G210" s="233" t="s">
        <v>191</v>
      </c>
      <c r="H210" s="234">
        <v>8.2240000000000002</v>
      </c>
      <c r="I210" s="235"/>
      <c r="J210" s="236">
        <f>ROUND(I210*H210,2)</f>
        <v>0</v>
      </c>
      <c r="K210" s="232" t="s">
        <v>173</v>
      </c>
      <c r="L210" s="42"/>
      <c r="M210" s="237" t="s">
        <v>1</v>
      </c>
      <c r="N210" s="238" t="s">
        <v>42</v>
      </c>
      <c r="O210" s="85"/>
      <c r="P210" s="239">
        <f>O210*H210</f>
        <v>0</v>
      </c>
      <c r="Q210" s="239">
        <v>0.50375000000000003</v>
      </c>
      <c r="R210" s="239">
        <f>Q210*H210</f>
        <v>4.1428400000000005</v>
      </c>
      <c r="S210" s="239">
        <v>0.5</v>
      </c>
      <c r="T210" s="240">
        <f>S210*H210</f>
        <v>4.1120000000000001</v>
      </c>
      <c r="AR210" s="241" t="s">
        <v>174</v>
      </c>
      <c r="AT210" s="241" t="s">
        <v>169</v>
      </c>
      <c r="AU210" s="241" t="s">
        <v>86</v>
      </c>
      <c r="AY210" s="15" t="s">
        <v>167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5" t="s">
        <v>84</v>
      </c>
      <c r="BK210" s="242">
        <f>ROUND(I210*H210,2)</f>
        <v>0</v>
      </c>
      <c r="BL210" s="15" t="s">
        <v>174</v>
      </c>
      <c r="BM210" s="241" t="s">
        <v>342</v>
      </c>
    </row>
    <row r="211" s="12" customFormat="1">
      <c r="B211" s="243"/>
      <c r="C211" s="244"/>
      <c r="D211" s="245" t="s">
        <v>197</v>
      </c>
      <c r="E211" s="246" t="s">
        <v>1</v>
      </c>
      <c r="F211" s="247" t="s">
        <v>343</v>
      </c>
      <c r="G211" s="244"/>
      <c r="H211" s="248">
        <v>4.7999999999999998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197</v>
      </c>
      <c r="AU211" s="254" t="s">
        <v>86</v>
      </c>
      <c r="AV211" s="12" t="s">
        <v>86</v>
      </c>
      <c r="AW211" s="12" t="s">
        <v>34</v>
      </c>
      <c r="AX211" s="12" t="s">
        <v>77</v>
      </c>
      <c r="AY211" s="254" t="s">
        <v>167</v>
      </c>
    </row>
    <row r="212" s="12" customFormat="1">
      <c r="B212" s="243"/>
      <c r="C212" s="244"/>
      <c r="D212" s="245" t="s">
        <v>197</v>
      </c>
      <c r="E212" s="246" t="s">
        <v>1</v>
      </c>
      <c r="F212" s="247" t="s">
        <v>344</v>
      </c>
      <c r="G212" s="244"/>
      <c r="H212" s="248">
        <v>0.40000000000000002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197</v>
      </c>
      <c r="AU212" s="254" t="s">
        <v>86</v>
      </c>
      <c r="AV212" s="12" t="s">
        <v>86</v>
      </c>
      <c r="AW212" s="12" t="s">
        <v>34</v>
      </c>
      <c r="AX212" s="12" t="s">
        <v>77</v>
      </c>
      <c r="AY212" s="254" t="s">
        <v>167</v>
      </c>
    </row>
    <row r="213" s="12" customFormat="1">
      <c r="B213" s="243"/>
      <c r="C213" s="244"/>
      <c r="D213" s="245" t="s">
        <v>197</v>
      </c>
      <c r="E213" s="246" t="s">
        <v>1</v>
      </c>
      <c r="F213" s="247" t="s">
        <v>345</v>
      </c>
      <c r="G213" s="244"/>
      <c r="H213" s="248">
        <v>3.024</v>
      </c>
      <c r="I213" s="249"/>
      <c r="J213" s="244"/>
      <c r="K213" s="244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197</v>
      </c>
      <c r="AU213" s="254" t="s">
        <v>86</v>
      </c>
      <c r="AV213" s="12" t="s">
        <v>86</v>
      </c>
      <c r="AW213" s="12" t="s">
        <v>34</v>
      </c>
      <c r="AX213" s="12" t="s">
        <v>77</v>
      </c>
      <c r="AY213" s="254" t="s">
        <v>167</v>
      </c>
    </row>
    <row r="214" s="13" customFormat="1">
      <c r="B214" s="267"/>
      <c r="C214" s="268"/>
      <c r="D214" s="245" t="s">
        <v>197</v>
      </c>
      <c r="E214" s="269" t="s">
        <v>1</v>
      </c>
      <c r="F214" s="270" t="s">
        <v>253</v>
      </c>
      <c r="G214" s="268"/>
      <c r="H214" s="271">
        <v>8.2240000000000002</v>
      </c>
      <c r="I214" s="272"/>
      <c r="J214" s="268"/>
      <c r="K214" s="268"/>
      <c r="L214" s="273"/>
      <c r="M214" s="274"/>
      <c r="N214" s="275"/>
      <c r="O214" s="275"/>
      <c r="P214" s="275"/>
      <c r="Q214" s="275"/>
      <c r="R214" s="275"/>
      <c r="S214" s="275"/>
      <c r="T214" s="276"/>
      <c r="AT214" s="277" t="s">
        <v>197</v>
      </c>
      <c r="AU214" s="277" t="s">
        <v>86</v>
      </c>
      <c r="AV214" s="13" t="s">
        <v>174</v>
      </c>
      <c r="AW214" s="13" t="s">
        <v>34</v>
      </c>
      <c r="AX214" s="13" t="s">
        <v>84</v>
      </c>
      <c r="AY214" s="277" t="s">
        <v>167</v>
      </c>
    </row>
    <row r="215" s="1" customFormat="1" ht="16.5" customHeight="1">
      <c r="B215" s="37"/>
      <c r="C215" s="257" t="s">
        <v>346</v>
      </c>
      <c r="D215" s="257" t="s">
        <v>230</v>
      </c>
      <c r="E215" s="258" t="s">
        <v>347</v>
      </c>
      <c r="F215" s="259" t="s">
        <v>348</v>
      </c>
      <c r="G215" s="260" t="s">
        <v>233</v>
      </c>
      <c r="H215" s="261">
        <v>14.186</v>
      </c>
      <c r="I215" s="262"/>
      <c r="J215" s="263">
        <f>ROUND(I215*H215,2)</f>
        <v>0</v>
      </c>
      <c r="K215" s="259" t="s">
        <v>173</v>
      </c>
      <c r="L215" s="264"/>
      <c r="M215" s="265" t="s">
        <v>1</v>
      </c>
      <c r="N215" s="266" t="s">
        <v>42</v>
      </c>
      <c r="O215" s="85"/>
      <c r="P215" s="239">
        <f>O215*H215</f>
        <v>0</v>
      </c>
      <c r="Q215" s="239">
        <v>1</v>
      </c>
      <c r="R215" s="239">
        <f>Q215*H215</f>
        <v>14.186</v>
      </c>
      <c r="S215" s="239">
        <v>0</v>
      </c>
      <c r="T215" s="240">
        <f>S215*H215</f>
        <v>0</v>
      </c>
      <c r="AR215" s="241" t="s">
        <v>205</v>
      </c>
      <c r="AT215" s="241" t="s">
        <v>230</v>
      </c>
      <c r="AU215" s="241" t="s">
        <v>86</v>
      </c>
      <c r="AY215" s="15" t="s">
        <v>167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5" t="s">
        <v>84</v>
      </c>
      <c r="BK215" s="242">
        <f>ROUND(I215*H215,2)</f>
        <v>0</v>
      </c>
      <c r="BL215" s="15" t="s">
        <v>174</v>
      </c>
      <c r="BM215" s="241" t="s">
        <v>349</v>
      </c>
    </row>
    <row r="216" s="12" customFormat="1">
      <c r="B216" s="243"/>
      <c r="C216" s="244"/>
      <c r="D216" s="245" t="s">
        <v>197</v>
      </c>
      <c r="E216" s="246" t="s">
        <v>1</v>
      </c>
      <c r="F216" s="247" t="s">
        <v>350</v>
      </c>
      <c r="G216" s="244"/>
      <c r="H216" s="248">
        <v>3.6000000000000001</v>
      </c>
      <c r="I216" s="249"/>
      <c r="J216" s="244"/>
      <c r="K216" s="244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197</v>
      </c>
      <c r="AU216" s="254" t="s">
        <v>86</v>
      </c>
      <c r="AV216" s="12" t="s">
        <v>86</v>
      </c>
      <c r="AW216" s="12" t="s">
        <v>34</v>
      </c>
      <c r="AX216" s="12" t="s">
        <v>77</v>
      </c>
      <c r="AY216" s="254" t="s">
        <v>167</v>
      </c>
    </row>
    <row r="217" s="12" customFormat="1">
      <c r="B217" s="243"/>
      <c r="C217" s="244"/>
      <c r="D217" s="245" t="s">
        <v>197</v>
      </c>
      <c r="E217" s="246" t="s">
        <v>1</v>
      </c>
      <c r="F217" s="247" t="s">
        <v>351</v>
      </c>
      <c r="G217" s="244"/>
      <c r="H217" s="248">
        <v>0.29999999999999999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197</v>
      </c>
      <c r="AU217" s="254" t="s">
        <v>86</v>
      </c>
      <c r="AV217" s="12" t="s">
        <v>86</v>
      </c>
      <c r="AW217" s="12" t="s">
        <v>34</v>
      </c>
      <c r="AX217" s="12" t="s">
        <v>77</v>
      </c>
      <c r="AY217" s="254" t="s">
        <v>167</v>
      </c>
    </row>
    <row r="218" s="12" customFormat="1">
      <c r="B218" s="243"/>
      <c r="C218" s="244"/>
      <c r="D218" s="245" t="s">
        <v>197</v>
      </c>
      <c r="E218" s="246" t="s">
        <v>1</v>
      </c>
      <c r="F218" s="247" t="s">
        <v>352</v>
      </c>
      <c r="G218" s="244"/>
      <c r="H218" s="248">
        <v>2.2679999999999998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197</v>
      </c>
      <c r="AU218" s="254" t="s">
        <v>86</v>
      </c>
      <c r="AV218" s="12" t="s">
        <v>86</v>
      </c>
      <c r="AW218" s="12" t="s">
        <v>34</v>
      </c>
      <c r="AX218" s="12" t="s">
        <v>77</v>
      </c>
      <c r="AY218" s="254" t="s">
        <v>167</v>
      </c>
    </row>
    <row r="219" s="13" customFormat="1">
      <c r="B219" s="267"/>
      <c r="C219" s="268"/>
      <c r="D219" s="245" t="s">
        <v>197</v>
      </c>
      <c r="E219" s="269" t="s">
        <v>1</v>
      </c>
      <c r="F219" s="270" t="s">
        <v>253</v>
      </c>
      <c r="G219" s="268"/>
      <c r="H219" s="271">
        <v>6.1679999999999993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AT219" s="277" t="s">
        <v>197</v>
      </c>
      <c r="AU219" s="277" t="s">
        <v>86</v>
      </c>
      <c r="AV219" s="13" t="s">
        <v>174</v>
      </c>
      <c r="AW219" s="13" t="s">
        <v>34</v>
      </c>
      <c r="AX219" s="13" t="s">
        <v>84</v>
      </c>
      <c r="AY219" s="277" t="s">
        <v>167</v>
      </c>
    </row>
    <row r="220" s="12" customFormat="1">
      <c r="B220" s="243"/>
      <c r="C220" s="244"/>
      <c r="D220" s="245" t="s">
        <v>197</v>
      </c>
      <c r="E220" s="244"/>
      <c r="F220" s="247" t="s">
        <v>353</v>
      </c>
      <c r="G220" s="244"/>
      <c r="H220" s="248">
        <v>14.186</v>
      </c>
      <c r="I220" s="249"/>
      <c r="J220" s="244"/>
      <c r="K220" s="244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197</v>
      </c>
      <c r="AU220" s="254" t="s">
        <v>86</v>
      </c>
      <c r="AV220" s="12" t="s">
        <v>86</v>
      </c>
      <c r="AW220" s="12" t="s">
        <v>4</v>
      </c>
      <c r="AX220" s="12" t="s">
        <v>84</v>
      </c>
      <c r="AY220" s="254" t="s">
        <v>167</v>
      </c>
    </row>
    <row r="221" s="1" customFormat="1" ht="24" customHeight="1">
      <c r="B221" s="37"/>
      <c r="C221" s="230" t="s">
        <v>354</v>
      </c>
      <c r="D221" s="230" t="s">
        <v>169</v>
      </c>
      <c r="E221" s="231" t="s">
        <v>355</v>
      </c>
      <c r="F221" s="232" t="s">
        <v>356</v>
      </c>
      <c r="G221" s="233" t="s">
        <v>172</v>
      </c>
      <c r="H221" s="234">
        <v>6.9020000000000001</v>
      </c>
      <c r="I221" s="235"/>
      <c r="J221" s="236">
        <f>ROUND(I221*H221,2)</f>
        <v>0</v>
      </c>
      <c r="K221" s="232" t="s">
        <v>173</v>
      </c>
      <c r="L221" s="42"/>
      <c r="M221" s="237" t="s">
        <v>1</v>
      </c>
      <c r="N221" s="238" t="s">
        <v>42</v>
      </c>
      <c r="O221" s="85"/>
      <c r="P221" s="239">
        <f>O221*H221</f>
        <v>0</v>
      </c>
      <c r="Q221" s="239">
        <v>0.058279999999999998</v>
      </c>
      <c r="R221" s="239">
        <f>Q221*H221</f>
        <v>0.40224855999999998</v>
      </c>
      <c r="S221" s="239">
        <v>0</v>
      </c>
      <c r="T221" s="240">
        <f>S221*H221</f>
        <v>0</v>
      </c>
      <c r="AR221" s="241" t="s">
        <v>174</v>
      </c>
      <c r="AT221" s="241" t="s">
        <v>169</v>
      </c>
      <c r="AU221" s="241" t="s">
        <v>86</v>
      </c>
      <c r="AY221" s="15" t="s">
        <v>167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5" t="s">
        <v>84</v>
      </c>
      <c r="BK221" s="242">
        <f>ROUND(I221*H221,2)</f>
        <v>0</v>
      </c>
      <c r="BL221" s="15" t="s">
        <v>174</v>
      </c>
      <c r="BM221" s="241" t="s">
        <v>357</v>
      </c>
    </row>
    <row r="222" s="12" customFormat="1">
      <c r="B222" s="243"/>
      <c r="C222" s="244"/>
      <c r="D222" s="245" t="s">
        <v>197</v>
      </c>
      <c r="E222" s="246" t="s">
        <v>1</v>
      </c>
      <c r="F222" s="247" t="s">
        <v>358</v>
      </c>
      <c r="G222" s="244"/>
      <c r="H222" s="248">
        <v>6.9020000000000001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197</v>
      </c>
      <c r="AU222" s="254" t="s">
        <v>86</v>
      </c>
      <c r="AV222" s="12" t="s">
        <v>86</v>
      </c>
      <c r="AW222" s="12" t="s">
        <v>34</v>
      </c>
      <c r="AX222" s="12" t="s">
        <v>84</v>
      </c>
      <c r="AY222" s="254" t="s">
        <v>167</v>
      </c>
    </row>
    <row r="223" s="1" customFormat="1" ht="24" customHeight="1">
      <c r="B223" s="37"/>
      <c r="C223" s="230" t="s">
        <v>359</v>
      </c>
      <c r="D223" s="230" t="s">
        <v>169</v>
      </c>
      <c r="E223" s="231" t="s">
        <v>360</v>
      </c>
      <c r="F223" s="232" t="s">
        <v>361</v>
      </c>
      <c r="G223" s="233" t="s">
        <v>186</v>
      </c>
      <c r="H223" s="234">
        <v>48</v>
      </c>
      <c r="I223" s="235"/>
      <c r="J223" s="236">
        <f>ROUND(I223*H223,2)</f>
        <v>0</v>
      </c>
      <c r="K223" s="232" t="s">
        <v>173</v>
      </c>
      <c r="L223" s="42"/>
      <c r="M223" s="237" t="s">
        <v>1</v>
      </c>
      <c r="N223" s="238" t="s">
        <v>42</v>
      </c>
      <c r="O223" s="85"/>
      <c r="P223" s="239">
        <f>O223*H223</f>
        <v>0</v>
      </c>
      <c r="Q223" s="239">
        <v>0.00146905</v>
      </c>
      <c r="R223" s="239">
        <f>Q223*H223</f>
        <v>0.070514400000000005</v>
      </c>
      <c r="S223" s="239">
        <v>0.001</v>
      </c>
      <c r="T223" s="240">
        <f>S223*H223</f>
        <v>0.048000000000000001</v>
      </c>
      <c r="AR223" s="241" t="s">
        <v>174</v>
      </c>
      <c r="AT223" s="241" t="s">
        <v>169</v>
      </c>
      <c r="AU223" s="241" t="s">
        <v>86</v>
      </c>
      <c r="AY223" s="15" t="s">
        <v>167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5" t="s">
        <v>84</v>
      </c>
      <c r="BK223" s="242">
        <f>ROUND(I223*H223,2)</f>
        <v>0</v>
      </c>
      <c r="BL223" s="15" t="s">
        <v>174</v>
      </c>
      <c r="BM223" s="241" t="s">
        <v>362</v>
      </c>
    </row>
    <row r="224" s="12" customFormat="1">
      <c r="B224" s="243"/>
      <c r="C224" s="244"/>
      <c r="D224" s="245" t="s">
        <v>197</v>
      </c>
      <c r="E224" s="246" t="s">
        <v>1</v>
      </c>
      <c r="F224" s="247" t="s">
        <v>363</v>
      </c>
      <c r="G224" s="244"/>
      <c r="H224" s="248">
        <v>48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197</v>
      </c>
      <c r="AU224" s="254" t="s">
        <v>86</v>
      </c>
      <c r="AV224" s="12" t="s">
        <v>86</v>
      </c>
      <c r="AW224" s="12" t="s">
        <v>34</v>
      </c>
      <c r="AX224" s="12" t="s">
        <v>77</v>
      </c>
      <c r="AY224" s="254" t="s">
        <v>167</v>
      </c>
    </row>
    <row r="225" s="13" customFormat="1">
      <c r="B225" s="267"/>
      <c r="C225" s="268"/>
      <c r="D225" s="245" t="s">
        <v>197</v>
      </c>
      <c r="E225" s="269" t="s">
        <v>1</v>
      </c>
      <c r="F225" s="270" t="s">
        <v>253</v>
      </c>
      <c r="G225" s="268"/>
      <c r="H225" s="271">
        <v>48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AT225" s="277" t="s">
        <v>197</v>
      </c>
      <c r="AU225" s="277" t="s">
        <v>86</v>
      </c>
      <c r="AV225" s="13" t="s">
        <v>174</v>
      </c>
      <c r="AW225" s="13" t="s">
        <v>34</v>
      </c>
      <c r="AX225" s="13" t="s">
        <v>84</v>
      </c>
      <c r="AY225" s="277" t="s">
        <v>167</v>
      </c>
    </row>
    <row r="226" s="11" customFormat="1" ht="22.8" customHeight="1">
      <c r="B226" s="214"/>
      <c r="C226" s="215"/>
      <c r="D226" s="216" t="s">
        <v>76</v>
      </c>
      <c r="E226" s="228" t="s">
        <v>364</v>
      </c>
      <c r="F226" s="228" t="s">
        <v>365</v>
      </c>
      <c r="G226" s="215"/>
      <c r="H226" s="215"/>
      <c r="I226" s="218"/>
      <c r="J226" s="229">
        <f>BK226</f>
        <v>0</v>
      </c>
      <c r="K226" s="215"/>
      <c r="L226" s="220"/>
      <c r="M226" s="221"/>
      <c r="N226" s="222"/>
      <c r="O226" s="222"/>
      <c r="P226" s="223">
        <f>SUM(P227:P238)</f>
        <v>0</v>
      </c>
      <c r="Q226" s="222"/>
      <c r="R226" s="223">
        <f>SUM(R227:R238)</f>
        <v>0</v>
      </c>
      <c r="S226" s="222"/>
      <c r="T226" s="224">
        <f>SUM(T227:T238)</f>
        <v>0</v>
      </c>
      <c r="AR226" s="225" t="s">
        <v>84</v>
      </c>
      <c r="AT226" s="226" t="s">
        <v>76</v>
      </c>
      <c r="AU226" s="226" t="s">
        <v>84</v>
      </c>
      <c r="AY226" s="225" t="s">
        <v>167</v>
      </c>
      <c r="BK226" s="227">
        <f>SUM(BK227:BK238)</f>
        <v>0</v>
      </c>
    </row>
    <row r="227" s="1" customFormat="1" ht="24" customHeight="1">
      <c r="B227" s="37"/>
      <c r="C227" s="230" t="s">
        <v>366</v>
      </c>
      <c r="D227" s="230" t="s">
        <v>169</v>
      </c>
      <c r="E227" s="231" t="s">
        <v>367</v>
      </c>
      <c r="F227" s="232" t="s">
        <v>368</v>
      </c>
      <c r="G227" s="233" t="s">
        <v>233</v>
      </c>
      <c r="H227" s="234">
        <v>96.498999999999995</v>
      </c>
      <c r="I227" s="235"/>
      <c r="J227" s="236">
        <f>ROUND(I227*H227,2)</f>
        <v>0</v>
      </c>
      <c r="K227" s="232" t="s">
        <v>173</v>
      </c>
      <c r="L227" s="42"/>
      <c r="M227" s="237" t="s">
        <v>1</v>
      </c>
      <c r="N227" s="238" t="s">
        <v>42</v>
      </c>
      <c r="O227" s="85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AR227" s="241" t="s">
        <v>174</v>
      </c>
      <c r="AT227" s="241" t="s">
        <v>169</v>
      </c>
      <c r="AU227" s="241" t="s">
        <v>86</v>
      </c>
      <c r="AY227" s="15" t="s">
        <v>167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5" t="s">
        <v>84</v>
      </c>
      <c r="BK227" s="242">
        <f>ROUND(I227*H227,2)</f>
        <v>0</v>
      </c>
      <c r="BL227" s="15" t="s">
        <v>174</v>
      </c>
      <c r="BM227" s="241" t="s">
        <v>369</v>
      </c>
    </row>
    <row r="228" s="12" customFormat="1">
      <c r="B228" s="243"/>
      <c r="C228" s="244"/>
      <c r="D228" s="245" t="s">
        <v>197</v>
      </c>
      <c r="E228" s="246" t="s">
        <v>1</v>
      </c>
      <c r="F228" s="247" t="s">
        <v>370</v>
      </c>
      <c r="G228" s="244"/>
      <c r="H228" s="248">
        <v>96.498999999999995</v>
      </c>
      <c r="I228" s="249"/>
      <c r="J228" s="244"/>
      <c r="K228" s="244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197</v>
      </c>
      <c r="AU228" s="254" t="s">
        <v>86</v>
      </c>
      <c r="AV228" s="12" t="s">
        <v>86</v>
      </c>
      <c r="AW228" s="12" t="s">
        <v>34</v>
      </c>
      <c r="AX228" s="12" t="s">
        <v>84</v>
      </c>
      <c r="AY228" s="254" t="s">
        <v>167</v>
      </c>
    </row>
    <row r="229" s="1" customFormat="1" ht="24" customHeight="1">
      <c r="B229" s="37"/>
      <c r="C229" s="230" t="s">
        <v>371</v>
      </c>
      <c r="D229" s="230" t="s">
        <v>169</v>
      </c>
      <c r="E229" s="231" t="s">
        <v>372</v>
      </c>
      <c r="F229" s="232" t="s">
        <v>373</v>
      </c>
      <c r="G229" s="233" t="s">
        <v>233</v>
      </c>
      <c r="H229" s="234">
        <v>96.498999999999995</v>
      </c>
      <c r="I229" s="235"/>
      <c r="J229" s="236">
        <f>ROUND(I229*H229,2)</f>
        <v>0</v>
      </c>
      <c r="K229" s="232" t="s">
        <v>173</v>
      </c>
      <c r="L229" s="42"/>
      <c r="M229" s="237" t="s">
        <v>1</v>
      </c>
      <c r="N229" s="238" t="s">
        <v>42</v>
      </c>
      <c r="O229" s="85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AR229" s="241" t="s">
        <v>174</v>
      </c>
      <c r="AT229" s="241" t="s">
        <v>169</v>
      </c>
      <c r="AU229" s="241" t="s">
        <v>86</v>
      </c>
      <c r="AY229" s="15" t="s">
        <v>167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5" t="s">
        <v>84</v>
      </c>
      <c r="BK229" s="242">
        <f>ROUND(I229*H229,2)</f>
        <v>0</v>
      </c>
      <c r="BL229" s="15" t="s">
        <v>174</v>
      </c>
      <c r="BM229" s="241" t="s">
        <v>374</v>
      </c>
    </row>
    <row r="230" s="1" customFormat="1" ht="24" customHeight="1">
      <c r="B230" s="37"/>
      <c r="C230" s="230" t="s">
        <v>375</v>
      </c>
      <c r="D230" s="230" t="s">
        <v>169</v>
      </c>
      <c r="E230" s="231" t="s">
        <v>376</v>
      </c>
      <c r="F230" s="232" t="s">
        <v>377</v>
      </c>
      <c r="G230" s="233" t="s">
        <v>233</v>
      </c>
      <c r="H230" s="234">
        <v>2894.9699999999998</v>
      </c>
      <c r="I230" s="235"/>
      <c r="J230" s="236">
        <f>ROUND(I230*H230,2)</f>
        <v>0</v>
      </c>
      <c r="K230" s="232" t="s">
        <v>173</v>
      </c>
      <c r="L230" s="42"/>
      <c r="M230" s="237" t="s">
        <v>1</v>
      </c>
      <c r="N230" s="238" t="s">
        <v>42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174</v>
      </c>
      <c r="AT230" s="241" t="s">
        <v>169</v>
      </c>
      <c r="AU230" s="241" t="s">
        <v>86</v>
      </c>
      <c r="AY230" s="15" t="s">
        <v>167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5" t="s">
        <v>84</v>
      </c>
      <c r="BK230" s="242">
        <f>ROUND(I230*H230,2)</f>
        <v>0</v>
      </c>
      <c r="BL230" s="15" t="s">
        <v>174</v>
      </c>
      <c r="BM230" s="241" t="s">
        <v>378</v>
      </c>
    </row>
    <row r="231" s="12" customFormat="1">
      <c r="B231" s="243"/>
      <c r="C231" s="244"/>
      <c r="D231" s="245" t="s">
        <v>197</v>
      </c>
      <c r="E231" s="244"/>
      <c r="F231" s="247" t="s">
        <v>379</v>
      </c>
      <c r="G231" s="244"/>
      <c r="H231" s="248">
        <v>2894.9699999999998</v>
      </c>
      <c r="I231" s="249"/>
      <c r="J231" s="244"/>
      <c r="K231" s="244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197</v>
      </c>
      <c r="AU231" s="254" t="s">
        <v>86</v>
      </c>
      <c r="AV231" s="12" t="s">
        <v>86</v>
      </c>
      <c r="AW231" s="12" t="s">
        <v>4</v>
      </c>
      <c r="AX231" s="12" t="s">
        <v>84</v>
      </c>
      <c r="AY231" s="254" t="s">
        <v>167</v>
      </c>
    </row>
    <row r="232" s="1" customFormat="1" ht="16.5" customHeight="1">
      <c r="B232" s="37"/>
      <c r="C232" s="230" t="s">
        <v>380</v>
      </c>
      <c r="D232" s="230" t="s">
        <v>169</v>
      </c>
      <c r="E232" s="231" t="s">
        <v>381</v>
      </c>
      <c r="F232" s="232" t="s">
        <v>382</v>
      </c>
      <c r="G232" s="233" t="s">
        <v>233</v>
      </c>
      <c r="H232" s="234">
        <v>96.498999999999995</v>
      </c>
      <c r="I232" s="235"/>
      <c r="J232" s="236">
        <f>ROUND(I232*H232,2)</f>
        <v>0</v>
      </c>
      <c r="K232" s="232" t="s">
        <v>173</v>
      </c>
      <c r="L232" s="42"/>
      <c r="M232" s="237" t="s">
        <v>1</v>
      </c>
      <c r="N232" s="238" t="s">
        <v>42</v>
      </c>
      <c r="O232" s="85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AR232" s="241" t="s">
        <v>174</v>
      </c>
      <c r="AT232" s="241" t="s">
        <v>169</v>
      </c>
      <c r="AU232" s="241" t="s">
        <v>86</v>
      </c>
      <c r="AY232" s="15" t="s">
        <v>167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5" t="s">
        <v>84</v>
      </c>
      <c r="BK232" s="242">
        <f>ROUND(I232*H232,2)</f>
        <v>0</v>
      </c>
      <c r="BL232" s="15" t="s">
        <v>174</v>
      </c>
      <c r="BM232" s="241" t="s">
        <v>383</v>
      </c>
    </row>
    <row r="233" s="1" customFormat="1" ht="24" customHeight="1">
      <c r="B233" s="37"/>
      <c r="C233" s="230" t="s">
        <v>384</v>
      </c>
      <c r="D233" s="230" t="s">
        <v>169</v>
      </c>
      <c r="E233" s="231" t="s">
        <v>385</v>
      </c>
      <c r="F233" s="232" t="s">
        <v>386</v>
      </c>
      <c r="G233" s="233" t="s">
        <v>233</v>
      </c>
      <c r="H233" s="234">
        <v>63.518999999999998</v>
      </c>
      <c r="I233" s="235"/>
      <c r="J233" s="236">
        <f>ROUND(I233*H233,2)</f>
        <v>0</v>
      </c>
      <c r="K233" s="232" t="s">
        <v>173</v>
      </c>
      <c r="L233" s="42"/>
      <c r="M233" s="237" t="s">
        <v>1</v>
      </c>
      <c r="N233" s="238" t="s">
        <v>42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AR233" s="241" t="s">
        <v>174</v>
      </c>
      <c r="AT233" s="241" t="s">
        <v>169</v>
      </c>
      <c r="AU233" s="241" t="s">
        <v>86</v>
      </c>
      <c r="AY233" s="15" t="s">
        <v>167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5" t="s">
        <v>84</v>
      </c>
      <c r="BK233" s="242">
        <f>ROUND(I233*H233,2)</f>
        <v>0</v>
      </c>
      <c r="BL233" s="15" t="s">
        <v>174</v>
      </c>
      <c r="BM233" s="241" t="s">
        <v>387</v>
      </c>
    </row>
    <row r="234" s="1" customFormat="1" ht="24" customHeight="1">
      <c r="B234" s="37"/>
      <c r="C234" s="230" t="s">
        <v>388</v>
      </c>
      <c r="D234" s="230" t="s">
        <v>169</v>
      </c>
      <c r="E234" s="231" t="s">
        <v>389</v>
      </c>
      <c r="F234" s="232" t="s">
        <v>390</v>
      </c>
      <c r="G234" s="233" t="s">
        <v>233</v>
      </c>
      <c r="H234" s="234">
        <v>0.65500000000000003</v>
      </c>
      <c r="I234" s="235"/>
      <c r="J234" s="236">
        <f>ROUND(I234*H234,2)</f>
        <v>0</v>
      </c>
      <c r="K234" s="232" t="s">
        <v>173</v>
      </c>
      <c r="L234" s="42"/>
      <c r="M234" s="237" t="s">
        <v>1</v>
      </c>
      <c r="N234" s="238" t="s">
        <v>42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174</v>
      </c>
      <c r="AT234" s="241" t="s">
        <v>169</v>
      </c>
      <c r="AU234" s="241" t="s">
        <v>86</v>
      </c>
      <c r="AY234" s="15" t="s">
        <v>167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5" t="s">
        <v>84</v>
      </c>
      <c r="BK234" s="242">
        <f>ROUND(I234*H234,2)</f>
        <v>0</v>
      </c>
      <c r="BL234" s="15" t="s">
        <v>174</v>
      </c>
      <c r="BM234" s="241" t="s">
        <v>391</v>
      </c>
    </row>
    <row r="235" s="12" customFormat="1">
      <c r="B235" s="243"/>
      <c r="C235" s="244"/>
      <c r="D235" s="245" t="s">
        <v>197</v>
      </c>
      <c r="E235" s="246" t="s">
        <v>1</v>
      </c>
      <c r="F235" s="247" t="s">
        <v>392</v>
      </c>
      <c r="G235" s="244"/>
      <c r="H235" s="248">
        <v>0.65500000000000003</v>
      </c>
      <c r="I235" s="249"/>
      <c r="J235" s="244"/>
      <c r="K235" s="244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197</v>
      </c>
      <c r="AU235" s="254" t="s">
        <v>86</v>
      </c>
      <c r="AV235" s="12" t="s">
        <v>86</v>
      </c>
      <c r="AW235" s="12" t="s">
        <v>34</v>
      </c>
      <c r="AX235" s="12" t="s">
        <v>84</v>
      </c>
      <c r="AY235" s="254" t="s">
        <v>167</v>
      </c>
    </row>
    <row r="236" s="1" customFormat="1" ht="24" customHeight="1">
      <c r="B236" s="37"/>
      <c r="C236" s="230" t="s">
        <v>393</v>
      </c>
      <c r="D236" s="230" t="s">
        <v>169</v>
      </c>
      <c r="E236" s="231" t="s">
        <v>394</v>
      </c>
      <c r="F236" s="232" t="s">
        <v>395</v>
      </c>
      <c r="G236" s="233" t="s">
        <v>233</v>
      </c>
      <c r="H236" s="234">
        <v>16.199999999999999</v>
      </c>
      <c r="I236" s="235"/>
      <c r="J236" s="236">
        <f>ROUND(I236*H236,2)</f>
        <v>0</v>
      </c>
      <c r="K236" s="232" t="s">
        <v>173</v>
      </c>
      <c r="L236" s="42"/>
      <c r="M236" s="237" t="s">
        <v>1</v>
      </c>
      <c r="N236" s="238" t="s">
        <v>42</v>
      </c>
      <c r="O236" s="85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AR236" s="241" t="s">
        <v>174</v>
      </c>
      <c r="AT236" s="241" t="s">
        <v>169</v>
      </c>
      <c r="AU236" s="241" t="s">
        <v>86</v>
      </c>
      <c r="AY236" s="15" t="s">
        <v>167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5" t="s">
        <v>84</v>
      </c>
      <c r="BK236" s="242">
        <f>ROUND(I236*H236,2)</f>
        <v>0</v>
      </c>
      <c r="BL236" s="15" t="s">
        <v>174</v>
      </c>
      <c r="BM236" s="241" t="s">
        <v>396</v>
      </c>
    </row>
    <row r="237" s="12" customFormat="1">
      <c r="B237" s="243"/>
      <c r="C237" s="244"/>
      <c r="D237" s="245" t="s">
        <v>197</v>
      </c>
      <c r="E237" s="246" t="s">
        <v>1</v>
      </c>
      <c r="F237" s="247" t="s">
        <v>397</v>
      </c>
      <c r="G237" s="244"/>
      <c r="H237" s="248">
        <v>16.199999999999999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197</v>
      </c>
      <c r="AU237" s="254" t="s">
        <v>86</v>
      </c>
      <c r="AV237" s="12" t="s">
        <v>86</v>
      </c>
      <c r="AW237" s="12" t="s">
        <v>34</v>
      </c>
      <c r="AX237" s="12" t="s">
        <v>84</v>
      </c>
      <c r="AY237" s="254" t="s">
        <v>167</v>
      </c>
    </row>
    <row r="238" s="1" customFormat="1" ht="24" customHeight="1">
      <c r="B238" s="37"/>
      <c r="C238" s="230" t="s">
        <v>398</v>
      </c>
      <c r="D238" s="230" t="s">
        <v>169</v>
      </c>
      <c r="E238" s="231" t="s">
        <v>399</v>
      </c>
      <c r="F238" s="232" t="s">
        <v>400</v>
      </c>
      <c r="G238" s="233" t="s">
        <v>233</v>
      </c>
      <c r="H238" s="234">
        <v>20</v>
      </c>
      <c r="I238" s="235"/>
      <c r="J238" s="236">
        <f>ROUND(I238*H238,2)</f>
        <v>0</v>
      </c>
      <c r="K238" s="232" t="s">
        <v>173</v>
      </c>
      <c r="L238" s="42"/>
      <c r="M238" s="237" t="s">
        <v>1</v>
      </c>
      <c r="N238" s="238" t="s">
        <v>42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174</v>
      </c>
      <c r="AT238" s="241" t="s">
        <v>169</v>
      </c>
      <c r="AU238" s="241" t="s">
        <v>86</v>
      </c>
      <c r="AY238" s="15" t="s">
        <v>167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5" t="s">
        <v>84</v>
      </c>
      <c r="BK238" s="242">
        <f>ROUND(I238*H238,2)</f>
        <v>0</v>
      </c>
      <c r="BL238" s="15" t="s">
        <v>174</v>
      </c>
      <c r="BM238" s="241" t="s">
        <v>401</v>
      </c>
    </row>
    <row r="239" s="11" customFormat="1" ht="22.8" customHeight="1">
      <c r="B239" s="214"/>
      <c r="C239" s="215"/>
      <c r="D239" s="216" t="s">
        <v>76</v>
      </c>
      <c r="E239" s="228" t="s">
        <v>402</v>
      </c>
      <c r="F239" s="228" t="s">
        <v>403</v>
      </c>
      <c r="G239" s="215"/>
      <c r="H239" s="215"/>
      <c r="I239" s="218"/>
      <c r="J239" s="229">
        <f>BK239</f>
        <v>0</v>
      </c>
      <c r="K239" s="215"/>
      <c r="L239" s="220"/>
      <c r="M239" s="221"/>
      <c r="N239" s="222"/>
      <c r="O239" s="222"/>
      <c r="P239" s="223">
        <f>SUM(P240:P243)</f>
        <v>0</v>
      </c>
      <c r="Q239" s="222"/>
      <c r="R239" s="223">
        <f>SUM(R240:R243)</f>
        <v>0</v>
      </c>
      <c r="S239" s="222"/>
      <c r="T239" s="224">
        <f>SUM(T240:T243)</f>
        <v>0</v>
      </c>
      <c r="AR239" s="225" t="s">
        <v>84</v>
      </c>
      <c r="AT239" s="226" t="s">
        <v>76</v>
      </c>
      <c r="AU239" s="226" t="s">
        <v>84</v>
      </c>
      <c r="AY239" s="225" t="s">
        <v>167</v>
      </c>
      <c r="BK239" s="227">
        <f>SUM(BK240:BK243)</f>
        <v>0</v>
      </c>
    </row>
    <row r="240" s="1" customFormat="1" ht="24" customHeight="1">
      <c r="B240" s="37"/>
      <c r="C240" s="230" t="s">
        <v>404</v>
      </c>
      <c r="D240" s="230" t="s">
        <v>169</v>
      </c>
      <c r="E240" s="231" t="s">
        <v>405</v>
      </c>
      <c r="F240" s="232" t="s">
        <v>406</v>
      </c>
      <c r="G240" s="233" t="s">
        <v>233</v>
      </c>
      <c r="H240" s="234">
        <v>24.149999999999999</v>
      </c>
      <c r="I240" s="235"/>
      <c r="J240" s="236">
        <f>ROUND(I240*H240,2)</f>
        <v>0</v>
      </c>
      <c r="K240" s="232" t="s">
        <v>173</v>
      </c>
      <c r="L240" s="42"/>
      <c r="M240" s="237" t="s">
        <v>1</v>
      </c>
      <c r="N240" s="238" t="s">
        <v>42</v>
      </c>
      <c r="O240" s="85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AR240" s="241" t="s">
        <v>174</v>
      </c>
      <c r="AT240" s="241" t="s">
        <v>169</v>
      </c>
      <c r="AU240" s="241" t="s">
        <v>86</v>
      </c>
      <c r="AY240" s="15" t="s">
        <v>167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5" t="s">
        <v>84</v>
      </c>
      <c r="BK240" s="242">
        <f>ROUND(I240*H240,2)</f>
        <v>0</v>
      </c>
      <c r="BL240" s="15" t="s">
        <v>174</v>
      </c>
      <c r="BM240" s="241" t="s">
        <v>407</v>
      </c>
    </row>
    <row r="241" s="1" customFormat="1" ht="24" customHeight="1">
      <c r="B241" s="37"/>
      <c r="C241" s="230" t="s">
        <v>408</v>
      </c>
      <c r="D241" s="230" t="s">
        <v>169</v>
      </c>
      <c r="E241" s="231" t="s">
        <v>409</v>
      </c>
      <c r="F241" s="232" t="s">
        <v>410</v>
      </c>
      <c r="G241" s="233" t="s">
        <v>233</v>
      </c>
      <c r="H241" s="234">
        <v>40</v>
      </c>
      <c r="I241" s="235"/>
      <c r="J241" s="236">
        <f>ROUND(I241*H241,2)</f>
        <v>0</v>
      </c>
      <c r="K241" s="232" t="s">
        <v>173</v>
      </c>
      <c r="L241" s="42"/>
      <c r="M241" s="237" t="s">
        <v>1</v>
      </c>
      <c r="N241" s="238" t="s">
        <v>42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174</v>
      </c>
      <c r="AT241" s="241" t="s">
        <v>169</v>
      </c>
      <c r="AU241" s="241" t="s">
        <v>86</v>
      </c>
      <c r="AY241" s="15" t="s">
        <v>167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5" t="s">
        <v>84</v>
      </c>
      <c r="BK241" s="242">
        <f>ROUND(I241*H241,2)</f>
        <v>0</v>
      </c>
      <c r="BL241" s="15" t="s">
        <v>174</v>
      </c>
      <c r="BM241" s="241" t="s">
        <v>411</v>
      </c>
    </row>
    <row r="242" s="12" customFormat="1">
      <c r="B242" s="243"/>
      <c r="C242" s="244"/>
      <c r="D242" s="245" t="s">
        <v>197</v>
      </c>
      <c r="E242" s="246" t="s">
        <v>1</v>
      </c>
      <c r="F242" s="247" t="s">
        <v>412</v>
      </c>
      <c r="G242" s="244"/>
      <c r="H242" s="248">
        <v>40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197</v>
      </c>
      <c r="AU242" s="254" t="s">
        <v>86</v>
      </c>
      <c r="AV242" s="12" t="s">
        <v>86</v>
      </c>
      <c r="AW242" s="12" t="s">
        <v>34</v>
      </c>
      <c r="AX242" s="12" t="s">
        <v>84</v>
      </c>
      <c r="AY242" s="254" t="s">
        <v>167</v>
      </c>
    </row>
    <row r="243" s="1" customFormat="1" ht="24" customHeight="1">
      <c r="B243" s="37"/>
      <c r="C243" s="230" t="s">
        <v>413</v>
      </c>
      <c r="D243" s="230" t="s">
        <v>169</v>
      </c>
      <c r="E243" s="231" t="s">
        <v>414</v>
      </c>
      <c r="F243" s="232" t="s">
        <v>415</v>
      </c>
      <c r="G243" s="233" t="s">
        <v>233</v>
      </c>
      <c r="H243" s="234">
        <v>40</v>
      </c>
      <c r="I243" s="235"/>
      <c r="J243" s="236">
        <f>ROUND(I243*H243,2)</f>
        <v>0</v>
      </c>
      <c r="K243" s="232" t="s">
        <v>173</v>
      </c>
      <c r="L243" s="42"/>
      <c r="M243" s="237" t="s">
        <v>1</v>
      </c>
      <c r="N243" s="238" t="s">
        <v>42</v>
      </c>
      <c r="O243" s="85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AR243" s="241" t="s">
        <v>174</v>
      </c>
      <c r="AT243" s="241" t="s">
        <v>169</v>
      </c>
      <c r="AU243" s="241" t="s">
        <v>86</v>
      </c>
      <c r="AY243" s="15" t="s">
        <v>167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5" t="s">
        <v>84</v>
      </c>
      <c r="BK243" s="242">
        <f>ROUND(I243*H243,2)</f>
        <v>0</v>
      </c>
      <c r="BL243" s="15" t="s">
        <v>174</v>
      </c>
      <c r="BM243" s="241" t="s">
        <v>416</v>
      </c>
    </row>
    <row r="244" s="11" customFormat="1" ht="25.92" customHeight="1">
      <c r="B244" s="214"/>
      <c r="C244" s="215"/>
      <c r="D244" s="216" t="s">
        <v>76</v>
      </c>
      <c r="E244" s="217" t="s">
        <v>417</v>
      </c>
      <c r="F244" s="217" t="s">
        <v>418</v>
      </c>
      <c r="G244" s="215"/>
      <c r="H244" s="215"/>
      <c r="I244" s="218"/>
      <c r="J244" s="219">
        <f>BK244</f>
        <v>0</v>
      </c>
      <c r="K244" s="215"/>
      <c r="L244" s="220"/>
      <c r="M244" s="221"/>
      <c r="N244" s="222"/>
      <c r="O244" s="222"/>
      <c r="P244" s="223">
        <f>P245</f>
        <v>0</v>
      </c>
      <c r="Q244" s="222"/>
      <c r="R244" s="223">
        <f>R245</f>
        <v>0.23624999999999999</v>
      </c>
      <c r="S244" s="222"/>
      <c r="T244" s="224">
        <f>T245</f>
        <v>0</v>
      </c>
      <c r="AR244" s="225" t="s">
        <v>86</v>
      </c>
      <c r="AT244" s="226" t="s">
        <v>76</v>
      </c>
      <c r="AU244" s="226" t="s">
        <v>77</v>
      </c>
      <c r="AY244" s="225" t="s">
        <v>167</v>
      </c>
      <c r="BK244" s="227">
        <f>BK245</f>
        <v>0</v>
      </c>
    </row>
    <row r="245" s="11" customFormat="1" ht="22.8" customHeight="1">
      <c r="B245" s="214"/>
      <c r="C245" s="215"/>
      <c r="D245" s="216" t="s">
        <v>76</v>
      </c>
      <c r="E245" s="228" t="s">
        <v>419</v>
      </c>
      <c r="F245" s="228" t="s">
        <v>420</v>
      </c>
      <c r="G245" s="215"/>
      <c r="H245" s="215"/>
      <c r="I245" s="218"/>
      <c r="J245" s="229">
        <f>BK245</f>
        <v>0</v>
      </c>
      <c r="K245" s="215"/>
      <c r="L245" s="220"/>
      <c r="M245" s="221"/>
      <c r="N245" s="222"/>
      <c r="O245" s="222"/>
      <c r="P245" s="223">
        <f>SUM(P246:P254)</f>
        <v>0</v>
      </c>
      <c r="Q245" s="222"/>
      <c r="R245" s="223">
        <f>SUM(R246:R254)</f>
        <v>0.23624999999999999</v>
      </c>
      <c r="S245" s="222"/>
      <c r="T245" s="224">
        <f>SUM(T246:T254)</f>
        <v>0</v>
      </c>
      <c r="AR245" s="225" t="s">
        <v>86</v>
      </c>
      <c r="AT245" s="226" t="s">
        <v>76</v>
      </c>
      <c r="AU245" s="226" t="s">
        <v>84</v>
      </c>
      <c r="AY245" s="225" t="s">
        <v>167</v>
      </c>
      <c r="BK245" s="227">
        <f>SUM(BK246:BK254)</f>
        <v>0</v>
      </c>
    </row>
    <row r="246" s="1" customFormat="1" ht="16.5" customHeight="1">
      <c r="B246" s="37"/>
      <c r="C246" s="230" t="s">
        <v>421</v>
      </c>
      <c r="D246" s="230" t="s">
        <v>169</v>
      </c>
      <c r="E246" s="231" t="s">
        <v>422</v>
      </c>
      <c r="F246" s="232" t="s">
        <v>423</v>
      </c>
      <c r="G246" s="233" t="s">
        <v>221</v>
      </c>
      <c r="H246" s="234">
        <v>378</v>
      </c>
      <c r="I246" s="235"/>
      <c r="J246" s="236">
        <f>ROUND(I246*H246,2)</f>
        <v>0</v>
      </c>
      <c r="K246" s="232" t="s">
        <v>173</v>
      </c>
      <c r="L246" s="42"/>
      <c r="M246" s="237" t="s">
        <v>1</v>
      </c>
      <c r="N246" s="238" t="s">
        <v>42</v>
      </c>
      <c r="O246" s="85"/>
      <c r="P246" s="239">
        <f>O246*H246</f>
        <v>0</v>
      </c>
      <c r="Q246" s="239">
        <v>5.0000000000000002E-05</v>
      </c>
      <c r="R246" s="239">
        <f>Q246*H246</f>
        <v>0.0189</v>
      </c>
      <c r="S246" s="239">
        <v>0</v>
      </c>
      <c r="T246" s="240">
        <f>S246*H246</f>
        <v>0</v>
      </c>
      <c r="AR246" s="241" t="s">
        <v>247</v>
      </c>
      <c r="AT246" s="241" t="s">
        <v>169</v>
      </c>
      <c r="AU246" s="241" t="s">
        <v>86</v>
      </c>
      <c r="AY246" s="15" t="s">
        <v>167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5" t="s">
        <v>84</v>
      </c>
      <c r="BK246" s="242">
        <f>ROUND(I246*H246,2)</f>
        <v>0</v>
      </c>
      <c r="BL246" s="15" t="s">
        <v>247</v>
      </c>
      <c r="BM246" s="241" t="s">
        <v>424</v>
      </c>
    </row>
    <row r="247" s="12" customFormat="1">
      <c r="B247" s="243"/>
      <c r="C247" s="244"/>
      <c r="D247" s="245" t="s">
        <v>197</v>
      </c>
      <c r="E247" s="246" t="s">
        <v>1</v>
      </c>
      <c r="F247" s="247" t="s">
        <v>425</v>
      </c>
      <c r="G247" s="244"/>
      <c r="H247" s="248">
        <v>378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197</v>
      </c>
      <c r="AU247" s="254" t="s">
        <v>86</v>
      </c>
      <c r="AV247" s="12" t="s">
        <v>86</v>
      </c>
      <c r="AW247" s="12" t="s">
        <v>34</v>
      </c>
      <c r="AX247" s="12" t="s">
        <v>77</v>
      </c>
      <c r="AY247" s="254" t="s">
        <v>167</v>
      </c>
    </row>
    <row r="248" s="13" customFormat="1">
      <c r="B248" s="267"/>
      <c r="C248" s="268"/>
      <c r="D248" s="245" t="s">
        <v>197</v>
      </c>
      <c r="E248" s="269" t="s">
        <v>1</v>
      </c>
      <c r="F248" s="270" t="s">
        <v>253</v>
      </c>
      <c r="G248" s="268"/>
      <c r="H248" s="271">
        <v>378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AT248" s="277" t="s">
        <v>197</v>
      </c>
      <c r="AU248" s="277" t="s">
        <v>86</v>
      </c>
      <c r="AV248" s="13" t="s">
        <v>174</v>
      </c>
      <c r="AW248" s="13" t="s">
        <v>34</v>
      </c>
      <c r="AX248" s="13" t="s">
        <v>84</v>
      </c>
      <c r="AY248" s="277" t="s">
        <v>167</v>
      </c>
    </row>
    <row r="249" s="1" customFormat="1" ht="24" customHeight="1">
      <c r="B249" s="37"/>
      <c r="C249" s="230" t="s">
        <v>426</v>
      </c>
      <c r="D249" s="230" t="s">
        <v>169</v>
      </c>
      <c r="E249" s="231" t="s">
        <v>427</v>
      </c>
      <c r="F249" s="232" t="s">
        <v>428</v>
      </c>
      <c r="G249" s="233" t="s">
        <v>182</v>
      </c>
      <c r="H249" s="234">
        <v>12</v>
      </c>
      <c r="I249" s="235"/>
      <c r="J249" s="236">
        <f>ROUND(I249*H249,2)</f>
        <v>0</v>
      </c>
      <c r="K249" s="232" t="s">
        <v>173</v>
      </c>
      <c r="L249" s="42"/>
      <c r="M249" s="237" t="s">
        <v>1</v>
      </c>
      <c r="N249" s="238" t="s">
        <v>42</v>
      </c>
      <c r="O249" s="85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AR249" s="241" t="s">
        <v>247</v>
      </c>
      <c r="AT249" s="241" t="s">
        <v>169</v>
      </c>
      <c r="AU249" s="241" t="s">
        <v>86</v>
      </c>
      <c r="AY249" s="15" t="s">
        <v>167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5" t="s">
        <v>84</v>
      </c>
      <c r="BK249" s="242">
        <f>ROUND(I249*H249,2)</f>
        <v>0</v>
      </c>
      <c r="BL249" s="15" t="s">
        <v>247</v>
      </c>
      <c r="BM249" s="241" t="s">
        <v>429</v>
      </c>
    </row>
    <row r="250" s="12" customFormat="1">
      <c r="B250" s="243"/>
      <c r="C250" s="244"/>
      <c r="D250" s="245" t="s">
        <v>197</v>
      </c>
      <c r="E250" s="246" t="s">
        <v>1</v>
      </c>
      <c r="F250" s="247" t="s">
        <v>430</v>
      </c>
      <c r="G250" s="244"/>
      <c r="H250" s="248">
        <v>12</v>
      </c>
      <c r="I250" s="249"/>
      <c r="J250" s="244"/>
      <c r="K250" s="244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197</v>
      </c>
      <c r="AU250" s="254" t="s">
        <v>86</v>
      </c>
      <c r="AV250" s="12" t="s">
        <v>86</v>
      </c>
      <c r="AW250" s="12" t="s">
        <v>34</v>
      </c>
      <c r="AX250" s="12" t="s">
        <v>84</v>
      </c>
      <c r="AY250" s="254" t="s">
        <v>167</v>
      </c>
    </row>
    <row r="251" s="1" customFormat="1" ht="24" customHeight="1">
      <c r="B251" s="37"/>
      <c r="C251" s="230" t="s">
        <v>431</v>
      </c>
      <c r="D251" s="230" t="s">
        <v>169</v>
      </c>
      <c r="E251" s="231" t="s">
        <v>432</v>
      </c>
      <c r="F251" s="232" t="s">
        <v>433</v>
      </c>
      <c r="G251" s="233" t="s">
        <v>186</v>
      </c>
      <c r="H251" s="234">
        <v>18</v>
      </c>
      <c r="I251" s="235"/>
      <c r="J251" s="236">
        <f>ROUND(I251*H251,2)</f>
        <v>0</v>
      </c>
      <c r="K251" s="232" t="s">
        <v>173</v>
      </c>
      <c r="L251" s="42"/>
      <c r="M251" s="237" t="s">
        <v>1</v>
      </c>
      <c r="N251" s="238" t="s">
        <v>42</v>
      </c>
      <c r="O251" s="85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AR251" s="241" t="s">
        <v>247</v>
      </c>
      <c r="AT251" s="241" t="s">
        <v>169</v>
      </c>
      <c r="AU251" s="241" t="s">
        <v>86</v>
      </c>
      <c r="AY251" s="15" t="s">
        <v>167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5" t="s">
        <v>84</v>
      </c>
      <c r="BK251" s="242">
        <f>ROUND(I251*H251,2)</f>
        <v>0</v>
      </c>
      <c r="BL251" s="15" t="s">
        <v>247</v>
      </c>
      <c r="BM251" s="241" t="s">
        <v>434</v>
      </c>
    </row>
    <row r="252" s="12" customFormat="1">
      <c r="B252" s="243"/>
      <c r="C252" s="244"/>
      <c r="D252" s="245" t="s">
        <v>197</v>
      </c>
      <c r="E252" s="246" t="s">
        <v>1</v>
      </c>
      <c r="F252" s="247" t="s">
        <v>435</v>
      </c>
      <c r="G252" s="244"/>
      <c r="H252" s="248">
        <v>18</v>
      </c>
      <c r="I252" s="249"/>
      <c r="J252" s="244"/>
      <c r="K252" s="244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197</v>
      </c>
      <c r="AU252" s="254" t="s">
        <v>86</v>
      </c>
      <c r="AV252" s="12" t="s">
        <v>86</v>
      </c>
      <c r="AW252" s="12" t="s">
        <v>34</v>
      </c>
      <c r="AX252" s="12" t="s">
        <v>84</v>
      </c>
      <c r="AY252" s="254" t="s">
        <v>167</v>
      </c>
    </row>
    <row r="253" s="1" customFormat="1" ht="16.5" customHeight="1">
      <c r="B253" s="37"/>
      <c r="C253" s="257" t="s">
        <v>436</v>
      </c>
      <c r="D253" s="257" t="s">
        <v>230</v>
      </c>
      <c r="E253" s="258" t="s">
        <v>437</v>
      </c>
      <c r="F253" s="259" t="s">
        <v>438</v>
      </c>
      <c r="G253" s="260" t="s">
        <v>172</v>
      </c>
      <c r="H253" s="261">
        <v>18.899999999999999</v>
      </c>
      <c r="I253" s="262"/>
      <c r="J253" s="263">
        <f>ROUND(I253*H253,2)</f>
        <v>0</v>
      </c>
      <c r="K253" s="259" t="s">
        <v>173</v>
      </c>
      <c r="L253" s="264"/>
      <c r="M253" s="265" t="s">
        <v>1</v>
      </c>
      <c r="N253" s="266" t="s">
        <v>42</v>
      </c>
      <c r="O253" s="85"/>
      <c r="P253" s="239">
        <f>O253*H253</f>
        <v>0</v>
      </c>
      <c r="Q253" s="239">
        <v>0.0115</v>
      </c>
      <c r="R253" s="239">
        <f>Q253*H253</f>
        <v>0.21734999999999999</v>
      </c>
      <c r="S253" s="239">
        <v>0</v>
      </c>
      <c r="T253" s="240">
        <f>S253*H253</f>
        <v>0</v>
      </c>
      <c r="AR253" s="241" t="s">
        <v>335</v>
      </c>
      <c r="AT253" s="241" t="s">
        <v>230</v>
      </c>
      <c r="AU253" s="241" t="s">
        <v>86</v>
      </c>
      <c r="AY253" s="15" t="s">
        <v>167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5" t="s">
        <v>84</v>
      </c>
      <c r="BK253" s="242">
        <f>ROUND(I253*H253,2)</f>
        <v>0</v>
      </c>
      <c r="BL253" s="15" t="s">
        <v>247</v>
      </c>
      <c r="BM253" s="241" t="s">
        <v>439</v>
      </c>
    </row>
    <row r="254" s="12" customFormat="1">
      <c r="B254" s="243"/>
      <c r="C254" s="244"/>
      <c r="D254" s="245" t="s">
        <v>197</v>
      </c>
      <c r="E254" s="246" t="s">
        <v>1</v>
      </c>
      <c r="F254" s="247" t="s">
        <v>440</v>
      </c>
      <c r="G254" s="244"/>
      <c r="H254" s="248">
        <v>18.899999999999999</v>
      </c>
      <c r="I254" s="249"/>
      <c r="J254" s="244"/>
      <c r="K254" s="244"/>
      <c r="L254" s="250"/>
      <c r="M254" s="278"/>
      <c r="N254" s="279"/>
      <c r="O254" s="279"/>
      <c r="P254" s="279"/>
      <c r="Q254" s="279"/>
      <c r="R254" s="279"/>
      <c r="S254" s="279"/>
      <c r="T254" s="280"/>
      <c r="AT254" s="254" t="s">
        <v>197</v>
      </c>
      <c r="AU254" s="254" t="s">
        <v>86</v>
      </c>
      <c r="AV254" s="12" t="s">
        <v>86</v>
      </c>
      <c r="AW254" s="12" t="s">
        <v>34</v>
      </c>
      <c r="AX254" s="12" t="s">
        <v>84</v>
      </c>
      <c r="AY254" s="254" t="s">
        <v>167</v>
      </c>
    </row>
    <row r="255" s="1" customFormat="1" ht="6.96" customHeight="1">
      <c r="B255" s="60"/>
      <c r="C255" s="61"/>
      <c r="D255" s="61"/>
      <c r="E255" s="61"/>
      <c r="F255" s="61"/>
      <c r="G255" s="61"/>
      <c r="H255" s="61"/>
      <c r="I255" s="181"/>
      <c r="J255" s="61"/>
      <c r="K255" s="61"/>
      <c r="L255" s="42"/>
    </row>
  </sheetData>
  <sheetProtection sheet="1" autoFilter="0" formatColumns="0" formatRows="0" objects="1" scenarios="1" spinCount="100000" saltValue="Eg5y4hl1FVqsTOWFsJrWi4818sKqXrWI6BdJV2LSI11oginO09v+2A6eF7u8MYtFO2q6nI1D0E0tTBxmt8SbcA==" hashValue="4K3PGAksGRSM7aZ340QEAqTjDRZOiutIGj9RfepR3gtg5Ik5GgAaLzZbkKXH3sBXEop0QJK1cZpwGWYC6BmiDg==" algorithmName="SHA-512" password="CC35"/>
  <autoFilter ref="C128:K2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135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441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ROUND((SUM(BE124:BE136)),  2)</f>
        <v>0</v>
      </c>
      <c r="I35" s="162">
        <v>0.20999999999999999</v>
      </c>
      <c r="J35" s="161">
        <f>ROUND(((SUM(BE124:BE136))*I35),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ROUND((SUM(BF124:BF136)),  2)</f>
        <v>0</v>
      </c>
      <c r="I36" s="162">
        <v>0.14999999999999999</v>
      </c>
      <c r="J36" s="161">
        <f>ROUND(((SUM(BF124:BF136))*I36),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135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01 VRN - Most v km 2,374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J131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135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SO 01 VRN - Most v km 2,374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P126+P131+P134</f>
        <v>0</v>
      </c>
      <c r="Q125" s="222"/>
      <c r="R125" s="223">
        <f>R126+R131+R134</f>
        <v>0</v>
      </c>
      <c r="S125" s="222"/>
      <c r="T125" s="224">
        <f>T126+T131+T134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BK126+BK131+BK134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SUM(P127:P130)</f>
        <v>0</v>
      </c>
      <c r="Q126" s="222"/>
      <c r="R126" s="223">
        <f>SUM(R127:R130)</f>
        <v>0</v>
      </c>
      <c r="S126" s="222"/>
      <c r="T126" s="224">
        <f>SUM(T127:T130)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SUM(BK127:BK130)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453</v>
      </c>
    </row>
    <row r="128" s="1" customFormat="1" ht="16.5" customHeight="1">
      <c r="B128" s="37"/>
      <c r="C128" s="230" t="s">
        <v>86</v>
      </c>
      <c r="D128" s="230" t="s">
        <v>169</v>
      </c>
      <c r="E128" s="231" t="s">
        <v>454</v>
      </c>
      <c r="F128" s="232" t="s">
        <v>455</v>
      </c>
      <c r="G128" s="233" t="s">
        <v>451</v>
      </c>
      <c r="H128" s="234">
        <v>1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456</v>
      </c>
    </row>
    <row r="129" s="1" customFormat="1" ht="16.5" customHeight="1">
      <c r="B129" s="37"/>
      <c r="C129" s="230" t="s">
        <v>179</v>
      </c>
      <c r="D129" s="230" t="s">
        <v>169</v>
      </c>
      <c r="E129" s="231" t="s">
        <v>457</v>
      </c>
      <c r="F129" s="232" t="s">
        <v>458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173</v>
      </c>
      <c r="L129" s="42"/>
      <c r="M129" s="237" t="s">
        <v>1</v>
      </c>
      <c r="N129" s="238" t="s">
        <v>42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169</v>
      </c>
      <c r="AU129" s="241" t="s">
        <v>86</v>
      </c>
      <c r="AY129" s="15" t="s">
        <v>167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84</v>
      </c>
      <c r="BK129" s="242">
        <f>ROUND(I129*H129,2)</f>
        <v>0</v>
      </c>
      <c r="BL129" s="15" t="s">
        <v>452</v>
      </c>
      <c r="BM129" s="241" t="s">
        <v>459</v>
      </c>
    </row>
    <row r="130" s="1" customFormat="1" ht="16.5" customHeight="1">
      <c r="B130" s="37"/>
      <c r="C130" s="230" t="s">
        <v>174</v>
      </c>
      <c r="D130" s="230" t="s">
        <v>169</v>
      </c>
      <c r="E130" s="231" t="s">
        <v>460</v>
      </c>
      <c r="F130" s="232" t="s">
        <v>461</v>
      </c>
      <c r="G130" s="233" t="s">
        <v>451</v>
      </c>
      <c r="H130" s="234">
        <v>1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452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452</v>
      </c>
      <c r="BM130" s="241" t="s">
        <v>462</v>
      </c>
    </row>
    <row r="131" s="11" customFormat="1" ht="22.8" customHeight="1">
      <c r="B131" s="214"/>
      <c r="C131" s="215"/>
      <c r="D131" s="216" t="s">
        <v>76</v>
      </c>
      <c r="E131" s="228" t="s">
        <v>463</v>
      </c>
      <c r="F131" s="228" t="s">
        <v>464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SUM(P132:P133)</f>
        <v>0</v>
      </c>
      <c r="Q131" s="222"/>
      <c r="R131" s="223">
        <f>SUM(R132:R133)</f>
        <v>0</v>
      </c>
      <c r="S131" s="222"/>
      <c r="T131" s="224">
        <f>SUM(T132:T133)</f>
        <v>0</v>
      </c>
      <c r="AR131" s="225" t="s">
        <v>188</v>
      </c>
      <c r="AT131" s="226" t="s">
        <v>76</v>
      </c>
      <c r="AU131" s="226" t="s">
        <v>84</v>
      </c>
      <c r="AY131" s="225" t="s">
        <v>167</v>
      </c>
      <c r="BK131" s="227">
        <f>SUM(BK132:BK133)</f>
        <v>0</v>
      </c>
    </row>
    <row r="132" s="1" customFormat="1" ht="16.5" customHeight="1">
      <c r="B132" s="37"/>
      <c r="C132" s="230" t="s">
        <v>188</v>
      </c>
      <c r="D132" s="230" t="s">
        <v>169</v>
      </c>
      <c r="E132" s="231" t="s">
        <v>465</v>
      </c>
      <c r="F132" s="232" t="s">
        <v>466</v>
      </c>
      <c r="G132" s="233" t="s">
        <v>467</v>
      </c>
      <c r="H132" s="234">
        <v>120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452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452</v>
      </c>
      <c r="BM132" s="241" t="s">
        <v>468</v>
      </c>
    </row>
    <row r="133" s="12" customFormat="1">
      <c r="B133" s="243"/>
      <c r="C133" s="244"/>
      <c r="D133" s="245" t="s">
        <v>197</v>
      </c>
      <c r="E133" s="246" t="s">
        <v>1</v>
      </c>
      <c r="F133" s="247" t="s">
        <v>469</v>
      </c>
      <c r="G133" s="244"/>
      <c r="H133" s="248">
        <v>120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197</v>
      </c>
      <c r="AU133" s="254" t="s">
        <v>86</v>
      </c>
      <c r="AV133" s="12" t="s">
        <v>86</v>
      </c>
      <c r="AW133" s="12" t="s">
        <v>34</v>
      </c>
      <c r="AX133" s="12" t="s">
        <v>84</v>
      </c>
      <c r="AY133" s="254" t="s">
        <v>167</v>
      </c>
    </row>
    <row r="134" s="11" customFormat="1" ht="22.8" customHeight="1">
      <c r="B134" s="214"/>
      <c r="C134" s="215"/>
      <c r="D134" s="216" t="s">
        <v>76</v>
      </c>
      <c r="E134" s="228" t="s">
        <v>470</v>
      </c>
      <c r="F134" s="228" t="s">
        <v>471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SUM(P135:P136)</f>
        <v>0</v>
      </c>
      <c r="Q134" s="222"/>
      <c r="R134" s="223">
        <f>SUM(R135:R136)</f>
        <v>0</v>
      </c>
      <c r="S134" s="222"/>
      <c r="T134" s="224">
        <f>SUM(T135:T136)</f>
        <v>0</v>
      </c>
      <c r="AR134" s="225" t="s">
        <v>188</v>
      </c>
      <c r="AT134" s="226" t="s">
        <v>76</v>
      </c>
      <c r="AU134" s="226" t="s">
        <v>84</v>
      </c>
      <c r="AY134" s="225" t="s">
        <v>167</v>
      </c>
      <c r="BK134" s="227">
        <f>SUM(BK135:BK136)</f>
        <v>0</v>
      </c>
    </row>
    <row r="135" s="1" customFormat="1" ht="16.5" customHeight="1">
      <c r="B135" s="37"/>
      <c r="C135" s="230" t="s">
        <v>193</v>
      </c>
      <c r="D135" s="230" t="s">
        <v>169</v>
      </c>
      <c r="E135" s="231" t="s">
        <v>472</v>
      </c>
      <c r="F135" s="232" t="s">
        <v>473</v>
      </c>
      <c r="G135" s="233" t="s">
        <v>451</v>
      </c>
      <c r="H135" s="234">
        <v>1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452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452</v>
      </c>
      <c r="BM135" s="241" t="s">
        <v>474</v>
      </c>
    </row>
    <row r="136" s="1" customFormat="1" ht="16.5" customHeight="1">
      <c r="B136" s="37"/>
      <c r="C136" s="230" t="s">
        <v>200</v>
      </c>
      <c r="D136" s="230" t="s">
        <v>169</v>
      </c>
      <c r="E136" s="231" t="s">
        <v>475</v>
      </c>
      <c r="F136" s="232" t="s">
        <v>476</v>
      </c>
      <c r="G136" s="233" t="s">
        <v>451</v>
      </c>
      <c r="H136" s="234">
        <v>1</v>
      </c>
      <c r="I136" s="235"/>
      <c r="J136" s="236">
        <f>ROUND(I136*H136,2)</f>
        <v>0</v>
      </c>
      <c r="K136" s="232" t="s">
        <v>173</v>
      </c>
      <c r="L136" s="42"/>
      <c r="M136" s="281" t="s">
        <v>1</v>
      </c>
      <c r="N136" s="282" t="s">
        <v>42</v>
      </c>
      <c r="O136" s="283"/>
      <c r="P136" s="284">
        <f>O136*H136</f>
        <v>0</v>
      </c>
      <c r="Q136" s="284">
        <v>0</v>
      </c>
      <c r="R136" s="284">
        <f>Q136*H136</f>
        <v>0</v>
      </c>
      <c r="S136" s="284">
        <v>0</v>
      </c>
      <c r="T136" s="285">
        <f>S136*H136</f>
        <v>0</v>
      </c>
      <c r="AR136" s="241" t="s">
        <v>452</v>
      </c>
      <c r="AT136" s="241" t="s">
        <v>169</v>
      </c>
      <c r="AU136" s="241" t="s">
        <v>86</v>
      </c>
      <c r="AY136" s="15" t="s">
        <v>167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84</v>
      </c>
      <c r="BK136" s="242">
        <f>ROUND(I136*H136,2)</f>
        <v>0</v>
      </c>
      <c r="BL136" s="15" t="s">
        <v>452</v>
      </c>
      <c r="BM136" s="241" t="s">
        <v>477</v>
      </c>
    </row>
    <row r="137" s="1" customFormat="1" ht="6.96" customHeight="1">
      <c r="B137" s="60"/>
      <c r="C137" s="61"/>
      <c r="D137" s="61"/>
      <c r="E137" s="61"/>
      <c r="F137" s="61"/>
      <c r="G137" s="61"/>
      <c r="H137" s="61"/>
      <c r="I137" s="181"/>
      <c r="J137" s="61"/>
      <c r="K137" s="61"/>
      <c r="L137" s="42"/>
    </row>
  </sheetData>
  <sheetProtection sheet="1" autoFilter="0" formatColumns="0" formatRows="0" objects="1" scenarios="1" spinCount="100000" saltValue="2JTe5OjT0u5ars1TbiQbrWMkthSKlt5GgXINuaMkJIEgCh6KBXNeaS/HtRKCsv0PWhr7RR0FtHCB+MAbkHXRyQ==" hashValue="WtoTxISLLtMEdC1W6X7wN4zI0ryVtN5URzkZsKAjBs9/ENgP9pXhzViJUf2u6qyvytjdpsm8XwnKCCbrWJYRUw==" algorithmName="SHA-512" password="CC35"/>
  <autoFilter ref="C123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478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479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ROUND(J128,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ROUND((SUM(BE128:BE205)),  2)</f>
        <v>0</v>
      </c>
      <c r="I35" s="162">
        <v>0.20999999999999999</v>
      </c>
      <c r="J35" s="161">
        <f>ROUND(((SUM(BE128:BE205))*I35),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ROUND((SUM(BF128:BF205)),  2)</f>
        <v>0</v>
      </c>
      <c r="I36" s="162">
        <v>0.14999999999999999</v>
      </c>
      <c r="J36" s="161">
        <f>ROUND(((SUM(BF128:BF205))*I36),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ROUND((SUM(BG128:BG205)),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ROUND((SUM(BH128:BH205)),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ROUND((SUM(BI128:BI205)),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478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2019/06/2.1/SO 02 - Propustek v km 3,410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J128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J129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J130</f>
        <v>0</v>
      </c>
      <c r="K100" s="127"/>
      <c r="L100" s="203"/>
    </row>
    <row r="101" s="9" customFormat="1" ht="19.92" customHeight="1">
      <c r="B101" s="198"/>
      <c r="C101" s="127"/>
      <c r="D101" s="199" t="s">
        <v>480</v>
      </c>
      <c r="E101" s="200"/>
      <c r="F101" s="200"/>
      <c r="G101" s="200"/>
      <c r="H101" s="200"/>
      <c r="I101" s="201"/>
      <c r="J101" s="202">
        <f>J149</f>
        <v>0</v>
      </c>
      <c r="K101" s="127"/>
      <c r="L101" s="203"/>
    </row>
    <row r="102" s="9" customFormat="1" ht="19.92" customHeight="1">
      <c r="B102" s="198"/>
      <c r="C102" s="127"/>
      <c r="D102" s="199" t="s">
        <v>481</v>
      </c>
      <c r="E102" s="200"/>
      <c r="F102" s="200"/>
      <c r="G102" s="200"/>
      <c r="H102" s="200"/>
      <c r="I102" s="201"/>
      <c r="J102" s="202">
        <f>J159</f>
        <v>0</v>
      </c>
      <c r="K102" s="127"/>
      <c r="L102" s="203"/>
    </row>
    <row r="103" s="9" customFormat="1" ht="19.92" customHeight="1">
      <c r="B103" s="198"/>
      <c r="C103" s="127"/>
      <c r="D103" s="199" t="s">
        <v>145</v>
      </c>
      <c r="E103" s="200"/>
      <c r="F103" s="200"/>
      <c r="G103" s="200"/>
      <c r="H103" s="200"/>
      <c r="I103" s="201"/>
      <c r="J103" s="202">
        <f>J165</f>
        <v>0</v>
      </c>
      <c r="K103" s="127"/>
      <c r="L103" s="203"/>
    </row>
    <row r="104" s="9" customFormat="1" ht="19.92" customHeight="1">
      <c r="B104" s="198"/>
      <c r="C104" s="127"/>
      <c r="D104" s="199" t="s">
        <v>147</v>
      </c>
      <c r="E104" s="200"/>
      <c r="F104" s="200"/>
      <c r="G104" s="200"/>
      <c r="H104" s="200"/>
      <c r="I104" s="201"/>
      <c r="J104" s="202">
        <f>J180</f>
        <v>0</v>
      </c>
      <c r="K104" s="127"/>
      <c r="L104" s="203"/>
    </row>
    <row r="105" s="9" customFormat="1" ht="19.92" customHeight="1">
      <c r="B105" s="198"/>
      <c r="C105" s="127"/>
      <c r="D105" s="199" t="s">
        <v>148</v>
      </c>
      <c r="E105" s="200"/>
      <c r="F105" s="200"/>
      <c r="G105" s="200"/>
      <c r="H105" s="200"/>
      <c r="I105" s="201"/>
      <c r="J105" s="202">
        <f>J190</f>
        <v>0</v>
      </c>
      <c r="K105" s="127"/>
      <c r="L105" s="203"/>
    </row>
    <row r="106" s="9" customFormat="1" ht="19.92" customHeight="1">
      <c r="B106" s="198"/>
      <c r="C106" s="127"/>
      <c r="D106" s="199" t="s">
        <v>149</v>
      </c>
      <c r="E106" s="200"/>
      <c r="F106" s="200"/>
      <c r="G106" s="200"/>
      <c r="H106" s="200"/>
      <c r="I106" s="201"/>
      <c r="J106" s="202">
        <f>J200</f>
        <v>0</v>
      </c>
      <c r="K106" s="127"/>
      <c r="L106" s="203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1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4"/>
      <c r="J112" s="63"/>
      <c r="K112" s="63"/>
      <c r="L112" s="42"/>
    </row>
    <row r="113" s="1" customFormat="1" ht="24.96" customHeight="1">
      <c r="B113" s="37"/>
      <c r="C113" s="21" t="s">
        <v>152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185" t="str">
        <f>E7</f>
        <v>Oprava mostních objektů v úseku Meziměstí - Otovice</v>
      </c>
      <c r="F116" s="30"/>
      <c r="G116" s="30"/>
      <c r="H116" s="30"/>
      <c r="I116" s="148"/>
      <c r="J116" s="38"/>
      <c r="K116" s="38"/>
      <c r="L116" s="42"/>
    </row>
    <row r="117" ht="12" customHeight="1">
      <c r="B117" s="19"/>
      <c r="C117" s="30" t="s">
        <v>134</v>
      </c>
      <c r="D117" s="20"/>
      <c r="E117" s="20"/>
      <c r="F117" s="20"/>
      <c r="G117" s="20"/>
      <c r="H117" s="20"/>
      <c r="I117" s="140"/>
      <c r="J117" s="20"/>
      <c r="K117" s="20"/>
      <c r="L117" s="18"/>
    </row>
    <row r="118" s="1" customFormat="1" ht="16.5" customHeight="1">
      <c r="B118" s="37"/>
      <c r="C118" s="38"/>
      <c r="D118" s="38"/>
      <c r="E118" s="185" t="s">
        <v>478</v>
      </c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0" t="s">
        <v>136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E11</f>
        <v>2019/06/2.1/SO 02 - Propustek v km 3,410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0" t="s">
        <v>22</v>
      </c>
      <c r="D122" s="38"/>
      <c r="E122" s="38"/>
      <c r="F122" s="25" t="str">
        <f>F14</f>
        <v xml:space="preserve"> </v>
      </c>
      <c r="G122" s="38"/>
      <c r="H122" s="38"/>
      <c r="I122" s="150" t="s">
        <v>24</v>
      </c>
      <c r="J122" s="73" t="str">
        <f>IF(J14="","",J14)</f>
        <v>11. 6. 2019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15.15" customHeight="1">
      <c r="B124" s="37"/>
      <c r="C124" s="30" t="s">
        <v>28</v>
      </c>
      <c r="D124" s="38"/>
      <c r="E124" s="38"/>
      <c r="F124" s="25" t="str">
        <f>E17</f>
        <v xml:space="preserve"> </v>
      </c>
      <c r="G124" s="38"/>
      <c r="H124" s="38"/>
      <c r="I124" s="150" t="s">
        <v>33</v>
      </c>
      <c r="J124" s="35" t="str">
        <f>E23</f>
        <v xml:space="preserve"> </v>
      </c>
      <c r="K124" s="38"/>
      <c r="L124" s="42"/>
    </row>
    <row r="125" s="1" customFormat="1" ht="15.15" customHeight="1">
      <c r="B125" s="37"/>
      <c r="C125" s="30" t="s">
        <v>31</v>
      </c>
      <c r="D125" s="38"/>
      <c r="E125" s="38"/>
      <c r="F125" s="25" t="str">
        <f>IF(E20="","",E20)</f>
        <v>Vyplň údaj</v>
      </c>
      <c r="G125" s="38"/>
      <c r="H125" s="38"/>
      <c r="I125" s="150" t="s">
        <v>35</v>
      </c>
      <c r="J125" s="35" t="str">
        <f>E26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153</v>
      </c>
      <c r="D127" s="206" t="s">
        <v>62</v>
      </c>
      <c r="E127" s="206" t="s">
        <v>58</v>
      </c>
      <c r="F127" s="206" t="s">
        <v>59</v>
      </c>
      <c r="G127" s="206" t="s">
        <v>154</v>
      </c>
      <c r="H127" s="206" t="s">
        <v>155</v>
      </c>
      <c r="I127" s="207" t="s">
        <v>156</v>
      </c>
      <c r="J127" s="206" t="s">
        <v>140</v>
      </c>
      <c r="K127" s="208" t="s">
        <v>157</v>
      </c>
      <c r="L127" s="209"/>
      <c r="M127" s="94" t="s">
        <v>1</v>
      </c>
      <c r="N127" s="95" t="s">
        <v>41</v>
      </c>
      <c r="O127" s="95" t="s">
        <v>158</v>
      </c>
      <c r="P127" s="95" t="s">
        <v>159</v>
      </c>
      <c r="Q127" s="95" t="s">
        <v>160</v>
      </c>
      <c r="R127" s="95" t="s">
        <v>161</v>
      </c>
      <c r="S127" s="95" t="s">
        <v>162</v>
      </c>
      <c r="T127" s="96" t="s">
        <v>163</v>
      </c>
    </row>
    <row r="128" s="1" customFormat="1" ht="22.8" customHeight="1">
      <c r="B128" s="37"/>
      <c r="C128" s="101" t="s">
        <v>164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</f>
        <v>0</v>
      </c>
      <c r="Q128" s="98"/>
      <c r="R128" s="211">
        <f>R129</f>
        <v>342.76007800000002</v>
      </c>
      <c r="S128" s="98"/>
      <c r="T128" s="212">
        <f>T129</f>
        <v>109.38800000000001</v>
      </c>
      <c r="AT128" s="15" t="s">
        <v>76</v>
      </c>
      <c r="AU128" s="15" t="s">
        <v>142</v>
      </c>
      <c r="BK128" s="213">
        <f>BK129</f>
        <v>0</v>
      </c>
    </row>
    <row r="129" s="11" customFormat="1" ht="25.92" customHeight="1">
      <c r="B129" s="214"/>
      <c r="C129" s="215"/>
      <c r="D129" s="216" t="s">
        <v>76</v>
      </c>
      <c r="E129" s="217" t="s">
        <v>165</v>
      </c>
      <c r="F129" s="217" t="s">
        <v>166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P130+P149+P159+P165+P180+P190+P200</f>
        <v>0</v>
      </c>
      <c r="Q129" s="222"/>
      <c r="R129" s="223">
        <f>R130+R149+R159+R165+R180+R190+R200</f>
        <v>342.76007800000002</v>
      </c>
      <c r="S129" s="222"/>
      <c r="T129" s="224">
        <f>T130+T149+T159+T165+T180+T190+T200</f>
        <v>109.38800000000001</v>
      </c>
      <c r="AR129" s="225" t="s">
        <v>84</v>
      </c>
      <c r="AT129" s="226" t="s">
        <v>76</v>
      </c>
      <c r="AU129" s="226" t="s">
        <v>77</v>
      </c>
      <c r="AY129" s="225" t="s">
        <v>167</v>
      </c>
      <c r="BK129" s="227">
        <f>BK130+BK149+BK159+BK165+BK180+BK190+BK200</f>
        <v>0</v>
      </c>
    </row>
    <row r="130" s="11" customFormat="1" ht="22.8" customHeight="1">
      <c r="B130" s="214"/>
      <c r="C130" s="215"/>
      <c r="D130" s="216" t="s">
        <v>76</v>
      </c>
      <c r="E130" s="228" t="s">
        <v>84</v>
      </c>
      <c r="F130" s="228" t="s">
        <v>168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SUM(P131:P148)</f>
        <v>0</v>
      </c>
      <c r="Q130" s="222"/>
      <c r="R130" s="223">
        <f>SUM(R131:R148)</f>
        <v>0.090160000000000004</v>
      </c>
      <c r="S130" s="222"/>
      <c r="T130" s="224">
        <f>SUM(T131:T148)</f>
        <v>65.359999999999999</v>
      </c>
      <c r="AR130" s="225" t="s">
        <v>84</v>
      </c>
      <c r="AT130" s="226" t="s">
        <v>76</v>
      </c>
      <c r="AU130" s="226" t="s">
        <v>84</v>
      </c>
      <c r="AY130" s="225" t="s">
        <v>167</v>
      </c>
      <c r="BK130" s="227">
        <f>SUM(BK131:BK148)</f>
        <v>0</v>
      </c>
    </row>
    <row r="131" s="1" customFormat="1" ht="24" customHeight="1">
      <c r="B131" s="37"/>
      <c r="C131" s="230" t="s">
        <v>84</v>
      </c>
      <c r="D131" s="230" t="s">
        <v>169</v>
      </c>
      <c r="E131" s="231" t="s">
        <v>170</v>
      </c>
      <c r="F131" s="232" t="s">
        <v>171</v>
      </c>
      <c r="G131" s="233" t="s">
        <v>172</v>
      </c>
      <c r="H131" s="234">
        <v>300</v>
      </c>
      <c r="I131" s="235"/>
      <c r="J131" s="236">
        <f>ROUND(I131*H131,2)</f>
        <v>0</v>
      </c>
      <c r="K131" s="232" t="s">
        <v>173</v>
      </c>
      <c r="L131" s="42"/>
      <c r="M131" s="237" t="s">
        <v>1</v>
      </c>
      <c r="N131" s="238" t="s">
        <v>42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174</v>
      </c>
      <c r="AT131" s="241" t="s">
        <v>169</v>
      </c>
      <c r="AU131" s="241" t="s">
        <v>86</v>
      </c>
      <c r="AY131" s="15" t="s">
        <v>167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84</v>
      </c>
      <c r="BK131" s="242">
        <f>ROUND(I131*H131,2)</f>
        <v>0</v>
      </c>
      <c r="BL131" s="15" t="s">
        <v>174</v>
      </c>
      <c r="BM131" s="241" t="s">
        <v>482</v>
      </c>
    </row>
    <row r="132" s="1" customFormat="1" ht="16.5" customHeight="1">
      <c r="B132" s="37"/>
      <c r="C132" s="230" t="s">
        <v>86</v>
      </c>
      <c r="D132" s="230" t="s">
        <v>169</v>
      </c>
      <c r="E132" s="231" t="s">
        <v>176</v>
      </c>
      <c r="F132" s="232" t="s">
        <v>177</v>
      </c>
      <c r="G132" s="233" t="s">
        <v>172</v>
      </c>
      <c r="H132" s="234">
        <v>300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0.00018000000000000001</v>
      </c>
      <c r="R132" s="239">
        <f>Q132*H132</f>
        <v>0.054000000000000006</v>
      </c>
      <c r="S132" s="239">
        <v>0</v>
      </c>
      <c r="T132" s="240">
        <f>S132*H132</f>
        <v>0</v>
      </c>
      <c r="AR132" s="241" t="s">
        <v>174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174</v>
      </c>
      <c r="BM132" s="241" t="s">
        <v>483</v>
      </c>
    </row>
    <row r="133" s="1" customFormat="1" ht="16.5" customHeight="1">
      <c r="B133" s="37"/>
      <c r="C133" s="230" t="s">
        <v>179</v>
      </c>
      <c r="D133" s="230" t="s">
        <v>169</v>
      </c>
      <c r="E133" s="231" t="s">
        <v>484</v>
      </c>
      <c r="F133" s="232" t="s">
        <v>485</v>
      </c>
      <c r="G133" s="233" t="s">
        <v>191</v>
      </c>
      <c r="H133" s="234">
        <v>34.399999999999999</v>
      </c>
      <c r="I133" s="235"/>
      <c r="J133" s="236">
        <f>ROUND(I133*H133,2)</f>
        <v>0</v>
      </c>
      <c r="K133" s="232" t="s">
        <v>173</v>
      </c>
      <c r="L133" s="42"/>
      <c r="M133" s="237" t="s">
        <v>1</v>
      </c>
      <c r="N133" s="238" t="s">
        <v>42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1.8999999999999999</v>
      </c>
      <c r="T133" s="240">
        <f>S133*H133</f>
        <v>65.359999999999999</v>
      </c>
      <c r="AR133" s="241" t="s">
        <v>174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174</v>
      </c>
      <c r="BM133" s="241" t="s">
        <v>486</v>
      </c>
    </row>
    <row r="134" s="12" customFormat="1">
      <c r="B134" s="243"/>
      <c r="C134" s="244"/>
      <c r="D134" s="245" t="s">
        <v>197</v>
      </c>
      <c r="E134" s="246" t="s">
        <v>1</v>
      </c>
      <c r="F134" s="247" t="s">
        <v>487</v>
      </c>
      <c r="G134" s="244"/>
      <c r="H134" s="248">
        <v>1.44</v>
      </c>
      <c r="I134" s="249"/>
      <c r="J134" s="244"/>
      <c r="K134" s="244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197</v>
      </c>
      <c r="AU134" s="254" t="s">
        <v>86</v>
      </c>
      <c r="AV134" s="12" t="s">
        <v>86</v>
      </c>
      <c r="AW134" s="12" t="s">
        <v>34</v>
      </c>
      <c r="AX134" s="12" t="s">
        <v>77</v>
      </c>
      <c r="AY134" s="254" t="s">
        <v>167</v>
      </c>
    </row>
    <row r="135" s="12" customFormat="1">
      <c r="B135" s="243"/>
      <c r="C135" s="244"/>
      <c r="D135" s="245" t="s">
        <v>197</v>
      </c>
      <c r="E135" s="246" t="s">
        <v>1</v>
      </c>
      <c r="F135" s="247" t="s">
        <v>488</v>
      </c>
      <c r="G135" s="244"/>
      <c r="H135" s="248">
        <v>3.3599999999999999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197</v>
      </c>
      <c r="AU135" s="254" t="s">
        <v>86</v>
      </c>
      <c r="AV135" s="12" t="s">
        <v>86</v>
      </c>
      <c r="AW135" s="12" t="s">
        <v>34</v>
      </c>
      <c r="AX135" s="12" t="s">
        <v>77</v>
      </c>
      <c r="AY135" s="254" t="s">
        <v>167</v>
      </c>
    </row>
    <row r="136" s="12" customFormat="1">
      <c r="B136" s="243"/>
      <c r="C136" s="244"/>
      <c r="D136" s="245" t="s">
        <v>197</v>
      </c>
      <c r="E136" s="246" t="s">
        <v>1</v>
      </c>
      <c r="F136" s="247" t="s">
        <v>489</v>
      </c>
      <c r="G136" s="244"/>
      <c r="H136" s="248">
        <v>22.399999999999999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197</v>
      </c>
      <c r="AU136" s="254" t="s">
        <v>86</v>
      </c>
      <c r="AV136" s="12" t="s">
        <v>86</v>
      </c>
      <c r="AW136" s="12" t="s">
        <v>34</v>
      </c>
      <c r="AX136" s="12" t="s">
        <v>77</v>
      </c>
      <c r="AY136" s="254" t="s">
        <v>167</v>
      </c>
    </row>
    <row r="137" s="12" customFormat="1">
      <c r="B137" s="243"/>
      <c r="C137" s="244"/>
      <c r="D137" s="245" t="s">
        <v>197</v>
      </c>
      <c r="E137" s="246" t="s">
        <v>1</v>
      </c>
      <c r="F137" s="247" t="s">
        <v>490</v>
      </c>
      <c r="G137" s="244"/>
      <c r="H137" s="248">
        <v>7.2000000000000002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197</v>
      </c>
      <c r="AU137" s="254" t="s">
        <v>86</v>
      </c>
      <c r="AV137" s="12" t="s">
        <v>86</v>
      </c>
      <c r="AW137" s="12" t="s">
        <v>34</v>
      </c>
      <c r="AX137" s="12" t="s">
        <v>77</v>
      </c>
      <c r="AY137" s="254" t="s">
        <v>167</v>
      </c>
    </row>
    <row r="138" s="13" customFormat="1">
      <c r="B138" s="267"/>
      <c r="C138" s="268"/>
      <c r="D138" s="245" t="s">
        <v>197</v>
      </c>
      <c r="E138" s="269" t="s">
        <v>1</v>
      </c>
      <c r="F138" s="270" t="s">
        <v>253</v>
      </c>
      <c r="G138" s="268"/>
      <c r="H138" s="271">
        <v>34.399999999999999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AT138" s="277" t="s">
        <v>197</v>
      </c>
      <c r="AU138" s="277" t="s">
        <v>86</v>
      </c>
      <c r="AV138" s="13" t="s">
        <v>174</v>
      </c>
      <c r="AW138" s="13" t="s">
        <v>34</v>
      </c>
      <c r="AX138" s="13" t="s">
        <v>84</v>
      </c>
      <c r="AY138" s="277" t="s">
        <v>167</v>
      </c>
    </row>
    <row r="139" s="1" customFormat="1" ht="24" customHeight="1">
      <c r="B139" s="37"/>
      <c r="C139" s="230" t="s">
        <v>174</v>
      </c>
      <c r="D139" s="230" t="s">
        <v>169</v>
      </c>
      <c r="E139" s="231" t="s">
        <v>491</v>
      </c>
      <c r="F139" s="232" t="s">
        <v>492</v>
      </c>
      <c r="G139" s="233" t="s">
        <v>191</v>
      </c>
      <c r="H139" s="234">
        <v>34.399999999999999</v>
      </c>
      <c r="I139" s="235"/>
      <c r="J139" s="236">
        <f>ROUND(I139*H139,2)</f>
        <v>0</v>
      </c>
      <c r="K139" s="232" t="s">
        <v>173</v>
      </c>
      <c r="L139" s="42"/>
      <c r="M139" s="237" t="s">
        <v>1</v>
      </c>
      <c r="N139" s="238" t="s">
        <v>42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174</v>
      </c>
      <c r="AT139" s="241" t="s">
        <v>169</v>
      </c>
      <c r="AU139" s="241" t="s">
        <v>86</v>
      </c>
      <c r="AY139" s="15" t="s">
        <v>167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84</v>
      </c>
      <c r="BK139" s="242">
        <f>ROUND(I139*H139,2)</f>
        <v>0</v>
      </c>
      <c r="BL139" s="15" t="s">
        <v>174</v>
      </c>
      <c r="BM139" s="241" t="s">
        <v>493</v>
      </c>
    </row>
    <row r="140" s="1" customFormat="1" ht="24" customHeight="1">
      <c r="B140" s="37"/>
      <c r="C140" s="230" t="s">
        <v>188</v>
      </c>
      <c r="D140" s="230" t="s">
        <v>169</v>
      </c>
      <c r="E140" s="231" t="s">
        <v>494</v>
      </c>
      <c r="F140" s="232" t="s">
        <v>495</v>
      </c>
      <c r="G140" s="233" t="s">
        <v>172</v>
      </c>
      <c r="H140" s="234">
        <v>140</v>
      </c>
      <c r="I140" s="235"/>
      <c r="J140" s="236">
        <f>ROUND(I140*H140,2)</f>
        <v>0</v>
      </c>
      <c r="K140" s="232" t="s">
        <v>173</v>
      </c>
      <c r="L140" s="42"/>
      <c r="M140" s="237" t="s">
        <v>1</v>
      </c>
      <c r="N140" s="238" t="s">
        <v>42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174</v>
      </c>
      <c r="AT140" s="241" t="s">
        <v>169</v>
      </c>
      <c r="AU140" s="241" t="s">
        <v>86</v>
      </c>
      <c r="AY140" s="15" t="s">
        <v>167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84</v>
      </c>
      <c r="BK140" s="242">
        <f>ROUND(I140*H140,2)</f>
        <v>0</v>
      </c>
      <c r="BL140" s="15" t="s">
        <v>174</v>
      </c>
      <c r="BM140" s="241" t="s">
        <v>496</v>
      </c>
    </row>
    <row r="141" s="1" customFormat="1" ht="16.5" customHeight="1">
      <c r="B141" s="37"/>
      <c r="C141" s="257" t="s">
        <v>193</v>
      </c>
      <c r="D141" s="257" t="s">
        <v>230</v>
      </c>
      <c r="E141" s="258" t="s">
        <v>497</v>
      </c>
      <c r="F141" s="259" t="s">
        <v>498</v>
      </c>
      <c r="G141" s="260" t="s">
        <v>221</v>
      </c>
      <c r="H141" s="261">
        <v>28</v>
      </c>
      <c r="I141" s="262"/>
      <c r="J141" s="263">
        <f>ROUND(I141*H141,2)</f>
        <v>0</v>
      </c>
      <c r="K141" s="259" t="s">
        <v>173</v>
      </c>
      <c r="L141" s="264"/>
      <c r="M141" s="265" t="s">
        <v>1</v>
      </c>
      <c r="N141" s="266" t="s">
        <v>42</v>
      </c>
      <c r="O141" s="85"/>
      <c r="P141" s="239">
        <f>O141*H141</f>
        <v>0</v>
      </c>
      <c r="Q141" s="239">
        <v>0.001</v>
      </c>
      <c r="R141" s="239">
        <f>Q141*H141</f>
        <v>0.028000000000000001</v>
      </c>
      <c r="S141" s="239">
        <v>0</v>
      </c>
      <c r="T141" s="240">
        <f>S141*H141</f>
        <v>0</v>
      </c>
      <c r="AR141" s="241" t="s">
        <v>205</v>
      </c>
      <c r="AT141" s="241" t="s">
        <v>230</v>
      </c>
      <c r="AU141" s="241" t="s">
        <v>86</v>
      </c>
      <c r="AY141" s="15" t="s">
        <v>167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84</v>
      </c>
      <c r="BK141" s="242">
        <f>ROUND(I141*H141,2)</f>
        <v>0</v>
      </c>
      <c r="BL141" s="15" t="s">
        <v>174</v>
      </c>
      <c r="BM141" s="241" t="s">
        <v>499</v>
      </c>
    </row>
    <row r="142" s="12" customFormat="1">
      <c r="B142" s="243"/>
      <c r="C142" s="244"/>
      <c r="D142" s="245" t="s">
        <v>197</v>
      </c>
      <c r="E142" s="244"/>
      <c r="F142" s="247" t="s">
        <v>500</v>
      </c>
      <c r="G142" s="244"/>
      <c r="H142" s="248">
        <v>28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197</v>
      </c>
      <c r="AU142" s="254" t="s">
        <v>86</v>
      </c>
      <c r="AV142" s="12" t="s">
        <v>86</v>
      </c>
      <c r="AW142" s="12" t="s">
        <v>4</v>
      </c>
      <c r="AX142" s="12" t="s">
        <v>84</v>
      </c>
      <c r="AY142" s="254" t="s">
        <v>167</v>
      </c>
    </row>
    <row r="143" s="1" customFormat="1" ht="16.5" customHeight="1">
      <c r="B143" s="37"/>
      <c r="C143" s="230" t="s">
        <v>200</v>
      </c>
      <c r="D143" s="230" t="s">
        <v>169</v>
      </c>
      <c r="E143" s="231" t="s">
        <v>501</v>
      </c>
      <c r="F143" s="232" t="s">
        <v>502</v>
      </c>
      <c r="G143" s="233" t="s">
        <v>172</v>
      </c>
      <c r="H143" s="234">
        <v>180</v>
      </c>
      <c r="I143" s="235"/>
      <c r="J143" s="236">
        <f>ROUND(I143*H143,2)</f>
        <v>0</v>
      </c>
      <c r="K143" s="232" t="s">
        <v>173</v>
      </c>
      <c r="L143" s="42"/>
      <c r="M143" s="237" t="s">
        <v>1</v>
      </c>
      <c r="N143" s="238" t="s">
        <v>42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247</v>
      </c>
      <c r="AT143" s="241" t="s">
        <v>169</v>
      </c>
      <c r="AU143" s="241" t="s">
        <v>86</v>
      </c>
      <c r="AY143" s="15" t="s">
        <v>167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84</v>
      </c>
      <c r="BK143" s="242">
        <f>ROUND(I143*H143,2)</f>
        <v>0</v>
      </c>
      <c r="BL143" s="15" t="s">
        <v>247</v>
      </c>
      <c r="BM143" s="241" t="s">
        <v>503</v>
      </c>
    </row>
    <row r="144" s="12" customFormat="1">
      <c r="B144" s="243"/>
      <c r="C144" s="244"/>
      <c r="D144" s="245" t="s">
        <v>197</v>
      </c>
      <c r="E144" s="246" t="s">
        <v>1</v>
      </c>
      <c r="F144" s="247" t="s">
        <v>504</v>
      </c>
      <c r="G144" s="244"/>
      <c r="H144" s="248">
        <v>180</v>
      </c>
      <c r="I144" s="249"/>
      <c r="J144" s="244"/>
      <c r="K144" s="244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197</v>
      </c>
      <c r="AU144" s="254" t="s">
        <v>86</v>
      </c>
      <c r="AV144" s="12" t="s">
        <v>86</v>
      </c>
      <c r="AW144" s="12" t="s">
        <v>34</v>
      </c>
      <c r="AX144" s="12" t="s">
        <v>84</v>
      </c>
      <c r="AY144" s="254" t="s">
        <v>167</v>
      </c>
    </row>
    <row r="145" s="1" customFormat="1" ht="24" customHeight="1">
      <c r="B145" s="37"/>
      <c r="C145" s="230" t="s">
        <v>205</v>
      </c>
      <c r="D145" s="230" t="s">
        <v>169</v>
      </c>
      <c r="E145" s="231" t="s">
        <v>505</v>
      </c>
      <c r="F145" s="232" t="s">
        <v>506</v>
      </c>
      <c r="G145" s="233" t="s">
        <v>172</v>
      </c>
      <c r="H145" s="234">
        <v>180</v>
      </c>
      <c r="I145" s="235"/>
      <c r="J145" s="236">
        <f>ROUND(I145*H145,2)</f>
        <v>0</v>
      </c>
      <c r="K145" s="232" t="s">
        <v>173</v>
      </c>
      <c r="L145" s="42"/>
      <c r="M145" s="237" t="s">
        <v>1</v>
      </c>
      <c r="N145" s="238" t="s">
        <v>42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174</v>
      </c>
      <c r="AT145" s="241" t="s">
        <v>169</v>
      </c>
      <c r="AU145" s="241" t="s">
        <v>86</v>
      </c>
      <c r="AY145" s="15" t="s">
        <v>167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84</v>
      </c>
      <c r="BK145" s="242">
        <f>ROUND(I145*H145,2)</f>
        <v>0</v>
      </c>
      <c r="BL145" s="15" t="s">
        <v>174</v>
      </c>
      <c r="BM145" s="241" t="s">
        <v>507</v>
      </c>
    </row>
    <row r="146" s="1" customFormat="1" ht="24" customHeight="1">
      <c r="B146" s="37"/>
      <c r="C146" s="230" t="s">
        <v>211</v>
      </c>
      <c r="D146" s="230" t="s">
        <v>169</v>
      </c>
      <c r="E146" s="231" t="s">
        <v>508</v>
      </c>
      <c r="F146" s="232" t="s">
        <v>509</v>
      </c>
      <c r="G146" s="233" t="s">
        <v>172</v>
      </c>
      <c r="H146" s="234">
        <v>68</v>
      </c>
      <c r="I146" s="235"/>
      <c r="J146" s="236">
        <f>ROUND(I146*H146,2)</f>
        <v>0</v>
      </c>
      <c r="K146" s="232" t="s">
        <v>173</v>
      </c>
      <c r="L146" s="42"/>
      <c r="M146" s="237" t="s">
        <v>1</v>
      </c>
      <c r="N146" s="238" t="s">
        <v>42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174</v>
      </c>
      <c r="AT146" s="241" t="s">
        <v>169</v>
      </c>
      <c r="AU146" s="241" t="s">
        <v>86</v>
      </c>
      <c r="AY146" s="15" t="s">
        <v>167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84</v>
      </c>
      <c r="BK146" s="242">
        <f>ROUND(I146*H146,2)</f>
        <v>0</v>
      </c>
      <c r="BL146" s="15" t="s">
        <v>174</v>
      </c>
      <c r="BM146" s="241" t="s">
        <v>510</v>
      </c>
    </row>
    <row r="147" s="12" customFormat="1">
      <c r="B147" s="243"/>
      <c r="C147" s="244"/>
      <c r="D147" s="245" t="s">
        <v>197</v>
      </c>
      <c r="E147" s="246" t="s">
        <v>1</v>
      </c>
      <c r="F147" s="247" t="s">
        <v>511</v>
      </c>
      <c r="G147" s="244"/>
      <c r="H147" s="248">
        <v>68</v>
      </c>
      <c r="I147" s="249"/>
      <c r="J147" s="244"/>
      <c r="K147" s="244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197</v>
      </c>
      <c r="AU147" s="254" t="s">
        <v>86</v>
      </c>
      <c r="AV147" s="12" t="s">
        <v>86</v>
      </c>
      <c r="AW147" s="12" t="s">
        <v>34</v>
      </c>
      <c r="AX147" s="12" t="s">
        <v>84</v>
      </c>
      <c r="AY147" s="254" t="s">
        <v>167</v>
      </c>
    </row>
    <row r="148" s="1" customFormat="1" ht="16.5" customHeight="1">
      <c r="B148" s="37"/>
      <c r="C148" s="257" t="s">
        <v>218</v>
      </c>
      <c r="D148" s="257" t="s">
        <v>230</v>
      </c>
      <c r="E148" s="258" t="s">
        <v>512</v>
      </c>
      <c r="F148" s="259" t="s">
        <v>513</v>
      </c>
      <c r="G148" s="260" t="s">
        <v>172</v>
      </c>
      <c r="H148" s="261">
        <v>68</v>
      </c>
      <c r="I148" s="262"/>
      <c r="J148" s="263">
        <f>ROUND(I148*H148,2)</f>
        <v>0</v>
      </c>
      <c r="K148" s="259" t="s">
        <v>173</v>
      </c>
      <c r="L148" s="264"/>
      <c r="M148" s="265" t="s">
        <v>1</v>
      </c>
      <c r="N148" s="266" t="s">
        <v>42</v>
      </c>
      <c r="O148" s="85"/>
      <c r="P148" s="239">
        <f>O148*H148</f>
        <v>0</v>
      </c>
      <c r="Q148" s="239">
        <v>0.00012</v>
      </c>
      <c r="R148" s="239">
        <f>Q148*H148</f>
        <v>0.0081600000000000006</v>
      </c>
      <c r="S148" s="239">
        <v>0</v>
      </c>
      <c r="T148" s="240">
        <f>S148*H148</f>
        <v>0</v>
      </c>
      <c r="AR148" s="241" t="s">
        <v>205</v>
      </c>
      <c r="AT148" s="241" t="s">
        <v>230</v>
      </c>
      <c r="AU148" s="241" t="s">
        <v>86</v>
      </c>
      <c r="AY148" s="15" t="s">
        <v>167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84</v>
      </c>
      <c r="BK148" s="242">
        <f>ROUND(I148*H148,2)</f>
        <v>0</v>
      </c>
      <c r="BL148" s="15" t="s">
        <v>174</v>
      </c>
      <c r="BM148" s="241" t="s">
        <v>514</v>
      </c>
    </row>
    <row r="149" s="11" customFormat="1" ht="22.8" customHeight="1">
      <c r="B149" s="214"/>
      <c r="C149" s="215"/>
      <c r="D149" s="216" t="s">
        <v>76</v>
      </c>
      <c r="E149" s="228" t="s">
        <v>86</v>
      </c>
      <c r="F149" s="228" t="s">
        <v>515</v>
      </c>
      <c r="G149" s="215"/>
      <c r="H149" s="215"/>
      <c r="I149" s="218"/>
      <c r="J149" s="229">
        <f>BK149</f>
        <v>0</v>
      </c>
      <c r="K149" s="215"/>
      <c r="L149" s="220"/>
      <c r="M149" s="221"/>
      <c r="N149" s="222"/>
      <c r="O149" s="222"/>
      <c r="P149" s="223">
        <f>SUM(P150:P158)</f>
        <v>0</v>
      </c>
      <c r="Q149" s="222"/>
      <c r="R149" s="223">
        <f>SUM(R150:R158)</f>
        <v>12.201024</v>
      </c>
      <c r="S149" s="222"/>
      <c r="T149" s="224">
        <f>SUM(T150:T158)</f>
        <v>0</v>
      </c>
      <c r="AR149" s="225" t="s">
        <v>84</v>
      </c>
      <c r="AT149" s="226" t="s">
        <v>76</v>
      </c>
      <c r="AU149" s="226" t="s">
        <v>84</v>
      </c>
      <c r="AY149" s="225" t="s">
        <v>167</v>
      </c>
      <c r="BK149" s="227">
        <f>SUM(BK150:BK158)</f>
        <v>0</v>
      </c>
    </row>
    <row r="150" s="1" customFormat="1" ht="24" customHeight="1">
      <c r="B150" s="37"/>
      <c r="C150" s="230" t="s">
        <v>225</v>
      </c>
      <c r="D150" s="230" t="s">
        <v>169</v>
      </c>
      <c r="E150" s="231" t="s">
        <v>516</v>
      </c>
      <c r="F150" s="232" t="s">
        <v>517</v>
      </c>
      <c r="G150" s="233" t="s">
        <v>191</v>
      </c>
      <c r="H150" s="234">
        <v>4.7999999999999998</v>
      </c>
      <c r="I150" s="235"/>
      <c r="J150" s="236">
        <f>ROUND(I150*H150,2)</f>
        <v>0</v>
      </c>
      <c r="K150" s="232" t="s">
        <v>173</v>
      </c>
      <c r="L150" s="42"/>
      <c r="M150" s="237" t="s">
        <v>1</v>
      </c>
      <c r="N150" s="238" t="s">
        <v>42</v>
      </c>
      <c r="O150" s="85"/>
      <c r="P150" s="239">
        <f>O150*H150</f>
        <v>0</v>
      </c>
      <c r="Q150" s="239">
        <v>2.5359600000000002</v>
      </c>
      <c r="R150" s="239">
        <f>Q150*H150</f>
        <v>12.172608</v>
      </c>
      <c r="S150" s="239">
        <v>0</v>
      </c>
      <c r="T150" s="240">
        <f>S150*H150</f>
        <v>0</v>
      </c>
      <c r="AR150" s="241" t="s">
        <v>174</v>
      </c>
      <c r="AT150" s="241" t="s">
        <v>169</v>
      </c>
      <c r="AU150" s="241" t="s">
        <v>86</v>
      </c>
      <c r="AY150" s="15" t="s">
        <v>167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5" t="s">
        <v>84</v>
      </c>
      <c r="BK150" s="242">
        <f>ROUND(I150*H150,2)</f>
        <v>0</v>
      </c>
      <c r="BL150" s="15" t="s">
        <v>174</v>
      </c>
      <c r="BM150" s="241" t="s">
        <v>518</v>
      </c>
    </row>
    <row r="151" s="12" customFormat="1">
      <c r="B151" s="243"/>
      <c r="C151" s="244"/>
      <c r="D151" s="245" t="s">
        <v>197</v>
      </c>
      <c r="E151" s="246" t="s">
        <v>1</v>
      </c>
      <c r="F151" s="247" t="s">
        <v>487</v>
      </c>
      <c r="G151" s="244"/>
      <c r="H151" s="248">
        <v>1.44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197</v>
      </c>
      <c r="AU151" s="254" t="s">
        <v>86</v>
      </c>
      <c r="AV151" s="12" t="s">
        <v>86</v>
      </c>
      <c r="AW151" s="12" t="s">
        <v>34</v>
      </c>
      <c r="AX151" s="12" t="s">
        <v>77</v>
      </c>
      <c r="AY151" s="254" t="s">
        <v>167</v>
      </c>
    </row>
    <row r="152" s="12" customFormat="1">
      <c r="B152" s="243"/>
      <c r="C152" s="244"/>
      <c r="D152" s="245" t="s">
        <v>197</v>
      </c>
      <c r="E152" s="246" t="s">
        <v>1</v>
      </c>
      <c r="F152" s="247" t="s">
        <v>488</v>
      </c>
      <c r="G152" s="244"/>
      <c r="H152" s="248">
        <v>3.3599999999999999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197</v>
      </c>
      <c r="AU152" s="254" t="s">
        <v>86</v>
      </c>
      <c r="AV152" s="12" t="s">
        <v>86</v>
      </c>
      <c r="AW152" s="12" t="s">
        <v>34</v>
      </c>
      <c r="AX152" s="12" t="s">
        <v>77</v>
      </c>
      <c r="AY152" s="254" t="s">
        <v>167</v>
      </c>
    </row>
    <row r="153" s="13" customFormat="1">
      <c r="B153" s="267"/>
      <c r="C153" s="268"/>
      <c r="D153" s="245" t="s">
        <v>197</v>
      </c>
      <c r="E153" s="269" t="s">
        <v>1</v>
      </c>
      <c r="F153" s="270" t="s">
        <v>253</v>
      </c>
      <c r="G153" s="268"/>
      <c r="H153" s="271">
        <v>4.7999999999999998</v>
      </c>
      <c r="I153" s="272"/>
      <c r="J153" s="268"/>
      <c r="K153" s="268"/>
      <c r="L153" s="273"/>
      <c r="M153" s="274"/>
      <c r="N153" s="275"/>
      <c r="O153" s="275"/>
      <c r="P153" s="275"/>
      <c r="Q153" s="275"/>
      <c r="R153" s="275"/>
      <c r="S153" s="275"/>
      <c r="T153" s="276"/>
      <c r="AT153" s="277" t="s">
        <v>197</v>
      </c>
      <c r="AU153" s="277" t="s">
        <v>86</v>
      </c>
      <c r="AV153" s="13" t="s">
        <v>174</v>
      </c>
      <c r="AW153" s="13" t="s">
        <v>34</v>
      </c>
      <c r="AX153" s="13" t="s">
        <v>84</v>
      </c>
      <c r="AY153" s="277" t="s">
        <v>167</v>
      </c>
    </row>
    <row r="154" s="1" customFormat="1" ht="16.5" customHeight="1">
      <c r="B154" s="37"/>
      <c r="C154" s="230" t="s">
        <v>229</v>
      </c>
      <c r="D154" s="230" t="s">
        <v>169</v>
      </c>
      <c r="E154" s="231" t="s">
        <v>519</v>
      </c>
      <c r="F154" s="232" t="s">
        <v>520</v>
      </c>
      <c r="G154" s="233" t="s">
        <v>172</v>
      </c>
      <c r="H154" s="234">
        <v>19.199999999999999</v>
      </c>
      <c r="I154" s="235"/>
      <c r="J154" s="236">
        <f>ROUND(I154*H154,2)</f>
        <v>0</v>
      </c>
      <c r="K154" s="232" t="s">
        <v>173</v>
      </c>
      <c r="L154" s="42"/>
      <c r="M154" s="237" t="s">
        <v>1</v>
      </c>
      <c r="N154" s="238" t="s">
        <v>42</v>
      </c>
      <c r="O154" s="85"/>
      <c r="P154" s="239">
        <f>O154*H154</f>
        <v>0</v>
      </c>
      <c r="Q154" s="239">
        <v>0.0014400000000000001</v>
      </c>
      <c r="R154" s="239">
        <f>Q154*H154</f>
        <v>0.027648000000000002</v>
      </c>
      <c r="S154" s="239">
        <v>0</v>
      </c>
      <c r="T154" s="240">
        <f>S154*H154</f>
        <v>0</v>
      </c>
      <c r="AR154" s="241" t="s">
        <v>174</v>
      </c>
      <c r="AT154" s="241" t="s">
        <v>169</v>
      </c>
      <c r="AU154" s="241" t="s">
        <v>86</v>
      </c>
      <c r="AY154" s="15" t="s">
        <v>167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84</v>
      </c>
      <c r="BK154" s="242">
        <f>ROUND(I154*H154,2)</f>
        <v>0</v>
      </c>
      <c r="BL154" s="15" t="s">
        <v>174</v>
      </c>
      <c r="BM154" s="241" t="s">
        <v>521</v>
      </c>
    </row>
    <row r="155" s="12" customFormat="1">
      <c r="B155" s="243"/>
      <c r="C155" s="244"/>
      <c r="D155" s="245" t="s">
        <v>197</v>
      </c>
      <c r="E155" s="246" t="s">
        <v>1</v>
      </c>
      <c r="F155" s="247" t="s">
        <v>522</v>
      </c>
      <c r="G155" s="244"/>
      <c r="H155" s="248">
        <v>2.3999999999999999</v>
      </c>
      <c r="I155" s="249"/>
      <c r="J155" s="244"/>
      <c r="K155" s="244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197</v>
      </c>
      <c r="AU155" s="254" t="s">
        <v>86</v>
      </c>
      <c r="AV155" s="12" t="s">
        <v>86</v>
      </c>
      <c r="AW155" s="12" t="s">
        <v>34</v>
      </c>
      <c r="AX155" s="12" t="s">
        <v>77</v>
      </c>
      <c r="AY155" s="254" t="s">
        <v>167</v>
      </c>
    </row>
    <row r="156" s="12" customFormat="1">
      <c r="B156" s="243"/>
      <c r="C156" s="244"/>
      <c r="D156" s="245" t="s">
        <v>197</v>
      </c>
      <c r="E156" s="246" t="s">
        <v>1</v>
      </c>
      <c r="F156" s="247" t="s">
        <v>523</v>
      </c>
      <c r="G156" s="244"/>
      <c r="H156" s="248">
        <v>16.800000000000001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197</v>
      </c>
      <c r="AU156" s="254" t="s">
        <v>86</v>
      </c>
      <c r="AV156" s="12" t="s">
        <v>86</v>
      </c>
      <c r="AW156" s="12" t="s">
        <v>34</v>
      </c>
      <c r="AX156" s="12" t="s">
        <v>77</v>
      </c>
      <c r="AY156" s="254" t="s">
        <v>167</v>
      </c>
    </row>
    <row r="157" s="13" customFormat="1">
      <c r="B157" s="267"/>
      <c r="C157" s="268"/>
      <c r="D157" s="245" t="s">
        <v>197</v>
      </c>
      <c r="E157" s="269" t="s">
        <v>1</v>
      </c>
      <c r="F157" s="270" t="s">
        <v>253</v>
      </c>
      <c r="G157" s="268"/>
      <c r="H157" s="271">
        <v>19.199999999999999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AT157" s="277" t="s">
        <v>197</v>
      </c>
      <c r="AU157" s="277" t="s">
        <v>86</v>
      </c>
      <c r="AV157" s="13" t="s">
        <v>174</v>
      </c>
      <c r="AW157" s="13" t="s">
        <v>34</v>
      </c>
      <c r="AX157" s="13" t="s">
        <v>84</v>
      </c>
      <c r="AY157" s="277" t="s">
        <v>167</v>
      </c>
    </row>
    <row r="158" s="1" customFormat="1" ht="16.5" customHeight="1">
      <c r="B158" s="37"/>
      <c r="C158" s="230" t="s">
        <v>235</v>
      </c>
      <c r="D158" s="230" t="s">
        <v>169</v>
      </c>
      <c r="E158" s="231" t="s">
        <v>524</v>
      </c>
      <c r="F158" s="232" t="s">
        <v>525</v>
      </c>
      <c r="G158" s="233" t="s">
        <v>172</v>
      </c>
      <c r="H158" s="234">
        <v>19.199999999999999</v>
      </c>
      <c r="I158" s="235"/>
      <c r="J158" s="236">
        <f>ROUND(I158*H158,2)</f>
        <v>0</v>
      </c>
      <c r="K158" s="232" t="s">
        <v>173</v>
      </c>
      <c r="L158" s="42"/>
      <c r="M158" s="237" t="s">
        <v>1</v>
      </c>
      <c r="N158" s="238" t="s">
        <v>42</v>
      </c>
      <c r="O158" s="85"/>
      <c r="P158" s="239">
        <f>O158*H158</f>
        <v>0</v>
      </c>
      <c r="Q158" s="239">
        <v>4.0000000000000003E-05</v>
      </c>
      <c r="R158" s="239">
        <f>Q158*H158</f>
        <v>0.00076800000000000002</v>
      </c>
      <c r="S158" s="239">
        <v>0</v>
      </c>
      <c r="T158" s="240">
        <f>S158*H158</f>
        <v>0</v>
      </c>
      <c r="AR158" s="241" t="s">
        <v>174</v>
      </c>
      <c r="AT158" s="241" t="s">
        <v>169</v>
      </c>
      <c r="AU158" s="241" t="s">
        <v>86</v>
      </c>
      <c r="AY158" s="15" t="s">
        <v>167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5" t="s">
        <v>84</v>
      </c>
      <c r="BK158" s="242">
        <f>ROUND(I158*H158,2)</f>
        <v>0</v>
      </c>
      <c r="BL158" s="15" t="s">
        <v>174</v>
      </c>
      <c r="BM158" s="241" t="s">
        <v>526</v>
      </c>
    </row>
    <row r="159" s="11" customFormat="1" ht="22.8" customHeight="1">
      <c r="B159" s="214"/>
      <c r="C159" s="215"/>
      <c r="D159" s="216" t="s">
        <v>76</v>
      </c>
      <c r="E159" s="228" t="s">
        <v>179</v>
      </c>
      <c r="F159" s="228" t="s">
        <v>527</v>
      </c>
      <c r="G159" s="215"/>
      <c r="H159" s="215"/>
      <c r="I159" s="218"/>
      <c r="J159" s="229">
        <f>BK159</f>
        <v>0</v>
      </c>
      <c r="K159" s="215"/>
      <c r="L159" s="220"/>
      <c r="M159" s="221"/>
      <c r="N159" s="222"/>
      <c r="O159" s="222"/>
      <c r="P159" s="223">
        <f>SUM(P160:P164)</f>
        <v>0</v>
      </c>
      <c r="Q159" s="222"/>
      <c r="R159" s="223">
        <f>SUM(R160:R164)</f>
        <v>35.753790000000002</v>
      </c>
      <c r="S159" s="222"/>
      <c r="T159" s="224">
        <f>SUM(T160:T164)</f>
        <v>0</v>
      </c>
      <c r="AR159" s="225" t="s">
        <v>84</v>
      </c>
      <c r="AT159" s="226" t="s">
        <v>76</v>
      </c>
      <c r="AU159" s="226" t="s">
        <v>84</v>
      </c>
      <c r="AY159" s="225" t="s">
        <v>167</v>
      </c>
      <c r="BK159" s="227">
        <f>SUM(BK160:BK164)</f>
        <v>0</v>
      </c>
    </row>
    <row r="160" s="1" customFormat="1" ht="24" customHeight="1">
      <c r="B160" s="37"/>
      <c r="C160" s="230" t="s">
        <v>240</v>
      </c>
      <c r="D160" s="230" t="s">
        <v>169</v>
      </c>
      <c r="E160" s="231" t="s">
        <v>528</v>
      </c>
      <c r="F160" s="232" t="s">
        <v>529</v>
      </c>
      <c r="G160" s="233" t="s">
        <v>191</v>
      </c>
      <c r="H160" s="234">
        <v>1.2</v>
      </c>
      <c r="I160" s="235"/>
      <c r="J160" s="236">
        <f>ROUND(I160*H160,2)</f>
        <v>0</v>
      </c>
      <c r="K160" s="232" t="s">
        <v>173</v>
      </c>
      <c r="L160" s="42"/>
      <c r="M160" s="237" t="s">
        <v>1</v>
      </c>
      <c r="N160" s="238" t="s">
        <v>42</v>
      </c>
      <c r="O160" s="85"/>
      <c r="P160" s="239">
        <f>O160*H160</f>
        <v>0</v>
      </c>
      <c r="Q160" s="239">
        <v>1.6285000000000001</v>
      </c>
      <c r="R160" s="239">
        <f>Q160*H160</f>
        <v>1.9541999999999999</v>
      </c>
      <c r="S160" s="239">
        <v>0</v>
      </c>
      <c r="T160" s="240">
        <f>S160*H160</f>
        <v>0</v>
      </c>
      <c r="AR160" s="241" t="s">
        <v>174</v>
      </c>
      <c r="AT160" s="241" t="s">
        <v>169</v>
      </c>
      <c r="AU160" s="241" t="s">
        <v>86</v>
      </c>
      <c r="AY160" s="15" t="s">
        <v>167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84</v>
      </c>
      <c r="BK160" s="242">
        <f>ROUND(I160*H160,2)</f>
        <v>0</v>
      </c>
      <c r="BL160" s="15" t="s">
        <v>174</v>
      </c>
      <c r="BM160" s="241" t="s">
        <v>530</v>
      </c>
    </row>
    <row r="161" s="12" customFormat="1">
      <c r="B161" s="243"/>
      <c r="C161" s="244"/>
      <c r="D161" s="245" t="s">
        <v>197</v>
      </c>
      <c r="E161" s="246" t="s">
        <v>1</v>
      </c>
      <c r="F161" s="247" t="s">
        <v>531</v>
      </c>
      <c r="G161" s="244"/>
      <c r="H161" s="248">
        <v>1.2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197</v>
      </c>
      <c r="AU161" s="254" t="s">
        <v>86</v>
      </c>
      <c r="AV161" s="12" t="s">
        <v>86</v>
      </c>
      <c r="AW161" s="12" t="s">
        <v>34</v>
      </c>
      <c r="AX161" s="12" t="s">
        <v>84</v>
      </c>
      <c r="AY161" s="254" t="s">
        <v>167</v>
      </c>
    </row>
    <row r="162" s="1" customFormat="1" ht="16.5" customHeight="1">
      <c r="B162" s="37"/>
      <c r="C162" s="230" t="s">
        <v>8</v>
      </c>
      <c r="D162" s="230" t="s">
        <v>169</v>
      </c>
      <c r="E162" s="231" t="s">
        <v>532</v>
      </c>
      <c r="F162" s="232" t="s">
        <v>533</v>
      </c>
      <c r="G162" s="233" t="s">
        <v>191</v>
      </c>
      <c r="H162" s="234">
        <v>1.2</v>
      </c>
      <c r="I162" s="235"/>
      <c r="J162" s="236">
        <f>ROUND(I162*H162,2)</f>
        <v>0</v>
      </c>
      <c r="K162" s="232" t="s">
        <v>173</v>
      </c>
      <c r="L162" s="42"/>
      <c r="M162" s="237" t="s">
        <v>1</v>
      </c>
      <c r="N162" s="238" t="s">
        <v>42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174</v>
      </c>
      <c r="AT162" s="241" t="s">
        <v>169</v>
      </c>
      <c r="AU162" s="241" t="s">
        <v>86</v>
      </c>
      <c r="AY162" s="15" t="s">
        <v>167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84</v>
      </c>
      <c r="BK162" s="242">
        <f>ROUND(I162*H162,2)</f>
        <v>0</v>
      </c>
      <c r="BL162" s="15" t="s">
        <v>174</v>
      </c>
      <c r="BM162" s="241" t="s">
        <v>534</v>
      </c>
    </row>
    <row r="163" s="1" customFormat="1" ht="24" customHeight="1">
      <c r="B163" s="37"/>
      <c r="C163" s="230" t="s">
        <v>247</v>
      </c>
      <c r="D163" s="230" t="s">
        <v>169</v>
      </c>
      <c r="E163" s="231" t="s">
        <v>535</v>
      </c>
      <c r="F163" s="232" t="s">
        <v>536</v>
      </c>
      <c r="G163" s="233" t="s">
        <v>191</v>
      </c>
      <c r="H163" s="234">
        <v>11</v>
      </c>
      <c r="I163" s="235"/>
      <c r="J163" s="236">
        <f>ROUND(I163*H163,2)</f>
        <v>0</v>
      </c>
      <c r="K163" s="232" t="s">
        <v>173</v>
      </c>
      <c r="L163" s="42"/>
      <c r="M163" s="237" t="s">
        <v>1</v>
      </c>
      <c r="N163" s="238" t="s">
        <v>42</v>
      </c>
      <c r="O163" s="85"/>
      <c r="P163" s="239">
        <f>O163*H163</f>
        <v>0</v>
      </c>
      <c r="Q163" s="239">
        <v>3.0726900000000001</v>
      </c>
      <c r="R163" s="239">
        <f>Q163*H163</f>
        <v>33.799590000000002</v>
      </c>
      <c r="S163" s="239">
        <v>0</v>
      </c>
      <c r="T163" s="240">
        <f>S163*H163</f>
        <v>0</v>
      </c>
      <c r="AR163" s="241" t="s">
        <v>174</v>
      </c>
      <c r="AT163" s="241" t="s">
        <v>169</v>
      </c>
      <c r="AU163" s="241" t="s">
        <v>86</v>
      </c>
      <c r="AY163" s="15" t="s">
        <v>167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5" t="s">
        <v>84</v>
      </c>
      <c r="BK163" s="242">
        <f>ROUND(I163*H163,2)</f>
        <v>0</v>
      </c>
      <c r="BL163" s="15" t="s">
        <v>174</v>
      </c>
      <c r="BM163" s="241" t="s">
        <v>537</v>
      </c>
    </row>
    <row r="164" s="12" customFormat="1">
      <c r="B164" s="243"/>
      <c r="C164" s="244"/>
      <c r="D164" s="245" t="s">
        <v>197</v>
      </c>
      <c r="E164" s="246" t="s">
        <v>1</v>
      </c>
      <c r="F164" s="247" t="s">
        <v>538</v>
      </c>
      <c r="G164" s="244"/>
      <c r="H164" s="248">
        <v>11</v>
      </c>
      <c r="I164" s="249"/>
      <c r="J164" s="244"/>
      <c r="K164" s="244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197</v>
      </c>
      <c r="AU164" s="254" t="s">
        <v>86</v>
      </c>
      <c r="AV164" s="12" t="s">
        <v>86</v>
      </c>
      <c r="AW164" s="12" t="s">
        <v>34</v>
      </c>
      <c r="AX164" s="12" t="s">
        <v>84</v>
      </c>
      <c r="AY164" s="254" t="s">
        <v>167</v>
      </c>
    </row>
    <row r="165" s="11" customFormat="1" ht="22.8" customHeight="1">
      <c r="B165" s="214"/>
      <c r="C165" s="215"/>
      <c r="D165" s="216" t="s">
        <v>76</v>
      </c>
      <c r="E165" s="228" t="s">
        <v>174</v>
      </c>
      <c r="F165" s="228" t="s">
        <v>199</v>
      </c>
      <c r="G165" s="215"/>
      <c r="H165" s="215"/>
      <c r="I165" s="218"/>
      <c r="J165" s="229">
        <f>BK165</f>
        <v>0</v>
      </c>
      <c r="K165" s="215"/>
      <c r="L165" s="220"/>
      <c r="M165" s="221"/>
      <c r="N165" s="222"/>
      <c r="O165" s="222"/>
      <c r="P165" s="223">
        <f>SUM(P166:P179)</f>
        <v>0</v>
      </c>
      <c r="Q165" s="222"/>
      <c r="R165" s="223">
        <f>SUM(R166:R179)</f>
        <v>294.62702400000001</v>
      </c>
      <c r="S165" s="222"/>
      <c r="T165" s="224">
        <f>SUM(T166:T179)</f>
        <v>0</v>
      </c>
      <c r="AR165" s="225" t="s">
        <v>84</v>
      </c>
      <c r="AT165" s="226" t="s">
        <v>76</v>
      </c>
      <c r="AU165" s="226" t="s">
        <v>84</v>
      </c>
      <c r="AY165" s="225" t="s">
        <v>167</v>
      </c>
      <c r="BK165" s="227">
        <f>SUM(BK166:BK179)</f>
        <v>0</v>
      </c>
    </row>
    <row r="166" s="1" customFormat="1" ht="24" customHeight="1">
      <c r="B166" s="37"/>
      <c r="C166" s="230" t="s">
        <v>254</v>
      </c>
      <c r="D166" s="230" t="s">
        <v>169</v>
      </c>
      <c r="E166" s="231" t="s">
        <v>539</v>
      </c>
      <c r="F166" s="232" t="s">
        <v>540</v>
      </c>
      <c r="G166" s="233" t="s">
        <v>186</v>
      </c>
      <c r="H166" s="234">
        <v>14</v>
      </c>
      <c r="I166" s="235"/>
      <c r="J166" s="236">
        <f>ROUND(I166*H166,2)</f>
        <v>0</v>
      </c>
      <c r="K166" s="232" t="s">
        <v>173</v>
      </c>
      <c r="L166" s="42"/>
      <c r="M166" s="237" t="s">
        <v>1</v>
      </c>
      <c r="N166" s="238" t="s">
        <v>42</v>
      </c>
      <c r="O166" s="85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AR166" s="241" t="s">
        <v>174</v>
      </c>
      <c r="AT166" s="241" t="s">
        <v>169</v>
      </c>
      <c r="AU166" s="241" t="s">
        <v>86</v>
      </c>
      <c r="AY166" s="15" t="s">
        <v>167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5" t="s">
        <v>84</v>
      </c>
      <c r="BK166" s="242">
        <f>ROUND(I166*H166,2)</f>
        <v>0</v>
      </c>
      <c r="BL166" s="15" t="s">
        <v>174</v>
      </c>
      <c r="BM166" s="241" t="s">
        <v>541</v>
      </c>
    </row>
    <row r="167" s="1" customFormat="1" ht="24" customHeight="1">
      <c r="B167" s="37"/>
      <c r="C167" s="257" t="s">
        <v>259</v>
      </c>
      <c r="D167" s="257" t="s">
        <v>230</v>
      </c>
      <c r="E167" s="258" t="s">
        <v>542</v>
      </c>
      <c r="F167" s="259" t="s">
        <v>543</v>
      </c>
      <c r="G167" s="260" t="s">
        <v>186</v>
      </c>
      <c r="H167" s="261">
        <v>14</v>
      </c>
      <c r="I167" s="262"/>
      <c r="J167" s="263">
        <f>ROUND(I167*H167,2)</f>
        <v>0</v>
      </c>
      <c r="K167" s="259" t="s">
        <v>173</v>
      </c>
      <c r="L167" s="264"/>
      <c r="M167" s="265" t="s">
        <v>1</v>
      </c>
      <c r="N167" s="266" t="s">
        <v>42</v>
      </c>
      <c r="O167" s="85"/>
      <c r="P167" s="239">
        <f>O167*H167</f>
        <v>0</v>
      </c>
      <c r="Q167" s="239">
        <v>0.089999999999999997</v>
      </c>
      <c r="R167" s="239">
        <f>Q167*H167</f>
        <v>1.26</v>
      </c>
      <c r="S167" s="239">
        <v>0</v>
      </c>
      <c r="T167" s="240">
        <f>S167*H167</f>
        <v>0</v>
      </c>
      <c r="AR167" s="241" t="s">
        <v>205</v>
      </c>
      <c r="AT167" s="241" t="s">
        <v>230</v>
      </c>
      <c r="AU167" s="241" t="s">
        <v>86</v>
      </c>
      <c r="AY167" s="15" t="s">
        <v>167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5" t="s">
        <v>84</v>
      </c>
      <c r="BK167" s="242">
        <f>ROUND(I167*H167,2)</f>
        <v>0</v>
      </c>
      <c r="BL167" s="15" t="s">
        <v>174</v>
      </c>
      <c r="BM167" s="241" t="s">
        <v>544</v>
      </c>
    </row>
    <row r="168" s="1" customFormat="1" ht="24" customHeight="1">
      <c r="B168" s="37"/>
      <c r="C168" s="257" t="s">
        <v>263</v>
      </c>
      <c r="D168" s="257" t="s">
        <v>230</v>
      </c>
      <c r="E168" s="258" t="s">
        <v>545</v>
      </c>
      <c r="F168" s="259" t="s">
        <v>546</v>
      </c>
      <c r="G168" s="260" t="s">
        <v>182</v>
      </c>
      <c r="H168" s="261">
        <v>1</v>
      </c>
      <c r="I168" s="262"/>
      <c r="J168" s="263">
        <f>ROUND(I168*H168,2)</f>
        <v>0</v>
      </c>
      <c r="K168" s="259" t="s">
        <v>173</v>
      </c>
      <c r="L168" s="264"/>
      <c r="M168" s="265" t="s">
        <v>1</v>
      </c>
      <c r="N168" s="266" t="s">
        <v>42</v>
      </c>
      <c r="O168" s="85"/>
      <c r="P168" s="239">
        <f>O168*H168</f>
        <v>0</v>
      </c>
      <c r="Q168" s="239">
        <v>0.062700000000000006</v>
      </c>
      <c r="R168" s="239">
        <f>Q168*H168</f>
        <v>0.062700000000000006</v>
      </c>
      <c r="S168" s="239">
        <v>0</v>
      </c>
      <c r="T168" s="240">
        <f>S168*H168</f>
        <v>0</v>
      </c>
      <c r="AR168" s="241" t="s">
        <v>205</v>
      </c>
      <c r="AT168" s="241" t="s">
        <v>230</v>
      </c>
      <c r="AU168" s="241" t="s">
        <v>86</v>
      </c>
      <c r="AY168" s="15" t="s">
        <v>167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84</v>
      </c>
      <c r="BK168" s="242">
        <f>ROUND(I168*H168,2)</f>
        <v>0</v>
      </c>
      <c r="BL168" s="15" t="s">
        <v>174</v>
      </c>
      <c r="BM168" s="241" t="s">
        <v>547</v>
      </c>
    </row>
    <row r="169" s="1" customFormat="1" ht="16.5" customHeight="1">
      <c r="B169" s="37"/>
      <c r="C169" s="257" t="s">
        <v>268</v>
      </c>
      <c r="D169" s="257" t="s">
        <v>230</v>
      </c>
      <c r="E169" s="258" t="s">
        <v>548</v>
      </c>
      <c r="F169" s="259" t="s">
        <v>549</v>
      </c>
      <c r="G169" s="260" t="s">
        <v>186</v>
      </c>
      <c r="H169" s="261">
        <v>2</v>
      </c>
      <c r="I169" s="262"/>
      <c r="J169" s="263">
        <f>ROUND(I169*H169,2)</f>
        <v>0</v>
      </c>
      <c r="K169" s="259" t="s">
        <v>173</v>
      </c>
      <c r="L169" s="264"/>
      <c r="M169" s="265" t="s">
        <v>1</v>
      </c>
      <c r="N169" s="266" t="s">
        <v>42</v>
      </c>
      <c r="O169" s="85"/>
      <c r="P169" s="239">
        <f>O169*H169</f>
        <v>0</v>
      </c>
      <c r="Q169" s="239">
        <v>0.085999999999999993</v>
      </c>
      <c r="R169" s="239">
        <f>Q169*H169</f>
        <v>0.17199999999999999</v>
      </c>
      <c r="S169" s="239">
        <v>0</v>
      </c>
      <c r="T169" s="240">
        <f>S169*H169</f>
        <v>0</v>
      </c>
      <c r="AR169" s="241" t="s">
        <v>205</v>
      </c>
      <c r="AT169" s="241" t="s">
        <v>230</v>
      </c>
      <c r="AU169" s="241" t="s">
        <v>86</v>
      </c>
      <c r="AY169" s="15" t="s">
        <v>167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84</v>
      </c>
      <c r="BK169" s="242">
        <f>ROUND(I169*H169,2)</f>
        <v>0</v>
      </c>
      <c r="BL169" s="15" t="s">
        <v>174</v>
      </c>
      <c r="BM169" s="241" t="s">
        <v>550</v>
      </c>
    </row>
    <row r="170" s="1" customFormat="1" ht="24" customHeight="1">
      <c r="B170" s="37"/>
      <c r="C170" s="230" t="s">
        <v>7</v>
      </c>
      <c r="D170" s="230" t="s">
        <v>169</v>
      </c>
      <c r="E170" s="231" t="s">
        <v>551</v>
      </c>
      <c r="F170" s="232" t="s">
        <v>552</v>
      </c>
      <c r="G170" s="233" t="s">
        <v>191</v>
      </c>
      <c r="H170" s="234">
        <v>90</v>
      </c>
      <c r="I170" s="235"/>
      <c r="J170" s="236">
        <f>ROUND(I170*H170,2)</f>
        <v>0</v>
      </c>
      <c r="K170" s="232" t="s">
        <v>173</v>
      </c>
      <c r="L170" s="42"/>
      <c r="M170" s="237" t="s">
        <v>1</v>
      </c>
      <c r="N170" s="238" t="s">
        <v>42</v>
      </c>
      <c r="O170" s="85"/>
      <c r="P170" s="239">
        <f>O170*H170</f>
        <v>0</v>
      </c>
      <c r="Q170" s="239">
        <v>2.4500000000000002</v>
      </c>
      <c r="R170" s="239">
        <f>Q170*H170</f>
        <v>220.50000000000003</v>
      </c>
      <c r="S170" s="239">
        <v>0</v>
      </c>
      <c r="T170" s="240">
        <f>S170*H170</f>
        <v>0</v>
      </c>
      <c r="AR170" s="241" t="s">
        <v>174</v>
      </c>
      <c r="AT170" s="241" t="s">
        <v>169</v>
      </c>
      <c r="AU170" s="241" t="s">
        <v>86</v>
      </c>
      <c r="AY170" s="15" t="s">
        <v>167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84</v>
      </c>
      <c r="BK170" s="242">
        <f>ROUND(I170*H170,2)</f>
        <v>0</v>
      </c>
      <c r="BL170" s="15" t="s">
        <v>174</v>
      </c>
      <c r="BM170" s="241" t="s">
        <v>553</v>
      </c>
    </row>
    <row r="171" s="12" customFormat="1">
      <c r="B171" s="243"/>
      <c r="C171" s="244"/>
      <c r="D171" s="245" t="s">
        <v>197</v>
      </c>
      <c r="E171" s="246" t="s">
        <v>1</v>
      </c>
      <c r="F171" s="247" t="s">
        <v>554</v>
      </c>
      <c r="G171" s="244"/>
      <c r="H171" s="248">
        <v>90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197</v>
      </c>
      <c r="AU171" s="254" t="s">
        <v>86</v>
      </c>
      <c r="AV171" s="12" t="s">
        <v>86</v>
      </c>
      <c r="AW171" s="12" t="s">
        <v>34</v>
      </c>
      <c r="AX171" s="12" t="s">
        <v>84</v>
      </c>
      <c r="AY171" s="254" t="s">
        <v>167</v>
      </c>
    </row>
    <row r="172" s="1" customFormat="1" ht="24" customHeight="1">
      <c r="B172" s="37"/>
      <c r="C172" s="230" t="s">
        <v>276</v>
      </c>
      <c r="D172" s="230" t="s">
        <v>169</v>
      </c>
      <c r="E172" s="231" t="s">
        <v>555</v>
      </c>
      <c r="F172" s="232" t="s">
        <v>556</v>
      </c>
      <c r="G172" s="233" t="s">
        <v>172</v>
      </c>
      <c r="H172" s="234">
        <v>28.199999999999999</v>
      </c>
      <c r="I172" s="235"/>
      <c r="J172" s="236">
        <f>ROUND(I172*H172,2)</f>
        <v>0</v>
      </c>
      <c r="K172" s="232" t="s">
        <v>173</v>
      </c>
      <c r="L172" s="42"/>
      <c r="M172" s="237" t="s">
        <v>1</v>
      </c>
      <c r="N172" s="238" t="s">
        <v>42</v>
      </c>
      <c r="O172" s="85"/>
      <c r="P172" s="239">
        <f>O172*H172</f>
        <v>0</v>
      </c>
      <c r="Q172" s="239">
        <v>0.82326999999999995</v>
      </c>
      <c r="R172" s="239">
        <f>Q172*H172</f>
        <v>23.216213999999997</v>
      </c>
      <c r="S172" s="239">
        <v>0</v>
      </c>
      <c r="T172" s="240">
        <f>S172*H172</f>
        <v>0</v>
      </c>
      <c r="AR172" s="241" t="s">
        <v>174</v>
      </c>
      <c r="AT172" s="241" t="s">
        <v>169</v>
      </c>
      <c r="AU172" s="241" t="s">
        <v>86</v>
      </c>
      <c r="AY172" s="15" t="s">
        <v>167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84</v>
      </c>
      <c r="BK172" s="242">
        <f>ROUND(I172*H172,2)</f>
        <v>0</v>
      </c>
      <c r="BL172" s="15" t="s">
        <v>174</v>
      </c>
      <c r="BM172" s="241" t="s">
        <v>557</v>
      </c>
    </row>
    <row r="173" s="12" customFormat="1">
      <c r="B173" s="243"/>
      <c r="C173" s="244"/>
      <c r="D173" s="245" t="s">
        <v>197</v>
      </c>
      <c r="E173" s="246" t="s">
        <v>1</v>
      </c>
      <c r="F173" s="247" t="s">
        <v>558</v>
      </c>
      <c r="G173" s="244"/>
      <c r="H173" s="248">
        <v>18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197</v>
      </c>
      <c r="AU173" s="254" t="s">
        <v>86</v>
      </c>
      <c r="AV173" s="12" t="s">
        <v>86</v>
      </c>
      <c r="AW173" s="12" t="s">
        <v>34</v>
      </c>
      <c r="AX173" s="12" t="s">
        <v>77</v>
      </c>
      <c r="AY173" s="254" t="s">
        <v>167</v>
      </c>
    </row>
    <row r="174" s="12" customFormat="1">
      <c r="B174" s="243"/>
      <c r="C174" s="244"/>
      <c r="D174" s="245" t="s">
        <v>197</v>
      </c>
      <c r="E174" s="246" t="s">
        <v>1</v>
      </c>
      <c r="F174" s="247" t="s">
        <v>559</v>
      </c>
      <c r="G174" s="244"/>
      <c r="H174" s="248">
        <v>10.199999999999999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197</v>
      </c>
      <c r="AU174" s="254" t="s">
        <v>86</v>
      </c>
      <c r="AV174" s="12" t="s">
        <v>86</v>
      </c>
      <c r="AW174" s="12" t="s">
        <v>34</v>
      </c>
      <c r="AX174" s="12" t="s">
        <v>77</v>
      </c>
      <c r="AY174" s="254" t="s">
        <v>167</v>
      </c>
    </row>
    <row r="175" s="13" customFormat="1">
      <c r="B175" s="267"/>
      <c r="C175" s="268"/>
      <c r="D175" s="245" t="s">
        <v>197</v>
      </c>
      <c r="E175" s="269" t="s">
        <v>1</v>
      </c>
      <c r="F175" s="270" t="s">
        <v>253</v>
      </c>
      <c r="G175" s="268"/>
      <c r="H175" s="271">
        <v>28.199999999999999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AT175" s="277" t="s">
        <v>197</v>
      </c>
      <c r="AU175" s="277" t="s">
        <v>86</v>
      </c>
      <c r="AV175" s="13" t="s">
        <v>174</v>
      </c>
      <c r="AW175" s="13" t="s">
        <v>34</v>
      </c>
      <c r="AX175" s="13" t="s">
        <v>84</v>
      </c>
      <c r="AY175" s="277" t="s">
        <v>167</v>
      </c>
    </row>
    <row r="176" s="1" customFormat="1" ht="24" customHeight="1">
      <c r="B176" s="37"/>
      <c r="C176" s="230" t="s">
        <v>282</v>
      </c>
      <c r="D176" s="230" t="s">
        <v>169</v>
      </c>
      <c r="E176" s="231" t="s">
        <v>560</v>
      </c>
      <c r="F176" s="232" t="s">
        <v>561</v>
      </c>
      <c r="G176" s="233" t="s">
        <v>172</v>
      </c>
      <c r="H176" s="234">
        <v>28.199999999999999</v>
      </c>
      <c r="I176" s="235"/>
      <c r="J176" s="236">
        <f>ROUND(I176*H176,2)</f>
        <v>0</v>
      </c>
      <c r="K176" s="232" t="s">
        <v>173</v>
      </c>
      <c r="L176" s="42"/>
      <c r="M176" s="237" t="s">
        <v>1</v>
      </c>
      <c r="N176" s="238" t="s">
        <v>42</v>
      </c>
      <c r="O176" s="85"/>
      <c r="P176" s="239">
        <f>O176*H176</f>
        <v>0</v>
      </c>
      <c r="Q176" s="239">
        <v>0.36435000000000001</v>
      </c>
      <c r="R176" s="239">
        <f>Q176*H176</f>
        <v>10.27467</v>
      </c>
      <c r="S176" s="239">
        <v>0</v>
      </c>
      <c r="T176" s="240">
        <f>S176*H176</f>
        <v>0</v>
      </c>
      <c r="AR176" s="241" t="s">
        <v>174</v>
      </c>
      <c r="AT176" s="241" t="s">
        <v>169</v>
      </c>
      <c r="AU176" s="241" t="s">
        <v>86</v>
      </c>
      <c r="AY176" s="15" t="s">
        <v>167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5" t="s">
        <v>84</v>
      </c>
      <c r="BK176" s="242">
        <f>ROUND(I176*H176,2)</f>
        <v>0</v>
      </c>
      <c r="BL176" s="15" t="s">
        <v>174</v>
      </c>
      <c r="BM176" s="241" t="s">
        <v>562</v>
      </c>
    </row>
    <row r="177" s="1" customFormat="1" ht="16.5" customHeight="1">
      <c r="B177" s="37"/>
      <c r="C177" s="230" t="s">
        <v>287</v>
      </c>
      <c r="D177" s="230" t="s">
        <v>169</v>
      </c>
      <c r="E177" s="231" t="s">
        <v>563</v>
      </c>
      <c r="F177" s="232" t="s">
        <v>564</v>
      </c>
      <c r="G177" s="233" t="s">
        <v>172</v>
      </c>
      <c r="H177" s="234">
        <v>28.199999999999999</v>
      </c>
      <c r="I177" s="235"/>
      <c r="J177" s="236">
        <f>ROUND(I177*H177,2)</f>
        <v>0</v>
      </c>
      <c r="K177" s="232" t="s">
        <v>173</v>
      </c>
      <c r="L177" s="42"/>
      <c r="M177" s="237" t="s">
        <v>1</v>
      </c>
      <c r="N177" s="238" t="s">
        <v>42</v>
      </c>
      <c r="O177" s="85"/>
      <c r="P177" s="239">
        <f>O177*H177</f>
        <v>0</v>
      </c>
      <c r="Q177" s="239">
        <v>0.501</v>
      </c>
      <c r="R177" s="239">
        <f>Q177*H177</f>
        <v>14.1282</v>
      </c>
      <c r="S177" s="239">
        <v>0</v>
      </c>
      <c r="T177" s="240">
        <f>S177*H177</f>
        <v>0</v>
      </c>
      <c r="AR177" s="241" t="s">
        <v>174</v>
      </c>
      <c r="AT177" s="241" t="s">
        <v>169</v>
      </c>
      <c r="AU177" s="241" t="s">
        <v>86</v>
      </c>
      <c r="AY177" s="15" t="s">
        <v>167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5" t="s">
        <v>84</v>
      </c>
      <c r="BK177" s="242">
        <f>ROUND(I177*H177,2)</f>
        <v>0</v>
      </c>
      <c r="BL177" s="15" t="s">
        <v>174</v>
      </c>
      <c r="BM177" s="241" t="s">
        <v>565</v>
      </c>
    </row>
    <row r="178" s="1" customFormat="1" ht="24" customHeight="1">
      <c r="B178" s="37"/>
      <c r="C178" s="230" t="s">
        <v>291</v>
      </c>
      <c r="D178" s="230" t="s">
        <v>169</v>
      </c>
      <c r="E178" s="231" t="s">
        <v>566</v>
      </c>
      <c r="F178" s="232" t="s">
        <v>567</v>
      </c>
      <c r="G178" s="233" t="s">
        <v>172</v>
      </c>
      <c r="H178" s="234">
        <v>28</v>
      </c>
      <c r="I178" s="235"/>
      <c r="J178" s="236">
        <f>ROUND(I178*H178,2)</f>
        <v>0</v>
      </c>
      <c r="K178" s="232" t="s">
        <v>173</v>
      </c>
      <c r="L178" s="42"/>
      <c r="M178" s="237" t="s">
        <v>1</v>
      </c>
      <c r="N178" s="238" t="s">
        <v>42</v>
      </c>
      <c r="O178" s="85"/>
      <c r="P178" s="239">
        <f>O178*H178</f>
        <v>0</v>
      </c>
      <c r="Q178" s="239">
        <v>0.89332999999999996</v>
      </c>
      <c r="R178" s="239">
        <f>Q178*H178</f>
        <v>25.01324</v>
      </c>
      <c r="S178" s="239">
        <v>0</v>
      </c>
      <c r="T178" s="240">
        <f>S178*H178</f>
        <v>0</v>
      </c>
      <c r="AR178" s="241" t="s">
        <v>174</v>
      </c>
      <c r="AT178" s="241" t="s">
        <v>169</v>
      </c>
      <c r="AU178" s="241" t="s">
        <v>86</v>
      </c>
      <c r="AY178" s="15" t="s">
        <v>167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5" t="s">
        <v>84</v>
      </c>
      <c r="BK178" s="242">
        <f>ROUND(I178*H178,2)</f>
        <v>0</v>
      </c>
      <c r="BL178" s="15" t="s">
        <v>174</v>
      </c>
      <c r="BM178" s="241" t="s">
        <v>568</v>
      </c>
    </row>
    <row r="179" s="12" customFormat="1">
      <c r="B179" s="243"/>
      <c r="C179" s="244"/>
      <c r="D179" s="245" t="s">
        <v>197</v>
      </c>
      <c r="E179" s="246" t="s">
        <v>1</v>
      </c>
      <c r="F179" s="247" t="s">
        <v>569</v>
      </c>
      <c r="G179" s="244"/>
      <c r="H179" s="248">
        <v>28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197</v>
      </c>
      <c r="AU179" s="254" t="s">
        <v>86</v>
      </c>
      <c r="AV179" s="12" t="s">
        <v>86</v>
      </c>
      <c r="AW179" s="12" t="s">
        <v>34</v>
      </c>
      <c r="AX179" s="12" t="s">
        <v>84</v>
      </c>
      <c r="AY179" s="254" t="s">
        <v>167</v>
      </c>
    </row>
    <row r="180" s="11" customFormat="1" ht="22.8" customHeight="1">
      <c r="B180" s="214"/>
      <c r="C180" s="215"/>
      <c r="D180" s="216" t="s">
        <v>76</v>
      </c>
      <c r="E180" s="228" t="s">
        <v>211</v>
      </c>
      <c r="F180" s="228" t="s">
        <v>217</v>
      </c>
      <c r="G180" s="215"/>
      <c r="H180" s="215"/>
      <c r="I180" s="218"/>
      <c r="J180" s="229">
        <f>BK180</f>
        <v>0</v>
      </c>
      <c r="K180" s="215"/>
      <c r="L180" s="220"/>
      <c r="M180" s="221"/>
      <c r="N180" s="222"/>
      <c r="O180" s="222"/>
      <c r="P180" s="223">
        <f>SUM(P181:P189)</f>
        <v>0</v>
      </c>
      <c r="Q180" s="222"/>
      <c r="R180" s="223">
        <f>SUM(R181:R189)</f>
        <v>0.088080000000000006</v>
      </c>
      <c r="S180" s="222"/>
      <c r="T180" s="224">
        <f>SUM(T181:T189)</f>
        <v>44.028000000000006</v>
      </c>
      <c r="AR180" s="225" t="s">
        <v>84</v>
      </c>
      <c r="AT180" s="226" t="s">
        <v>76</v>
      </c>
      <c r="AU180" s="226" t="s">
        <v>84</v>
      </c>
      <c r="AY180" s="225" t="s">
        <v>167</v>
      </c>
      <c r="BK180" s="227">
        <f>SUM(BK181:BK189)</f>
        <v>0</v>
      </c>
    </row>
    <row r="181" s="1" customFormat="1" ht="24" customHeight="1">
      <c r="B181" s="37"/>
      <c r="C181" s="230" t="s">
        <v>298</v>
      </c>
      <c r="D181" s="230" t="s">
        <v>169</v>
      </c>
      <c r="E181" s="231" t="s">
        <v>570</v>
      </c>
      <c r="F181" s="232" t="s">
        <v>571</v>
      </c>
      <c r="G181" s="233" t="s">
        <v>172</v>
      </c>
      <c r="H181" s="234">
        <v>70</v>
      </c>
      <c r="I181" s="235"/>
      <c r="J181" s="236">
        <f>ROUND(I181*H181,2)</f>
        <v>0</v>
      </c>
      <c r="K181" s="232" t="s">
        <v>173</v>
      </c>
      <c r="L181" s="42"/>
      <c r="M181" s="237" t="s">
        <v>1</v>
      </c>
      <c r="N181" s="238" t="s">
        <v>42</v>
      </c>
      <c r="O181" s="85"/>
      <c r="P181" s="239">
        <f>O181*H181</f>
        <v>0</v>
      </c>
      <c r="Q181" s="239">
        <v>0.00124</v>
      </c>
      <c r="R181" s="239">
        <f>Q181*H181</f>
        <v>0.086800000000000002</v>
      </c>
      <c r="S181" s="239">
        <v>0</v>
      </c>
      <c r="T181" s="240">
        <f>S181*H181</f>
        <v>0</v>
      </c>
      <c r="AR181" s="241" t="s">
        <v>174</v>
      </c>
      <c r="AT181" s="241" t="s">
        <v>169</v>
      </c>
      <c r="AU181" s="241" t="s">
        <v>86</v>
      </c>
      <c r="AY181" s="15" t="s">
        <v>167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5" t="s">
        <v>84</v>
      </c>
      <c r="BK181" s="242">
        <f>ROUND(I181*H181,2)</f>
        <v>0</v>
      </c>
      <c r="BL181" s="15" t="s">
        <v>174</v>
      </c>
      <c r="BM181" s="241" t="s">
        <v>572</v>
      </c>
    </row>
    <row r="182" s="12" customFormat="1">
      <c r="B182" s="243"/>
      <c r="C182" s="244"/>
      <c r="D182" s="245" t="s">
        <v>197</v>
      </c>
      <c r="E182" s="246" t="s">
        <v>1</v>
      </c>
      <c r="F182" s="247" t="s">
        <v>573</v>
      </c>
      <c r="G182" s="244"/>
      <c r="H182" s="248">
        <v>70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197</v>
      </c>
      <c r="AU182" s="254" t="s">
        <v>86</v>
      </c>
      <c r="AV182" s="12" t="s">
        <v>86</v>
      </c>
      <c r="AW182" s="12" t="s">
        <v>34</v>
      </c>
      <c r="AX182" s="12" t="s">
        <v>84</v>
      </c>
      <c r="AY182" s="254" t="s">
        <v>167</v>
      </c>
    </row>
    <row r="183" s="1" customFormat="1" ht="24" customHeight="1">
      <c r="B183" s="37"/>
      <c r="C183" s="230" t="s">
        <v>303</v>
      </c>
      <c r="D183" s="230" t="s">
        <v>169</v>
      </c>
      <c r="E183" s="231" t="s">
        <v>574</v>
      </c>
      <c r="F183" s="232" t="s">
        <v>575</v>
      </c>
      <c r="G183" s="233" t="s">
        <v>191</v>
      </c>
      <c r="H183" s="234">
        <v>5.4000000000000004</v>
      </c>
      <c r="I183" s="235"/>
      <c r="J183" s="236">
        <f>ROUND(I183*H183,2)</f>
        <v>0</v>
      </c>
      <c r="K183" s="232" t="s">
        <v>173</v>
      </c>
      <c r="L183" s="42"/>
      <c r="M183" s="237" t="s">
        <v>1</v>
      </c>
      <c r="N183" s="238" t="s">
        <v>42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2.6000000000000001</v>
      </c>
      <c r="T183" s="240">
        <f>S183*H183</f>
        <v>14.040000000000001</v>
      </c>
      <c r="AR183" s="241" t="s">
        <v>174</v>
      </c>
      <c r="AT183" s="241" t="s">
        <v>169</v>
      </c>
      <c r="AU183" s="241" t="s">
        <v>86</v>
      </c>
      <c r="AY183" s="15" t="s">
        <v>167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5" t="s">
        <v>84</v>
      </c>
      <c r="BK183" s="242">
        <f>ROUND(I183*H183,2)</f>
        <v>0</v>
      </c>
      <c r="BL183" s="15" t="s">
        <v>174</v>
      </c>
      <c r="BM183" s="241" t="s">
        <v>576</v>
      </c>
    </row>
    <row r="184" s="12" customFormat="1">
      <c r="B184" s="243"/>
      <c r="C184" s="244"/>
      <c r="D184" s="245" t="s">
        <v>197</v>
      </c>
      <c r="E184" s="246" t="s">
        <v>1</v>
      </c>
      <c r="F184" s="247" t="s">
        <v>577</v>
      </c>
      <c r="G184" s="244"/>
      <c r="H184" s="248">
        <v>5.4000000000000004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197</v>
      </c>
      <c r="AU184" s="254" t="s">
        <v>86</v>
      </c>
      <c r="AV184" s="12" t="s">
        <v>86</v>
      </c>
      <c r="AW184" s="12" t="s">
        <v>34</v>
      </c>
      <c r="AX184" s="12" t="s">
        <v>84</v>
      </c>
      <c r="AY184" s="254" t="s">
        <v>167</v>
      </c>
    </row>
    <row r="185" s="1" customFormat="1" ht="16.5" customHeight="1">
      <c r="B185" s="37"/>
      <c r="C185" s="230" t="s">
        <v>307</v>
      </c>
      <c r="D185" s="230" t="s">
        <v>169</v>
      </c>
      <c r="E185" s="231" t="s">
        <v>578</v>
      </c>
      <c r="F185" s="232" t="s">
        <v>579</v>
      </c>
      <c r="G185" s="233" t="s">
        <v>186</v>
      </c>
      <c r="H185" s="234">
        <v>16</v>
      </c>
      <c r="I185" s="235"/>
      <c r="J185" s="236">
        <f>ROUND(I185*H185,2)</f>
        <v>0</v>
      </c>
      <c r="K185" s="232" t="s">
        <v>173</v>
      </c>
      <c r="L185" s="42"/>
      <c r="M185" s="237" t="s">
        <v>1</v>
      </c>
      <c r="N185" s="238" t="s">
        <v>42</v>
      </c>
      <c r="O185" s="85"/>
      <c r="P185" s="239">
        <f>O185*H185</f>
        <v>0</v>
      </c>
      <c r="Q185" s="239">
        <v>8.0000000000000007E-05</v>
      </c>
      <c r="R185" s="239">
        <f>Q185*H185</f>
        <v>0.0012800000000000001</v>
      </c>
      <c r="S185" s="239">
        <v>0.017999999999999999</v>
      </c>
      <c r="T185" s="240">
        <f>S185*H185</f>
        <v>0.28799999999999998</v>
      </c>
      <c r="AR185" s="241" t="s">
        <v>174</v>
      </c>
      <c r="AT185" s="241" t="s">
        <v>169</v>
      </c>
      <c r="AU185" s="241" t="s">
        <v>86</v>
      </c>
      <c r="AY185" s="15" t="s">
        <v>167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5" t="s">
        <v>84</v>
      </c>
      <c r="BK185" s="242">
        <f>ROUND(I185*H185,2)</f>
        <v>0</v>
      </c>
      <c r="BL185" s="15" t="s">
        <v>174</v>
      </c>
      <c r="BM185" s="241" t="s">
        <v>580</v>
      </c>
    </row>
    <row r="186" s="1" customFormat="1" ht="24" customHeight="1">
      <c r="B186" s="37"/>
      <c r="C186" s="230" t="s">
        <v>312</v>
      </c>
      <c r="D186" s="230" t="s">
        <v>169</v>
      </c>
      <c r="E186" s="231" t="s">
        <v>581</v>
      </c>
      <c r="F186" s="232" t="s">
        <v>582</v>
      </c>
      <c r="G186" s="233" t="s">
        <v>191</v>
      </c>
      <c r="H186" s="234">
        <v>11.880000000000001</v>
      </c>
      <c r="I186" s="235"/>
      <c r="J186" s="236">
        <f>ROUND(I186*H186,2)</f>
        <v>0</v>
      </c>
      <c r="K186" s="232" t="s">
        <v>173</v>
      </c>
      <c r="L186" s="42"/>
      <c r="M186" s="237" t="s">
        <v>1</v>
      </c>
      <c r="N186" s="238" t="s">
        <v>42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2.5</v>
      </c>
      <c r="T186" s="240">
        <f>S186*H186</f>
        <v>29.700000000000003</v>
      </c>
      <c r="AR186" s="241" t="s">
        <v>174</v>
      </c>
      <c r="AT186" s="241" t="s">
        <v>169</v>
      </c>
      <c r="AU186" s="241" t="s">
        <v>86</v>
      </c>
      <c r="AY186" s="15" t="s">
        <v>167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5" t="s">
        <v>84</v>
      </c>
      <c r="BK186" s="242">
        <f>ROUND(I186*H186,2)</f>
        <v>0</v>
      </c>
      <c r="BL186" s="15" t="s">
        <v>174</v>
      </c>
      <c r="BM186" s="241" t="s">
        <v>583</v>
      </c>
    </row>
    <row r="187" s="12" customFormat="1">
      <c r="B187" s="243"/>
      <c r="C187" s="244"/>
      <c r="D187" s="245" t="s">
        <v>197</v>
      </c>
      <c r="E187" s="246" t="s">
        <v>1</v>
      </c>
      <c r="F187" s="247" t="s">
        <v>577</v>
      </c>
      <c r="G187" s="244"/>
      <c r="H187" s="248">
        <v>5.4000000000000004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197</v>
      </c>
      <c r="AU187" s="254" t="s">
        <v>86</v>
      </c>
      <c r="AV187" s="12" t="s">
        <v>86</v>
      </c>
      <c r="AW187" s="12" t="s">
        <v>34</v>
      </c>
      <c r="AX187" s="12" t="s">
        <v>77</v>
      </c>
      <c r="AY187" s="254" t="s">
        <v>167</v>
      </c>
    </row>
    <row r="188" s="12" customFormat="1">
      <c r="B188" s="243"/>
      <c r="C188" s="244"/>
      <c r="D188" s="245" t="s">
        <v>197</v>
      </c>
      <c r="E188" s="246" t="s">
        <v>1</v>
      </c>
      <c r="F188" s="247" t="s">
        <v>584</v>
      </c>
      <c r="G188" s="244"/>
      <c r="H188" s="248">
        <v>6.4800000000000004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197</v>
      </c>
      <c r="AU188" s="254" t="s">
        <v>86</v>
      </c>
      <c r="AV188" s="12" t="s">
        <v>86</v>
      </c>
      <c r="AW188" s="12" t="s">
        <v>34</v>
      </c>
      <c r="AX188" s="12" t="s">
        <v>77</v>
      </c>
      <c r="AY188" s="254" t="s">
        <v>167</v>
      </c>
    </row>
    <row r="189" s="13" customFormat="1">
      <c r="B189" s="267"/>
      <c r="C189" s="268"/>
      <c r="D189" s="245" t="s">
        <v>197</v>
      </c>
      <c r="E189" s="269" t="s">
        <v>1</v>
      </c>
      <c r="F189" s="270" t="s">
        <v>253</v>
      </c>
      <c r="G189" s="268"/>
      <c r="H189" s="271">
        <v>11.880000000000001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AT189" s="277" t="s">
        <v>197</v>
      </c>
      <c r="AU189" s="277" t="s">
        <v>86</v>
      </c>
      <c r="AV189" s="13" t="s">
        <v>174</v>
      </c>
      <c r="AW189" s="13" t="s">
        <v>34</v>
      </c>
      <c r="AX189" s="13" t="s">
        <v>84</v>
      </c>
      <c r="AY189" s="277" t="s">
        <v>167</v>
      </c>
    </row>
    <row r="190" s="11" customFormat="1" ht="22.8" customHeight="1">
      <c r="B190" s="214"/>
      <c r="C190" s="215"/>
      <c r="D190" s="216" t="s">
        <v>76</v>
      </c>
      <c r="E190" s="228" t="s">
        <v>364</v>
      </c>
      <c r="F190" s="228" t="s">
        <v>365</v>
      </c>
      <c r="G190" s="215"/>
      <c r="H190" s="215"/>
      <c r="I190" s="218"/>
      <c r="J190" s="229">
        <f>BK190</f>
        <v>0</v>
      </c>
      <c r="K190" s="215"/>
      <c r="L190" s="220"/>
      <c r="M190" s="221"/>
      <c r="N190" s="222"/>
      <c r="O190" s="222"/>
      <c r="P190" s="223">
        <f>SUM(P191:P199)</f>
        <v>0</v>
      </c>
      <c r="Q190" s="222"/>
      <c r="R190" s="223">
        <f>SUM(R191:R199)</f>
        <v>0</v>
      </c>
      <c r="S190" s="222"/>
      <c r="T190" s="224">
        <f>SUM(T191:T199)</f>
        <v>0</v>
      </c>
      <c r="AR190" s="225" t="s">
        <v>84</v>
      </c>
      <c r="AT190" s="226" t="s">
        <v>76</v>
      </c>
      <c r="AU190" s="226" t="s">
        <v>84</v>
      </c>
      <c r="AY190" s="225" t="s">
        <v>167</v>
      </c>
      <c r="BK190" s="227">
        <f>SUM(BK191:BK199)</f>
        <v>0</v>
      </c>
    </row>
    <row r="191" s="1" customFormat="1" ht="16.5" customHeight="1">
      <c r="B191" s="37"/>
      <c r="C191" s="230" t="s">
        <v>317</v>
      </c>
      <c r="D191" s="230" t="s">
        <v>169</v>
      </c>
      <c r="E191" s="231" t="s">
        <v>381</v>
      </c>
      <c r="F191" s="232" t="s">
        <v>382</v>
      </c>
      <c r="G191" s="233" t="s">
        <v>233</v>
      </c>
      <c r="H191" s="234">
        <v>109.38800000000001</v>
      </c>
      <c r="I191" s="235"/>
      <c r="J191" s="236">
        <f>ROUND(I191*H191,2)</f>
        <v>0</v>
      </c>
      <c r="K191" s="232" t="s">
        <v>173</v>
      </c>
      <c r="L191" s="42"/>
      <c r="M191" s="237" t="s">
        <v>1</v>
      </c>
      <c r="N191" s="238" t="s">
        <v>42</v>
      </c>
      <c r="O191" s="85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AR191" s="241" t="s">
        <v>174</v>
      </c>
      <c r="AT191" s="241" t="s">
        <v>169</v>
      </c>
      <c r="AU191" s="241" t="s">
        <v>86</v>
      </c>
      <c r="AY191" s="15" t="s">
        <v>167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5" t="s">
        <v>84</v>
      </c>
      <c r="BK191" s="242">
        <f>ROUND(I191*H191,2)</f>
        <v>0</v>
      </c>
      <c r="BL191" s="15" t="s">
        <v>174</v>
      </c>
      <c r="BM191" s="241" t="s">
        <v>585</v>
      </c>
    </row>
    <row r="192" s="1" customFormat="1" ht="24" customHeight="1">
      <c r="B192" s="37"/>
      <c r="C192" s="230" t="s">
        <v>326</v>
      </c>
      <c r="D192" s="230" t="s">
        <v>169</v>
      </c>
      <c r="E192" s="231" t="s">
        <v>586</v>
      </c>
      <c r="F192" s="232" t="s">
        <v>587</v>
      </c>
      <c r="G192" s="233" t="s">
        <v>233</v>
      </c>
      <c r="H192" s="234">
        <v>109.38800000000001</v>
      </c>
      <c r="I192" s="235"/>
      <c r="J192" s="236">
        <f>ROUND(I192*H192,2)</f>
        <v>0</v>
      </c>
      <c r="K192" s="232" t="s">
        <v>173</v>
      </c>
      <c r="L192" s="42"/>
      <c r="M192" s="237" t="s">
        <v>1</v>
      </c>
      <c r="N192" s="238" t="s">
        <v>42</v>
      </c>
      <c r="O192" s="85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AR192" s="241" t="s">
        <v>174</v>
      </c>
      <c r="AT192" s="241" t="s">
        <v>169</v>
      </c>
      <c r="AU192" s="241" t="s">
        <v>86</v>
      </c>
      <c r="AY192" s="15" t="s">
        <v>167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5" t="s">
        <v>84</v>
      </c>
      <c r="BK192" s="242">
        <f>ROUND(I192*H192,2)</f>
        <v>0</v>
      </c>
      <c r="BL192" s="15" t="s">
        <v>174</v>
      </c>
      <c r="BM192" s="241" t="s">
        <v>588</v>
      </c>
    </row>
    <row r="193" s="1" customFormat="1" ht="24" customHeight="1">
      <c r="B193" s="37"/>
      <c r="C193" s="230" t="s">
        <v>335</v>
      </c>
      <c r="D193" s="230" t="s">
        <v>169</v>
      </c>
      <c r="E193" s="231" t="s">
        <v>367</v>
      </c>
      <c r="F193" s="232" t="s">
        <v>368</v>
      </c>
      <c r="G193" s="233" t="s">
        <v>233</v>
      </c>
      <c r="H193" s="234">
        <v>109.38800000000001</v>
      </c>
      <c r="I193" s="235"/>
      <c r="J193" s="236">
        <f>ROUND(I193*H193,2)</f>
        <v>0</v>
      </c>
      <c r="K193" s="232" t="s">
        <v>173</v>
      </c>
      <c r="L193" s="42"/>
      <c r="M193" s="237" t="s">
        <v>1</v>
      </c>
      <c r="N193" s="238" t="s">
        <v>42</v>
      </c>
      <c r="O193" s="85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AR193" s="241" t="s">
        <v>174</v>
      </c>
      <c r="AT193" s="241" t="s">
        <v>169</v>
      </c>
      <c r="AU193" s="241" t="s">
        <v>86</v>
      </c>
      <c r="AY193" s="15" t="s">
        <v>167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5" t="s">
        <v>84</v>
      </c>
      <c r="BK193" s="242">
        <f>ROUND(I193*H193,2)</f>
        <v>0</v>
      </c>
      <c r="BL193" s="15" t="s">
        <v>174</v>
      </c>
      <c r="BM193" s="241" t="s">
        <v>589</v>
      </c>
    </row>
    <row r="194" s="1" customFormat="1" ht="24" customHeight="1">
      <c r="B194" s="37"/>
      <c r="C194" s="230" t="s">
        <v>339</v>
      </c>
      <c r="D194" s="230" t="s">
        <v>169</v>
      </c>
      <c r="E194" s="231" t="s">
        <v>376</v>
      </c>
      <c r="F194" s="232" t="s">
        <v>377</v>
      </c>
      <c r="G194" s="233" t="s">
        <v>233</v>
      </c>
      <c r="H194" s="234">
        <v>3281.6399999999999</v>
      </c>
      <c r="I194" s="235"/>
      <c r="J194" s="236">
        <f>ROUND(I194*H194,2)</f>
        <v>0</v>
      </c>
      <c r="K194" s="232" t="s">
        <v>173</v>
      </c>
      <c r="L194" s="42"/>
      <c r="M194" s="237" t="s">
        <v>1</v>
      </c>
      <c r="N194" s="238" t="s">
        <v>42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174</v>
      </c>
      <c r="AT194" s="241" t="s">
        <v>169</v>
      </c>
      <c r="AU194" s="241" t="s">
        <v>86</v>
      </c>
      <c r="AY194" s="15" t="s">
        <v>167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5" t="s">
        <v>84</v>
      </c>
      <c r="BK194" s="242">
        <f>ROUND(I194*H194,2)</f>
        <v>0</v>
      </c>
      <c r="BL194" s="15" t="s">
        <v>174</v>
      </c>
      <c r="BM194" s="241" t="s">
        <v>590</v>
      </c>
    </row>
    <row r="195" s="12" customFormat="1">
      <c r="B195" s="243"/>
      <c r="C195" s="244"/>
      <c r="D195" s="245" t="s">
        <v>197</v>
      </c>
      <c r="E195" s="244"/>
      <c r="F195" s="247" t="s">
        <v>591</v>
      </c>
      <c r="G195" s="244"/>
      <c r="H195" s="248">
        <v>3281.6399999999999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197</v>
      </c>
      <c r="AU195" s="254" t="s">
        <v>86</v>
      </c>
      <c r="AV195" s="12" t="s">
        <v>86</v>
      </c>
      <c r="AW195" s="12" t="s">
        <v>4</v>
      </c>
      <c r="AX195" s="12" t="s">
        <v>84</v>
      </c>
      <c r="AY195" s="254" t="s">
        <v>167</v>
      </c>
    </row>
    <row r="196" s="1" customFormat="1" ht="24" customHeight="1">
      <c r="B196" s="37"/>
      <c r="C196" s="230" t="s">
        <v>346</v>
      </c>
      <c r="D196" s="230" t="s">
        <v>169</v>
      </c>
      <c r="E196" s="231" t="s">
        <v>592</v>
      </c>
      <c r="F196" s="232" t="s">
        <v>400</v>
      </c>
      <c r="G196" s="233" t="s">
        <v>233</v>
      </c>
      <c r="H196" s="234">
        <v>65</v>
      </c>
      <c r="I196" s="235"/>
      <c r="J196" s="236">
        <f>ROUND(I196*H196,2)</f>
        <v>0</v>
      </c>
      <c r="K196" s="232" t="s">
        <v>173</v>
      </c>
      <c r="L196" s="42"/>
      <c r="M196" s="237" t="s">
        <v>1</v>
      </c>
      <c r="N196" s="238" t="s">
        <v>42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174</v>
      </c>
      <c r="AT196" s="241" t="s">
        <v>169</v>
      </c>
      <c r="AU196" s="241" t="s">
        <v>86</v>
      </c>
      <c r="AY196" s="15" t="s">
        <v>167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5" t="s">
        <v>84</v>
      </c>
      <c r="BK196" s="242">
        <f>ROUND(I196*H196,2)</f>
        <v>0</v>
      </c>
      <c r="BL196" s="15" t="s">
        <v>174</v>
      </c>
      <c r="BM196" s="241" t="s">
        <v>593</v>
      </c>
    </row>
    <row r="197" s="12" customFormat="1">
      <c r="B197" s="243"/>
      <c r="C197" s="244"/>
      <c r="D197" s="245" t="s">
        <v>197</v>
      </c>
      <c r="E197" s="246" t="s">
        <v>1</v>
      </c>
      <c r="F197" s="247" t="s">
        <v>594</v>
      </c>
      <c r="G197" s="244"/>
      <c r="H197" s="248">
        <v>65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197</v>
      </c>
      <c r="AU197" s="254" t="s">
        <v>86</v>
      </c>
      <c r="AV197" s="12" t="s">
        <v>86</v>
      </c>
      <c r="AW197" s="12" t="s">
        <v>34</v>
      </c>
      <c r="AX197" s="12" t="s">
        <v>84</v>
      </c>
      <c r="AY197" s="254" t="s">
        <v>167</v>
      </c>
    </row>
    <row r="198" s="1" customFormat="1" ht="24" customHeight="1">
      <c r="B198" s="37"/>
      <c r="C198" s="230" t="s">
        <v>354</v>
      </c>
      <c r="D198" s="230" t="s">
        <v>169</v>
      </c>
      <c r="E198" s="231" t="s">
        <v>385</v>
      </c>
      <c r="F198" s="232" t="s">
        <v>386</v>
      </c>
      <c r="G198" s="233" t="s">
        <v>233</v>
      </c>
      <c r="H198" s="234">
        <v>44.387999999999998</v>
      </c>
      <c r="I198" s="235"/>
      <c r="J198" s="236">
        <f>ROUND(I198*H198,2)</f>
        <v>0</v>
      </c>
      <c r="K198" s="232" t="s">
        <v>173</v>
      </c>
      <c r="L198" s="42"/>
      <c r="M198" s="237" t="s">
        <v>1</v>
      </c>
      <c r="N198" s="238" t="s">
        <v>42</v>
      </c>
      <c r="O198" s="85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AR198" s="241" t="s">
        <v>174</v>
      </c>
      <c r="AT198" s="241" t="s">
        <v>169</v>
      </c>
      <c r="AU198" s="241" t="s">
        <v>86</v>
      </c>
      <c r="AY198" s="15" t="s">
        <v>167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5" t="s">
        <v>84</v>
      </c>
      <c r="BK198" s="242">
        <f>ROUND(I198*H198,2)</f>
        <v>0</v>
      </c>
      <c r="BL198" s="15" t="s">
        <v>174</v>
      </c>
      <c r="BM198" s="241" t="s">
        <v>595</v>
      </c>
    </row>
    <row r="199" s="12" customFormat="1">
      <c r="B199" s="243"/>
      <c r="C199" s="244"/>
      <c r="D199" s="245" t="s">
        <v>197</v>
      </c>
      <c r="E199" s="246" t="s">
        <v>1</v>
      </c>
      <c r="F199" s="247" t="s">
        <v>596</v>
      </c>
      <c r="G199" s="244"/>
      <c r="H199" s="248">
        <v>44.387999999999998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197</v>
      </c>
      <c r="AU199" s="254" t="s">
        <v>86</v>
      </c>
      <c r="AV199" s="12" t="s">
        <v>86</v>
      </c>
      <c r="AW199" s="12" t="s">
        <v>34</v>
      </c>
      <c r="AX199" s="12" t="s">
        <v>84</v>
      </c>
      <c r="AY199" s="254" t="s">
        <v>167</v>
      </c>
    </row>
    <row r="200" s="11" customFormat="1" ht="22.8" customHeight="1">
      <c r="B200" s="214"/>
      <c r="C200" s="215"/>
      <c r="D200" s="216" t="s">
        <v>76</v>
      </c>
      <c r="E200" s="228" t="s">
        <v>402</v>
      </c>
      <c r="F200" s="228" t="s">
        <v>403</v>
      </c>
      <c r="G200" s="215"/>
      <c r="H200" s="215"/>
      <c r="I200" s="218"/>
      <c r="J200" s="229">
        <f>BK200</f>
        <v>0</v>
      </c>
      <c r="K200" s="215"/>
      <c r="L200" s="220"/>
      <c r="M200" s="221"/>
      <c r="N200" s="222"/>
      <c r="O200" s="222"/>
      <c r="P200" s="223">
        <f>SUM(P201:P205)</f>
        <v>0</v>
      </c>
      <c r="Q200" s="222"/>
      <c r="R200" s="223">
        <f>SUM(R201:R205)</f>
        <v>0</v>
      </c>
      <c r="S200" s="222"/>
      <c r="T200" s="224">
        <f>SUM(T201:T205)</f>
        <v>0</v>
      </c>
      <c r="AR200" s="225" t="s">
        <v>84</v>
      </c>
      <c r="AT200" s="226" t="s">
        <v>76</v>
      </c>
      <c r="AU200" s="226" t="s">
        <v>84</v>
      </c>
      <c r="AY200" s="225" t="s">
        <v>167</v>
      </c>
      <c r="BK200" s="227">
        <f>SUM(BK201:BK205)</f>
        <v>0</v>
      </c>
    </row>
    <row r="201" s="1" customFormat="1" ht="24" customHeight="1">
      <c r="B201" s="37"/>
      <c r="C201" s="230" t="s">
        <v>359</v>
      </c>
      <c r="D201" s="230" t="s">
        <v>169</v>
      </c>
      <c r="E201" s="231" t="s">
        <v>405</v>
      </c>
      <c r="F201" s="232" t="s">
        <v>406</v>
      </c>
      <c r="G201" s="233" t="s">
        <v>233</v>
      </c>
      <c r="H201" s="234">
        <v>296</v>
      </c>
      <c r="I201" s="235"/>
      <c r="J201" s="236">
        <f>ROUND(I201*H201,2)</f>
        <v>0</v>
      </c>
      <c r="K201" s="232" t="s">
        <v>173</v>
      </c>
      <c r="L201" s="42"/>
      <c r="M201" s="237" t="s">
        <v>1</v>
      </c>
      <c r="N201" s="238" t="s">
        <v>42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174</v>
      </c>
      <c r="AT201" s="241" t="s">
        <v>169</v>
      </c>
      <c r="AU201" s="241" t="s">
        <v>86</v>
      </c>
      <c r="AY201" s="15" t="s">
        <v>167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5" t="s">
        <v>84</v>
      </c>
      <c r="BK201" s="242">
        <f>ROUND(I201*H201,2)</f>
        <v>0</v>
      </c>
      <c r="BL201" s="15" t="s">
        <v>174</v>
      </c>
      <c r="BM201" s="241" t="s">
        <v>597</v>
      </c>
    </row>
    <row r="202" s="12" customFormat="1">
      <c r="B202" s="243"/>
      <c r="C202" s="244"/>
      <c r="D202" s="245" t="s">
        <v>197</v>
      </c>
      <c r="E202" s="246" t="s">
        <v>1</v>
      </c>
      <c r="F202" s="247" t="s">
        <v>598</v>
      </c>
      <c r="G202" s="244"/>
      <c r="H202" s="248">
        <v>296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197</v>
      </c>
      <c r="AU202" s="254" t="s">
        <v>86</v>
      </c>
      <c r="AV202" s="12" t="s">
        <v>86</v>
      </c>
      <c r="AW202" s="12" t="s">
        <v>34</v>
      </c>
      <c r="AX202" s="12" t="s">
        <v>84</v>
      </c>
      <c r="AY202" s="254" t="s">
        <v>167</v>
      </c>
    </row>
    <row r="203" s="1" customFormat="1" ht="24" customHeight="1">
      <c r="B203" s="37"/>
      <c r="C203" s="230" t="s">
        <v>366</v>
      </c>
      <c r="D203" s="230" t="s">
        <v>169</v>
      </c>
      <c r="E203" s="231" t="s">
        <v>409</v>
      </c>
      <c r="F203" s="232" t="s">
        <v>410</v>
      </c>
      <c r="G203" s="233" t="s">
        <v>233</v>
      </c>
      <c r="H203" s="234">
        <v>47</v>
      </c>
      <c r="I203" s="235"/>
      <c r="J203" s="236">
        <f>ROUND(I203*H203,2)</f>
        <v>0</v>
      </c>
      <c r="K203" s="232" t="s">
        <v>173</v>
      </c>
      <c r="L203" s="42"/>
      <c r="M203" s="237" t="s">
        <v>1</v>
      </c>
      <c r="N203" s="238" t="s">
        <v>42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174</v>
      </c>
      <c r="AT203" s="241" t="s">
        <v>169</v>
      </c>
      <c r="AU203" s="241" t="s">
        <v>86</v>
      </c>
      <c r="AY203" s="15" t="s">
        <v>167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5" t="s">
        <v>84</v>
      </c>
      <c r="BK203" s="242">
        <f>ROUND(I203*H203,2)</f>
        <v>0</v>
      </c>
      <c r="BL203" s="15" t="s">
        <v>174</v>
      </c>
      <c r="BM203" s="241" t="s">
        <v>599</v>
      </c>
    </row>
    <row r="204" s="1" customFormat="1" ht="24" customHeight="1">
      <c r="B204" s="37"/>
      <c r="C204" s="230" t="s">
        <v>371</v>
      </c>
      <c r="D204" s="230" t="s">
        <v>169</v>
      </c>
      <c r="E204" s="231" t="s">
        <v>414</v>
      </c>
      <c r="F204" s="232" t="s">
        <v>415</v>
      </c>
      <c r="G204" s="233" t="s">
        <v>233</v>
      </c>
      <c r="H204" s="234">
        <v>94</v>
      </c>
      <c r="I204" s="235"/>
      <c r="J204" s="236">
        <f>ROUND(I204*H204,2)</f>
        <v>0</v>
      </c>
      <c r="K204" s="232" t="s">
        <v>173</v>
      </c>
      <c r="L204" s="42"/>
      <c r="M204" s="237" t="s">
        <v>1</v>
      </c>
      <c r="N204" s="238" t="s">
        <v>42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AR204" s="241" t="s">
        <v>174</v>
      </c>
      <c r="AT204" s="241" t="s">
        <v>169</v>
      </c>
      <c r="AU204" s="241" t="s">
        <v>86</v>
      </c>
      <c r="AY204" s="15" t="s">
        <v>167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5" t="s">
        <v>84</v>
      </c>
      <c r="BK204" s="242">
        <f>ROUND(I204*H204,2)</f>
        <v>0</v>
      </c>
      <c r="BL204" s="15" t="s">
        <v>174</v>
      </c>
      <c r="BM204" s="241" t="s">
        <v>600</v>
      </c>
    </row>
    <row r="205" s="12" customFormat="1">
      <c r="B205" s="243"/>
      <c r="C205" s="244"/>
      <c r="D205" s="245" t="s">
        <v>197</v>
      </c>
      <c r="E205" s="244"/>
      <c r="F205" s="247" t="s">
        <v>601</v>
      </c>
      <c r="G205" s="244"/>
      <c r="H205" s="248">
        <v>94</v>
      </c>
      <c r="I205" s="249"/>
      <c r="J205" s="244"/>
      <c r="K205" s="244"/>
      <c r="L205" s="250"/>
      <c r="M205" s="278"/>
      <c r="N205" s="279"/>
      <c r="O205" s="279"/>
      <c r="P205" s="279"/>
      <c r="Q205" s="279"/>
      <c r="R205" s="279"/>
      <c r="S205" s="279"/>
      <c r="T205" s="280"/>
      <c r="AT205" s="254" t="s">
        <v>197</v>
      </c>
      <c r="AU205" s="254" t="s">
        <v>86</v>
      </c>
      <c r="AV205" s="12" t="s">
        <v>86</v>
      </c>
      <c r="AW205" s="12" t="s">
        <v>4</v>
      </c>
      <c r="AX205" s="12" t="s">
        <v>84</v>
      </c>
      <c r="AY205" s="254" t="s">
        <v>167</v>
      </c>
    </row>
    <row r="206" s="1" customFormat="1" ht="6.96" customHeight="1">
      <c r="B206" s="60"/>
      <c r="C206" s="61"/>
      <c r="D206" s="61"/>
      <c r="E206" s="61"/>
      <c r="F206" s="61"/>
      <c r="G206" s="61"/>
      <c r="H206" s="61"/>
      <c r="I206" s="181"/>
      <c r="J206" s="61"/>
      <c r="K206" s="61"/>
      <c r="L206" s="42"/>
    </row>
  </sheetData>
  <sheetProtection sheet="1" autoFilter="0" formatColumns="0" formatRows="0" objects="1" scenarios="1" spinCount="100000" saltValue="ulQd44MiGZHa4O6XcZcLPW8/hK3zMuIoENCBeGhG7wHn+euwU6ynop3RNM8WM1g8rHh2XW6+0NkMNJhm7RLc+g==" hashValue="i9YVgxvLUo1sAsng98X1nPQ53ChzPEw+0AlEI7waNIsueeQQs5tr7GkRPA9XpocdfpvDgwB143WZPOYCXqPZqw==" algorithmName="SHA-512" password="CC35"/>
  <autoFilter ref="C127:K2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478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602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ROUND((SUM(BE124:BE139)),  2)</f>
        <v>0</v>
      </c>
      <c r="I35" s="162">
        <v>0.20999999999999999</v>
      </c>
      <c r="J35" s="161">
        <f>ROUND(((SUM(BE124:BE139))*I35),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ROUND((SUM(BF124:BF139)),  2)</f>
        <v>0</v>
      </c>
      <c r="I36" s="162">
        <v>0.14999999999999999</v>
      </c>
      <c r="J36" s="161">
        <f>ROUND(((SUM(BF124:BF139))*I36),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ROUND((SUM(BG124:BG139)),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ROUND((SUM(BH124:BH139)),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ROUND((SUM(BI124:BI139)),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478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2019/06/2.2/SO 02 - VRN - Propustek v km 3,410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J135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J138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478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2019/06/2.2/SO 02 - VRN - Propustek v km 3,410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P126+P135+P138</f>
        <v>0</v>
      </c>
      <c r="Q125" s="222"/>
      <c r="R125" s="223">
        <f>R126+R135+R138</f>
        <v>0</v>
      </c>
      <c r="S125" s="222"/>
      <c r="T125" s="224">
        <f>T126+T135+T138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BK126+BK135+BK138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SUM(P127:P134)</f>
        <v>0</v>
      </c>
      <c r="Q126" s="222"/>
      <c r="R126" s="223">
        <f>SUM(R127:R134)</f>
        <v>0</v>
      </c>
      <c r="S126" s="222"/>
      <c r="T126" s="224">
        <f>SUM(T127:T134)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SUM(BK127:BK134)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603</v>
      </c>
    </row>
    <row r="128" s="1" customFormat="1" ht="16.5" customHeight="1">
      <c r="B128" s="37"/>
      <c r="C128" s="230" t="s">
        <v>200</v>
      </c>
      <c r="D128" s="230" t="s">
        <v>169</v>
      </c>
      <c r="E128" s="231" t="s">
        <v>604</v>
      </c>
      <c r="F128" s="232" t="s">
        <v>605</v>
      </c>
      <c r="G128" s="233" t="s">
        <v>172</v>
      </c>
      <c r="H128" s="234">
        <v>265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606</v>
      </c>
    </row>
    <row r="129" s="1" customFormat="1">
      <c r="B129" s="37"/>
      <c r="C129" s="38"/>
      <c r="D129" s="245" t="s">
        <v>215</v>
      </c>
      <c r="E129" s="38"/>
      <c r="F129" s="255" t="s">
        <v>607</v>
      </c>
      <c r="G129" s="38"/>
      <c r="H129" s="38"/>
      <c r="I129" s="148"/>
      <c r="J129" s="38"/>
      <c r="K129" s="38"/>
      <c r="L129" s="42"/>
      <c r="M129" s="256"/>
      <c r="N129" s="85"/>
      <c r="O129" s="85"/>
      <c r="P129" s="85"/>
      <c r="Q129" s="85"/>
      <c r="R129" s="85"/>
      <c r="S129" s="85"/>
      <c r="T129" s="86"/>
      <c r="AT129" s="15" t="s">
        <v>215</v>
      </c>
      <c r="AU129" s="15" t="s">
        <v>86</v>
      </c>
    </row>
    <row r="130" s="12" customFormat="1">
      <c r="B130" s="243"/>
      <c r="C130" s="244"/>
      <c r="D130" s="245" t="s">
        <v>197</v>
      </c>
      <c r="E130" s="246" t="s">
        <v>1</v>
      </c>
      <c r="F130" s="247" t="s">
        <v>608</v>
      </c>
      <c r="G130" s="244"/>
      <c r="H130" s="248">
        <v>165</v>
      </c>
      <c r="I130" s="249"/>
      <c r="J130" s="244"/>
      <c r="K130" s="244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197</v>
      </c>
      <c r="AU130" s="254" t="s">
        <v>86</v>
      </c>
      <c r="AV130" s="12" t="s">
        <v>86</v>
      </c>
      <c r="AW130" s="12" t="s">
        <v>34</v>
      </c>
      <c r="AX130" s="12" t="s">
        <v>77</v>
      </c>
      <c r="AY130" s="254" t="s">
        <v>167</v>
      </c>
    </row>
    <row r="131" s="12" customFormat="1">
      <c r="B131" s="243"/>
      <c r="C131" s="244"/>
      <c r="D131" s="245" t="s">
        <v>197</v>
      </c>
      <c r="E131" s="246" t="s">
        <v>1</v>
      </c>
      <c r="F131" s="247" t="s">
        <v>609</v>
      </c>
      <c r="G131" s="244"/>
      <c r="H131" s="248">
        <v>100</v>
      </c>
      <c r="I131" s="249"/>
      <c r="J131" s="244"/>
      <c r="K131" s="244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197</v>
      </c>
      <c r="AU131" s="254" t="s">
        <v>86</v>
      </c>
      <c r="AV131" s="12" t="s">
        <v>86</v>
      </c>
      <c r="AW131" s="12" t="s">
        <v>34</v>
      </c>
      <c r="AX131" s="12" t="s">
        <v>77</v>
      </c>
      <c r="AY131" s="254" t="s">
        <v>167</v>
      </c>
    </row>
    <row r="132" s="13" customFormat="1">
      <c r="B132" s="267"/>
      <c r="C132" s="268"/>
      <c r="D132" s="245" t="s">
        <v>197</v>
      </c>
      <c r="E132" s="269" t="s">
        <v>1</v>
      </c>
      <c r="F132" s="270" t="s">
        <v>253</v>
      </c>
      <c r="G132" s="268"/>
      <c r="H132" s="271">
        <v>265</v>
      </c>
      <c r="I132" s="272"/>
      <c r="J132" s="268"/>
      <c r="K132" s="268"/>
      <c r="L132" s="273"/>
      <c r="M132" s="274"/>
      <c r="N132" s="275"/>
      <c r="O132" s="275"/>
      <c r="P132" s="275"/>
      <c r="Q132" s="275"/>
      <c r="R132" s="275"/>
      <c r="S132" s="275"/>
      <c r="T132" s="276"/>
      <c r="AT132" s="277" t="s">
        <v>197</v>
      </c>
      <c r="AU132" s="277" t="s">
        <v>86</v>
      </c>
      <c r="AV132" s="13" t="s">
        <v>174</v>
      </c>
      <c r="AW132" s="13" t="s">
        <v>34</v>
      </c>
      <c r="AX132" s="13" t="s">
        <v>84</v>
      </c>
      <c r="AY132" s="277" t="s">
        <v>167</v>
      </c>
    </row>
    <row r="133" s="1" customFormat="1" ht="16.5" customHeight="1">
      <c r="B133" s="37"/>
      <c r="C133" s="230" t="s">
        <v>86</v>
      </c>
      <c r="D133" s="230" t="s">
        <v>169</v>
      </c>
      <c r="E133" s="231" t="s">
        <v>460</v>
      </c>
      <c r="F133" s="232" t="s">
        <v>461</v>
      </c>
      <c r="G133" s="233" t="s">
        <v>451</v>
      </c>
      <c r="H133" s="234">
        <v>1</v>
      </c>
      <c r="I133" s="235"/>
      <c r="J133" s="236">
        <f>ROUND(I133*H133,2)</f>
        <v>0</v>
      </c>
      <c r="K133" s="232" t="s">
        <v>173</v>
      </c>
      <c r="L133" s="42"/>
      <c r="M133" s="237" t="s">
        <v>1</v>
      </c>
      <c r="N133" s="238" t="s">
        <v>42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452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452</v>
      </c>
      <c r="BM133" s="241" t="s">
        <v>610</v>
      </c>
    </row>
    <row r="134" s="1" customFormat="1" ht="16.5" customHeight="1">
      <c r="B134" s="37"/>
      <c r="C134" s="230" t="s">
        <v>179</v>
      </c>
      <c r="D134" s="230" t="s">
        <v>169</v>
      </c>
      <c r="E134" s="231" t="s">
        <v>611</v>
      </c>
      <c r="F134" s="232" t="s">
        <v>612</v>
      </c>
      <c r="G134" s="233" t="s">
        <v>451</v>
      </c>
      <c r="H134" s="234">
        <v>1</v>
      </c>
      <c r="I134" s="235"/>
      <c r="J134" s="236">
        <f>ROUND(I134*H134,2)</f>
        <v>0</v>
      </c>
      <c r="K134" s="232" t="s">
        <v>173</v>
      </c>
      <c r="L134" s="42"/>
      <c r="M134" s="237" t="s">
        <v>1</v>
      </c>
      <c r="N134" s="238" t="s">
        <v>42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452</v>
      </c>
      <c r="AT134" s="241" t="s">
        <v>169</v>
      </c>
      <c r="AU134" s="241" t="s">
        <v>86</v>
      </c>
      <c r="AY134" s="15" t="s">
        <v>167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84</v>
      </c>
      <c r="BK134" s="242">
        <f>ROUND(I134*H134,2)</f>
        <v>0</v>
      </c>
      <c r="BL134" s="15" t="s">
        <v>452</v>
      </c>
      <c r="BM134" s="241" t="s">
        <v>613</v>
      </c>
    </row>
    <row r="135" s="11" customFormat="1" ht="22.8" customHeight="1">
      <c r="B135" s="214"/>
      <c r="C135" s="215"/>
      <c r="D135" s="216" t="s">
        <v>76</v>
      </c>
      <c r="E135" s="228" t="s">
        <v>463</v>
      </c>
      <c r="F135" s="228" t="s">
        <v>464</v>
      </c>
      <c r="G135" s="215"/>
      <c r="H135" s="215"/>
      <c r="I135" s="218"/>
      <c r="J135" s="229">
        <f>BK135</f>
        <v>0</v>
      </c>
      <c r="K135" s="215"/>
      <c r="L135" s="220"/>
      <c r="M135" s="221"/>
      <c r="N135" s="222"/>
      <c r="O135" s="222"/>
      <c r="P135" s="223">
        <f>SUM(P136:P137)</f>
        <v>0</v>
      </c>
      <c r="Q135" s="222"/>
      <c r="R135" s="223">
        <f>SUM(R136:R137)</f>
        <v>0</v>
      </c>
      <c r="S135" s="222"/>
      <c r="T135" s="224">
        <f>SUM(T136:T137)</f>
        <v>0</v>
      </c>
      <c r="AR135" s="225" t="s">
        <v>188</v>
      </c>
      <c r="AT135" s="226" t="s">
        <v>76</v>
      </c>
      <c r="AU135" s="226" t="s">
        <v>84</v>
      </c>
      <c r="AY135" s="225" t="s">
        <v>167</v>
      </c>
      <c r="BK135" s="227">
        <f>SUM(BK136:BK137)</f>
        <v>0</v>
      </c>
    </row>
    <row r="136" s="1" customFormat="1" ht="16.5" customHeight="1">
      <c r="B136" s="37"/>
      <c r="C136" s="230" t="s">
        <v>174</v>
      </c>
      <c r="D136" s="230" t="s">
        <v>169</v>
      </c>
      <c r="E136" s="231" t="s">
        <v>465</v>
      </c>
      <c r="F136" s="232" t="s">
        <v>466</v>
      </c>
      <c r="G136" s="233" t="s">
        <v>467</v>
      </c>
      <c r="H136" s="234">
        <v>120</v>
      </c>
      <c r="I136" s="235"/>
      <c r="J136" s="236">
        <f>ROUND(I136*H136,2)</f>
        <v>0</v>
      </c>
      <c r="K136" s="232" t="s">
        <v>173</v>
      </c>
      <c r="L136" s="42"/>
      <c r="M136" s="237" t="s">
        <v>1</v>
      </c>
      <c r="N136" s="238" t="s">
        <v>42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452</v>
      </c>
      <c r="AT136" s="241" t="s">
        <v>169</v>
      </c>
      <c r="AU136" s="241" t="s">
        <v>86</v>
      </c>
      <c r="AY136" s="15" t="s">
        <v>167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84</v>
      </c>
      <c r="BK136" s="242">
        <f>ROUND(I136*H136,2)</f>
        <v>0</v>
      </c>
      <c r="BL136" s="15" t="s">
        <v>452</v>
      </c>
      <c r="BM136" s="241" t="s">
        <v>614</v>
      </c>
    </row>
    <row r="137" s="12" customFormat="1">
      <c r="B137" s="243"/>
      <c r="C137" s="244"/>
      <c r="D137" s="245" t="s">
        <v>197</v>
      </c>
      <c r="E137" s="246" t="s">
        <v>1</v>
      </c>
      <c r="F137" s="247" t="s">
        <v>469</v>
      </c>
      <c r="G137" s="244"/>
      <c r="H137" s="248">
        <v>120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197</v>
      </c>
      <c r="AU137" s="254" t="s">
        <v>86</v>
      </c>
      <c r="AV137" s="12" t="s">
        <v>86</v>
      </c>
      <c r="AW137" s="12" t="s">
        <v>34</v>
      </c>
      <c r="AX137" s="12" t="s">
        <v>84</v>
      </c>
      <c r="AY137" s="254" t="s">
        <v>167</v>
      </c>
    </row>
    <row r="138" s="11" customFormat="1" ht="22.8" customHeight="1">
      <c r="B138" s="214"/>
      <c r="C138" s="215"/>
      <c r="D138" s="216" t="s">
        <v>76</v>
      </c>
      <c r="E138" s="228" t="s">
        <v>470</v>
      </c>
      <c r="F138" s="228" t="s">
        <v>471</v>
      </c>
      <c r="G138" s="215"/>
      <c r="H138" s="215"/>
      <c r="I138" s="218"/>
      <c r="J138" s="229">
        <f>BK138</f>
        <v>0</v>
      </c>
      <c r="K138" s="215"/>
      <c r="L138" s="220"/>
      <c r="M138" s="221"/>
      <c r="N138" s="222"/>
      <c r="O138" s="222"/>
      <c r="P138" s="223">
        <f>P139</f>
        <v>0</v>
      </c>
      <c r="Q138" s="222"/>
      <c r="R138" s="223">
        <f>R139</f>
        <v>0</v>
      </c>
      <c r="S138" s="222"/>
      <c r="T138" s="224">
        <f>T139</f>
        <v>0</v>
      </c>
      <c r="AR138" s="225" t="s">
        <v>188</v>
      </c>
      <c r="AT138" s="226" t="s">
        <v>76</v>
      </c>
      <c r="AU138" s="226" t="s">
        <v>84</v>
      </c>
      <c r="AY138" s="225" t="s">
        <v>167</v>
      </c>
      <c r="BK138" s="227">
        <f>BK139</f>
        <v>0</v>
      </c>
    </row>
    <row r="139" s="1" customFormat="1" ht="16.5" customHeight="1">
      <c r="B139" s="37"/>
      <c r="C139" s="230" t="s">
        <v>188</v>
      </c>
      <c r="D139" s="230" t="s">
        <v>169</v>
      </c>
      <c r="E139" s="231" t="s">
        <v>475</v>
      </c>
      <c r="F139" s="232" t="s">
        <v>476</v>
      </c>
      <c r="G139" s="233" t="s">
        <v>451</v>
      </c>
      <c r="H139" s="234">
        <v>1</v>
      </c>
      <c r="I139" s="235"/>
      <c r="J139" s="236">
        <f>ROUND(I139*H139,2)</f>
        <v>0</v>
      </c>
      <c r="K139" s="232" t="s">
        <v>173</v>
      </c>
      <c r="L139" s="42"/>
      <c r="M139" s="281" t="s">
        <v>1</v>
      </c>
      <c r="N139" s="282" t="s">
        <v>42</v>
      </c>
      <c r="O139" s="283"/>
      <c r="P139" s="284">
        <f>O139*H139</f>
        <v>0</v>
      </c>
      <c r="Q139" s="284">
        <v>0</v>
      </c>
      <c r="R139" s="284">
        <f>Q139*H139</f>
        <v>0</v>
      </c>
      <c r="S139" s="284">
        <v>0</v>
      </c>
      <c r="T139" s="285">
        <f>S139*H139</f>
        <v>0</v>
      </c>
      <c r="AR139" s="241" t="s">
        <v>452</v>
      </c>
      <c r="AT139" s="241" t="s">
        <v>169</v>
      </c>
      <c r="AU139" s="241" t="s">
        <v>86</v>
      </c>
      <c r="AY139" s="15" t="s">
        <v>167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84</v>
      </c>
      <c r="BK139" s="242">
        <f>ROUND(I139*H139,2)</f>
        <v>0</v>
      </c>
      <c r="BL139" s="15" t="s">
        <v>452</v>
      </c>
      <c r="BM139" s="241" t="s">
        <v>615</v>
      </c>
    </row>
    <row r="140" s="1" customFormat="1" ht="6.96" customHeight="1">
      <c r="B140" s="60"/>
      <c r="C140" s="61"/>
      <c r="D140" s="61"/>
      <c r="E140" s="61"/>
      <c r="F140" s="61"/>
      <c r="G140" s="61"/>
      <c r="H140" s="61"/>
      <c r="I140" s="181"/>
      <c r="J140" s="61"/>
      <c r="K140" s="61"/>
      <c r="L140" s="42"/>
    </row>
  </sheetData>
  <sheetProtection sheet="1" autoFilter="0" formatColumns="0" formatRows="0" objects="1" scenarios="1" spinCount="100000" saltValue="bVnyfz8R4Gwxv+xkXEoPFD5LV0SKSI2idKt81gMrUV1Esx/HoXW3XKiyyuqVX/QLchU+xHTujaozceY1WTwR6g==" hashValue="mEt9osQIUSka5soG7Hk4KkoatYvLWAm0TQTMpOhVC6LNA0LRrJzge1uEVrbppociD4t9XQ66tC2oahbNVTHo6Q==" algorithmName="SHA-512" password="CC35"/>
  <autoFilter ref="C123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616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617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ROUND((SUM(BE127:BE211)),  2)</f>
        <v>0</v>
      </c>
      <c r="I35" s="162">
        <v>0.20999999999999999</v>
      </c>
      <c r="J35" s="161">
        <f>ROUND(((SUM(BE127:BE211))*I35),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ROUND((SUM(BF127:BF211)),  2)</f>
        <v>0</v>
      </c>
      <c r="I36" s="162">
        <v>0.14999999999999999</v>
      </c>
      <c r="J36" s="161">
        <f>ROUND(((SUM(BF127:BF211))*I36),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ROUND((SUM(BG127:BG211)),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ROUND((SUM(BH127:BH211)),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ROUND((SUM(BI127:BI211)),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616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2019/06/3.1/SO 03 - Most v km 4,796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145</v>
      </c>
      <c r="E101" s="200"/>
      <c r="F101" s="200"/>
      <c r="G101" s="200"/>
      <c r="H101" s="200"/>
      <c r="I101" s="201"/>
      <c r="J101" s="202">
        <f>J134</f>
        <v>0</v>
      </c>
      <c r="K101" s="127"/>
      <c r="L101" s="203"/>
    </row>
    <row r="102" s="9" customFormat="1" ht="19.92" customHeight="1">
      <c r="B102" s="198"/>
      <c r="C102" s="127"/>
      <c r="D102" s="199" t="s">
        <v>146</v>
      </c>
      <c r="E102" s="200"/>
      <c r="F102" s="200"/>
      <c r="G102" s="200"/>
      <c r="H102" s="200"/>
      <c r="I102" s="201"/>
      <c r="J102" s="202">
        <f>J140</f>
        <v>0</v>
      </c>
      <c r="K102" s="127"/>
      <c r="L102" s="203"/>
    </row>
    <row r="103" s="9" customFormat="1" ht="19.92" customHeight="1">
      <c r="B103" s="198"/>
      <c r="C103" s="127"/>
      <c r="D103" s="199" t="s">
        <v>618</v>
      </c>
      <c r="E103" s="200"/>
      <c r="F103" s="200"/>
      <c r="G103" s="200"/>
      <c r="H103" s="200"/>
      <c r="I103" s="201"/>
      <c r="J103" s="202">
        <f>J143</f>
        <v>0</v>
      </c>
      <c r="K103" s="127"/>
      <c r="L103" s="203"/>
    </row>
    <row r="104" s="9" customFormat="1" ht="19.92" customHeight="1">
      <c r="B104" s="198"/>
      <c r="C104" s="127"/>
      <c r="D104" s="199" t="s">
        <v>148</v>
      </c>
      <c r="E104" s="200"/>
      <c r="F104" s="200"/>
      <c r="G104" s="200"/>
      <c r="H104" s="200"/>
      <c r="I104" s="201"/>
      <c r="J104" s="202">
        <f>J199</f>
        <v>0</v>
      </c>
      <c r="K104" s="127"/>
      <c r="L104" s="203"/>
    </row>
    <row r="105" s="9" customFormat="1" ht="19.92" customHeight="1">
      <c r="B105" s="198"/>
      <c r="C105" s="127"/>
      <c r="D105" s="199" t="s">
        <v>149</v>
      </c>
      <c r="E105" s="200"/>
      <c r="F105" s="200"/>
      <c r="G105" s="200"/>
      <c r="H105" s="200"/>
      <c r="I105" s="201"/>
      <c r="J105" s="202">
        <f>J209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1" t="s">
        <v>152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0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>Oprava mostních objektů v úseku Meziměstí - Otovice</v>
      </c>
      <c r="F115" s="30"/>
      <c r="G115" s="30"/>
      <c r="H115" s="30"/>
      <c r="I115" s="148"/>
      <c r="J115" s="38"/>
      <c r="K115" s="38"/>
      <c r="L115" s="42"/>
    </row>
    <row r="116" ht="12" customHeight="1">
      <c r="B116" s="19"/>
      <c r="C116" s="30" t="s">
        <v>134</v>
      </c>
      <c r="D116" s="20"/>
      <c r="E116" s="20"/>
      <c r="F116" s="20"/>
      <c r="G116" s="20"/>
      <c r="H116" s="20"/>
      <c r="I116" s="140"/>
      <c r="J116" s="20"/>
      <c r="K116" s="20"/>
      <c r="L116" s="18"/>
    </row>
    <row r="117" s="1" customFormat="1" ht="16.5" customHeight="1">
      <c r="B117" s="37"/>
      <c r="C117" s="38"/>
      <c r="D117" s="38"/>
      <c r="E117" s="185" t="s">
        <v>616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136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2019/06/3.1/SO 03 - Most v km 4,796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0" t="s">
        <v>22</v>
      </c>
      <c r="D121" s="38"/>
      <c r="E121" s="38"/>
      <c r="F121" s="25" t="str">
        <f>F14</f>
        <v xml:space="preserve"> </v>
      </c>
      <c r="G121" s="38"/>
      <c r="H121" s="38"/>
      <c r="I121" s="150" t="s">
        <v>24</v>
      </c>
      <c r="J121" s="73" t="str">
        <f>IF(J14="","",J14)</f>
        <v>11. 6. 2019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5.15" customHeight="1">
      <c r="B123" s="37"/>
      <c r="C123" s="30" t="s">
        <v>28</v>
      </c>
      <c r="D123" s="38"/>
      <c r="E123" s="38"/>
      <c r="F123" s="25" t="str">
        <f>E17</f>
        <v xml:space="preserve"> </v>
      </c>
      <c r="G123" s="38"/>
      <c r="H123" s="38"/>
      <c r="I123" s="150" t="s">
        <v>33</v>
      </c>
      <c r="J123" s="35" t="str">
        <f>E23</f>
        <v xml:space="preserve"> </v>
      </c>
      <c r="K123" s="38"/>
      <c r="L123" s="42"/>
    </row>
    <row r="124" s="1" customFormat="1" ht="15.15" customHeight="1">
      <c r="B124" s="37"/>
      <c r="C124" s="30" t="s">
        <v>31</v>
      </c>
      <c r="D124" s="38"/>
      <c r="E124" s="38"/>
      <c r="F124" s="25" t="str">
        <f>IF(E20="","",E20)</f>
        <v>Vyplň údaj</v>
      </c>
      <c r="G124" s="38"/>
      <c r="H124" s="38"/>
      <c r="I124" s="150" t="s">
        <v>35</v>
      </c>
      <c r="J124" s="35" t="str">
        <f>E26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153</v>
      </c>
      <c r="D126" s="206" t="s">
        <v>62</v>
      </c>
      <c r="E126" s="206" t="s">
        <v>58</v>
      </c>
      <c r="F126" s="206" t="s">
        <v>59</v>
      </c>
      <c r="G126" s="206" t="s">
        <v>154</v>
      </c>
      <c r="H126" s="206" t="s">
        <v>155</v>
      </c>
      <c r="I126" s="207" t="s">
        <v>156</v>
      </c>
      <c r="J126" s="206" t="s">
        <v>140</v>
      </c>
      <c r="K126" s="208" t="s">
        <v>157</v>
      </c>
      <c r="L126" s="209"/>
      <c r="M126" s="94" t="s">
        <v>1</v>
      </c>
      <c r="N126" s="95" t="s">
        <v>41</v>
      </c>
      <c r="O126" s="95" t="s">
        <v>158</v>
      </c>
      <c r="P126" s="95" t="s">
        <v>159</v>
      </c>
      <c r="Q126" s="95" t="s">
        <v>160</v>
      </c>
      <c r="R126" s="95" t="s">
        <v>161</v>
      </c>
      <c r="S126" s="95" t="s">
        <v>162</v>
      </c>
      <c r="T126" s="96" t="s">
        <v>163</v>
      </c>
    </row>
    <row r="127" s="1" customFormat="1" ht="22.8" customHeight="1">
      <c r="B127" s="37"/>
      <c r="C127" s="101" t="s">
        <v>164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</f>
        <v>0</v>
      </c>
      <c r="Q127" s="98"/>
      <c r="R127" s="211">
        <f>R128</f>
        <v>49.056063000000002</v>
      </c>
      <c r="S127" s="98"/>
      <c r="T127" s="212">
        <f>T128</f>
        <v>66.243839999999992</v>
      </c>
      <c r="AT127" s="15" t="s">
        <v>76</v>
      </c>
      <c r="AU127" s="15" t="s">
        <v>142</v>
      </c>
      <c r="BK127" s="213">
        <f>BK128</f>
        <v>0</v>
      </c>
    </row>
    <row r="128" s="11" customFormat="1" ht="25.92" customHeight="1">
      <c r="B128" s="214"/>
      <c r="C128" s="215"/>
      <c r="D128" s="216" t="s">
        <v>76</v>
      </c>
      <c r="E128" s="217" t="s">
        <v>165</v>
      </c>
      <c r="F128" s="217" t="s">
        <v>166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P129+P134+P140+P143+P199+P209</f>
        <v>0</v>
      </c>
      <c r="Q128" s="222"/>
      <c r="R128" s="223">
        <f>R129+R134+R140+R143+R199+R209</f>
        <v>49.056063000000002</v>
      </c>
      <c r="S128" s="222"/>
      <c r="T128" s="224">
        <f>T129+T134+T140+T143+T199+T209</f>
        <v>66.243839999999992</v>
      </c>
      <c r="AR128" s="225" t="s">
        <v>84</v>
      </c>
      <c r="AT128" s="226" t="s">
        <v>76</v>
      </c>
      <c r="AU128" s="226" t="s">
        <v>77</v>
      </c>
      <c r="AY128" s="225" t="s">
        <v>167</v>
      </c>
      <c r="BK128" s="227">
        <f>BK129+BK134+BK140+BK143+BK199+BK209</f>
        <v>0</v>
      </c>
    </row>
    <row r="129" s="11" customFormat="1" ht="22.8" customHeight="1">
      <c r="B129" s="214"/>
      <c r="C129" s="215"/>
      <c r="D129" s="216" t="s">
        <v>76</v>
      </c>
      <c r="E129" s="228" t="s">
        <v>84</v>
      </c>
      <c r="F129" s="228" t="s">
        <v>168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SUM(P130:P133)</f>
        <v>0</v>
      </c>
      <c r="Q129" s="222"/>
      <c r="R129" s="223">
        <f>SUM(R130:R133)</f>
        <v>0.045000000000000005</v>
      </c>
      <c r="S129" s="222"/>
      <c r="T129" s="224">
        <f>SUM(T130:T133)</f>
        <v>20</v>
      </c>
      <c r="AR129" s="225" t="s">
        <v>84</v>
      </c>
      <c r="AT129" s="226" t="s">
        <v>76</v>
      </c>
      <c r="AU129" s="226" t="s">
        <v>84</v>
      </c>
      <c r="AY129" s="225" t="s">
        <v>167</v>
      </c>
      <c r="BK129" s="227">
        <f>SUM(BK130:BK133)</f>
        <v>0</v>
      </c>
    </row>
    <row r="130" s="1" customFormat="1" ht="24" customHeight="1">
      <c r="B130" s="37"/>
      <c r="C130" s="230" t="s">
        <v>84</v>
      </c>
      <c r="D130" s="230" t="s">
        <v>169</v>
      </c>
      <c r="E130" s="231" t="s">
        <v>170</v>
      </c>
      <c r="F130" s="232" t="s">
        <v>171</v>
      </c>
      <c r="G130" s="233" t="s">
        <v>172</v>
      </c>
      <c r="H130" s="234">
        <v>250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174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174</v>
      </c>
      <c r="BM130" s="241" t="s">
        <v>619</v>
      </c>
    </row>
    <row r="131" s="1" customFormat="1" ht="16.5" customHeight="1">
      <c r="B131" s="37"/>
      <c r="C131" s="230" t="s">
        <v>86</v>
      </c>
      <c r="D131" s="230" t="s">
        <v>169</v>
      </c>
      <c r="E131" s="231" t="s">
        <v>176</v>
      </c>
      <c r="F131" s="232" t="s">
        <v>177</v>
      </c>
      <c r="G131" s="233" t="s">
        <v>172</v>
      </c>
      <c r="H131" s="234">
        <v>250</v>
      </c>
      <c r="I131" s="235"/>
      <c r="J131" s="236">
        <f>ROUND(I131*H131,2)</f>
        <v>0</v>
      </c>
      <c r="K131" s="232" t="s">
        <v>173</v>
      </c>
      <c r="L131" s="42"/>
      <c r="M131" s="237" t="s">
        <v>1</v>
      </c>
      <c r="N131" s="238" t="s">
        <v>42</v>
      </c>
      <c r="O131" s="85"/>
      <c r="P131" s="239">
        <f>O131*H131</f>
        <v>0</v>
      </c>
      <c r="Q131" s="239">
        <v>0.00018000000000000001</v>
      </c>
      <c r="R131" s="239">
        <f>Q131*H131</f>
        <v>0.045000000000000005</v>
      </c>
      <c r="S131" s="239">
        <v>0</v>
      </c>
      <c r="T131" s="240">
        <f>S131*H131</f>
        <v>0</v>
      </c>
      <c r="AR131" s="241" t="s">
        <v>174</v>
      </c>
      <c r="AT131" s="241" t="s">
        <v>169</v>
      </c>
      <c r="AU131" s="241" t="s">
        <v>86</v>
      </c>
      <c r="AY131" s="15" t="s">
        <v>167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84</v>
      </c>
      <c r="BK131" s="242">
        <f>ROUND(I131*H131,2)</f>
        <v>0</v>
      </c>
      <c r="BL131" s="15" t="s">
        <v>174</v>
      </c>
      <c r="BM131" s="241" t="s">
        <v>620</v>
      </c>
    </row>
    <row r="132" s="1" customFormat="1" ht="24" customHeight="1">
      <c r="B132" s="37"/>
      <c r="C132" s="230" t="s">
        <v>179</v>
      </c>
      <c r="D132" s="230" t="s">
        <v>169</v>
      </c>
      <c r="E132" s="231" t="s">
        <v>194</v>
      </c>
      <c r="F132" s="232" t="s">
        <v>195</v>
      </c>
      <c r="G132" s="233" t="s">
        <v>191</v>
      </c>
      <c r="H132" s="234">
        <v>10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2</v>
      </c>
      <c r="T132" s="240">
        <f>S132*H132</f>
        <v>20</v>
      </c>
      <c r="AR132" s="241" t="s">
        <v>174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174</v>
      </c>
      <c r="BM132" s="241" t="s">
        <v>621</v>
      </c>
    </row>
    <row r="133" s="12" customFormat="1">
      <c r="B133" s="243"/>
      <c r="C133" s="244"/>
      <c r="D133" s="245" t="s">
        <v>197</v>
      </c>
      <c r="E133" s="246" t="s">
        <v>1</v>
      </c>
      <c r="F133" s="247" t="s">
        <v>198</v>
      </c>
      <c r="G133" s="244"/>
      <c r="H133" s="248">
        <v>10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197</v>
      </c>
      <c r="AU133" s="254" t="s">
        <v>86</v>
      </c>
      <c r="AV133" s="12" t="s">
        <v>86</v>
      </c>
      <c r="AW133" s="12" t="s">
        <v>34</v>
      </c>
      <c r="AX133" s="12" t="s">
        <v>84</v>
      </c>
      <c r="AY133" s="254" t="s">
        <v>167</v>
      </c>
    </row>
    <row r="134" s="11" customFormat="1" ht="22.8" customHeight="1">
      <c r="B134" s="214"/>
      <c r="C134" s="215"/>
      <c r="D134" s="216" t="s">
        <v>76</v>
      </c>
      <c r="E134" s="228" t="s">
        <v>174</v>
      </c>
      <c r="F134" s="228" t="s">
        <v>199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SUM(P135:P139)</f>
        <v>0</v>
      </c>
      <c r="Q134" s="222"/>
      <c r="R134" s="223">
        <f>SUM(R135:R139)</f>
        <v>1.7602452</v>
      </c>
      <c r="S134" s="222"/>
      <c r="T134" s="224">
        <f>SUM(T135:T139)</f>
        <v>3.4775999999999998</v>
      </c>
      <c r="AR134" s="225" t="s">
        <v>84</v>
      </c>
      <c r="AT134" s="226" t="s">
        <v>76</v>
      </c>
      <c r="AU134" s="226" t="s">
        <v>84</v>
      </c>
      <c r="AY134" s="225" t="s">
        <v>167</v>
      </c>
      <c r="BK134" s="227">
        <f>SUM(BK135:BK139)</f>
        <v>0</v>
      </c>
    </row>
    <row r="135" s="1" customFormat="1" ht="16.5" customHeight="1">
      <c r="B135" s="37"/>
      <c r="C135" s="230" t="s">
        <v>174</v>
      </c>
      <c r="D135" s="230" t="s">
        <v>169</v>
      </c>
      <c r="E135" s="231" t="s">
        <v>206</v>
      </c>
      <c r="F135" s="232" t="s">
        <v>207</v>
      </c>
      <c r="G135" s="233" t="s">
        <v>172</v>
      </c>
      <c r="H135" s="234">
        <v>57.960000000000001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0.00036999999999999999</v>
      </c>
      <c r="R135" s="239">
        <f>Q135*H135</f>
        <v>0.021445200000000001</v>
      </c>
      <c r="S135" s="239">
        <v>0.059999999999999998</v>
      </c>
      <c r="T135" s="240">
        <f>S135*H135</f>
        <v>3.4775999999999998</v>
      </c>
      <c r="AR135" s="241" t="s">
        <v>174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174</v>
      </c>
      <c r="BM135" s="241" t="s">
        <v>622</v>
      </c>
    </row>
    <row r="136" s="12" customFormat="1">
      <c r="B136" s="243"/>
      <c r="C136" s="244"/>
      <c r="D136" s="245" t="s">
        <v>197</v>
      </c>
      <c r="E136" s="246" t="s">
        <v>1</v>
      </c>
      <c r="F136" s="247" t="s">
        <v>623</v>
      </c>
      <c r="G136" s="244"/>
      <c r="H136" s="248">
        <v>45.079999999999998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197</v>
      </c>
      <c r="AU136" s="254" t="s">
        <v>86</v>
      </c>
      <c r="AV136" s="12" t="s">
        <v>86</v>
      </c>
      <c r="AW136" s="12" t="s">
        <v>34</v>
      </c>
      <c r="AX136" s="12" t="s">
        <v>77</v>
      </c>
      <c r="AY136" s="254" t="s">
        <v>167</v>
      </c>
    </row>
    <row r="137" s="12" customFormat="1">
      <c r="B137" s="243"/>
      <c r="C137" s="244"/>
      <c r="D137" s="245" t="s">
        <v>197</v>
      </c>
      <c r="E137" s="246" t="s">
        <v>1</v>
      </c>
      <c r="F137" s="247" t="s">
        <v>624</v>
      </c>
      <c r="G137" s="244"/>
      <c r="H137" s="248">
        <v>12.880000000000001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197</v>
      </c>
      <c r="AU137" s="254" t="s">
        <v>86</v>
      </c>
      <c r="AV137" s="12" t="s">
        <v>86</v>
      </c>
      <c r="AW137" s="12" t="s">
        <v>34</v>
      </c>
      <c r="AX137" s="12" t="s">
        <v>77</v>
      </c>
      <c r="AY137" s="254" t="s">
        <v>167</v>
      </c>
    </row>
    <row r="138" s="13" customFormat="1">
      <c r="B138" s="267"/>
      <c r="C138" s="268"/>
      <c r="D138" s="245" t="s">
        <v>197</v>
      </c>
      <c r="E138" s="269" t="s">
        <v>1</v>
      </c>
      <c r="F138" s="270" t="s">
        <v>253</v>
      </c>
      <c r="G138" s="268"/>
      <c r="H138" s="271">
        <v>57.960000000000001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AT138" s="277" t="s">
        <v>197</v>
      </c>
      <c r="AU138" s="277" t="s">
        <v>86</v>
      </c>
      <c r="AV138" s="13" t="s">
        <v>174</v>
      </c>
      <c r="AW138" s="13" t="s">
        <v>34</v>
      </c>
      <c r="AX138" s="13" t="s">
        <v>84</v>
      </c>
      <c r="AY138" s="277" t="s">
        <v>167</v>
      </c>
    </row>
    <row r="139" s="1" customFormat="1" ht="24" customHeight="1">
      <c r="B139" s="37"/>
      <c r="C139" s="230" t="s">
        <v>188</v>
      </c>
      <c r="D139" s="230" t="s">
        <v>169</v>
      </c>
      <c r="E139" s="231" t="s">
        <v>201</v>
      </c>
      <c r="F139" s="232" t="s">
        <v>202</v>
      </c>
      <c r="G139" s="233" t="s">
        <v>172</v>
      </c>
      <c r="H139" s="234">
        <v>57.960000000000001</v>
      </c>
      <c r="I139" s="235"/>
      <c r="J139" s="236">
        <f>ROUND(I139*H139,2)</f>
        <v>0</v>
      </c>
      <c r="K139" s="232" t="s">
        <v>173</v>
      </c>
      <c r="L139" s="42"/>
      <c r="M139" s="237" t="s">
        <v>1</v>
      </c>
      <c r="N139" s="238" t="s">
        <v>42</v>
      </c>
      <c r="O139" s="85"/>
      <c r="P139" s="239">
        <f>O139*H139</f>
        <v>0</v>
      </c>
      <c r="Q139" s="239">
        <v>0.029999999999999999</v>
      </c>
      <c r="R139" s="239">
        <f>Q139*H139</f>
        <v>1.7387999999999999</v>
      </c>
      <c r="S139" s="239">
        <v>0</v>
      </c>
      <c r="T139" s="240">
        <f>S139*H139</f>
        <v>0</v>
      </c>
      <c r="AR139" s="241" t="s">
        <v>174</v>
      </c>
      <c r="AT139" s="241" t="s">
        <v>169</v>
      </c>
      <c r="AU139" s="241" t="s">
        <v>86</v>
      </c>
      <c r="AY139" s="15" t="s">
        <v>167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84</v>
      </c>
      <c r="BK139" s="242">
        <f>ROUND(I139*H139,2)</f>
        <v>0</v>
      </c>
      <c r="BL139" s="15" t="s">
        <v>174</v>
      </c>
      <c r="BM139" s="241" t="s">
        <v>625</v>
      </c>
    </row>
    <row r="140" s="11" customFormat="1" ht="22.8" customHeight="1">
      <c r="B140" s="214"/>
      <c r="C140" s="215"/>
      <c r="D140" s="216" t="s">
        <v>76</v>
      </c>
      <c r="E140" s="228" t="s">
        <v>193</v>
      </c>
      <c r="F140" s="228" t="s">
        <v>210</v>
      </c>
      <c r="G140" s="215"/>
      <c r="H140" s="215"/>
      <c r="I140" s="218"/>
      <c r="J140" s="229">
        <f>BK140</f>
        <v>0</v>
      </c>
      <c r="K140" s="215"/>
      <c r="L140" s="220"/>
      <c r="M140" s="221"/>
      <c r="N140" s="222"/>
      <c r="O140" s="222"/>
      <c r="P140" s="223">
        <f>SUM(P141:P142)</f>
        <v>0</v>
      </c>
      <c r="Q140" s="222"/>
      <c r="R140" s="223">
        <f>SUM(R141:R142)</f>
        <v>33.828600000000002</v>
      </c>
      <c r="S140" s="222"/>
      <c r="T140" s="224">
        <f>SUM(T141:T142)</f>
        <v>37.439999999999998</v>
      </c>
      <c r="AR140" s="225" t="s">
        <v>84</v>
      </c>
      <c r="AT140" s="226" t="s">
        <v>76</v>
      </c>
      <c r="AU140" s="226" t="s">
        <v>84</v>
      </c>
      <c r="AY140" s="225" t="s">
        <v>167</v>
      </c>
      <c r="BK140" s="227">
        <f>SUM(BK141:BK142)</f>
        <v>0</v>
      </c>
    </row>
    <row r="141" s="1" customFormat="1" ht="24" customHeight="1">
      <c r="B141" s="37"/>
      <c r="C141" s="230" t="s">
        <v>193</v>
      </c>
      <c r="D141" s="230" t="s">
        <v>169</v>
      </c>
      <c r="E141" s="231" t="s">
        <v>212</v>
      </c>
      <c r="F141" s="232" t="s">
        <v>213</v>
      </c>
      <c r="G141" s="233" t="s">
        <v>172</v>
      </c>
      <c r="H141" s="234">
        <v>390</v>
      </c>
      <c r="I141" s="235"/>
      <c r="J141" s="236">
        <f>ROUND(I141*H141,2)</f>
        <v>0</v>
      </c>
      <c r="K141" s="232" t="s">
        <v>173</v>
      </c>
      <c r="L141" s="42"/>
      <c r="M141" s="237" t="s">
        <v>1</v>
      </c>
      <c r="N141" s="238" t="s">
        <v>42</v>
      </c>
      <c r="O141" s="85"/>
      <c r="P141" s="239">
        <f>O141*H141</f>
        <v>0</v>
      </c>
      <c r="Q141" s="239">
        <v>0.086739999999999998</v>
      </c>
      <c r="R141" s="239">
        <f>Q141*H141</f>
        <v>33.828600000000002</v>
      </c>
      <c r="S141" s="239">
        <v>0.096000000000000002</v>
      </c>
      <c r="T141" s="240">
        <f>S141*H141</f>
        <v>37.439999999999998</v>
      </c>
      <c r="AR141" s="241" t="s">
        <v>174</v>
      </c>
      <c r="AT141" s="241" t="s">
        <v>169</v>
      </c>
      <c r="AU141" s="241" t="s">
        <v>86</v>
      </c>
      <c r="AY141" s="15" t="s">
        <v>167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84</v>
      </c>
      <c r="BK141" s="242">
        <f>ROUND(I141*H141,2)</f>
        <v>0</v>
      </c>
      <c r="BL141" s="15" t="s">
        <v>174</v>
      </c>
      <c r="BM141" s="241" t="s">
        <v>626</v>
      </c>
    </row>
    <row r="142" s="1" customFormat="1">
      <c r="B142" s="37"/>
      <c r="C142" s="38"/>
      <c r="D142" s="245" t="s">
        <v>215</v>
      </c>
      <c r="E142" s="38"/>
      <c r="F142" s="255" t="s">
        <v>216</v>
      </c>
      <c r="G142" s="38"/>
      <c r="H142" s="38"/>
      <c r="I142" s="148"/>
      <c r="J142" s="38"/>
      <c r="K142" s="38"/>
      <c r="L142" s="42"/>
      <c r="M142" s="256"/>
      <c r="N142" s="85"/>
      <c r="O142" s="85"/>
      <c r="P142" s="85"/>
      <c r="Q142" s="85"/>
      <c r="R142" s="85"/>
      <c r="S142" s="85"/>
      <c r="T142" s="86"/>
      <c r="AT142" s="15" t="s">
        <v>215</v>
      </c>
      <c r="AU142" s="15" t="s">
        <v>86</v>
      </c>
    </row>
    <row r="143" s="11" customFormat="1" ht="22.8" customHeight="1">
      <c r="B143" s="214"/>
      <c r="C143" s="215"/>
      <c r="D143" s="216" t="s">
        <v>76</v>
      </c>
      <c r="E143" s="228" t="s">
        <v>211</v>
      </c>
      <c r="F143" s="228" t="s">
        <v>627</v>
      </c>
      <c r="G143" s="215"/>
      <c r="H143" s="215"/>
      <c r="I143" s="218"/>
      <c r="J143" s="229">
        <f>BK143</f>
        <v>0</v>
      </c>
      <c r="K143" s="215"/>
      <c r="L143" s="220"/>
      <c r="M143" s="221"/>
      <c r="N143" s="222"/>
      <c r="O143" s="222"/>
      <c r="P143" s="223">
        <f>SUM(P144:P198)</f>
        <v>0</v>
      </c>
      <c r="Q143" s="222"/>
      <c r="R143" s="223">
        <f>SUM(R144:R198)</f>
        <v>13.4222178</v>
      </c>
      <c r="S143" s="222"/>
      <c r="T143" s="224">
        <f>SUM(T144:T198)</f>
        <v>5.3262400000000003</v>
      </c>
      <c r="AR143" s="225" t="s">
        <v>84</v>
      </c>
      <c r="AT143" s="226" t="s">
        <v>76</v>
      </c>
      <c r="AU143" s="226" t="s">
        <v>84</v>
      </c>
      <c r="AY143" s="225" t="s">
        <v>167</v>
      </c>
      <c r="BK143" s="227">
        <f>SUM(BK144:BK198)</f>
        <v>0</v>
      </c>
    </row>
    <row r="144" s="1" customFormat="1" ht="16.5" customHeight="1">
      <c r="B144" s="37"/>
      <c r="C144" s="230" t="s">
        <v>200</v>
      </c>
      <c r="D144" s="230" t="s">
        <v>169</v>
      </c>
      <c r="E144" s="231" t="s">
        <v>236</v>
      </c>
      <c r="F144" s="232" t="s">
        <v>237</v>
      </c>
      <c r="G144" s="233" t="s">
        <v>172</v>
      </c>
      <c r="H144" s="234">
        <v>16</v>
      </c>
      <c r="I144" s="235"/>
      <c r="J144" s="236">
        <f>ROUND(I144*H144,2)</f>
        <v>0</v>
      </c>
      <c r="K144" s="232" t="s">
        <v>173</v>
      </c>
      <c r="L144" s="42"/>
      <c r="M144" s="237" t="s">
        <v>1</v>
      </c>
      <c r="N144" s="238" t="s">
        <v>42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0.00069999999999999999</v>
      </c>
      <c r="T144" s="240">
        <f>S144*H144</f>
        <v>0.0112</v>
      </c>
      <c r="AR144" s="241" t="s">
        <v>174</v>
      </c>
      <c r="AT144" s="241" t="s">
        <v>169</v>
      </c>
      <c r="AU144" s="241" t="s">
        <v>86</v>
      </c>
      <c r="AY144" s="15" t="s">
        <v>167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84</v>
      </c>
      <c r="BK144" s="242">
        <f>ROUND(I144*H144,2)</f>
        <v>0</v>
      </c>
      <c r="BL144" s="15" t="s">
        <v>174</v>
      </c>
      <c r="BM144" s="241" t="s">
        <v>628</v>
      </c>
    </row>
    <row r="145" s="12" customFormat="1">
      <c r="B145" s="243"/>
      <c r="C145" s="244"/>
      <c r="D145" s="245" t="s">
        <v>197</v>
      </c>
      <c r="E145" s="246" t="s">
        <v>1</v>
      </c>
      <c r="F145" s="247" t="s">
        <v>629</v>
      </c>
      <c r="G145" s="244"/>
      <c r="H145" s="248">
        <v>16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197</v>
      </c>
      <c r="AU145" s="254" t="s">
        <v>86</v>
      </c>
      <c r="AV145" s="12" t="s">
        <v>86</v>
      </c>
      <c r="AW145" s="12" t="s">
        <v>34</v>
      </c>
      <c r="AX145" s="12" t="s">
        <v>84</v>
      </c>
      <c r="AY145" s="254" t="s">
        <v>167</v>
      </c>
    </row>
    <row r="146" s="1" customFormat="1" ht="16.5" customHeight="1">
      <c r="B146" s="37"/>
      <c r="C146" s="230" t="s">
        <v>205</v>
      </c>
      <c r="D146" s="230" t="s">
        <v>169</v>
      </c>
      <c r="E146" s="231" t="s">
        <v>241</v>
      </c>
      <c r="F146" s="232" t="s">
        <v>242</v>
      </c>
      <c r="G146" s="233" t="s">
        <v>182</v>
      </c>
      <c r="H146" s="234">
        <v>4</v>
      </c>
      <c r="I146" s="235"/>
      <c r="J146" s="236">
        <f>ROUND(I146*H146,2)</f>
        <v>0</v>
      </c>
      <c r="K146" s="232" t="s">
        <v>173</v>
      </c>
      <c r="L146" s="42"/>
      <c r="M146" s="237" t="s">
        <v>1</v>
      </c>
      <c r="N146" s="238" t="s">
        <v>42</v>
      </c>
      <c r="O146" s="85"/>
      <c r="P146" s="239">
        <f>O146*H146</f>
        <v>0</v>
      </c>
      <c r="Q146" s="239">
        <v>6.0000000000000002E-05</v>
      </c>
      <c r="R146" s="239">
        <f>Q146*H146</f>
        <v>0.00024000000000000001</v>
      </c>
      <c r="S146" s="239">
        <v>0</v>
      </c>
      <c r="T146" s="240">
        <f>S146*H146</f>
        <v>0</v>
      </c>
      <c r="AR146" s="241" t="s">
        <v>174</v>
      </c>
      <c r="AT146" s="241" t="s">
        <v>169</v>
      </c>
      <c r="AU146" s="241" t="s">
        <v>86</v>
      </c>
      <c r="AY146" s="15" t="s">
        <v>167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84</v>
      </c>
      <c r="BK146" s="242">
        <f>ROUND(I146*H146,2)</f>
        <v>0</v>
      </c>
      <c r="BL146" s="15" t="s">
        <v>174</v>
      </c>
      <c r="BM146" s="241" t="s">
        <v>630</v>
      </c>
    </row>
    <row r="147" s="1" customFormat="1" ht="24" customHeight="1">
      <c r="B147" s="37"/>
      <c r="C147" s="230" t="s">
        <v>211</v>
      </c>
      <c r="D147" s="230" t="s">
        <v>169</v>
      </c>
      <c r="E147" s="231" t="s">
        <v>244</v>
      </c>
      <c r="F147" s="232" t="s">
        <v>245</v>
      </c>
      <c r="G147" s="233" t="s">
        <v>182</v>
      </c>
      <c r="H147" s="234">
        <v>4</v>
      </c>
      <c r="I147" s="235"/>
      <c r="J147" s="236">
        <f>ROUND(I147*H147,2)</f>
        <v>0</v>
      </c>
      <c r="K147" s="232" t="s">
        <v>173</v>
      </c>
      <c r="L147" s="42"/>
      <c r="M147" s="237" t="s">
        <v>1</v>
      </c>
      <c r="N147" s="238" t="s">
        <v>42</v>
      </c>
      <c r="O147" s="85"/>
      <c r="P147" s="239">
        <f>O147*H147</f>
        <v>0</v>
      </c>
      <c r="Q147" s="239">
        <v>0.36965999999999999</v>
      </c>
      <c r="R147" s="239">
        <f>Q147*H147</f>
        <v>1.47864</v>
      </c>
      <c r="S147" s="239">
        <v>0</v>
      </c>
      <c r="T147" s="240">
        <f>S147*H147</f>
        <v>0</v>
      </c>
      <c r="AR147" s="241" t="s">
        <v>174</v>
      </c>
      <c r="AT147" s="241" t="s">
        <v>169</v>
      </c>
      <c r="AU147" s="241" t="s">
        <v>86</v>
      </c>
      <c r="AY147" s="15" t="s">
        <v>167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84</v>
      </c>
      <c r="BK147" s="242">
        <f>ROUND(I147*H147,2)</f>
        <v>0</v>
      </c>
      <c r="BL147" s="15" t="s">
        <v>174</v>
      </c>
      <c r="BM147" s="241" t="s">
        <v>631</v>
      </c>
    </row>
    <row r="148" s="1" customFormat="1" ht="24" customHeight="1">
      <c r="B148" s="37"/>
      <c r="C148" s="230" t="s">
        <v>218</v>
      </c>
      <c r="D148" s="230" t="s">
        <v>169</v>
      </c>
      <c r="E148" s="231" t="s">
        <v>248</v>
      </c>
      <c r="F148" s="232" t="s">
        <v>249</v>
      </c>
      <c r="G148" s="233" t="s">
        <v>172</v>
      </c>
      <c r="H148" s="234">
        <v>39.329999999999998</v>
      </c>
      <c r="I148" s="235"/>
      <c r="J148" s="236">
        <f>ROUND(I148*H148,2)</f>
        <v>0</v>
      </c>
      <c r="K148" s="232" t="s">
        <v>173</v>
      </c>
      <c r="L148" s="42"/>
      <c r="M148" s="237" t="s">
        <v>1</v>
      </c>
      <c r="N148" s="238" t="s">
        <v>42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174</v>
      </c>
      <c r="AT148" s="241" t="s">
        <v>169</v>
      </c>
      <c r="AU148" s="241" t="s">
        <v>86</v>
      </c>
      <c r="AY148" s="15" t="s">
        <v>167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84</v>
      </c>
      <c r="BK148" s="242">
        <f>ROUND(I148*H148,2)</f>
        <v>0</v>
      </c>
      <c r="BL148" s="15" t="s">
        <v>174</v>
      </c>
      <c r="BM148" s="241" t="s">
        <v>632</v>
      </c>
    </row>
    <row r="149" s="12" customFormat="1">
      <c r="B149" s="243"/>
      <c r="C149" s="244"/>
      <c r="D149" s="245" t="s">
        <v>197</v>
      </c>
      <c r="E149" s="246" t="s">
        <v>1</v>
      </c>
      <c r="F149" s="247" t="s">
        <v>633</v>
      </c>
      <c r="G149" s="244"/>
      <c r="H149" s="248">
        <v>17.940000000000001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197</v>
      </c>
      <c r="AU149" s="254" t="s">
        <v>86</v>
      </c>
      <c r="AV149" s="12" t="s">
        <v>86</v>
      </c>
      <c r="AW149" s="12" t="s">
        <v>34</v>
      </c>
      <c r="AX149" s="12" t="s">
        <v>77</v>
      </c>
      <c r="AY149" s="254" t="s">
        <v>167</v>
      </c>
    </row>
    <row r="150" s="12" customFormat="1">
      <c r="B150" s="243"/>
      <c r="C150" s="244"/>
      <c r="D150" s="245" t="s">
        <v>197</v>
      </c>
      <c r="E150" s="246" t="s">
        <v>1</v>
      </c>
      <c r="F150" s="247" t="s">
        <v>634</v>
      </c>
      <c r="G150" s="244"/>
      <c r="H150" s="248">
        <v>21.390000000000001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197</v>
      </c>
      <c r="AU150" s="254" t="s">
        <v>86</v>
      </c>
      <c r="AV150" s="12" t="s">
        <v>86</v>
      </c>
      <c r="AW150" s="12" t="s">
        <v>34</v>
      </c>
      <c r="AX150" s="12" t="s">
        <v>77</v>
      </c>
      <c r="AY150" s="254" t="s">
        <v>167</v>
      </c>
    </row>
    <row r="151" s="13" customFormat="1">
      <c r="B151" s="267"/>
      <c r="C151" s="268"/>
      <c r="D151" s="245" t="s">
        <v>197</v>
      </c>
      <c r="E151" s="269" t="s">
        <v>1</v>
      </c>
      <c r="F151" s="270" t="s">
        <v>253</v>
      </c>
      <c r="G151" s="268"/>
      <c r="H151" s="271">
        <v>39.329999999999998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AT151" s="277" t="s">
        <v>197</v>
      </c>
      <c r="AU151" s="277" t="s">
        <v>86</v>
      </c>
      <c r="AV151" s="13" t="s">
        <v>174</v>
      </c>
      <c r="AW151" s="13" t="s">
        <v>34</v>
      </c>
      <c r="AX151" s="13" t="s">
        <v>84</v>
      </c>
      <c r="AY151" s="277" t="s">
        <v>167</v>
      </c>
    </row>
    <row r="152" s="1" customFormat="1" ht="24" customHeight="1">
      <c r="B152" s="37"/>
      <c r="C152" s="230" t="s">
        <v>225</v>
      </c>
      <c r="D152" s="230" t="s">
        <v>169</v>
      </c>
      <c r="E152" s="231" t="s">
        <v>255</v>
      </c>
      <c r="F152" s="232" t="s">
        <v>256</v>
      </c>
      <c r="G152" s="233" t="s">
        <v>172</v>
      </c>
      <c r="H152" s="234">
        <v>1179.9000000000001</v>
      </c>
      <c r="I152" s="235"/>
      <c r="J152" s="236">
        <f>ROUND(I152*H152,2)</f>
        <v>0</v>
      </c>
      <c r="K152" s="232" t="s">
        <v>173</v>
      </c>
      <c r="L152" s="42"/>
      <c r="M152" s="237" t="s">
        <v>1</v>
      </c>
      <c r="N152" s="238" t="s">
        <v>42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174</v>
      </c>
      <c r="AT152" s="241" t="s">
        <v>169</v>
      </c>
      <c r="AU152" s="241" t="s">
        <v>86</v>
      </c>
      <c r="AY152" s="15" t="s">
        <v>167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84</v>
      </c>
      <c r="BK152" s="242">
        <f>ROUND(I152*H152,2)</f>
        <v>0</v>
      </c>
      <c r="BL152" s="15" t="s">
        <v>174</v>
      </c>
      <c r="BM152" s="241" t="s">
        <v>635</v>
      </c>
    </row>
    <row r="153" s="12" customFormat="1">
      <c r="B153" s="243"/>
      <c r="C153" s="244"/>
      <c r="D153" s="245" t="s">
        <v>197</v>
      </c>
      <c r="E153" s="244"/>
      <c r="F153" s="247" t="s">
        <v>636</v>
      </c>
      <c r="G153" s="244"/>
      <c r="H153" s="248">
        <v>1179.9000000000001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197</v>
      </c>
      <c r="AU153" s="254" t="s">
        <v>86</v>
      </c>
      <c r="AV153" s="12" t="s">
        <v>86</v>
      </c>
      <c r="AW153" s="12" t="s">
        <v>4</v>
      </c>
      <c r="AX153" s="12" t="s">
        <v>84</v>
      </c>
      <c r="AY153" s="254" t="s">
        <v>167</v>
      </c>
    </row>
    <row r="154" s="1" customFormat="1" ht="24" customHeight="1">
      <c r="B154" s="37"/>
      <c r="C154" s="230" t="s">
        <v>229</v>
      </c>
      <c r="D154" s="230" t="s">
        <v>169</v>
      </c>
      <c r="E154" s="231" t="s">
        <v>260</v>
      </c>
      <c r="F154" s="232" t="s">
        <v>261</v>
      </c>
      <c r="G154" s="233" t="s">
        <v>172</v>
      </c>
      <c r="H154" s="234">
        <v>39.329999999999998</v>
      </c>
      <c r="I154" s="235"/>
      <c r="J154" s="236">
        <f>ROUND(I154*H154,2)</f>
        <v>0</v>
      </c>
      <c r="K154" s="232" t="s">
        <v>173</v>
      </c>
      <c r="L154" s="42"/>
      <c r="M154" s="237" t="s">
        <v>1</v>
      </c>
      <c r="N154" s="238" t="s">
        <v>42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174</v>
      </c>
      <c r="AT154" s="241" t="s">
        <v>169</v>
      </c>
      <c r="AU154" s="241" t="s">
        <v>86</v>
      </c>
      <c r="AY154" s="15" t="s">
        <v>167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84</v>
      </c>
      <c r="BK154" s="242">
        <f>ROUND(I154*H154,2)</f>
        <v>0</v>
      </c>
      <c r="BL154" s="15" t="s">
        <v>174</v>
      </c>
      <c r="BM154" s="241" t="s">
        <v>637</v>
      </c>
    </row>
    <row r="155" s="1" customFormat="1" ht="24" customHeight="1">
      <c r="B155" s="37"/>
      <c r="C155" s="230" t="s">
        <v>235</v>
      </c>
      <c r="D155" s="230" t="s">
        <v>169</v>
      </c>
      <c r="E155" s="231" t="s">
        <v>264</v>
      </c>
      <c r="F155" s="232" t="s">
        <v>265</v>
      </c>
      <c r="G155" s="233" t="s">
        <v>186</v>
      </c>
      <c r="H155" s="234">
        <v>13.109999999999999</v>
      </c>
      <c r="I155" s="235"/>
      <c r="J155" s="236">
        <f>ROUND(I155*H155,2)</f>
        <v>0</v>
      </c>
      <c r="K155" s="232" t="s">
        <v>173</v>
      </c>
      <c r="L155" s="42"/>
      <c r="M155" s="237" t="s">
        <v>1</v>
      </c>
      <c r="N155" s="238" t="s">
        <v>42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174</v>
      </c>
      <c r="AT155" s="241" t="s">
        <v>169</v>
      </c>
      <c r="AU155" s="241" t="s">
        <v>86</v>
      </c>
      <c r="AY155" s="15" t="s">
        <v>167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84</v>
      </c>
      <c r="BK155" s="242">
        <f>ROUND(I155*H155,2)</f>
        <v>0</v>
      </c>
      <c r="BL155" s="15" t="s">
        <v>174</v>
      </c>
      <c r="BM155" s="241" t="s">
        <v>638</v>
      </c>
    </row>
    <row r="156" s="12" customFormat="1">
      <c r="B156" s="243"/>
      <c r="C156" s="244"/>
      <c r="D156" s="245" t="s">
        <v>197</v>
      </c>
      <c r="E156" s="246" t="s">
        <v>1</v>
      </c>
      <c r="F156" s="247" t="s">
        <v>639</v>
      </c>
      <c r="G156" s="244"/>
      <c r="H156" s="248">
        <v>13.109999999999999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197</v>
      </c>
      <c r="AU156" s="254" t="s">
        <v>86</v>
      </c>
      <c r="AV156" s="12" t="s">
        <v>86</v>
      </c>
      <c r="AW156" s="12" t="s">
        <v>34</v>
      </c>
      <c r="AX156" s="12" t="s">
        <v>84</v>
      </c>
      <c r="AY156" s="254" t="s">
        <v>167</v>
      </c>
    </row>
    <row r="157" s="1" customFormat="1" ht="24" customHeight="1">
      <c r="B157" s="37"/>
      <c r="C157" s="230" t="s">
        <v>240</v>
      </c>
      <c r="D157" s="230" t="s">
        <v>169</v>
      </c>
      <c r="E157" s="231" t="s">
        <v>269</v>
      </c>
      <c r="F157" s="232" t="s">
        <v>270</v>
      </c>
      <c r="G157" s="233" t="s">
        <v>186</v>
      </c>
      <c r="H157" s="234">
        <v>393</v>
      </c>
      <c r="I157" s="235"/>
      <c r="J157" s="236">
        <f>ROUND(I157*H157,2)</f>
        <v>0</v>
      </c>
      <c r="K157" s="232" t="s">
        <v>173</v>
      </c>
      <c r="L157" s="42"/>
      <c r="M157" s="237" t="s">
        <v>1</v>
      </c>
      <c r="N157" s="238" t="s">
        <v>42</v>
      </c>
      <c r="O157" s="85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AR157" s="241" t="s">
        <v>174</v>
      </c>
      <c r="AT157" s="241" t="s">
        <v>169</v>
      </c>
      <c r="AU157" s="241" t="s">
        <v>86</v>
      </c>
      <c r="AY157" s="15" t="s">
        <v>167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5" t="s">
        <v>84</v>
      </c>
      <c r="BK157" s="242">
        <f>ROUND(I157*H157,2)</f>
        <v>0</v>
      </c>
      <c r="BL157" s="15" t="s">
        <v>174</v>
      </c>
      <c r="BM157" s="241" t="s">
        <v>640</v>
      </c>
    </row>
    <row r="158" s="12" customFormat="1">
      <c r="B158" s="243"/>
      <c r="C158" s="244"/>
      <c r="D158" s="245" t="s">
        <v>197</v>
      </c>
      <c r="E158" s="244"/>
      <c r="F158" s="247" t="s">
        <v>641</v>
      </c>
      <c r="G158" s="244"/>
      <c r="H158" s="248">
        <v>393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197</v>
      </c>
      <c r="AU158" s="254" t="s">
        <v>86</v>
      </c>
      <c r="AV158" s="12" t="s">
        <v>86</v>
      </c>
      <c r="AW158" s="12" t="s">
        <v>4</v>
      </c>
      <c r="AX158" s="12" t="s">
        <v>84</v>
      </c>
      <c r="AY158" s="254" t="s">
        <v>167</v>
      </c>
    </row>
    <row r="159" s="1" customFormat="1" ht="24" customHeight="1">
      <c r="B159" s="37"/>
      <c r="C159" s="230" t="s">
        <v>8</v>
      </c>
      <c r="D159" s="230" t="s">
        <v>169</v>
      </c>
      <c r="E159" s="231" t="s">
        <v>273</v>
      </c>
      <c r="F159" s="232" t="s">
        <v>274</v>
      </c>
      <c r="G159" s="233" t="s">
        <v>186</v>
      </c>
      <c r="H159" s="234">
        <v>13.109999999999999</v>
      </c>
      <c r="I159" s="235"/>
      <c r="J159" s="236">
        <f>ROUND(I159*H159,2)</f>
        <v>0</v>
      </c>
      <c r="K159" s="232" t="s">
        <v>173</v>
      </c>
      <c r="L159" s="42"/>
      <c r="M159" s="237" t="s">
        <v>1</v>
      </c>
      <c r="N159" s="238" t="s">
        <v>42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174</v>
      </c>
      <c r="AT159" s="241" t="s">
        <v>169</v>
      </c>
      <c r="AU159" s="241" t="s">
        <v>86</v>
      </c>
      <c r="AY159" s="15" t="s">
        <v>167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84</v>
      </c>
      <c r="BK159" s="242">
        <f>ROUND(I159*H159,2)</f>
        <v>0</v>
      </c>
      <c r="BL159" s="15" t="s">
        <v>174</v>
      </c>
      <c r="BM159" s="241" t="s">
        <v>642</v>
      </c>
    </row>
    <row r="160" s="1" customFormat="1" ht="16.5" customHeight="1">
      <c r="B160" s="37"/>
      <c r="C160" s="230" t="s">
        <v>247</v>
      </c>
      <c r="D160" s="230" t="s">
        <v>169</v>
      </c>
      <c r="E160" s="231" t="s">
        <v>292</v>
      </c>
      <c r="F160" s="232" t="s">
        <v>293</v>
      </c>
      <c r="G160" s="233" t="s">
        <v>172</v>
      </c>
      <c r="H160" s="234">
        <v>311.69600000000003</v>
      </c>
      <c r="I160" s="235"/>
      <c r="J160" s="236">
        <f>ROUND(I160*H160,2)</f>
        <v>0</v>
      </c>
      <c r="K160" s="232" t="s">
        <v>173</v>
      </c>
      <c r="L160" s="42"/>
      <c r="M160" s="237" t="s">
        <v>1</v>
      </c>
      <c r="N160" s="238" t="s">
        <v>42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174</v>
      </c>
      <c r="AT160" s="241" t="s">
        <v>169</v>
      </c>
      <c r="AU160" s="241" t="s">
        <v>86</v>
      </c>
      <c r="AY160" s="15" t="s">
        <v>167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84</v>
      </c>
      <c r="BK160" s="242">
        <f>ROUND(I160*H160,2)</f>
        <v>0</v>
      </c>
      <c r="BL160" s="15" t="s">
        <v>174</v>
      </c>
      <c r="BM160" s="241" t="s">
        <v>643</v>
      </c>
    </row>
    <row r="161" s="12" customFormat="1">
      <c r="B161" s="243"/>
      <c r="C161" s="244"/>
      <c r="D161" s="245" t="s">
        <v>197</v>
      </c>
      <c r="E161" s="244"/>
      <c r="F161" s="247" t="s">
        <v>644</v>
      </c>
      <c r="G161" s="244"/>
      <c r="H161" s="248">
        <v>311.69600000000003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197</v>
      </c>
      <c r="AU161" s="254" t="s">
        <v>86</v>
      </c>
      <c r="AV161" s="12" t="s">
        <v>86</v>
      </c>
      <c r="AW161" s="12" t="s">
        <v>4</v>
      </c>
      <c r="AX161" s="12" t="s">
        <v>84</v>
      </c>
      <c r="AY161" s="254" t="s">
        <v>167</v>
      </c>
    </row>
    <row r="162" s="1" customFormat="1" ht="16.5" customHeight="1">
      <c r="B162" s="37"/>
      <c r="C162" s="230" t="s">
        <v>254</v>
      </c>
      <c r="D162" s="230" t="s">
        <v>169</v>
      </c>
      <c r="E162" s="231" t="s">
        <v>299</v>
      </c>
      <c r="F162" s="232" t="s">
        <v>300</v>
      </c>
      <c r="G162" s="233" t="s">
        <v>172</v>
      </c>
      <c r="H162" s="234">
        <v>9350.8799999999992</v>
      </c>
      <c r="I162" s="235"/>
      <c r="J162" s="236">
        <f>ROUND(I162*H162,2)</f>
        <v>0</v>
      </c>
      <c r="K162" s="232" t="s">
        <v>173</v>
      </c>
      <c r="L162" s="42"/>
      <c r="M162" s="237" t="s">
        <v>1</v>
      </c>
      <c r="N162" s="238" t="s">
        <v>42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174</v>
      </c>
      <c r="AT162" s="241" t="s">
        <v>169</v>
      </c>
      <c r="AU162" s="241" t="s">
        <v>86</v>
      </c>
      <c r="AY162" s="15" t="s">
        <v>167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84</v>
      </c>
      <c r="BK162" s="242">
        <f>ROUND(I162*H162,2)</f>
        <v>0</v>
      </c>
      <c r="BL162" s="15" t="s">
        <v>174</v>
      </c>
      <c r="BM162" s="241" t="s">
        <v>645</v>
      </c>
    </row>
    <row r="163" s="12" customFormat="1">
      <c r="B163" s="243"/>
      <c r="C163" s="244"/>
      <c r="D163" s="245" t="s">
        <v>197</v>
      </c>
      <c r="E163" s="244"/>
      <c r="F163" s="247" t="s">
        <v>646</v>
      </c>
      <c r="G163" s="244"/>
      <c r="H163" s="248">
        <v>9350.8799999999992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197</v>
      </c>
      <c r="AU163" s="254" t="s">
        <v>86</v>
      </c>
      <c r="AV163" s="12" t="s">
        <v>86</v>
      </c>
      <c r="AW163" s="12" t="s">
        <v>4</v>
      </c>
      <c r="AX163" s="12" t="s">
        <v>84</v>
      </c>
      <c r="AY163" s="254" t="s">
        <v>167</v>
      </c>
    </row>
    <row r="164" s="1" customFormat="1" ht="16.5" customHeight="1">
      <c r="B164" s="37"/>
      <c r="C164" s="230" t="s">
        <v>259</v>
      </c>
      <c r="D164" s="230" t="s">
        <v>169</v>
      </c>
      <c r="E164" s="231" t="s">
        <v>304</v>
      </c>
      <c r="F164" s="232" t="s">
        <v>305</v>
      </c>
      <c r="G164" s="233" t="s">
        <v>172</v>
      </c>
      <c r="H164" s="234">
        <v>311.69600000000003</v>
      </c>
      <c r="I164" s="235"/>
      <c r="J164" s="236">
        <f>ROUND(I164*H164,2)</f>
        <v>0</v>
      </c>
      <c r="K164" s="232" t="s">
        <v>173</v>
      </c>
      <c r="L164" s="42"/>
      <c r="M164" s="237" t="s">
        <v>1</v>
      </c>
      <c r="N164" s="238" t="s">
        <v>42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174</v>
      </c>
      <c r="AT164" s="241" t="s">
        <v>169</v>
      </c>
      <c r="AU164" s="241" t="s">
        <v>86</v>
      </c>
      <c r="AY164" s="15" t="s">
        <v>167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5" t="s">
        <v>84</v>
      </c>
      <c r="BK164" s="242">
        <f>ROUND(I164*H164,2)</f>
        <v>0</v>
      </c>
      <c r="BL164" s="15" t="s">
        <v>174</v>
      </c>
      <c r="BM164" s="241" t="s">
        <v>647</v>
      </c>
    </row>
    <row r="165" s="1" customFormat="1" ht="24" customHeight="1">
      <c r="B165" s="37"/>
      <c r="C165" s="230" t="s">
        <v>263</v>
      </c>
      <c r="D165" s="230" t="s">
        <v>169</v>
      </c>
      <c r="E165" s="231" t="s">
        <v>277</v>
      </c>
      <c r="F165" s="232" t="s">
        <v>278</v>
      </c>
      <c r="G165" s="233" t="s">
        <v>172</v>
      </c>
      <c r="H165" s="234">
        <v>283.36000000000001</v>
      </c>
      <c r="I165" s="235"/>
      <c r="J165" s="236">
        <f>ROUND(I165*H165,2)</f>
        <v>0</v>
      </c>
      <c r="K165" s="232" t="s">
        <v>173</v>
      </c>
      <c r="L165" s="42"/>
      <c r="M165" s="237" t="s">
        <v>1</v>
      </c>
      <c r="N165" s="238" t="s">
        <v>42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174</v>
      </c>
      <c r="AT165" s="241" t="s">
        <v>169</v>
      </c>
      <c r="AU165" s="241" t="s">
        <v>86</v>
      </c>
      <c r="AY165" s="15" t="s">
        <v>167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84</v>
      </c>
      <c r="BK165" s="242">
        <f>ROUND(I165*H165,2)</f>
        <v>0</v>
      </c>
      <c r="BL165" s="15" t="s">
        <v>174</v>
      </c>
      <c r="BM165" s="241" t="s">
        <v>648</v>
      </c>
    </row>
    <row r="166" s="12" customFormat="1">
      <c r="B166" s="243"/>
      <c r="C166" s="244"/>
      <c r="D166" s="245" t="s">
        <v>197</v>
      </c>
      <c r="E166" s="246" t="s">
        <v>1</v>
      </c>
      <c r="F166" s="247" t="s">
        <v>649</v>
      </c>
      <c r="G166" s="244"/>
      <c r="H166" s="248">
        <v>128.80000000000001</v>
      </c>
      <c r="I166" s="249"/>
      <c r="J166" s="244"/>
      <c r="K166" s="244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197</v>
      </c>
      <c r="AU166" s="254" t="s">
        <v>86</v>
      </c>
      <c r="AV166" s="12" t="s">
        <v>86</v>
      </c>
      <c r="AW166" s="12" t="s">
        <v>34</v>
      </c>
      <c r="AX166" s="12" t="s">
        <v>77</v>
      </c>
      <c r="AY166" s="254" t="s">
        <v>167</v>
      </c>
    </row>
    <row r="167" s="12" customFormat="1">
      <c r="B167" s="243"/>
      <c r="C167" s="244"/>
      <c r="D167" s="245" t="s">
        <v>197</v>
      </c>
      <c r="E167" s="246" t="s">
        <v>1</v>
      </c>
      <c r="F167" s="247" t="s">
        <v>650</v>
      </c>
      <c r="G167" s="244"/>
      <c r="H167" s="248">
        <v>154.56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197</v>
      </c>
      <c r="AU167" s="254" t="s">
        <v>86</v>
      </c>
      <c r="AV167" s="12" t="s">
        <v>86</v>
      </c>
      <c r="AW167" s="12" t="s">
        <v>34</v>
      </c>
      <c r="AX167" s="12" t="s">
        <v>77</v>
      </c>
      <c r="AY167" s="254" t="s">
        <v>167</v>
      </c>
    </row>
    <row r="168" s="13" customFormat="1">
      <c r="B168" s="267"/>
      <c r="C168" s="268"/>
      <c r="D168" s="245" t="s">
        <v>197</v>
      </c>
      <c r="E168" s="269" t="s">
        <v>1</v>
      </c>
      <c r="F168" s="270" t="s">
        <v>253</v>
      </c>
      <c r="G168" s="268"/>
      <c r="H168" s="271">
        <v>283.36000000000001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AT168" s="277" t="s">
        <v>197</v>
      </c>
      <c r="AU168" s="277" t="s">
        <v>86</v>
      </c>
      <c r="AV168" s="13" t="s">
        <v>174</v>
      </c>
      <c r="AW168" s="13" t="s">
        <v>34</v>
      </c>
      <c r="AX168" s="13" t="s">
        <v>84</v>
      </c>
      <c r="AY168" s="277" t="s">
        <v>167</v>
      </c>
    </row>
    <row r="169" s="1" customFormat="1" ht="24" customHeight="1">
      <c r="B169" s="37"/>
      <c r="C169" s="230" t="s">
        <v>268</v>
      </c>
      <c r="D169" s="230" t="s">
        <v>169</v>
      </c>
      <c r="E169" s="231" t="s">
        <v>283</v>
      </c>
      <c r="F169" s="232" t="s">
        <v>284</v>
      </c>
      <c r="G169" s="233" t="s">
        <v>172</v>
      </c>
      <c r="H169" s="234">
        <v>8500.7999999999993</v>
      </c>
      <c r="I169" s="235"/>
      <c r="J169" s="236">
        <f>ROUND(I169*H169,2)</f>
        <v>0</v>
      </c>
      <c r="K169" s="232" t="s">
        <v>173</v>
      </c>
      <c r="L169" s="42"/>
      <c r="M169" s="237" t="s">
        <v>1</v>
      </c>
      <c r="N169" s="238" t="s">
        <v>42</v>
      </c>
      <c r="O169" s="85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AR169" s="241" t="s">
        <v>174</v>
      </c>
      <c r="AT169" s="241" t="s">
        <v>169</v>
      </c>
      <c r="AU169" s="241" t="s">
        <v>86</v>
      </c>
      <c r="AY169" s="15" t="s">
        <v>167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84</v>
      </c>
      <c r="BK169" s="242">
        <f>ROUND(I169*H169,2)</f>
        <v>0</v>
      </c>
      <c r="BL169" s="15" t="s">
        <v>174</v>
      </c>
      <c r="BM169" s="241" t="s">
        <v>651</v>
      </c>
    </row>
    <row r="170" s="12" customFormat="1">
      <c r="B170" s="243"/>
      <c r="C170" s="244"/>
      <c r="D170" s="245" t="s">
        <v>197</v>
      </c>
      <c r="E170" s="244"/>
      <c r="F170" s="247" t="s">
        <v>652</v>
      </c>
      <c r="G170" s="244"/>
      <c r="H170" s="248">
        <v>8500.7999999999993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197</v>
      </c>
      <c r="AU170" s="254" t="s">
        <v>86</v>
      </c>
      <c r="AV170" s="12" t="s">
        <v>86</v>
      </c>
      <c r="AW170" s="12" t="s">
        <v>4</v>
      </c>
      <c r="AX170" s="12" t="s">
        <v>84</v>
      </c>
      <c r="AY170" s="254" t="s">
        <v>167</v>
      </c>
    </row>
    <row r="171" s="1" customFormat="1" ht="24" customHeight="1">
      <c r="B171" s="37"/>
      <c r="C171" s="230" t="s">
        <v>7</v>
      </c>
      <c r="D171" s="230" t="s">
        <v>169</v>
      </c>
      <c r="E171" s="231" t="s">
        <v>288</v>
      </c>
      <c r="F171" s="232" t="s">
        <v>289</v>
      </c>
      <c r="G171" s="233" t="s">
        <v>172</v>
      </c>
      <c r="H171" s="234">
        <v>283.36000000000001</v>
      </c>
      <c r="I171" s="235"/>
      <c r="J171" s="236">
        <f>ROUND(I171*H171,2)</f>
        <v>0</v>
      </c>
      <c r="K171" s="232" t="s">
        <v>173</v>
      </c>
      <c r="L171" s="42"/>
      <c r="M171" s="237" t="s">
        <v>1</v>
      </c>
      <c r="N171" s="238" t="s">
        <v>42</v>
      </c>
      <c r="O171" s="85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AR171" s="241" t="s">
        <v>174</v>
      </c>
      <c r="AT171" s="241" t="s">
        <v>169</v>
      </c>
      <c r="AU171" s="241" t="s">
        <v>86</v>
      </c>
      <c r="AY171" s="15" t="s">
        <v>167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5" t="s">
        <v>84</v>
      </c>
      <c r="BK171" s="242">
        <f>ROUND(I171*H171,2)</f>
        <v>0</v>
      </c>
      <c r="BL171" s="15" t="s">
        <v>174</v>
      </c>
      <c r="BM171" s="241" t="s">
        <v>653</v>
      </c>
    </row>
    <row r="172" s="1" customFormat="1" ht="24" customHeight="1">
      <c r="B172" s="37"/>
      <c r="C172" s="230" t="s">
        <v>276</v>
      </c>
      <c r="D172" s="230" t="s">
        <v>169</v>
      </c>
      <c r="E172" s="231" t="s">
        <v>318</v>
      </c>
      <c r="F172" s="232" t="s">
        <v>319</v>
      </c>
      <c r="G172" s="233" t="s">
        <v>172</v>
      </c>
      <c r="H172" s="234">
        <v>110.73</v>
      </c>
      <c r="I172" s="235"/>
      <c r="J172" s="236">
        <f>ROUND(I172*H172,2)</f>
        <v>0</v>
      </c>
      <c r="K172" s="232" t="s">
        <v>173</v>
      </c>
      <c r="L172" s="42"/>
      <c r="M172" s="237" t="s">
        <v>1</v>
      </c>
      <c r="N172" s="238" t="s">
        <v>42</v>
      </c>
      <c r="O172" s="85"/>
      <c r="P172" s="239">
        <f>O172*H172</f>
        <v>0</v>
      </c>
      <c r="Q172" s="239">
        <v>0.048000000000000001</v>
      </c>
      <c r="R172" s="239">
        <f>Q172*H172</f>
        <v>5.3150400000000007</v>
      </c>
      <c r="S172" s="239">
        <v>0.048000000000000001</v>
      </c>
      <c r="T172" s="240">
        <f>S172*H172</f>
        <v>5.3150400000000007</v>
      </c>
      <c r="AR172" s="241" t="s">
        <v>174</v>
      </c>
      <c r="AT172" s="241" t="s">
        <v>169</v>
      </c>
      <c r="AU172" s="241" t="s">
        <v>86</v>
      </c>
      <c r="AY172" s="15" t="s">
        <v>167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84</v>
      </c>
      <c r="BK172" s="242">
        <f>ROUND(I172*H172,2)</f>
        <v>0</v>
      </c>
      <c r="BL172" s="15" t="s">
        <v>174</v>
      </c>
      <c r="BM172" s="241" t="s">
        <v>654</v>
      </c>
    </row>
    <row r="173" s="12" customFormat="1">
      <c r="B173" s="243"/>
      <c r="C173" s="244"/>
      <c r="D173" s="245" t="s">
        <v>197</v>
      </c>
      <c r="E173" s="246" t="s">
        <v>1</v>
      </c>
      <c r="F173" s="247" t="s">
        <v>655</v>
      </c>
      <c r="G173" s="244"/>
      <c r="H173" s="248">
        <v>17.940000000000001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197</v>
      </c>
      <c r="AU173" s="254" t="s">
        <v>86</v>
      </c>
      <c r="AV173" s="12" t="s">
        <v>86</v>
      </c>
      <c r="AW173" s="12" t="s">
        <v>34</v>
      </c>
      <c r="AX173" s="12" t="s">
        <v>77</v>
      </c>
      <c r="AY173" s="254" t="s">
        <v>167</v>
      </c>
    </row>
    <row r="174" s="12" customFormat="1">
      <c r="B174" s="243"/>
      <c r="C174" s="244"/>
      <c r="D174" s="245" t="s">
        <v>197</v>
      </c>
      <c r="E174" s="246" t="s">
        <v>1</v>
      </c>
      <c r="F174" s="247" t="s">
        <v>656</v>
      </c>
      <c r="G174" s="244"/>
      <c r="H174" s="248">
        <v>21.390000000000001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197</v>
      </c>
      <c r="AU174" s="254" t="s">
        <v>86</v>
      </c>
      <c r="AV174" s="12" t="s">
        <v>86</v>
      </c>
      <c r="AW174" s="12" t="s">
        <v>34</v>
      </c>
      <c r="AX174" s="12" t="s">
        <v>77</v>
      </c>
      <c r="AY174" s="254" t="s">
        <v>167</v>
      </c>
    </row>
    <row r="175" s="12" customFormat="1">
      <c r="B175" s="243"/>
      <c r="C175" s="244"/>
      <c r="D175" s="245" t="s">
        <v>197</v>
      </c>
      <c r="E175" s="246" t="s">
        <v>1</v>
      </c>
      <c r="F175" s="247" t="s">
        <v>657</v>
      </c>
      <c r="G175" s="244"/>
      <c r="H175" s="248">
        <v>13.800000000000001</v>
      </c>
      <c r="I175" s="249"/>
      <c r="J175" s="244"/>
      <c r="K175" s="244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197</v>
      </c>
      <c r="AU175" s="254" t="s">
        <v>86</v>
      </c>
      <c r="AV175" s="12" t="s">
        <v>86</v>
      </c>
      <c r="AW175" s="12" t="s">
        <v>34</v>
      </c>
      <c r="AX175" s="12" t="s">
        <v>77</v>
      </c>
      <c r="AY175" s="254" t="s">
        <v>167</v>
      </c>
    </row>
    <row r="176" s="12" customFormat="1">
      <c r="B176" s="243"/>
      <c r="C176" s="244"/>
      <c r="D176" s="245" t="s">
        <v>197</v>
      </c>
      <c r="E176" s="246" t="s">
        <v>1</v>
      </c>
      <c r="F176" s="247" t="s">
        <v>658</v>
      </c>
      <c r="G176" s="244"/>
      <c r="H176" s="248">
        <v>15.6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197</v>
      </c>
      <c r="AU176" s="254" t="s">
        <v>86</v>
      </c>
      <c r="AV176" s="12" t="s">
        <v>86</v>
      </c>
      <c r="AW176" s="12" t="s">
        <v>34</v>
      </c>
      <c r="AX176" s="12" t="s">
        <v>77</v>
      </c>
      <c r="AY176" s="254" t="s">
        <v>167</v>
      </c>
    </row>
    <row r="177" s="12" customFormat="1">
      <c r="B177" s="243"/>
      <c r="C177" s="244"/>
      <c r="D177" s="245" t="s">
        <v>197</v>
      </c>
      <c r="E177" s="246" t="s">
        <v>1</v>
      </c>
      <c r="F177" s="247" t="s">
        <v>659</v>
      </c>
      <c r="G177" s="244"/>
      <c r="H177" s="248">
        <v>14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197</v>
      </c>
      <c r="AU177" s="254" t="s">
        <v>86</v>
      </c>
      <c r="AV177" s="12" t="s">
        <v>86</v>
      </c>
      <c r="AW177" s="12" t="s">
        <v>34</v>
      </c>
      <c r="AX177" s="12" t="s">
        <v>77</v>
      </c>
      <c r="AY177" s="254" t="s">
        <v>167</v>
      </c>
    </row>
    <row r="178" s="12" customFormat="1">
      <c r="B178" s="243"/>
      <c r="C178" s="244"/>
      <c r="D178" s="245" t="s">
        <v>197</v>
      </c>
      <c r="E178" s="246" t="s">
        <v>1</v>
      </c>
      <c r="F178" s="247" t="s">
        <v>660</v>
      </c>
      <c r="G178" s="244"/>
      <c r="H178" s="248">
        <v>8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197</v>
      </c>
      <c r="AU178" s="254" t="s">
        <v>86</v>
      </c>
      <c r="AV178" s="12" t="s">
        <v>86</v>
      </c>
      <c r="AW178" s="12" t="s">
        <v>34</v>
      </c>
      <c r="AX178" s="12" t="s">
        <v>77</v>
      </c>
      <c r="AY178" s="254" t="s">
        <v>167</v>
      </c>
    </row>
    <row r="179" s="12" customFormat="1">
      <c r="B179" s="243"/>
      <c r="C179" s="244"/>
      <c r="D179" s="245" t="s">
        <v>197</v>
      </c>
      <c r="E179" s="246" t="s">
        <v>1</v>
      </c>
      <c r="F179" s="247" t="s">
        <v>661</v>
      </c>
      <c r="G179" s="244"/>
      <c r="H179" s="248">
        <v>20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197</v>
      </c>
      <c r="AU179" s="254" t="s">
        <v>86</v>
      </c>
      <c r="AV179" s="12" t="s">
        <v>86</v>
      </c>
      <c r="AW179" s="12" t="s">
        <v>34</v>
      </c>
      <c r="AX179" s="12" t="s">
        <v>77</v>
      </c>
      <c r="AY179" s="254" t="s">
        <v>167</v>
      </c>
    </row>
    <row r="180" s="13" customFormat="1">
      <c r="B180" s="267"/>
      <c r="C180" s="268"/>
      <c r="D180" s="245" t="s">
        <v>197</v>
      </c>
      <c r="E180" s="269" t="s">
        <v>1</v>
      </c>
      <c r="F180" s="270" t="s">
        <v>253</v>
      </c>
      <c r="G180" s="268"/>
      <c r="H180" s="271">
        <v>110.72999999999999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AT180" s="277" t="s">
        <v>197</v>
      </c>
      <c r="AU180" s="277" t="s">
        <v>86</v>
      </c>
      <c r="AV180" s="13" t="s">
        <v>174</v>
      </c>
      <c r="AW180" s="13" t="s">
        <v>34</v>
      </c>
      <c r="AX180" s="13" t="s">
        <v>84</v>
      </c>
      <c r="AY180" s="277" t="s">
        <v>167</v>
      </c>
    </row>
    <row r="181" s="1" customFormat="1" ht="24" customHeight="1">
      <c r="B181" s="37"/>
      <c r="C181" s="230" t="s">
        <v>282</v>
      </c>
      <c r="D181" s="230" t="s">
        <v>169</v>
      </c>
      <c r="E181" s="231" t="s">
        <v>355</v>
      </c>
      <c r="F181" s="232" t="s">
        <v>356</v>
      </c>
      <c r="G181" s="233" t="s">
        <v>172</v>
      </c>
      <c r="H181" s="234">
        <v>110.73</v>
      </c>
      <c r="I181" s="235"/>
      <c r="J181" s="236">
        <f>ROUND(I181*H181,2)</f>
        <v>0</v>
      </c>
      <c r="K181" s="232" t="s">
        <v>173</v>
      </c>
      <c r="L181" s="42"/>
      <c r="M181" s="237" t="s">
        <v>1</v>
      </c>
      <c r="N181" s="238" t="s">
        <v>42</v>
      </c>
      <c r="O181" s="85"/>
      <c r="P181" s="239">
        <f>O181*H181</f>
        <v>0</v>
      </c>
      <c r="Q181" s="239">
        <v>0.058279999999999998</v>
      </c>
      <c r="R181" s="239">
        <f>Q181*H181</f>
        <v>6.4533443999999998</v>
      </c>
      <c r="S181" s="239">
        <v>0</v>
      </c>
      <c r="T181" s="240">
        <f>S181*H181</f>
        <v>0</v>
      </c>
      <c r="AR181" s="241" t="s">
        <v>174</v>
      </c>
      <c r="AT181" s="241" t="s">
        <v>169</v>
      </c>
      <c r="AU181" s="241" t="s">
        <v>86</v>
      </c>
      <c r="AY181" s="15" t="s">
        <v>167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5" t="s">
        <v>84</v>
      </c>
      <c r="BK181" s="242">
        <f>ROUND(I181*H181,2)</f>
        <v>0</v>
      </c>
      <c r="BL181" s="15" t="s">
        <v>174</v>
      </c>
      <c r="BM181" s="241" t="s">
        <v>662</v>
      </c>
    </row>
    <row r="182" s="12" customFormat="1">
      <c r="B182" s="243"/>
      <c r="C182" s="244"/>
      <c r="D182" s="245" t="s">
        <v>197</v>
      </c>
      <c r="E182" s="246" t="s">
        <v>1</v>
      </c>
      <c r="F182" s="247" t="s">
        <v>655</v>
      </c>
      <c r="G182" s="244"/>
      <c r="H182" s="248">
        <v>17.940000000000001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197</v>
      </c>
      <c r="AU182" s="254" t="s">
        <v>86</v>
      </c>
      <c r="AV182" s="12" t="s">
        <v>86</v>
      </c>
      <c r="AW182" s="12" t="s">
        <v>34</v>
      </c>
      <c r="AX182" s="12" t="s">
        <v>77</v>
      </c>
      <c r="AY182" s="254" t="s">
        <v>167</v>
      </c>
    </row>
    <row r="183" s="12" customFormat="1">
      <c r="B183" s="243"/>
      <c r="C183" s="244"/>
      <c r="D183" s="245" t="s">
        <v>197</v>
      </c>
      <c r="E183" s="246" t="s">
        <v>1</v>
      </c>
      <c r="F183" s="247" t="s">
        <v>656</v>
      </c>
      <c r="G183" s="244"/>
      <c r="H183" s="248">
        <v>21.390000000000001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197</v>
      </c>
      <c r="AU183" s="254" t="s">
        <v>86</v>
      </c>
      <c r="AV183" s="12" t="s">
        <v>86</v>
      </c>
      <c r="AW183" s="12" t="s">
        <v>34</v>
      </c>
      <c r="AX183" s="12" t="s">
        <v>77</v>
      </c>
      <c r="AY183" s="254" t="s">
        <v>167</v>
      </c>
    </row>
    <row r="184" s="12" customFormat="1">
      <c r="B184" s="243"/>
      <c r="C184" s="244"/>
      <c r="D184" s="245" t="s">
        <v>197</v>
      </c>
      <c r="E184" s="246" t="s">
        <v>1</v>
      </c>
      <c r="F184" s="247" t="s">
        <v>657</v>
      </c>
      <c r="G184" s="244"/>
      <c r="H184" s="248">
        <v>13.800000000000001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197</v>
      </c>
      <c r="AU184" s="254" t="s">
        <v>86</v>
      </c>
      <c r="AV184" s="12" t="s">
        <v>86</v>
      </c>
      <c r="AW184" s="12" t="s">
        <v>34</v>
      </c>
      <c r="AX184" s="12" t="s">
        <v>77</v>
      </c>
      <c r="AY184" s="254" t="s">
        <v>167</v>
      </c>
    </row>
    <row r="185" s="12" customFormat="1">
      <c r="B185" s="243"/>
      <c r="C185" s="244"/>
      <c r="D185" s="245" t="s">
        <v>197</v>
      </c>
      <c r="E185" s="246" t="s">
        <v>1</v>
      </c>
      <c r="F185" s="247" t="s">
        <v>658</v>
      </c>
      <c r="G185" s="244"/>
      <c r="H185" s="248">
        <v>15.6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197</v>
      </c>
      <c r="AU185" s="254" t="s">
        <v>86</v>
      </c>
      <c r="AV185" s="12" t="s">
        <v>86</v>
      </c>
      <c r="AW185" s="12" t="s">
        <v>34</v>
      </c>
      <c r="AX185" s="12" t="s">
        <v>77</v>
      </c>
      <c r="AY185" s="254" t="s">
        <v>167</v>
      </c>
    </row>
    <row r="186" s="12" customFormat="1">
      <c r="B186" s="243"/>
      <c r="C186" s="244"/>
      <c r="D186" s="245" t="s">
        <v>197</v>
      </c>
      <c r="E186" s="246" t="s">
        <v>1</v>
      </c>
      <c r="F186" s="247" t="s">
        <v>659</v>
      </c>
      <c r="G186" s="244"/>
      <c r="H186" s="248">
        <v>14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197</v>
      </c>
      <c r="AU186" s="254" t="s">
        <v>86</v>
      </c>
      <c r="AV186" s="12" t="s">
        <v>86</v>
      </c>
      <c r="AW186" s="12" t="s">
        <v>34</v>
      </c>
      <c r="AX186" s="12" t="s">
        <v>77</v>
      </c>
      <c r="AY186" s="254" t="s">
        <v>167</v>
      </c>
    </row>
    <row r="187" s="12" customFormat="1">
      <c r="B187" s="243"/>
      <c r="C187" s="244"/>
      <c r="D187" s="245" t="s">
        <v>197</v>
      </c>
      <c r="E187" s="246" t="s">
        <v>1</v>
      </c>
      <c r="F187" s="247" t="s">
        <v>660</v>
      </c>
      <c r="G187" s="244"/>
      <c r="H187" s="248">
        <v>8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197</v>
      </c>
      <c r="AU187" s="254" t="s">
        <v>86</v>
      </c>
      <c r="AV187" s="12" t="s">
        <v>86</v>
      </c>
      <c r="AW187" s="12" t="s">
        <v>34</v>
      </c>
      <c r="AX187" s="12" t="s">
        <v>77</v>
      </c>
      <c r="AY187" s="254" t="s">
        <v>167</v>
      </c>
    </row>
    <row r="188" s="12" customFormat="1">
      <c r="B188" s="243"/>
      <c r="C188" s="244"/>
      <c r="D188" s="245" t="s">
        <v>197</v>
      </c>
      <c r="E188" s="246" t="s">
        <v>1</v>
      </c>
      <c r="F188" s="247" t="s">
        <v>661</v>
      </c>
      <c r="G188" s="244"/>
      <c r="H188" s="248">
        <v>20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197</v>
      </c>
      <c r="AU188" s="254" t="s">
        <v>86</v>
      </c>
      <c r="AV188" s="12" t="s">
        <v>86</v>
      </c>
      <c r="AW188" s="12" t="s">
        <v>34</v>
      </c>
      <c r="AX188" s="12" t="s">
        <v>77</v>
      </c>
      <c r="AY188" s="254" t="s">
        <v>167</v>
      </c>
    </row>
    <row r="189" s="13" customFormat="1">
      <c r="B189" s="267"/>
      <c r="C189" s="268"/>
      <c r="D189" s="245" t="s">
        <v>197</v>
      </c>
      <c r="E189" s="269" t="s">
        <v>1</v>
      </c>
      <c r="F189" s="270" t="s">
        <v>253</v>
      </c>
      <c r="G189" s="268"/>
      <c r="H189" s="271">
        <v>110.72999999999999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AT189" s="277" t="s">
        <v>197</v>
      </c>
      <c r="AU189" s="277" t="s">
        <v>86</v>
      </c>
      <c r="AV189" s="13" t="s">
        <v>174</v>
      </c>
      <c r="AW189" s="13" t="s">
        <v>34</v>
      </c>
      <c r="AX189" s="13" t="s">
        <v>84</v>
      </c>
      <c r="AY189" s="277" t="s">
        <v>167</v>
      </c>
    </row>
    <row r="190" s="1" customFormat="1" ht="24" customHeight="1">
      <c r="B190" s="37"/>
      <c r="C190" s="230" t="s">
        <v>287</v>
      </c>
      <c r="D190" s="230" t="s">
        <v>169</v>
      </c>
      <c r="E190" s="231" t="s">
        <v>663</v>
      </c>
      <c r="F190" s="232" t="s">
        <v>664</v>
      </c>
      <c r="G190" s="233" t="s">
        <v>172</v>
      </c>
      <c r="H190" s="234">
        <v>110.73</v>
      </c>
      <c r="I190" s="235"/>
      <c r="J190" s="236">
        <f>ROUND(I190*H190,2)</f>
        <v>0</v>
      </c>
      <c r="K190" s="232" t="s">
        <v>173</v>
      </c>
      <c r="L190" s="42"/>
      <c r="M190" s="237" t="s">
        <v>1</v>
      </c>
      <c r="N190" s="238" t="s">
        <v>42</v>
      </c>
      <c r="O190" s="85"/>
      <c r="P190" s="239">
        <f>O190*H190</f>
        <v>0</v>
      </c>
      <c r="Q190" s="239">
        <v>0.00158</v>
      </c>
      <c r="R190" s="239">
        <f>Q190*H190</f>
        <v>0.17495340000000001</v>
      </c>
      <c r="S190" s="239">
        <v>0</v>
      </c>
      <c r="T190" s="240">
        <f>S190*H190</f>
        <v>0</v>
      </c>
      <c r="AR190" s="241" t="s">
        <v>174</v>
      </c>
      <c r="AT190" s="241" t="s">
        <v>169</v>
      </c>
      <c r="AU190" s="241" t="s">
        <v>86</v>
      </c>
      <c r="AY190" s="15" t="s">
        <v>167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5" t="s">
        <v>84</v>
      </c>
      <c r="BK190" s="242">
        <f>ROUND(I190*H190,2)</f>
        <v>0</v>
      </c>
      <c r="BL190" s="15" t="s">
        <v>174</v>
      </c>
      <c r="BM190" s="241" t="s">
        <v>665</v>
      </c>
    </row>
    <row r="191" s="12" customFormat="1">
      <c r="B191" s="243"/>
      <c r="C191" s="244"/>
      <c r="D191" s="245" t="s">
        <v>197</v>
      </c>
      <c r="E191" s="246" t="s">
        <v>1</v>
      </c>
      <c r="F191" s="247" t="s">
        <v>655</v>
      </c>
      <c r="G191" s="244"/>
      <c r="H191" s="248">
        <v>17.940000000000001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197</v>
      </c>
      <c r="AU191" s="254" t="s">
        <v>86</v>
      </c>
      <c r="AV191" s="12" t="s">
        <v>86</v>
      </c>
      <c r="AW191" s="12" t="s">
        <v>34</v>
      </c>
      <c r="AX191" s="12" t="s">
        <v>77</v>
      </c>
      <c r="AY191" s="254" t="s">
        <v>167</v>
      </c>
    </row>
    <row r="192" s="12" customFormat="1">
      <c r="B192" s="243"/>
      <c r="C192" s="244"/>
      <c r="D192" s="245" t="s">
        <v>197</v>
      </c>
      <c r="E192" s="246" t="s">
        <v>1</v>
      </c>
      <c r="F192" s="247" t="s">
        <v>656</v>
      </c>
      <c r="G192" s="244"/>
      <c r="H192" s="248">
        <v>21.390000000000001</v>
      </c>
      <c r="I192" s="249"/>
      <c r="J192" s="244"/>
      <c r="K192" s="244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197</v>
      </c>
      <c r="AU192" s="254" t="s">
        <v>86</v>
      </c>
      <c r="AV192" s="12" t="s">
        <v>86</v>
      </c>
      <c r="AW192" s="12" t="s">
        <v>34</v>
      </c>
      <c r="AX192" s="12" t="s">
        <v>77</v>
      </c>
      <c r="AY192" s="254" t="s">
        <v>167</v>
      </c>
    </row>
    <row r="193" s="12" customFormat="1">
      <c r="B193" s="243"/>
      <c r="C193" s="244"/>
      <c r="D193" s="245" t="s">
        <v>197</v>
      </c>
      <c r="E193" s="246" t="s">
        <v>1</v>
      </c>
      <c r="F193" s="247" t="s">
        <v>657</v>
      </c>
      <c r="G193" s="244"/>
      <c r="H193" s="248">
        <v>13.800000000000001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197</v>
      </c>
      <c r="AU193" s="254" t="s">
        <v>86</v>
      </c>
      <c r="AV193" s="12" t="s">
        <v>86</v>
      </c>
      <c r="AW193" s="12" t="s">
        <v>34</v>
      </c>
      <c r="AX193" s="12" t="s">
        <v>77</v>
      </c>
      <c r="AY193" s="254" t="s">
        <v>167</v>
      </c>
    </row>
    <row r="194" s="12" customFormat="1">
      <c r="B194" s="243"/>
      <c r="C194" s="244"/>
      <c r="D194" s="245" t="s">
        <v>197</v>
      </c>
      <c r="E194" s="246" t="s">
        <v>1</v>
      </c>
      <c r="F194" s="247" t="s">
        <v>658</v>
      </c>
      <c r="G194" s="244"/>
      <c r="H194" s="248">
        <v>15.6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197</v>
      </c>
      <c r="AU194" s="254" t="s">
        <v>86</v>
      </c>
      <c r="AV194" s="12" t="s">
        <v>86</v>
      </c>
      <c r="AW194" s="12" t="s">
        <v>34</v>
      </c>
      <c r="AX194" s="12" t="s">
        <v>77</v>
      </c>
      <c r="AY194" s="254" t="s">
        <v>167</v>
      </c>
    </row>
    <row r="195" s="12" customFormat="1">
      <c r="B195" s="243"/>
      <c r="C195" s="244"/>
      <c r="D195" s="245" t="s">
        <v>197</v>
      </c>
      <c r="E195" s="246" t="s">
        <v>1</v>
      </c>
      <c r="F195" s="247" t="s">
        <v>659</v>
      </c>
      <c r="G195" s="244"/>
      <c r="H195" s="248">
        <v>14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197</v>
      </c>
      <c r="AU195" s="254" t="s">
        <v>86</v>
      </c>
      <c r="AV195" s="12" t="s">
        <v>86</v>
      </c>
      <c r="AW195" s="12" t="s">
        <v>34</v>
      </c>
      <c r="AX195" s="12" t="s">
        <v>77</v>
      </c>
      <c r="AY195" s="254" t="s">
        <v>167</v>
      </c>
    </row>
    <row r="196" s="12" customFormat="1">
      <c r="B196" s="243"/>
      <c r="C196" s="244"/>
      <c r="D196" s="245" t="s">
        <v>197</v>
      </c>
      <c r="E196" s="246" t="s">
        <v>1</v>
      </c>
      <c r="F196" s="247" t="s">
        <v>660</v>
      </c>
      <c r="G196" s="244"/>
      <c r="H196" s="248">
        <v>8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197</v>
      </c>
      <c r="AU196" s="254" t="s">
        <v>86</v>
      </c>
      <c r="AV196" s="12" t="s">
        <v>86</v>
      </c>
      <c r="AW196" s="12" t="s">
        <v>34</v>
      </c>
      <c r="AX196" s="12" t="s">
        <v>77</v>
      </c>
      <c r="AY196" s="254" t="s">
        <v>167</v>
      </c>
    </row>
    <row r="197" s="12" customFormat="1">
      <c r="B197" s="243"/>
      <c r="C197" s="244"/>
      <c r="D197" s="245" t="s">
        <v>197</v>
      </c>
      <c r="E197" s="246" t="s">
        <v>1</v>
      </c>
      <c r="F197" s="247" t="s">
        <v>661</v>
      </c>
      <c r="G197" s="244"/>
      <c r="H197" s="248">
        <v>20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197</v>
      </c>
      <c r="AU197" s="254" t="s">
        <v>86</v>
      </c>
      <c r="AV197" s="12" t="s">
        <v>86</v>
      </c>
      <c r="AW197" s="12" t="s">
        <v>34</v>
      </c>
      <c r="AX197" s="12" t="s">
        <v>77</v>
      </c>
      <c r="AY197" s="254" t="s">
        <v>167</v>
      </c>
    </row>
    <row r="198" s="13" customFormat="1">
      <c r="B198" s="267"/>
      <c r="C198" s="268"/>
      <c r="D198" s="245" t="s">
        <v>197</v>
      </c>
      <c r="E198" s="269" t="s">
        <v>1</v>
      </c>
      <c r="F198" s="270" t="s">
        <v>253</v>
      </c>
      <c r="G198" s="268"/>
      <c r="H198" s="271">
        <v>110.72999999999999</v>
      </c>
      <c r="I198" s="272"/>
      <c r="J198" s="268"/>
      <c r="K198" s="268"/>
      <c r="L198" s="273"/>
      <c r="M198" s="274"/>
      <c r="N198" s="275"/>
      <c r="O198" s="275"/>
      <c r="P198" s="275"/>
      <c r="Q198" s="275"/>
      <c r="R198" s="275"/>
      <c r="S198" s="275"/>
      <c r="T198" s="276"/>
      <c r="AT198" s="277" t="s">
        <v>197</v>
      </c>
      <c r="AU198" s="277" t="s">
        <v>86</v>
      </c>
      <c r="AV198" s="13" t="s">
        <v>174</v>
      </c>
      <c r="AW198" s="13" t="s">
        <v>34</v>
      </c>
      <c r="AX198" s="13" t="s">
        <v>84</v>
      </c>
      <c r="AY198" s="277" t="s">
        <v>167</v>
      </c>
    </row>
    <row r="199" s="11" customFormat="1" ht="22.8" customHeight="1">
      <c r="B199" s="214"/>
      <c r="C199" s="215"/>
      <c r="D199" s="216" t="s">
        <v>76</v>
      </c>
      <c r="E199" s="228" t="s">
        <v>364</v>
      </c>
      <c r="F199" s="228" t="s">
        <v>365</v>
      </c>
      <c r="G199" s="215"/>
      <c r="H199" s="215"/>
      <c r="I199" s="218"/>
      <c r="J199" s="229">
        <f>BK199</f>
        <v>0</v>
      </c>
      <c r="K199" s="215"/>
      <c r="L199" s="220"/>
      <c r="M199" s="221"/>
      <c r="N199" s="222"/>
      <c r="O199" s="222"/>
      <c r="P199" s="223">
        <f>SUM(P200:P208)</f>
        <v>0</v>
      </c>
      <c r="Q199" s="222"/>
      <c r="R199" s="223">
        <f>SUM(R200:R208)</f>
        <v>0</v>
      </c>
      <c r="S199" s="222"/>
      <c r="T199" s="224">
        <f>SUM(T200:T208)</f>
        <v>0</v>
      </c>
      <c r="AR199" s="225" t="s">
        <v>84</v>
      </c>
      <c r="AT199" s="226" t="s">
        <v>76</v>
      </c>
      <c r="AU199" s="226" t="s">
        <v>84</v>
      </c>
      <c r="AY199" s="225" t="s">
        <v>167</v>
      </c>
      <c r="BK199" s="227">
        <f>SUM(BK200:BK208)</f>
        <v>0</v>
      </c>
    </row>
    <row r="200" s="1" customFormat="1" ht="24" customHeight="1">
      <c r="B200" s="37"/>
      <c r="C200" s="230" t="s">
        <v>291</v>
      </c>
      <c r="D200" s="230" t="s">
        <v>169</v>
      </c>
      <c r="E200" s="231" t="s">
        <v>372</v>
      </c>
      <c r="F200" s="232" t="s">
        <v>373</v>
      </c>
      <c r="G200" s="233" t="s">
        <v>233</v>
      </c>
      <c r="H200" s="234">
        <v>66.244</v>
      </c>
      <c r="I200" s="235"/>
      <c r="J200" s="236">
        <f>ROUND(I200*H200,2)</f>
        <v>0</v>
      </c>
      <c r="K200" s="232" t="s">
        <v>173</v>
      </c>
      <c r="L200" s="42"/>
      <c r="M200" s="237" t="s">
        <v>1</v>
      </c>
      <c r="N200" s="238" t="s">
        <v>42</v>
      </c>
      <c r="O200" s="85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AR200" s="241" t="s">
        <v>174</v>
      </c>
      <c r="AT200" s="241" t="s">
        <v>169</v>
      </c>
      <c r="AU200" s="241" t="s">
        <v>86</v>
      </c>
      <c r="AY200" s="15" t="s">
        <v>167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5" t="s">
        <v>84</v>
      </c>
      <c r="BK200" s="242">
        <f>ROUND(I200*H200,2)</f>
        <v>0</v>
      </c>
      <c r="BL200" s="15" t="s">
        <v>174</v>
      </c>
      <c r="BM200" s="241" t="s">
        <v>666</v>
      </c>
    </row>
    <row r="201" s="1" customFormat="1" ht="24" customHeight="1">
      <c r="B201" s="37"/>
      <c r="C201" s="230" t="s">
        <v>298</v>
      </c>
      <c r="D201" s="230" t="s">
        <v>169</v>
      </c>
      <c r="E201" s="231" t="s">
        <v>376</v>
      </c>
      <c r="F201" s="232" t="s">
        <v>377</v>
      </c>
      <c r="G201" s="233" t="s">
        <v>233</v>
      </c>
      <c r="H201" s="234">
        <v>2259.7199999999998</v>
      </c>
      <c r="I201" s="235"/>
      <c r="J201" s="236">
        <f>ROUND(I201*H201,2)</f>
        <v>0</v>
      </c>
      <c r="K201" s="232" t="s">
        <v>173</v>
      </c>
      <c r="L201" s="42"/>
      <c r="M201" s="237" t="s">
        <v>1</v>
      </c>
      <c r="N201" s="238" t="s">
        <v>42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174</v>
      </c>
      <c r="AT201" s="241" t="s">
        <v>169</v>
      </c>
      <c r="AU201" s="241" t="s">
        <v>86</v>
      </c>
      <c r="AY201" s="15" t="s">
        <v>167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5" t="s">
        <v>84</v>
      </c>
      <c r="BK201" s="242">
        <f>ROUND(I201*H201,2)</f>
        <v>0</v>
      </c>
      <c r="BL201" s="15" t="s">
        <v>174</v>
      </c>
      <c r="BM201" s="241" t="s">
        <v>667</v>
      </c>
    </row>
    <row r="202" s="12" customFormat="1">
      <c r="B202" s="243"/>
      <c r="C202" s="244"/>
      <c r="D202" s="245" t="s">
        <v>197</v>
      </c>
      <c r="E202" s="244"/>
      <c r="F202" s="247" t="s">
        <v>668</v>
      </c>
      <c r="G202" s="244"/>
      <c r="H202" s="248">
        <v>2259.7199999999998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197</v>
      </c>
      <c r="AU202" s="254" t="s">
        <v>86</v>
      </c>
      <c r="AV202" s="12" t="s">
        <v>86</v>
      </c>
      <c r="AW202" s="12" t="s">
        <v>4</v>
      </c>
      <c r="AX202" s="12" t="s">
        <v>84</v>
      </c>
      <c r="AY202" s="254" t="s">
        <v>167</v>
      </c>
    </row>
    <row r="203" s="1" customFormat="1" ht="24" customHeight="1">
      <c r="B203" s="37"/>
      <c r="C203" s="230" t="s">
        <v>303</v>
      </c>
      <c r="D203" s="230" t="s">
        <v>169</v>
      </c>
      <c r="E203" s="231" t="s">
        <v>385</v>
      </c>
      <c r="F203" s="232" t="s">
        <v>386</v>
      </c>
      <c r="G203" s="233" t="s">
        <v>233</v>
      </c>
      <c r="H203" s="234">
        <v>40.223999999999997</v>
      </c>
      <c r="I203" s="235"/>
      <c r="J203" s="236">
        <f>ROUND(I203*H203,2)</f>
        <v>0</v>
      </c>
      <c r="K203" s="232" t="s">
        <v>173</v>
      </c>
      <c r="L203" s="42"/>
      <c r="M203" s="237" t="s">
        <v>1</v>
      </c>
      <c r="N203" s="238" t="s">
        <v>42</v>
      </c>
      <c r="O203" s="85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AR203" s="241" t="s">
        <v>174</v>
      </c>
      <c r="AT203" s="241" t="s">
        <v>169</v>
      </c>
      <c r="AU203" s="241" t="s">
        <v>86</v>
      </c>
      <c r="AY203" s="15" t="s">
        <v>167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5" t="s">
        <v>84</v>
      </c>
      <c r="BK203" s="242">
        <f>ROUND(I203*H203,2)</f>
        <v>0</v>
      </c>
      <c r="BL203" s="15" t="s">
        <v>174</v>
      </c>
      <c r="BM203" s="241" t="s">
        <v>669</v>
      </c>
    </row>
    <row r="204" s="12" customFormat="1">
      <c r="B204" s="243"/>
      <c r="C204" s="244"/>
      <c r="D204" s="245" t="s">
        <v>197</v>
      </c>
      <c r="E204" s="246" t="s">
        <v>1</v>
      </c>
      <c r="F204" s="247" t="s">
        <v>670</v>
      </c>
      <c r="G204" s="244"/>
      <c r="H204" s="248">
        <v>40.223999999999997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197</v>
      </c>
      <c r="AU204" s="254" t="s">
        <v>86</v>
      </c>
      <c r="AV204" s="12" t="s">
        <v>86</v>
      </c>
      <c r="AW204" s="12" t="s">
        <v>34</v>
      </c>
      <c r="AX204" s="12" t="s">
        <v>84</v>
      </c>
      <c r="AY204" s="254" t="s">
        <v>167</v>
      </c>
    </row>
    <row r="205" s="1" customFormat="1" ht="24" customHeight="1">
      <c r="B205" s="37"/>
      <c r="C205" s="230" t="s">
        <v>307</v>
      </c>
      <c r="D205" s="230" t="s">
        <v>169</v>
      </c>
      <c r="E205" s="231" t="s">
        <v>394</v>
      </c>
      <c r="F205" s="232" t="s">
        <v>395</v>
      </c>
      <c r="G205" s="233" t="s">
        <v>233</v>
      </c>
      <c r="H205" s="234">
        <v>35.100000000000001</v>
      </c>
      <c r="I205" s="235"/>
      <c r="J205" s="236">
        <f>ROUND(I205*H205,2)</f>
        <v>0</v>
      </c>
      <c r="K205" s="232" t="s">
        <v>173</v>
      </c>
      <c r="L205" s="42"/>
      <c r="M205" s="237" t="s">
        <v>1</v>
      </c>
      <c r="N205" s="238" t="s">
        <v>42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174</v>
      </c>
      <c r="AT205" s="241" t="s">
        <v>169</v>
      </c>
      <c r="AU205" s="241" t="s">
        <v>86</v>
      </c>
      <c r="AY205" s="15" t="s">
        <v>167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5" t="s">
        <v>84</v>
      </c>
      <c r="BK205" s="242">
        <f>ROUND(I205*H205,2)</f>
        <v>0</v>
      </c>
      <c r="BL205" s="15" t="s">
        <v>174</v>
      </c>
      <c r="BM205" s="241" t="s">
        <v>671</v>
      </c>
    </row>
    <row r="206" s="12" customFormat="1">
      <c r="B206" s="243"/>
      <c r="C206" s="244"/>
      <c r="D206" s="245" t="s">
        <v>197</v>
      </c>
      <c r="E206" s="246" t="s">
        <v>1</v>
      </c>
      <c r="F206" s="247" t="s">
        <v>672</v>
      </c>
      <c r="G206" s="244"/>
      <c r="H206" s="248">
        <v>35.100000000000001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197</v>
      </c>
      <c r="AU206" s="254" t="s">
        <v>86</v>
      </c>
      <c r="AV206" s="12" t="s">
        <v>86</v>
      </c>
      <c r="AW206" s="12" t="s">
        <v>34</v>
      </c>
      <c r="AX206" s="12" t="s">
        <v>84</v>
      </c>
      <c r="AY206" s="254" t="s">
        <v>167</v>
      </c>
    </row>
    <row r="207" s="1" customFormat="1" ht="16.5" customHeight="1">
      <c r="B207" s="37"/>
      <c r="C207" s="230" t="s">
        <v>312</v>
      </c>
      <c r="D207" s="230" t="s">
        <v>169</v>
      </c>
      <c r="E207" s="231" t="s">
        <v>381</v>
      </c>
      <c r="F207" s="232" t="s">
        <v>382</v>
      </c>
      <c r="G207" s="233" t="s">
        <v>233</v>
      </c>
      <c r="H207" s="234">
        <v>66.244</v>
      </c>
      <c r="I207" s="235"/>
      <c r="J207" s="236">
        <f>ROUND(I207*H207,2)</f>
        <v>0</v>
      </c>
      <c r="K207" s="232" t="s">
        <v>173</v>
      </c>
      <c r="L207" s="42"/>
      <c r="M207" s="237" t="s">
        <v>1</v>
      </c>
      <c r="N207" s="238" t="s">
        <v>42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174</v>
      </c>
      <c r="AT207" s="241" t="s">
        <v>169</v>
      </c>
      <c r="AU207" s="241" t="s">
        <v>86</v>
      </c>
      <c r="AY207" s="15" t="s">
        <v>167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5" t="s">
        <v>84</v>
      </c>
      <c r="BK207" s="242">
        <f>ROUND(I207*H207,2)</f>
        <v>0</v>
      </c>
      <c r="BL207" s="15" t="s">
        <v>174</v>
      </c>
      <c r="BM207" s="241" t="s">
        <v>673</v>
      </c>
    </row>
    <row r="208" s="1" customFormat="1" ht="24" customHeight="1">
      <c r="B208" s="37"/>
      <c r="C208" s="230" t="s">
        <v>317</v>
      </c>
      <c r="D208" s="230" t="s">
        <v>169</v>
      </c>
      <c r="E208" s="231" t="s">
        <v>367</v>
      </c>
      <c r="F208" s="232" t="s">
        <v>368</v>
      </c>
      <c r="G208" s="233" t="s">
        <v>233</v>
      </c>
      <c r="H208" s="234">
        <v>66.244</v>
      </c>
      <c r="I208" s="235"/>
      <c r="J208" s="236">
        <f>ROUND(I208*H208,2)</f>
        <v>0</v>
      </c>
      <c r="K208" s="232" t="s">
        <v>173</v>
      </c>
      <c r="L208" s="42"/>
      <c r="M208" s="237" t="s">
        <v>1</v>
      </c>
      <c r="N208" s="238" t="s">
        <v>42</v>
      </c>
      <c r="O208" s="85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AR208" s="241" t="s">
        <v>174</v>
      </c>
      <c r="AT208" s="241" t="s">
        <v>169</v>
      </c>
      <c r="AU208" s="241" t="s">
        <v>86</v>
      </c>
      <c r="AY208" s="15" t="s">
        <v>167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5" t="s">
        <v>84</v>
      </c>
      <c r="BK208" s="242">
        <f>ROUND(I208*H208,2)</f>
        <v>0</v>
      </c>
      <c r="BL208" s="15" t="s">
        <v>174</v>
      </c>
      <c r="BM208" s="241" t="s">
        <v>674</v>
      </c>
    </row>
    <row r="209" s="11" customFormat="1" ht="22.8" customHeight="1">
      <c r="B209" s="214"/>
      <c r="C209" s="215"/>
      <c r="D209" s="216" t="s">
        <v>76</v>
      </c>
      <c r="E209" s="228" t="s">
        <v>402</v>
      </c>
      <c r="F209" s="228" t="s">
        <v>403</v>
      </c>
      <c r="G209" s="215"/>
      <c r="H209" s="215"/>
      <c r="I209" s="218"/>
      <c r="J209" s="229">
        <f>BK209</f>
        <v>0</v>
      </c>
      <c r="K209" s="215"/>
      <c r="L209" s="220"/>
      <c r="M209" s="221"/>
      <c r="N209" s="222"/>
      <c r="O209" s="222"/>
      <c r="P209" s="223">
        <f>SUM(P210:P211)</f>
        <v>0</v>
      </c>
      <c r="Q209" s="222"/>
      <c r="R209" s="223">
        <f>SUM(R210:R211)</f>
        <v>0</v>
      </c>
      <c r="S209" s="222"/>
      <c r="T209" s="224">
        <f>SUM(T210:T211)</f>
        <v>0</v>
      </c>
      <c r="AR209" s="225" t="s">
        <v>84</v>
      </c>
      <c r="AT209" s="226" t="s">
        <v>76</v>
      </c>
      <c r="AU209" s="226" t="s">
        <v>84</v>
      </c>
      <c r="AY209" s="225" t="s">
        <v>167</v>
      </c>
      <c r="BK209" s="227">
        <f>SUM(BK210:BK211)</f>
        <v>0</v>
      </c>
    </row>
    <row r="210" s="1" customFormat="1" ht="24" customHeight="1">
      <c r="B210" s="37"/>
      <c r="C210" s="230" t="s">
        <v>326</v>
      </c>
      <c r="D210" s="230" t="s">
        <v>169</v>
      </c>
      <c r="E210" s="231" t="s">
        <v>409</v>
      </c>
      <c r="F210" s="232" t="s">
        <v>410</v>
      </c>
      <c r="G210" s="233" t="s">
        <v>233</v>
      </c>
      <c r="H210" s="234">
        <v>49.055999999999997</v>
      </c>
      <c r="I210" s="235"/>
      <c r="J210" s="236">
        <f>ROUND(I210*H210,2)</f>
        <v>0</v>
      </c>
      <c r="K210" s="232" t="s">
        <v>173</v>
      </c>
      <c r="L210" s="42"/>
      <c r="M210" s="237" t="s">
        <v>1</v>
      </c>
      <c r="N210" s="238" t="s">
        <v>42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174</v>
      </c>
      <c r="AT210" s="241" t="s">
        <v>169</v>
      </c>
      <c r="AU210" s="241" t="s">
        <v>86</v>
      </c>
      <c r="AY210" s="15" t="s">
        <v>167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5" t="s">
        <v>84</v>
      </c>
      <c r="BK210" s="242">
        <f>ROUND(I210*H210,2)</f>
        <v>0</v>
      </c>
      <c r="BL210" s="15" t="s">
        <v>174</v>
      </c>
      <c r="BM210" s="241" t="s">
        <v>675</v>
      </c>
    </row>
    <row r="211" s="1" customFormat="1" ht="24" customHeight="1">
      <c r="B211" s="37"/>
      <c r="C211" s="230" t="s">
        <v>335</v>
      </c>
      <c r="D211" s="230" t="s">
        <v>169</v>
      </c>
      <c r="E211" s="231" t="s">
        <v>414</v>
      </c>
      <c r="F211" s="232" t="s">
        <v>415</v>
      </c>
      <c r="G211" s="233" t="s">
        <v>233</v>
      </c>
      <c r="H211" s="234">
        <v>49.055999999999997</v>
      </c>
      <c r="I211" s="235"/>
      <c r="J211" s="236">
        <f>ROUND(I211*H211,2)</f>
        <v>0</v>
      </c>
      <c r="K211" s="232" t="s">
        <v>173</v>
      </c>
      <c r="L211" s="42"/>
      <c r="M211" s="281" t="s">
        <v>1</v>
      </c>
      <c r="N211" s="282" t="s">
        <v>42</v>
      </c>
      <c r="O211" s="283"/>
      <c r="P211" s="284">
        <f>O211*H211</f>
        <v>0</v>
      </c>
      <c r="Q211" s="284">
        <v>0</v>
      </c>
      <c r="R211" s="284">
        <f>Q211*H211</f>
        <v>0</v>
      </c>
      <c r="S211" s="284">
        <v>0</v>
      </c>
      <c r="T211" s="285">
        <f>S211*H211</f>
        <v>0</v>
      </c>
      <c r="AR211" s="241" t="s">
        <v>174</v>
      </c>
      <c r="AT211" s="241" t="s">
        <v>169</v>
      </c>
      <c r="AU211" s="241" t="s">
        <v>86</v>
      </c>
      <c r="AY211" s="15" t="s">
        <v>167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5" t="s">
        <v>84</v>
      </c>
      <c r="BK211" s="242">
        <f>ROUND(I211*H211,2)</f>
        <v>0</v>
      </c>
      <c r="BL211" s="15" t="s">
        <v>174</v>
      </c>
      <c r="BM211" s="241" t="s">
        <v>676</v>
      </c>
    </row>
    <row r="212" s="1" customFormat="1" ht="6.96" customHeight="1">
      <c r="B212" s="60"/>
      <c r="C212" s="61"/>
      <c r="D212" s="61"/>
      <c r="E212" s="61"/>
      <c r="F212" s="61"/>
      <c r="G212" s="61"/>
      <c r="H212" s="61"/>
      <c r="I212" s="181"/>
      <c r="J212" s="61"/>
      <c r="K212" s="61"/>
      <c r="L212" s="42"/>
    </row>
  </sheetData>
  <sheetProtection sheet="1" autoFilter="0" formatColumns="0" formatRows="0" objects="1" scenarios="1" spinCount="100000" saltValue="OYeWOFMbXYuvT6DW8cNIUemTfKeroG9S4OSQmPVwSOonG42bkKfb+hafQMhXuTEHGao1KnRkcvESy2DE7UocbA==" hashValue="CmT7BcpowOy7BwSioLVFswcCfLX4j3ypXMsBoY51MjfRjQDHo6xd9OTsawVPYjF0EtCRtebCKL3i2Q50uE4CoQ==" algorithmName="SHA-512" password="CC35"/>
  <autoFilter ref="C126:K2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108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616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677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ROUND((SUM(BE124:BE135)),  2)</f>
        <v>0</v>
      </c>
      <c r="I35" s="162">
        <v>0.20999999999999999</v>
      </c>
      <c r="J35" s="161">
        <f>ROUND(((SUM(BE124:BE135))*I35),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ROUND((SUM(BF124:BF135)),  2)</f>
        <v>0</v>
      </c>
      <c r="I36" s="162">
        <v>0.14999999999999999</v>
      </c>
      <c r="J36" s="161">
        <f>ROUND(((SUM(BF124:BF135))*I36),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616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2019/06/3.2/SO 03 - VRN - Most v km 4,796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J131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616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2019/06/3.2/SO 03 - VRN - Most v km 4,796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P126+P131+P134</f>
        <v>0</v>
      </c>
      <c r="Q125" s="222"/>
      <c r="R125" s="223">
        <f>R126+R131+R134</f>
        <v>0</v>
      </c>
      <c r="S125" s="222"/>
      <c r="T125" s="224">
        <f>T126+T131+T134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BK126+BK131+BK134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SUM(P127:P130)</f>
        <v>0</v>
      </c>
      <c r="Q126" s="222"/>
      <c r="R126" s="223">
        <f>SUM(R127:R130)</f>
        <v>0</v>
      </c>
      <c r="S126" s="222"/>
      <c r="T126" s="224">
        <f>SUM(T127:T130)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SUM(BK127:BK130)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678</v>
      </c>
    </row>
    <row r="128" s="1" customFormat="1" ht="16.5" customHeight="1">
      <c r="B128" s="37"/>
      <c r="C128" s="230" t="s">
        <v>86</v>
      </c>
      <c r="D128" s="230" t="s">
        <v>169</v>
      </c>
      <c r="E128" s="231" t="s">
        <v>604</v>
      </c>
      <c r="F128" s="232" t="s">
        <v>605</v>
      </c>
      <c r="G128" s="233" t="s">
        <v>451</v>
      </c>
      <c r="H128" s="234">
        <v>1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679</v>
      </c>
    </row>
    <row r="129" s="1" customFormat="1" ht="16.5" customHeight="1">
      <c r="B129" s="37"/>
      <c r="C129" s="230" t="s">
        <v>179</v>
      </c>
      <c r="D129" s="230" t="s">
        <v>169</v>
      </c>
      <c r="E129" s="231" t="s">
        <v>454</v>
      </c>
      <c r="F129" s="232" t="s">
        <v>455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173</v>
      </c>
      <c r="L129" s="42"/>
      <c r="M129" s="237" t="s">
        <v>1</v>
      </c>
      <c r="N129" s="238" t="s">
        <v>42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169</v>
      </c>
      <c r="AU129" s="241" t="s">
        <v>86</v>
      </c>
      <c r="AY129" s="15" t="s">
        <v>167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84</v>
      </c>
      <c r="BK129" s="242">
        <f>ROUND(I129*H129,2)</f>
        <v>0</v>
      </c>
      <c r="BL129" s="15" t="s">
        <v>452</v>
      </c>
      <c r="BM129" s="241" t="s">
        <v>680</v>
      </c>
    </row>
    <row r="130" s="1" customFormat="1" ht="16.5" customHeight="1">
      <c r="B130" s="37"/>
      <c r="C130" s="230" t="s">
        <v>174</v>
      </c>
      <c r="D130" s="230" t="s">
        <v>169</v>
      </c>
      <c r="E130" s="231" t="s">
        <v>460</v>
      </c>
      <c r="F130" s="232" t="s">
        <v>461</v>
      </c>
      <c r="G130" s="233" t="s">
        <v>451</v>
      </c>
      <c r="H130" s="234">
        <v>1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452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452</v>
      </c>
      <c r="BM130" s="241" t="s">
        <v>681</v>
      </c>
    </row>
    <row r="131" s="11" customFormat="1" ht="22.8" customHeight="1">
      <c r="B131" s="214"/>
      <c r="C131" s="215"/>
      <c r="D131" s="216" t="s">
        <v>76</v>
      </c>
      <c r="E131" s="228" t="s">
        <v>463</v>
      </c>
      <c r="F131" s="228" t="s">
        <v>464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SUM(P132:P133)</f>
        <v>0</v>
      </c>
      <c r="Q131" s="222"/>
      <c r="R131" s="223">
        <f>SUM(R132:R133)</f>
        <v>0</v>
      </c>
      <c r="S131" s="222"/>
      <c r="T131" s="224">
        <f>SUM(T132:T133)</f>
        <v>0</v>
      </c>
      <c r="AR131" s="225" t="s">
        <v>188</v>
      </c>
      <c r="AT131" s="226" t="s">
        <v>76</v>
      </c>
      <c r="AU131" s="226" t="s">
        <v>84</v>
      </c>
      <c r="AY131" s="225" t="s">
        <v>167</v>
      </c>
      <c r="BK131" s="227">
        <f>SUM(BK132:BK133)</f>
        <v>0</v>
      </c>
    </row>
    <row r="132" s="1" customFormat="1" ht="16.5" customHeight="1">
      <c r="B132" s="37"/>
      <c r="C132" s="230" t="s">
        <v>188</v>
      </c>
      <c r="D132" s="230" t="s">
        <v>169</v>
      </c>
      <c r="E132" s="231" t="s">
        <v>465</v>
      </c>
      <c r="F132" s="232" t="s">
        <v>466</v>
      </c>
      <c r="G132" s="233" t="s">
        <v>467</v>
      </c>
      <c r="H132" s="234">
        <v>120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452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452</v>
      </c>
      <c r="BM132" s="241" t="s">
        <v>682</v>
      </c>
    </row>
    <row r="133" s="12" customFormat="1">
      <c r="B133" s="243"/>
      <c r="C133" s="244"/>
      <c r="D133" s="245" t="s">
        <v>197</v>
      </c>
      <c r="E133" s="246" t="s">
        <v>1</v>
      </c>
      <c r="F133" s="247" t="s">
        <v>469</v>
      </c>
      <c r="G133" s="244"/>
      <c r="H133" s="248">
        <v>120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197</v>
      </c>
      <c r="AU133" s="254" t="s">
        <v>86</v>
      </c>
      <c r="AV133" s="12" t="s">
        <v>86</v>
      </c>
      <c r="AW133" s="12" t="s">
        <v>34</v>
      </c>
      <c r="AX133" s="12" t="s">
        <v>84</v>
      </c>
      <c r="AY133" s="254" t="s">
        <v>167</v>
      </c>
    </row>
    <row r="134" s="11" customFormat="1" ht="22.8" customHeight="1">
      <c r="B134" s="214"/>
      <c r="C134" s="215"/>
      <c r="D134" s="216" t="s">
        <v>76</v>
      </c>
      <c r="E134" s="228" t="s">
        <v>470</v>
      </c>
      <c r="F134" s="228" t="s">
        <v>471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P135</f>
        <v>0</v>
      </c>
      <c r="Q134" s="222"/>
      <c r="R134" s="223">
        <f>R135</f>
        <v>0</v>
      </c>
      <c r="S134" s="222"/>
      <c r="T134" s="224">
        <f>T135</f>
        <v>0</v>
      </c>
      <c r="AR134" s="225" t="s">
        <v>188</v>
      </c>
      <c r="AT134" s="226" t="s">
        <v>76</v>
      </c>
      <c r="AU134" s="226" t="s">
        <v>84</v>
      </c>
      <c r="AY134" s="225" t="s">
        <v>167</v>
      </c>
      <c r="BK134" s="227">
        <f>BK135</f>
        <v>0</v>
      </c>
    </row>
    <row r="135" s="1" customFormat="1" ht="16.5" customHeight="1">
      <c r="B135" s="37"/>
      <c r="C135" s="230" t="s">
        <v>193</v>
      </c>
      <c r="D135" s="230" t="s">
        <v>169</v>
      </c>
      <c r="E135" s="231" t="s">
        <v>475</v>
      </c>
      <c r="F135" s="232" t="s">
        <v>476</v>
      </c>
      <c r="G135" s="233" t="s">
        <v>451</v>
      </c>
      <c r="H135" s="234">
        <v>1</v>
      </c>
      <c r="I135" s="235"/>
      <c r="J135" s="236">
        <f>ROUND(I135*H135,2)</f>
        <v>0</v>
      </c>
      <c r="K135" s="232" t="s">
        <v>173</v>
      </c>
      <c r="L135" s="42"/>
      <c r="M135" s="281" t="s">
        <v>1</v>
      </c>
      <c r="N135" s="282" t="s">
        <v>42</v>
      </c>
      <c r="O135" s="283"/>
      <c r="P135" s="284">
        <f>O135*H135</f>
        <v>0</v>
      </c>
      <c r="Q135" s="284">
        <v>0</v>
      </c>
      <c r="R135" s="284">
        <f>Q135*H135</f>
        <v>0</v>
      </c>
      <c r="S135" s="284">
        <v>0</v>
      </c>
      <c r="T135" s="285">
        <f>S135*H135</f>
        <v>0</v>
      </c>
      <c r="AR135" s="241" t="s">
        <v>452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452</v>
      </c>
      <c r="BM135" s="241" t="s">
        <v>683</v>
      </c>
    </row>
    <row r="136" s="1" customFormat="1" ht="6.96" customHeight="1">
      <c r="B136" s="60"/>
      <c r="C136" s="61"/>
      <c r="D136" s="61"/>
      <c r="E136" s="61"/>
      <c r="F136" s="61"/>
      <c r="G136" s="61"/>
      <c r="H136" s="61"/>
      <c r="I136" s="181"/>
      <c r="J136" s="61"/>
      <c r="K136" s="61"/>
      <c r="L136" s="42"/>
    </row>
  </sheetData>
  <sheetProtection sheet="1" autoFilter="0" formatColumns="0" formatRows="0" objects="1" scenarios="1" spinCount="100000" saltValue="aFjfYOmpgCgSrpg1/KmnH/qADIYC4j0R9SgSqSupoNmvb1SHvGZU1g48ujld6uJ+qcQZGf0y3c/ec4ZTPmm2PA==" hashValue="g01tMyNJ0/J+zE277pstoaYBTWTafN4y8FoPe08iEBtJfQsgvhYLrcF0ByYlYpUJyjwZvQkIwhkLkyEMOoNk1g==" algorithmName="SHA-512" password="CC35"/>
  <autoFilter ref="C123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684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685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ROUND((SUM(BE129:BE215)),  2)</f>
        <v>0</v>
      </c>
      <c r="I35" s="162">
        <v>0.20999999999999999</v>
      </c>
      <c r="J35" s="161">
        <f>ROUND(((SUM(BE129:BE215))*I35),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ROUND((SUM(BF129:BF215)),  2)</f>
        <v>0</v>
      </c>
      <c r="I36" s="162">
        <v>0.14999999999999999</v>
      </c>
      <c r="J36" s="161">
        <f>ROUND(((SUM(BF129:BF215))*I36),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ROUND((SUM(BG129:BG215)),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ROUND((SUM(BH129:BH215)),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ROUND((SUM(BI129:BI215)),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684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2019/06/4.1/SO 04 - Most v km 6,229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143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144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9" customFormat="1" ht="19.92" customHeight="1">
      <c r="B101" s="198"/>
      <c r="C101" s="127"/>
      <c r="D101" s="199" t="s">
        <v>480</v>
      </c>
      <c r="E101" s="200"/>
      <c r="F101" s="200"/>
      <c r="G101" s="200"/>
      <c r="H101" s="200"/>
      <c r="I101" s="201"/>
      <c r="J101" s="202">
        <f>J143</f>
        <v>0</v>
      </c>
      <c r="K101" s="127"/>
      <c r="L101" s="203"/>
    </row>
    <row r="102" s="9" customFormat="1" ht="19.92" customHeight="1">
      <c r="B102" s="198"/>
      <c r="C102" s="127"/>
      <c r="D102" s="199" t="s">
        <v>481</v>
      </c>
      <c r="E102" s="200"/>
      <c r="F102" s="200"/>
      <c r="G102" s="200"/>
      <c r="H102" s="200"/>
      <c r="I102" s="201"/>
      <c r="J102" s="202">
        <f>J148</f>
        <v>0</v>
      </c>
      <c r="K102" s="127"/>
      <c r="L102" s="203"/>
    </row>
    <row r="103" s="9" customFormat="1" ht="19.92" customHeight="1">
      <c r="B103" s="198"/>
      <c r="C103" s="127"/>
      <c r="D103" s="199" t="s">
        <v>145</v>
      </c>
      <c r="E103" s="200"/>
      <c r="F103" s="200"/>
      <c r="G103" s="200"/>
      <c r="H103" s="200"/>
      <c r="I103" s="201"/>
      <c r="J103" s="202">
        <f>J154</f>
        <v>0</v>
      </c>
      <c r="K103" s="127"/>
      <c r="L103" s="203"/>
    </row>
    <row r="104" s="9" customFormat="1" ht="19.92" customHeight="1">
      <c r="B104" s="198"/>
      <c r="C104" s="127"/>
      <c r="D104" s="199" t="s">
        <v>146</v>
      </c>
      <c r="E104" s="200"/>
      <c r="F104" s="200"/>
      <c r="G104" s="200"/>
      <c r="H104" s="200"/>
      <c r="I104" s="201"/>
      <c r="J104" s="202">
        <f>J164</f>
        <v>0</v>
      </c>
      <c r="K104" s="127"/>
      <c r="L104" s="203"/>
    </row>
    <row r="105" s="9" customFormat="1" ht="19.92" customHeight="1">
      <c r="B105" s="198"/>
      <c r="C105" s="127"/>
      <c r="D105" s="199" t="s">
        <v>618</v>
      </c>
      <c r="E105" s="200"/>
      <c r="F105" s="200"/>
      <c r="G105" s="200"/>
      <c r="H105" s="200"/>
      <c r="I105" s="201"/>
      <c r="J105" s="202">
        <f>J167</f>
        <v>0</v>
      </c>
      <c r="K105" s="127"/>
      <c r="L105" s="203"/>
    </row>
    <row r="106" s="9" customFormat="1" ht="19.92" customHeight="1">
      <c r="B106" s="198"/>
      <c r="C106" s="127"/>
      <c r="D106" s="199" t="s">
        <v>148</v>
      </c>
      <c r="E106" s="200"/>
      <c r="F106" s="200"/>
      <c r="G106" s="200"/>
      <c r="H106" s="200"/>
      <c r="I106" s="201"/>
      <c r="J106" s="202">
        <f>J203</f>
        <v>0</v>
      </c>
      <c r="K106" s="127"/>
      <c r="L106" s="203"/>
    </row>
    <row r="107" s="9" customFormat="1" ht="19.92" customHeight="1">
      <c r="B107" s="198"/>
      <c r="C107" s="127"/>
      <c r="D107" s="199" t="s">
        <v>149</v>
      </c>
      <c r="E107" s="200"/>
      <c r="F107" s="200"/>
      <c r="G107" s="200"/>
      <c r="H107" s="200"/>
      <c r="I107" s="201"/>
      <c r="J107" s="202">
        <f>J213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152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Meziměstí - Otovice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134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684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136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2019/06/4.1/SO 04 - Most v km 6,229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11. 6. 2019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 xml:space="preserve"> </v>
      </c>
      <c r="G125" s="38"/>
      <c r="H125" s="38"/>
      <c r="I125" s="150" t="s">
        <v>33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31</v>
      </c>
      <c r="D126" s="38"/>
      <c r="E126" s="38"/>
      <c r="F126" s="25" t="str">
        <f>IF(E20="","",E20)</f>
        <v>Vyplň údaj</v>
      </c>
      <c r="G126" s="38"/>
      <c r="H126" s="38"/>
      <c r="I126" s="150" t="s">
        <v>35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153</v>
      </c>
      <c r="D128" s="206" t="s">
        <v>62</v>
      </c>
      <c r="E128" s="206" t="s">
        <v>58</v>
      </c>
      <c r="F128" s="206" t="s">
        <v>59</v>
      </c>
      <c r="G128" s="206" t="s">
        <v>154</v>
      </c>
      <c r="H128" s="206" t="s">
        <v>155</v>
      </c>
      <c r="I128" s="207" t="s">
        <v>156</v>
      </c>
      <c r="J128" s="206" t="s">
        <v>140</v>
      </c>
      <c r="K128" s="208" t="s">
        <v>157</v>
      </c>
      <c r="L128" s="209"/>
      <c r="M128" s="94" t="s">
        <v>1</v>
      </c>
      <c r="N128" s="95" t="s">
        <v>41</v>
      </c>
      <c r="O128" s="95" t="s">
        <v>158</v>
      </c>
      <c r="P128" s="95" t="s">
        <v>159</v>
      </c>
      <c r="Q128" s="95" t="s">
        <v>160</v>
      </c>
      <c r="R128" s="95" t="s">
        <v>161</v>
      </c>
      <c r="S128" s="95" t="s">
        <v>162</v>
      </c>
      <c r="T128" s="96" t="s">
        <v>163</v>
      </c>
    </row>
    <row r="129" s="1" customFormat="1" ht="22.8" customHeight="1">
      <c r="B129" s="37"/>
      <c r="C129" s="101" t="s">
        <v>164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</f>
        <v>0</v>
      </c>
      <c r="Q129" s="98"/>
      <c r="R129" s="211">
        <f>R130</f>
        <v>21.27851652</v>
      </c>
      <c r="S129" s="98"/>
      <c r="T129" s="212">
        <f>T130</f>
        <v>33.934399999999997</v>
      </c>
      <c r="AT129" s="15" t="s">
        <v>76</v>
      </c>
      <c r="AU129" s="15" t="s">
        <v>142</v>
      </c>
      <c r="BK129" s="213">
        <f>BK130</f>
        <v>0</v>
      </c>
    </row>
    <row r="130" s="11" customFormat="1" ht="25.92" customHeight="1">
      <c r="B130" s="214"/>
      <c r="C130" s="215"/>
      <c r="D130" s="216" t="s">
        <v>76</v>
      </c>
      <c r="E130" s="217" t="s">
        <v>165</v>
      </c>
      <c r="F130" s="217" t="s">
        <v>166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P131+P143+P148+P154+P164+P167+P203+P213</f>
        <v>0</v>
      </c>
      <c r="Q130" s="222"/>
      <c r="R130" s="223">
        <f>R131+R143+R148+R154+R164+R167+R203+R213</f>
        <v>21.27851652</v>
      </c>
      <c r="S130" s="222"/>
      <c r="T130" s="224">
        <f>T131+T143+T148+T154+T164+T167+T203+T213</f>
        <v>33.934399999999997</v>
      </c>
      <c r="AR130" s="225" t="s">
        <v>84</v>
      </c>
      <c r="AT130" s="226" t="s">
        <v>76</v>
      </c>
      <c r="AU130" s="226" t="s">
        <v>77</v>
      </c>
      <c r="AY130" s="225" t="s">
        <v>167</v>
      </c>
      <c r="BK130" s="227">
        <f>BK131+BK143+BK148+BK154+BK164+BK167+BK203+BK213</f>
        <v>0</v>
      </c>
    </row>
    <row r="131" s="11" customFormat="1" ht="22.8" customHeight="1">
      <c r="B131" s="214"/>
      <c r="C131" s="215"/>
      <c r="D131" s="216" t="s">
        <v>76</v>
      </c>
      <c r="E131" s="228" t="s">
        <v>84</v>
      </c>
      <c r="F131" s="228" t="s">
        <v>168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SUM(P132:P142)</f>
        <v>0</v>
      </c>
      <c r="Q131" s="222"/>
      <c r="R131" s="223">
        <f>SUM(R132:R142)</f>
        <v>0.43480000000000002</v>
      </c>
      <c r="S131" s="222"/>
      <c r="T131" s="224">
        <f>SUM(T132:T142)</f>
        <v>20</v>
      </c>
      <c r="AR131" s="225" t="s">
        <v>84</v>
      </c>
      <c r="AT131" s="226" t="s">
        <v>76</v>
      </c>
      <c r="AU131" s="226" t="s">
        <v>84</v>
      </c>
      <c r="AY131" s="225" t="s">
        <v>167</v>
      </c>
      <c r="BK131" s="227">
        <f>SUM(BK132:BK142)</f>
        <v>0</v>
      </c>
    </row>
    <row r="132" s="1" customFormat="1" ht="24" customHeight="1">
      <c r="B132" s="37"/>
      <c r="C132" s="230" t="s">
        <v>84</v>
      </c>
      <c r="D132" s="230" t="s">
        <v>169</v>
      </c>
      <c r="E132" s="231" t="s">
        <v>170</v>
      </c>
      <c r="F132" s="232" t="s">
        <v>171</v>
      </c>
      <c r="G132" s="233" t="s">
        <v>172</v>
      </c>
      <c r="H132" s="234">
        <v>80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174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174</v>
      </c>
      <c r="BM132" s="241" t="s">
        <v>686</v>
      </c>
    </row>
    <row r="133" s="1" customFormat="1" ht="16.5" customHeight="1">
      <c r="B133" s="37"/>
      <c r="C133" s="230" t="s">
        <v>86</v>
      </c>
      <c r="D133" s="230" t="s">
        <v>169</v>
      </c>
      <c r="E133" s="231" t="s">
        <v>176</v>
      </c>
      <c r="F133" s="232" t="s">
        <v>177</v>
      </c>
      <c r="G133" s="233" t="s">
        <v>172</v>
      </c>
      <c r="H133" s="234">
        <v>80</v>
      </c>
      <c r="I133" s="235"/>
      <c r="J133" s="236">
        <f>ROUND(I133*H133,2)</f>
        <v>0</v>
      </c>
      <c r="K133" s="232" t="s">
        <v>173</v>
      </c>
      <c r="L133" s="42"/>
      <c r="M133" s="237" t="s">
        <v>1</v>
      </c>
      <c r="N133" s="238" t="s">
        <v>42</v>
      </c>
      <c r="O133" s="85"/>
      <c r="P133" s="239">
        <f>O133*H133</f>
        <v>0</v>
      </c>
      <c r="Q133" s="239">
        <v>0.00018000000000000001</v>
      </c>
      <c r="R133" s="239">
        <f>Q133*H133</f>
        <v>0.014400000000000001</v>
      </c>
      <c r="S133" s="239">
        <v>0</v>
      </c>
      <c r="T133" s="240">
        <f>S133*H133</f>
        <v>0</v>
      </c>
      <c r="AR133" s="241" t="s">
        <v>174</v>
      </c>
      <c r="AT133" s="241" t="s">
        <v>169</v>
      </c>
      <c r="AU133" s="241" t="s">
        <v>86</v>
      </c>
      <c r="AY133" s="15" t="s">
        <v>167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84</v>
      </c>
      <c r="BK133" s="242">
        <f>ROUND(I133*H133,2)</f>
        <v>0</v>
      </c>
      <c r="BL133" s="15" t="s">
        <v>174</v>
      </c>
      <c r="BM133" s="241" t="s">
        <v>687</v>
      </c>
    </row>
    <row r="134" s="1" customFormat="1" ht="16.5" customHeight="1">
      <c r="B134" s="37"/>
      <c r="C134" s="230" t="s">
        <v>179</v>
      </c>
      <c r="D134" s="230" t="s">
        <v>169</v>
      </c>
      <c r="E134" s="231" t="s">
        <v>184</v>
      </c>
      <c r="F134" s="232" t="s">
        <v>185</v>
      </c>
      <c r="G134" s="233" t="s">
        <v>186</v>
      </c>
      <c r="H134" s="234">
        <v>20</v>
      </c>
      <c r="I134" s="235"/>
      <c r="J134" s="236">
        <f>ROUND(I134*H134,2)</f>
        <v>0</v>
      </c>
      <c r="K134" s="232" t="s">
        <v>173</v>
      </c>
      <c r="L134" s="42"/>
      <c r="M134" s="237" t="s">
        <v>1</v>
      </c>
      <c r="N134" s="238" t="s">
        <v>42</v>
      </c>
      <c r="O134" s="85"/>
      <c r="P134" s="239">
        <f>O134*H134</f>
        <v>0</v>
      </c>
      <c r="Q134" s="239">
        <v>0.02102</v>
      </c>
      <c r="R134" s="239">
        <f>Q134*H134</f>
        <v>0.4204</v>
      </c>
      <c r="S134" s="239">
        <v>0</v>
      </c>
      <c r="T134" s="240">
        <f>S134*H134</f>
        <v>0</v>
      </c>
      <c r="AR134" s="241" t="s">
        <v>174</v>
      </c>
      <c r="AT134" s="241" t="s">
        <v>169</v>
      </c>
      <c r="AU134" s="241" t="s">
        <v>86</v>
      </c>
      <c r="AY134" s="15" t="s">
        <v>167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84</v>
      </c>
      <c r="BK134" s="242">
        <f>ROUND(I134*H134,2)</f>
        <v>0</v>
      </c>
      <c r="BL134" s="15" t="s">
        <v>174</v>
      </c>
      <c r="BM134" s="241" t="s">
        <v>688</v>
      </c>
    </row>
    <row r="135" s="1" customFormat="1" ht="24" customHeight="1">
      <c r="B135" s="37"/>
      <c r="C135" s="230" t="s">
        <v>174</v>
      </c>
      <c r="D135" s="230" t="s">
        <v>169</v>
      </c>
      <c r="E135" s="231" t="s">
        <v>689</v>
      </c>
      <c r="F135" s="232" t="s">
        <v>690</v>
      </c>
      <c r="G135" s="233" t="s">
        <v>467</v>
      </c>
      <c r="H135" s="234">
        <v>160</v>
      </c>
      <c r="I135" s="235"/>
      <c r="J135" s="236">
        <f>ROUND(I135*H135,2)</f>
        <v>0</v>
      </c>
      <c r="K135" s="232" t="s">
        <v>173</v>
      </c>
      <c r="L135" s="42"/>
      <c r="M135" s="237" t="s">
        <v>1</v>
      </c>
      <c r="N135" s="238" t="s">
        <v>42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174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174</v>
      </c>
      <c r="BM135" s="241" t="s">
        <v>691</v>
      </c>
    </row>
    <row r="136" s="12" customFormat="1">
      <c r="B136" s="243"/>
      <c r="C136" s="244"/>
      <c r="D136" s="245" t="s">
        <v>197</v>
      </c>
      <c r="E136" s="246" t="s">
        <v>1</v>
      </c>
      <c r="F136" s="247" t="s">
        <v>692</v>
      </c>
      <c r="G136" s="244"/>
      <c r="H136" s="248">
        <v>160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197</v>
      </c>
      <c r="AU136" s="254" t="s">
        <v>86</v>
      </c>
      <c r="AV136" s="12" t="s">
        <v>86</v>
      </c>
      <c r="AW136" s="12" t="s">
        <v>34</v>
      </c>
      <c r="AX136" s="12" t="s">
        <v>84</v>
      </c>
      <c r="AY136" s="254" t="s">
        <v>167</v>
      </c>
    </row>
    <row r="137" s="1" customFormat="1" ht="24" customHeight="1">
      <c r="B137" s="37"/>
      <c r="C137" s="230" t="s">
        <v>188</v>
      </c>
      <c r="D137" s="230" t="s">
        <v>169</v>
      </c>
      <c r="E137" s="231" t="s">
        <v>693</v>
      </c>
      <c r="F137" s="232" t="s">
        <v>694</v>
      </c>
      <c r="G137" s="233" t="s">
        <v>191</v>
      </c>
      <c r="H137" s="234">
        <v>2.286</v>
      </c>
      <c r="I137" s="235"/>
      <c r="J137" s="236">
        <f>ROUND(I137*H137,2)</f>
        <v>0</v>
      </c>
      <c r="K137" s="232" t="s">
        <v>173</v>
      </c>
      <c r="L137" s="42"/>
      <c r="M137" s="237" t="s">
        <v>1</v>
      </c>
      <c r="N137" s="238" t="s">
        <v>42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174</v>
      </c>
      <c r="AT137" s="241" t="s">
        <v>169</v>
      </c>
      <c r="AU137" s="241" t="s">
        <v>86</v>
      </c>
      <c r="AY137" s="15" t="s">
        <v>167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84</v>
      </c>
      <c r="BK137" s="242">
        <f>ROUND(I137*H137,2)</f>
        <v>0</v>
      </c>
      <c r="BL137" s="15" t="s">
        <v>174</v>
      </c>
      <c r="BM137" s="241" t="s">
        <v>695</v>
      </c>
    </row>
    <row r="138" s="1" customFormat="1">
      <c r="B138" s="37"/>
      <c r="C138" s="38"/>
      <c r="D138" s="245" t="s">
        <v>215</v>
      </c>
      <c r="E138" s="38"/>
      <c r="F138" s="255" t="s">
        <v>696</v>
      </c>
      <c r="G138" s="38"/>
      <c r="H138" s="38"/>
      <c r="I138" s="148"/>
      <c r="J138" s="38"/>
      <c r="K138" s="38"/>
      <c r="L138" s="42"/>
      <c r="M138" s="256"/>
      <c r="N138" s="85"/>
      <c r="O138" s="85"/>
      <c r="P138" s="85"/>
      <c r="Q138" s="85"/>
      <c r="R138" s="85"/>
      <c r="S138" s="85"/>
      <c r="T138" s="86"/>
      <c r="AT138" s="15" t="s">
        <v>215</v>
      </c>
      <c r="AU138" s="15" t="s">
        <v>86</v>
      </c>
    </row>
    <row r="139" s="12" customFormat="1">
      <c r="B139" s="243"/>
      <c r="C139" s="244"/>
      <c r="D139" s="245" t="s">
        <v>197</v>
      </c>
      <c r="E139" s="246" t="s">
        <v>1</v>
      </c>
      <c r="F139" s="247" t="s">
        <v>697</v>
      </c>
      <c r="G139" s="244"/>
      <c r="H139" s="248">
        <v>2.286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197</v>
      </c>
      <c r="AU139" s="254" t="s">
        <v>86</v>
      </c>
      <c r="AV139" s="12" t="s">
        <v>86</v>
      </c>
      <c r="AW139" s="12" t="s">
        <v>34</v>
      </c>
      <c r="AX139" s="12" t="s">
        <v>84</v>
      </c>
      <c r="AY139" s="254" t="s">
        <v>167</v>
      </c>
    </row>
    <row r="140" s="1" customFormat="1" ht="16.5" customHeight="1">
      <c r="B140" s="37"/>
      <c r="C140" s="230" t="s">
        <v>193</v>
      </c>
      <c r="D140" s="230" t="s">
        <v>169</v>
      </c>
      <c r="E140" s="231" t="s">
        <v>189</v>
      </c>
      <c r="F140" s="232" t="s">
        <v>190</v>
      </c>
      <c r="G140" s="233" t="s">
        <v>191</v>
      </c>
      <c r="H140" s="234">
        <v>10</v>
      </c>
      <c r="I140" s="235"/>
      <c r="J140" s="236">
        <f>ROUND(I140*H140,2)</f>
        <v>0</v>
      </c>
      <c r="K140" s="232" t="s">
        <v>173</v>
      </c>
      <c r="L140" s="42"/>
      <c r="M140" s="237" t="s">
        <v>1</v>
      </c>
      <c r="N140" s="238" t="s">
        <v>42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174</v>
      </c>
      <c r="AT140" s="241" t="s">
        <v>169</v>
      </c>
      <c r="AU140" s="241" t="s">
        <v>86</v>
      </c>
      <c r="AY140" s="15" t="s">
        <v>167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84</v>
      </c>
      <c r="BK140" s="242">
        <f>ROUND(I140*H140,2)</f>
        <v>0</v>
      </c>
      <c r="BL140" s="15" t="s">
        <v>174</v>
      </c>
      <c r="BM140" s="241" t="s">
        <v>698</v>
      </c>
    </row>
    <row r="141" s="1" customFormat="1" ht="24" customHeight="1">
      <c r="B141" s="37"/>
      <c r="C141" s="230" t="s">
        <v>200</v>
      </c>
      <c r="D141" s="230" t="s">
        <v>169</v>
      </c>
      <c r="E141" s="231" t="s">
        <v>194</v>
      </c>
      <c r="F141" s="232" t="s">
        <v>195</v>
      </c>
      <c r="G141" s="233" t="s">
        <v>191</v>
      </c>
      <c r="H141" s="234">
        <v>10</v>
      </c>
      <c r="I141" s="235"/>
      <c r="J141" s="236">
        <f>ROUND(I141*H141,2)</f>
        <v>0</v>
      </c>
      <c r="K141" s="232" t="s">
        <v>173</v>
      </c>
      <c r="L141" s="42"/>
      <c r="M141" s="237" t="s">
        <v>1</v>
      </c>
      <c r="N141" s="238" t="s">
        <v>42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2</v>
      </c>
      <c r="T141" s="240">
        <f>S141*H141</f>
        <v>20</v>
      </c>
      <c r="AR141" s="241" t="s">
        <v>174</v>
      </c>
      <c r="AT141" s="241" t="s">
        <v>169</v>
      </c>
      <c r="AU141" s="241" t="s">
        <v>86</v>
      </c>
      <c r="AY141" s="15" t="s">
        <v>167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84</v>
      </c>
      <c r="BK141" s="242">
        <f>ROUND(I141*H141,2)</f>
        <v>0</v>
      </c>
      <c r="BL141" s="15" t="s">
        <v>174</v>
      </c>
      <c r="BM141" s="241" t="s">
        <v>699</v>
      </c>
    </row>
    <row r="142" s="12" customFormat="1">
      <c r="B142" s="243"/>
      <c r="C142" s="244"/>
      <c r="D142" s="245" t="s">
        <v>197</v>
      </c>
      <c r="E142" s="246" t="s">
        <v>1</v>
      </c>
      <c r="F142" s="247" t="s">
        <v>700</v>
      </c>
      <c r="G142" s="244"/>
      <c r="H142" s="248">
        <v>10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197</v>
      </c>
      <c r="AU142" s="254" t="s">
        <v>86</v>
      </c>
      <c r="AV142" s="12" t="s">
        <v>86</v>
      </c>
      <c r="AW142" s="12" t="s">
        <v>34</v>
      </c>
      <c r="AX142" s="12" t="s">
        <v>84</v>
      </c>
      <c r="AY142" s="254" t="s">
        <v>167</v>
      </c>
    </row>
    <row r="143" s="11" customFormat="1" ht="22.8" customHeight="1">
      <c r="B143" s="214"/>
      <c r="C143" s="215"/>
      <c r="D143" s="216" t="s">
        <v>76</v>
      </c>
      <c r="E143" s="228" t="s">
        <v>86</v>
      </c>
      <c r="F143" s="228" t="s">
        <v>515</v>
      </c>
      <c r="G143" s="215"/>
      <c r="H143" s="215"/>
      <c r="I143" s="218"/>
      <c r="J143" s="229">
        <f>BK143</f>
        <v>0</v>
      </c>
      <c r="K143" s="215"/>
      <c r="L143" s="220"/>
      <c r="M143" s="221"/>
      <c r="N143" s="222"/>
      <c r="O143" s="222"/>
      <c r="P143" s="223">
        <f>SUM(P144:P147)</f>
        <v>0</v>
      </c>
      <c r="Q143" s="222"/>
      <c r="R143" s="223">
        <f>SUM(R144:R147)</f>
        <v>0.026689200000000003</v>
      </c>
      <c r="S143" s="222"/>
      <c r="T143" s="224">
        <f>SUM(T144:T147)</f>
        <v>0</v>
      </c>
      <c r="AR143" s="225" t="s">
        <v>84</v>
      </c>
      <c r="AT143" s="226" t="s">
        <v>76</v>
      </c>
      <c r="AU143" s="226" t="s">
        <v>84</v>
      </c>
      <c r="AY143" s="225" t="s">
        <v>167</v>
      </c>
      <c r="BK143" s="227">
        <f>SUM(BK144:BK147)</f>
        <v>0</v>
      </c>
    </row>
    <row r="144" s="1" customFormat="1" ht="24" customHeight="1">
      <c r="B144" s="37"/>
      <c r="C144" s="230" t="s">
        <v>205</v>
      </c>
      <c r="D144" s="230" t="s">
        <v>169</v>
      </c>
      <c r="E144" s="231" t="s">
        <v>701</v>
      </c>
      <c r="F144" s="232" t="s">
        <v>702</v>
      </c>
      <c r="G144" s="233" t="s">
        <v>191</v>
      </c>
      <c r="H144" s="234">
        <v>1.8</v>
      </c>
      <c r="I144" s="235"/>
      <c r="J144" s="236">
        <f>ROUND(I144*H144,2)</f>
        <v>0</v>
      </c>
      <c r="K144" s="232" t="s">
        <v>173</v>
      </c>
      <c r="L144" s="42"/>
      <c r="M144" s="237" t="s">
        <v>1</v>
      </c>
      <c r="N144" s="238" t="s">
        <v>42</v>
      </c>
      <c r="O144" s="85"/>
      <c r="P144" s="239">
        <f>O144*H144</f>
        <v>0</v>
      </c>
      <c r="Q144" s="239">
        <v>0.00018000000000000001</v>
      </c>
      <c r="R144" s="239">
        <f>Q144*H144</f>
        <v>0.00032400000000000001</v>
      </c>
      <c r="S144" s="239">
        <v>0</v>
      </c>
      <c r="T144" s="240">
        <f>S144*H144</f>
        <v>0</v>
      </c>
      <c r="AR144" s="241" t="s">
        <v>174</v>
      </c>
      <c r="AT144" s="241" t="s">
        <v>169</v>
      </c>
      <c r="AU144" s="241" t="s">
        <v>86</v>
      </c>
      <c r="AY144" s="15" t="s">
        <v>167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84</v>
      </c>
      <c r="BK144" s="242">
        <f>ROUND(I144*H144,2)</f>
        <v>0</v>
      </c>
      <c r="BL144" s="15" t="s">
        <v>174</v>
      </c>
      <c r="BM144" s="241" t="s">
        <v>703</v>
      </c>
    </row>
    <row r="145" s="1" customFormat="1" ht="16.5" customHeight="1">
      <c r="B145" s="37"/>
      <c r="C145" s="230" t="s">
        <v>211</v>
      </c>
      <c r="D145" s="230" t="s">
        <v>169</v>
      </c>
      <c r="E145" s="231" t="s">
        <v>704</v>
      </c>
      <c r="F145" s="232" t="s">
        <v>705</v>
      </c>
      <c r="G145" s="233" t="s">
        <v>172</v>
      </c>
      <c r="H145" s="234">
        <v>7.6200000000000001</v>
      </c>
      <c r="I145" s="235"/>
      <c r="J145" s="236">
        <f>ROUND(I145*H145,2)</f>
        <v>0</v>
      </c>
      <c r="K145" s="232" t="s">
        <v>173</v>
      </c>
      <c r="L145" s="42"/>
      <c r="M145" s="237" t="s">
        <v>1</v>
      </c>
      <c r="N145" s="238" t="s">
        <v>42</v>
      </c>
      <c r="O145" s="85"/>
      <c r="P145" s="239">
        <f>O145*H145</f>
        <v>0</v>
      </c>
      <c r="Q145" s="239">
        <v>0.00346</v>
      </c>
      <c r="R145" s="239">
        <f>Q145*H145</f>
        <v>0.026365200000000002</v>
      </c>
      <c r="S145" s="239">
        <v>0</v>
      </c>
      <c r="T145" s="240">
        <f>S145*H145</f>
        <v>0</v>
      </c>
      <c r="AR145" s="241" t="s">
        <v>174</v>
      </c>
      <c r="AT145" s="241" t="s">
        <v>169</v>
      </c>
      <c r="AU145" s="241" t="s">
        <v>86</v>
      </c>
      <c r="AY145" s="15" t="s">
        <v>167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84</v>
      </c>
      <c r="BK145" s="242">
        <f>ROUND(I145*H145,2)</f>
        <v>0</v>
      </c>
      <c r="BL145" s="15" t="s">
        <v>174</v>
      </c>
      <c r="BM145" s="241" t="s">
        <v>706</v>
      </c>
    </row>
    <row r="146" s="12" customFormat="1">
      <c r="B146" s="243"/>
      <c r="C146" s="244"/>
      <c r="D146" s="245" t="s">
        <v>197</v>
      </c>
      <c r="E146" s="246" t="s">
        <v>1</v>
      </c>
      <c r="F146" s="247" t="s">
        <v>707</v>
      </c>
      <c r="G146" s="244"/>
      <c r="H146" s="248">
        <v>7.6200000000000001</v>
      </c>
      <c r="I146" s="249"/>
      <c r="J146" s="244"/>
      <c r="K146" s="244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197</v>
      </c>
      <c r="AU146" s="254" t="s">
        <v>86</v>
      </c>
      <c r="AV146" s="12" t="s">
        <v>86</v>
      </c>
      <c r="AW146" s="12" t="s">
        <v>34</v>
      </c>
      <c r="AX146" s="12" t="s">
        <v>84</v>
      </c>
      <c r="AY146" s="254" t="s">
        <v>167</v>
      </c>
    </row>
    <row r="147" s="1" customFormat="1" ht="16.5" customHeight="1">
      <c r="B147" s="37"/>
      <c r="C147" s="230" t="s">
        <v>218</v>
      </c>
      <c r="D147" s="230" t="s">
        <v>169</v>
      </c>
      <c r="E147" s="231" t="s">
        <v>708</v>
      </c>
      <c r="F147" s="232" t="s">
        <v>709</v>
      </c>
      <c r="G147" s="233" t="s">
        <v>172</v>
      </c>
      <c r="H147" s="234">
        <v>7.6200000000000001</v>
      </c>
      <c r="I147" s="235"/>
      <c r="J147" s="236">
        <f>ROUND(I147*H147,2)</f>
        <v>0</v>
      </c>
      <c r="K147" s="232" t="s">
        <v>173</v>
      </c>
      <c r="L147" s="42"/>
      <c r="M147" s="237" t="s">
        <v>1</v>
      </c>
      <c r="N147" s="238" t="s">
        <v>42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174</v>
      </c>
      <c r="AT147" s="241" t="s">
        <v>169</v>
      </c>
      <c r="AU147" s="241" t="s">
        <v>86</v>
      </c>
      <c r="AY147" s="15" t="s">
        <v>167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84</v>
      </c>
      <c r="BK147" s="242">
        <f>ROUND(I147*H147,2)</f>
        <v>0</v>
      </c>
      <c r="BL147" s="15" t="s">
        <v>174</v>
      </c>
      <c r="BM147" s="241" t="s">
        <v>710</v>
      </c>
    </row>
    <row r="148" s="11" customFormat="1" ht="22.8" customHeight="1">
      <c r="B148" s="214"/>
      <c r="C148" s="215"/>
      <c r="D148" s="216" t="s">
        <v>76</v>
      </c>
      <c r="E148" s="228" t="s">
        <v>179</v>
      </c>
      <c r="F148" s="228" t="s">
        <v>527</v>
      </c>
      <c r="G148" s="215"/>
      <c r="H148" s="215"/>
      <c r="I148" s="218"/>
      <c r="J148" s="229">
        <f>BK148</f>
        <v>0</v>
      </c>
      <c r="K148" s="215"/>
      <c r="L148" s="220"/>
      <c r="M148" s="221"/>
      <c r="N148" s="222"/>
      <c r="O148" s="222"/>
      <c r="P148" s="223">
        <f>SUM(P149:P153)</f>
        <v>0</v>
      </c>
      <c r="Q148" s="222"/>
      <c r="R148" s="223">
        <f>SUM(R149:R153)</f>
        <v>4.6840431200000001</v>
      </c>
      <c r="S148" s="222"/>
      <c r="T148" s="224">
        <f>SUM(T149:T153)</f>
        <v>0</v>
      </c>
      <c r="AR148" s="225" t="s">
        <v>84</v>
      </c>
      <c r="AT148" s="226" t="s">
        <v>76</v>
      </c>
      <c r="AU148" s="226" t="s">
        <v>84</v>
      </c>
      <c r="AY148" s="225" t="s">
        <v>167</v>
      </c>
      <c r="BK148" s="227">
        <f>SUM(BK149:BK153)</f>
        <v>0</v>
      </c>
    </row>
    <row r="149" s="1" customFormat="1" ht="24" customHeight="1">
      <c r="B149" s="37"/>
      <c r="C149" s="230" t="s">
        <v>225</v>
      </c>
      <c r="D149" s="230" t="s">
        <v>169</v>
      </c>
      <c r="E149" s="231" t="s">
        <v>711</v>
      </c>
      <c r="F149" s="232" t="s">
        <v>712</v>
      </c>
      <c r="G149" s="233" t="s">
        <v>191</v>
      </c>
      <c r="H149" s="234">
        <v>1.829</v>
      </c>
      <c r="I149" s="235"/>
      <c r="J149" s="236">
        <f>ROUND(I149*H149,2)</f>
        <v>0</v>
      </c>
      <c r="K149" s="232" t="s">
        <v>173</v>
      </c>
      <c r="L149" s="42"/>
      <c r="M149" s="237" t="s">
        <v>1</v>
      </c>
      <c r="N149" s="238" t="s">
        <v>42</v>
      </c>
      <c r="O149" s="85"/>
      <c r="P149" s="239">
        <f>O149*H149</f>
        <v>0</v>
      </c>
      <c r="Q149" s="239">
        <v>2.45329</v>
      </c>
      <c r="R149" s="239">
        <f>Q149*H149</f>
        <v>4.4870674099999999</v>
      </c>
      <c r="S149" s="239">
        <v>0</v>
      </c>
      <c r="T149" s="240">
        <f>S149*H149</f>
        <v>0</v>
      </c>
      <c r="AR149" s="241" t="s">
        <v>174</v>
      </c>
      <c r="AT149" s="241" t="s">
        <v>169</v>
      </c>
      <c r="AU149" s="241" t="s">
        <v>86</v>
      </c>
      <c r="AY149" s="15" t="s">
        <v>167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84</v>
      </c>
      <c r="BK149" s="242">
        <f>ROUND(I149*H149,2)</f>
        <v>0</v>
      </c>
      <c r="BL149" s="15" t="s">
        <v>174</v>
      </c>
      <c r="BM149" s="241" t="s">
        <v>713</v>
      </c>
    </row>
    <row r="150" s="12" customFormat="1">
      <c r="B150" s="243"/>
      <c r="C150" s="244"/>
      <c r="D150" s="245" t="s">
        <v>197</v>
      </c>
      <c r="E150" s="246" t="s">
        <v>1</v>
      </c>
      <c r="F150" s="247" t="s">
        <v>714</v>
      </c>
      <c r="G150" s="244"/>
      <c r="H150" s="248">
        <v>1.524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197</v>
      </c>
      <c r="AU150" s="254" t="s">
        <v>86</v>
      </c>
      <c r="AV150" s="12" t="s">
        <v>86</v>
      </c>
      <c r="AW150" s="12" t="s">
        <v>34</v>
      </c>
      <c r="AX150" s="12" t="s">
        <v>84</v>
      </c>
      <c r="AY150" s="254" t="s">
        <v>167</v>
      </c>
    </row>
    <row r="151" s="12" customFormat="1">
      <c r="B151" s="243"/>
      <c r="C151" s="244"/>
      <c r="D151" s="245" t="s">
        <v>197</v>
      </c>
      <c r="E151" s="244"/>
      <c r="F151" s="247" t="s">
        <v>715</v>
      </c>
      <c r="G151" s="244"/>
      <c r="H151" s="248">
        <v>1.829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197</v>
      </c>
      <c r="AU151" s="254" t="s">
        <v>86</v>
      </c>
      <c r="AV151" s="12" t="s">
        <v>86</v>
      </c>
      <c r="AW151" s="12" t="s">
        <v>4</v>
      </c>
      <c r="AX151" s="12" t="s">
        <v>84</v>
      </c>
      <c r="AY151" s="254" t="s">
        <v>167</v>
      </c>
    </row>
    <row r="152" s="1" customFormat="1" ht="16.5" customHeight="1">
      <c r="B152" s="37"/>
      <c r="C152" s="230" t="s">
        <v>229</v>
      </c>
      <c r="D152" s="230" t="s">
        <v>169</v>
      </c>
      <c r="E152" s="231" t="s">
        <v>716</v>
      </c>
      <c r="F152" s="232" t="s">
        <v>717</v>
      </c>
      <c r="G152" s="233" t="s">
        <v>233</v>
      </c>
      <c r="H152" s="234">
        <v>0.183</v>
      </c>
      <c r="I152" s="235"/>
      <c r="J152" s="236">
        <f>ROUND(I152*H152,2)</f>
        <v>0</v>
      </c>
      <c r="K152" s="232" t="s">
        <v>173</v>
      </c>
      <c r="L152" s="42"/>
      <c r="M152" s="237" t="s">
        <v>1</v>
      </c>
      <c r="N152" s="238" t="s">
        <v>42</v>
      </c>
      <c r="O152" s="85"/>
      <c r="P152" s="239">
        <f>O152*H152</f>
        <v>0</v>
      </c>
      <c r="Q152" s="239">
        <v>1.0763700000000001</v>
      </c>
      <c r="R152" s="239">
        <f>Q152*H152</f>
        <v>0.19697571</v>
      </c>
      <c r="S152" s="239">
        <v>0</v>
      </c>
      <c r="T152" s="240">
        <f>S152*H152</f>
        <v>0</v>
      </c>
      <c r="AR152" s="241" t="s">
        <v>174</v>
      </c>
      <c r="AT152" s="241" t="s">
        <v>169</v>
      </c>
      <c r="AU152" s="241" t="s">
        <v>86</v>
      </c>
      <c r="AY152" s="15" t="s">
        <v>167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84</v>
      </c>
      <c r="BK152" s="242">
        <f>ROUND(I152*H152,2)</f>
        <v>0</v>
      </c>
      <c r="BL152" s="15" t="s">
        <v>174</v>
      </c>
      <c r="BM152" s="241" t="s">
        <v>718</v>
      </c>
    </row>
    <row r="153" s="12" customFormat="1">
      <c r="B153" s="243"/>
      <c r="C153" s="244"/>
      <c r="D153" s="245" t="s">
        <v>197</v>
      </c>
      <c r="E153" s="246" t="s">
        <v>1</v>
      </c>
      <c r="F153" s="247" t="s">
        <v>719</v>
      </c>
      <c r="G153" s="244"/>
      <c r="H153" s="248">
        <v>0.183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197</v>
      </c>
      <c r="AU153" s="254" t="s">
        <v>86</v>
      </c>
      <c r="AV153" s="12" t="s">
        <v>86</v>
      </c>
      <c r="AW153" s="12" t="s">
        <v>34</v>
      </c>
      <c r="AX153" s="12" t="s">
        <v>84</v>
      </c>
      <c r="AY153" s="254" t="s">
        <v>167</v>
      </c>
    </row>
    <row r="154" s="11" customFormat="1" ht="22.8" customHeight="1">
      <c r="B154" s="214"/>
      <c r="C154" s="215"/>
      <c r="D154" s="216" t="s">
        <v>76</v>
      </c>
      <c r="E154" s="228" t="s">
        <v>174</v>
      </c>
      <c r="F154" s="228" t="s">
        <v>199</v>
      </c>
      <c r="G154" s="215"/>
      <c r="H154" s="215"/>
      <c r="I154" s="218"/>
      <c r="J154" s="229">
        <f>BK154</f>
        <v>0</v>
      </c>
      <c r="K154" s="215"/>
      <c r="L154" s="220"/>
      <c r="M154" s="221"/>
      <c r="N154" s="222"/>
      <c r="O154" s="222"/>
      <c r="P154" s="223">
        <f>SUM(P155:P163)</f>
        <v>0</v>
      </c>
      <c r="Q154" s="222"/>
      <c r="R154" s="223">
        <f>SUM(R155:R163)</f>
        <v>0.6354131999999999</v>
      </c>
      <c r="S154" s="222"/>
      <c r="T154" s="224">
        <f>SUM(T155:T163)</f>
        <v>1.4616</v>
      </c>
      <c r="AR154" s="225" t="s">
        <v>84</v>
      </c>
      <c r="AT154" s="226" t="s">
        <v>76</v>
      </c>
      <c r="AU154" s="226" t="s">
        <v>84</v>
      </c>
      <c r="AY154" s="225" t="s">
        <v>167</v>
      </c>
      <c r="BK154" s="227">
        <f>SUM(BK155:BK163)</f>
        <v>0</v>
      </c>
    </row>
    <row r="155" s="1" customFormat="1" ht="24" customHeight="1">
      <c r="B155" s="37"/>
      <c r="C155" s="230" t="s">
        <v>235</v>
      </c>
      <c r="D155" s="230" t="s">
        <v>169</v>
      </c>
      <c r="E155" s="231" t="s">
        <v>201</v>
      </c>
      <c r="F155" s="232" t="s">
        <v>202</v>
      </c>
      <c r="G155" s="233" t="s">
        <v>172</v>
      </c>
      <c r="H155" s="234">
        <v>20.879999999999999</v>
      </c>
      <c r="I155" s="235"/>
      <c r="J155" s="236">
        <f>ROUND(I155*H155,2)</f>
        <v>0</v>
      </c>
      <c r="K155" s="232" t="s">
        <v>173</v>
      </c>
      <c r="L155" s="42"/>
      <c r="M155" s="237" t="s">
        <v>1</v>
      </c>
      <c r="N155" s="238" t="s">
        <v>42</v>
      </c>
      <c r="O155" s="85"/>
      <c r="P155" s="239">
        <f>O155*H155</f>
        <v>0</v>
      </c>
      <c r="Q155" s="239">
        <v>0.029999999999999999</v>
      </c>
      <c r="R155" s="239">
        <f>Q155*H155</f>
        <v>0.62639999999999996</v>
      </c>
      <c r="S155" s="239">
        <v>0</v>
      </c>
      <c r="T155" s="240">
        <f>S155*H155</f>
        <v>0</v>
      </c>
      <c r="AR155" s="241" t="s">
        <v>174</v>
      </c>
      <c r="AT155" s="241" t="s">
        <v>169</v>
      </c>
      <c r="AU155" s="241" t="s">
        <v>86</v>
      </c>
      <c r="AY155" s="15" t="s">
        <v>167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84</v>
      </c>
      <c r="BK155" s="242">
        <f>ROUND(I155*H155,2)</f>
        <v>0</v>
      </c>
      <c r="BL155" s="15" t="s">
        <v>174</v>
      </c>
      <c r="BM155" s="241" t="s">
        <v>720</v>
      </c>
    </row>
    <row r="156" s="12" customFormat="1">
      <c r="B156" s="243"/>
      <c r="C156" s="244"/>
      <c r="D156" s="245" t="s">
        <v>197</v>
      </c>
      <c r="E156" s="246" t="s">
        <v>1</v>
      </c>
      <c r="F156" s="247" t="s">
        <v>721</v>
      </c>
      <c r="G156" s="244"/>
      <c r="H156" s="248">
        <v>16.239999999999998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197</v>
      </c>
      <c r="AU156" s="254" t="s">
        <v>86</v>
      </c>
      <c r="AV156" s="12" t="s">
        <v>86</v>
      </c>
      <c r="AW156" s="12" t="s">
        <v>34</v>
      </c>
      <c r="AX156" s="12" t="s">
        <v>77</v>
      </c>
      <c r="AY156" s="254" t="s">
        <v>167</v>
      </c>
    </row>
    <row r="157" s="12" customFormat="1">
      <c r="B157" s="243"/>
      <c r="C157" s="244"/>
      <c r="D157" s="245" t="s">
        <v>197</v>
      </c>
      <c r="E157" s="246" t="s">
        <v>1</v>
      </c>
      <c r="F157" s="247" t="s">
        <v>722</v>
      </c>
      <c r="G157" s="244"/>
      <c r="H157" s="248">
        <v>4.6399999999999997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197</v>
      </c>
      <c r="AU157" s="254" t="s">
        <v>86</v>
      </c>
      <c r="AV157" s="12" t="s">
        <v>86</v>
      </c>
      <c r="AW157" s="12" t="s">
        <v>34</v>
      </c>
      <c r="AX157" s="12" t="s">
        <v>77</v>
      </c>
      <c r="AY157" s="254" t="s">
        <v>167</v>
      </c>
    </row>
    <row r="158" s="13" customFormat="1">
      <c r="B158" s="267"/>
      <c r="C158" s="268"/>
      <c r="D158" s="245" t="s">
        <v>197</v>
      </c>
      <c r="E158" s="269" t="s">
        <v>1</v>
      </c>
      <c r="F158" s="270" t="s">
        <v>253</v>
      </c>
      <c r="G158" s="268"/>
      <c r="H158" s="271">
        <v>20.879999999999999</v>
      </c>
      <c r="I158" s="272"/>
      <c r="J158" s="268"/>
      <c r="K158" s="268"/>
      <c r="L158" s="273"/>
      <c r="M158" s="274"/>
      <c r="N158" s="275"/>
      <c r="O158" s="275"/>
      <c r="P158" s="275"/>
      <c r="Q158" s="275"/>
      <c r="R158" s="275"/>
      <c r="S158" s="275"/>
      <c r="T158" s="276"/>
      <c r="AT158" s="277" t="s">
        <v>197</v>
      </c>
      <c r="AU158" s="277" t="s">
        <v>86</v>
      </c>
      <c r="AV158" s="13" t="s">
        <v>174</v>
      </c>
      <c r="AW158" s="13" t="s">
        <v>34</v>
      </c>
      <c r="AX158" s="13" t="s">
        <v>84</v>
      </c>
      <c r="AY158" s="277" t="s">
        <v>167</v>
      </c>
    </row>
    <row r="159" s="1" customFormat="1" ht="16.5" customHeight="1">
      <c r="B159" s="37"/>
      <c r="C159" s="230" t="s">
        <v>240</v>
      </c>
      <c r="D159" s="230" t="s">
        <v>169</v>
      </c>
      <c r="E159" s="231" t="s">
        <v>206</v>
      </c>
      <c r="F159" s="232" t="s">
        <v>207</v>
      </c>
      <c r="G159" s="233" t="s">
        <v>172</v>
      </c>
      <c r="H159" s="234">
        <v>24.359999999999999</v>
      </c>
      <c r="I159" s="235"/>
      <c r="J159" s="236">
        <f>ROUND(I159*H159,2)</f>
        <v>0</v>
      </c>
      <c r="K159" s="232" t="s">
        <v>173</v>
      </c>
      <c r="L159" s="42"/>
      <c r="M159" s="237" t="s">
        <v>1</v>
      </c>
      <c r="N159" s="238" t="s">
        <v>42</v>
      </c>
      <c r="O159" s="85"/>
      <c r="P159" s="239">
        <f>O159*H159</f>
        <v>0</v>
      </c>
      <c r="Q159" s="239">
        <v>0.00036999999999999999</v>
      </c>
      <c r="R159" s="239">
        <f>Q159*H159</f>
        <v>0.009013199999999999</v>
      </c>
      <c r="S159" s="239">
        <v>0.059999999999999998</v>
      </c>
      <c r="T159" s="240">
        <f>S159*H159</f>
        <v>1.4616</v>
      </c>
      <c r="AR159" s="241" t="s">
        <v>174</v>
      </c>
      <c r="AT159" s="241" t="s">
        <v>169</v>
      </c>
      <c r="AU159" s="241" t="s">
        <v>86</v>
      </c>
      <c r="AY159" s="15" t="s">
        <v>167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84</v>
      </c>
      <c r="BK159" s="242">
        <f>ROUND(I159*H159,2)</f>
        <v>0</v>
      </c>
      <c r="BL159" s="15" t="s">
        <v>174</v>
      </c>
      <c r="BM159" s="241" t="s">
        <v>723</v>
      </c>
    </row>
    <row r="160" s="12" customFormat="1">
      <c r="B160" s="243"/>
      <c r="C160" s="244"/>
      <c r="D160" s="245" t="s">
        <v>197</v>
      </c>
      <c r="E160" s="246" t="s">
        <v>1</v>
      </c>
      <c r="F160" s="247" t="s">
        <v>721</v>
      </c>
      <c r="G160" s="244"/>
      <c r="H160" s="248">
        <v>16.239999999999998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197</v>
      </c>
      <c r="AU160" s="254" t="s">
        <v>86</v>
      </c>
      <c r="AV160" s="12" t="s">
        <v>86</v>
      </c>
      <c r="AW160" s="12" t="s">
        <v>34</v>
      </c>
      <c r="AX160" s="12" t="s">
        <v>77</v>
      </c>
      <c r="AY160" s="254" t="s">
        <v>167</v>
      </c>
    </row>
    <row r="161" s="12" customFormat="1">
      <c r="B161" s="243"/>
      <c r="C161" s="244"/>
      <c r="D161" s="245" t="s">
        <v>197</v>
      </c>
      <c r="E161" s="246" t="s">
        <v>1</v>
      </c>
      <c r="F161" s="247" t="s">
        <v>724</v>
      </c>
      <c r="G161" s="244"/>
      <c r="H161" s="248">
        <v>3.48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197</v>
      </c>
      <c r="AU161" s="254" t="s">
        <v>86</v>
      </c>
      <c r="AV161" s="12" t="s">
        <v>86</v>
      </c>
      <c r="AW161" s="12" t="s">
        <v>34</v>
      </c>
      <c r="AX161" s="12" t="s">
        <v>77</v>
      </c>
      <c r="AY161" s="254" t="s">
        <v>167</v>
      </c>
    </row>
    <row r="162" s="12" customFormat="1">
      <c r="B162" s="243"/>
      <c r="C162" s="244"/>
      <c r="D162" s="245" t="s">
        <v>197</v>
      </c>
      <c r="E162" s="246" t="s">
        <v>1</v>
      </c>
      <c r="F162" s="247" t="s">
        <v>722</v>
      </c>
      <c r="G162" s="244"/>
      <c r="H162" s="248">
        <v>4.6399999999999997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197</v>
      </c>
      <c r="AU162" s="254" t="s">
        <v>86</v>
      </c>
      <c r="AV162" s="12" t="s">
        <v>86</v>
      </c>
      <c r="AW162" s="12" t="s">
        <v>34</v>
      </c>
      <c r="AX162" s="12" t="s">
        <v>77</v>
      </c>
      <c r="AY162" s="254" t="s">
        <v>167</v>
      </c>
    </row>
    <row r="163" s="13" customFormat="1">
      <c r="B163" s="267"/>
      <c r="C163" s="268"/>
      <c r="D163" s="245" t="s">
        <v>197</v>
      </c>
      <c r="E163" s="269" t="s">
        <v>1</v>
      </c>
      <c r="F163" s="270" t="s">
        <v>253</v>
      </c>
      <c r="G163" s="268"/>
      <c r="H163" s="271">
        <v>24.359999999999999</v>
      </c>
      <c r="I163" s="272"/>
      <c r="J163" s="268"/>
      <c r="K163" s="268"/>
      <c r="L163" s="273"/>
      <c r="M163" s="274"/>
      <c r="N163" s="275"/>
      <c r="O163" s="275"/>
      <c r="P163" s="275"/>
      <c r="Q163" s="275"/>
      <c r="R163" s="275"/>
      <c r="S163" s="275"/>
      <c r="T163" s="276"/>
      <c r="AT163" s="277" t="s">
        <v>197</v>
      </c>
      <c r="AU163" s="277" t="s">
        <v>86</v>
      </c>
      <c r="AV163" s="13" t="s">
        <v>174</v>
      </c>
      <c r="AW163" s="13" t="s">
        <v>34</v>
      </c>
      <c r="AX163" s="13" t="s">
        <v>84</v>
      </c>
      <c r="AY163" s="277" t="s">
        <v>167</v>
      </c>
    </row>
    <row r="164" s="11" customFormat="1" ht="22.8" customHeight="1">
      <c r="B164" s="214"/>
      <c r="C164" s="215"/>
      <c r="D164" s="216" t="s">
        <v>76</v>
      </c>
      <c r="E164" s="228" t="s">
        <v>193</v>
      </c>
      <c r="F164" s="228" t="s">
        <v>210</v>
      </c>
      <c r="G164" s="215"/>
      <c r="H164" s="215"/>
      <c r="I164" s="218"/>
      <c r="J164" s="229">
        <f>BK164</f>
        <v>0</v>
      </c>
      <c r="K164" s="215"/>
      <c r="L164" s="220"/>
      <c r="M164" s="221"/>
      <c r="N164" s="222"/>
      <c r="O164" s="222"/>
      <c r="P164" s="223">
        <f>SUM(P165:P166)</f>
        <v>0</v>
      </c>
      <c r="Q164" s="222"/>
      <c r="R164" s="223">
        <f>SUM(R165:R166)</f>
        <v>9.5413999999999994</v>
      </c>
      <c r="S164" s="222"/>
      <c r="T164" s="224">
        <f>SUM(T165:T166)</f>
        <v>10.560000000000001</v>
      </c>
      <c r="AR164" s="225" t="s">
        <v>84</v>
      </c>
      <c r="AT164" s="226" t="s">
        <v>76</v>
      </c>
      <c r="AU164" s="226" t="s">
        <v>84</v>
      </c>
      <c r="AY164" s="225" t="s">
        <v>167</v>
      </c>
      <c r="BK164" s="227">
        <f>SUM(BK165:BK166)</f>
        <v>0</v>
      </c>
    </row>
    <row r="165" s="1" customFormat="1" ht="24" customHeight="1">
      <c r="B165" s="37"/>
      <c r="C165" s="230" t="s">
        <v>8</v>
      </c>
      <c r="D165" s="230" t="s">
        <v>169</v>
      </c>
      <c r="E165" s="231" t="s">
        <v>212</v>
      </c>
      <c r="F165" s="232" t="s">
        <v>213</v>
      </c>
      <c r="G165" s="233" t="s">
        <v>172</v>
      </c>
      <c r="H165" s="234">
        <v>110</v>
      </c>
      <c r="I165" s="235"/>
      <c r="J165" s="236">
        <f>ROUND(I165*H165,2)</f>
        <v>0</v>
      </c>
      <c r="K165" s="232" t="s">
        <v>173</v>
      </c>
      <c r="L165" s="42"/>
      <c r="M165" s="237" t="s">
        <v>1</v>
      </c>
      <c r="N165" s="238" t="s">
        <v>42</v>
      </c>
      <c r="O165" s="85"/>
      <c r="P165" s="239">
        <f>O165*H165</f>
        <v>0</v>
      </c>
      <c r="Q165" s="239">
        <v>0.086739999999999998</v>
      </c>
      <c r="R165" s="239">
        <f>Q165*H165</f>
        <v>9.5413999999999994</v>
      </c>
      <c r="S165" s="239">
        <v>0.096000000000000002</v>
      </c>
      <c r="T165" s="240">
        <f>S165*H165</f>
        <v>10.560000000000001</v>
      </c>
      <c r="AR165" s="241" t="s">
        <v>174</v>
      </c>
      <c r="AT165" s="241" t="s">
        <v>169</v>
      </c>
      <c r="AU165" s="241" t="s">
        <v>86</v>
      </c>
      <c r="AY165" s="15" t="s">
        <v>167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84</v>
      </c>
      <c r="BK165" s="242">
        <f>ROUND(I165*H165,2)</f>
        <v>0</v>
      </c>
      <c r="BL165" s="15" t="s">
        <v>174</v>
      </c>
      <c r="BM165" s="241" t="s">
        <v>725</v>
      </c>
    </row>
    <row r="166" s="1" customFormat="1">
      <c r="B166" s="37"/>
      <c r="C166" s="38"/>
      <c r="D166" s="245" t="s">
        <v>215</v>
      </c>
      <c r="E166" s="38"/>
      <c r="F166" s="255" t="s">
        <v>216</v>
      </c>
      <c r="G166" s="38"/>
      <c r="H166" s="38"/>
      <c r="I166" s="148"/>
      <c r="J166" s="38"/>
      <c r="K166" s="38"/>
      <c r="L166" s="42"/>
      <c r="M166" s="256"/>
      <c r="N166" s="85"/>
      <c r="O166" s="85"/>
      <c r="P166" s="85"/>
      <c r="Q166" s="85"/>
      <c r="R166" s="85"/>
      <c r="S166" s="85"/>
      <c r="T166" s="86"/>
      <c r="AT166" s="15" t="s">
        <v>215</v>
      </c>
      <c r="AU166" s="15" t="s">
        <v>86</v>
      </c>
    </row>
    <row r="167" s="11" customFormat="1" ht="22.8" customHeight="1">
      <c r="B167" s="214"/>
      <c r="C167" s="215"/>
      <c r="D167" s="216" t="s">
        <v>76</v>
      </c>
      <c r="E167" s="228" t="s">
        <v>211</v>
      </c>
      <c r="F167" s="228" t="s">
        <v>627</v>
      </c>
      <c r="G167" s="215"/>
      <c r="H167" s="215"/>
      <c r="I167" s="218"/>
      <c r="J167" s="229">
        <f>BK167</f>
        <v>0</v>
      </c>
      <c r="K167" s="215"/>
      <c r="L167" s="220"/>
      <c r="M167" s="221"/>
      <c r="N167" s="222"/>
      <c r="O167" s="222"/>
      <c r="P167" s="223">
        <f>SUM(P168:P202)</f>
        <v>0</v>
      </c>
      <c r="Q167" s="222"/>
      <c r="R167" s="223">
        <f>SUM(R168:R202)</f>
        <v>5.9561710000000003</v>
      </c>
      <c r="S167" s="222"/>
      <c r="T167" s="224">
        <f>SUM(T168:T202)</f>
        <v>1.9128000000000001</v>
      </c>
      <c r="AR167" s="225" t="s">
        <v>84</v>
      </c>
      <c r="AT167" s="226" t="s">
        <v>76</v>
      </c>
      <c r="AU167" s="226" t="s">
        <v>84</v>
      </c>
      <c r="AY167" s="225" t="s">
        <v>167</v>
      </c>
      <c r="BK167" s="227">
        <f>SUM(BK168:BK202)</f>
        <v>0</v>
      </c>
    </row>
    <row r="168" s="1" customFormat="1" ht="16.5" customHeight="1">
      <c r="B168" s="37"/>
      <c r="C168" s="230" t="s">
        <v>247</v>
      </c>
      <c r="D168" s="230" t="s">
        <v>169</v>
      </c>
      <c r="E168" s="231" t="s">
        <v>241</v>
      </c>
      <c r="F168" s="232" t="s">
        <v>242</v>
      </c>
      <c r="G168" s="233" t="s">
        <v>182</v>
      </c>
      <c r="H168" s="234">
        <v>4</v>
      </c>
      <c r="I168" s="235"/>
      <c r="J168" s="236">
        <f>ROUND(I168*H168,2)</f>
        <v>0</v>
      </c>
      <c r="K168" s="232" t="s">
        <v>173</v>
      </c>
      <c r="L168" s="42"/>
      <c r="M168" s="237" t="s">
        <v>1</v>
      </c>
      <c r="N168" s="238" t="s">
        <v>42</v>
      </c>
      <c r="O168" s="85"/>
      <c r="P168" s="239">
        <f>O168*H168</f>
        <v>0</v>
      </c>
      <c r="Q168" s="239">
        <v>6.0000000000000002E-05</v>
      </c>
      <c r="R168" s="239">
        <f>Q168*H168</f>
        <v>0.00024000000000000001</v>
      </c>
      <c r="S168" s="239">
        <v>0</v>
      </c>
      <c r="T168" s="240">
        <f>S168*H168</f>
        <v>0</v>
      </c>
      <c r="AR168" s="241" t="s">
        <v>174</v>
      </c>
      <c r="AT168" s="241" t="s">
        <v>169</v>
      </c>
      <c r="AU168" s="241" t="s">
        <v>86</v>
      </c>
      <c r="AY168" s="15" t="s">
        <v>167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84</v>
      </c>
      <c r="BK168" s="242">
        <f>ROUND(I168*H168,2)</f>
        <v>0</v>
      </c>
      <c r="BL168" s="15" t="s">
        <v>174</v>
      </c>
      <c r="BM168" s="241" t="s">
        <v>726</v>
      </c>
    </row>
    <row r="169" s="1" customFormat="1" ht="24" customHeight="1">
      <c r="B169" s="37"/>
      <c r="C169" s="230" t="s">
        <v>254</v>
      </c>
      <c r="D169" s="230" t="s">
        <v>169</v>
      </c>
      <c r="E169" s="231" t="s">
        <v>244</v>
      </c>
      <c r="F169" s="232" t="s">
        <v>245</v>
      </c>
      <c r="G169" s="233" t="s">
        <v>182</v>
      </c>
      <c r="H169" s="234">
        <v>4</v>
      </c>
      <c r="I169" s="235"/>
      <c r="J169" s="236">
        <f>ROUND(I169*H169,2)</f>
        <v>0</v>
      </c>
      <c r="K169" s="232" t="s">
        <v>173</v>
      </c>
      <c r="L169" s="42"/>
      <c r="M169" s="237" t="s">
        <v>1</v>
      </c>
      <c r="N169" s="238" t="s">
        <v>42</v>
      </c>
      <c r="O169" s="85"/>
      <c r="P169" s="239">
        <f>O169*H169</f>
        <v>0</v>
      </c>
      <c r="Q169" s="239">
        <v>0.36965999999999999</v>
      </c>
      <c r="R169" s="239">
        <f>Q169*H169</f>
        <v>1.47864</v>
      </c>
      <c r="S169" s="239">
        <v>0</v>
      </c>
      <c r="T169" s="240">
        <f>S169*H169</f>
        <v>0</v>
      </c>
      <c r="AR169" s="241" t="s">
        <v>174</v>
      </c>
      <c r="AT169" s="241" t="s">
        <v>169</v>
      </c>
      <c r="AU169" s="241" t="s">
        <v>86</v>
      </c>
      <c r="AY169" s="15" t="s">
        <v>167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84</v>
      </c>
      <c r="BK169" s="242">
        <f>ROUND(I169*H169,2)</f>
        <v>0</v>
      </c>
      <c r="BL169" s="15" t="s">
        <v>174</v>
      </c>
      <c r="BM169" s="241" t="s">
        <v>727</v>
      </c>
    </row>
    <row r="170" s="1" customFormat="1" ht="24" customHeight="1">
      <c r="B170" s="37"/>
      <c r="C170" s="230" t="s">
        <v>259</v>
      </c>
      <c r="D170" s="230" t="s">
        <v>169</v>
      </c>
      <c r="E170" s="231" t="s">
        <v>248</v>
      </c>
      <c r="F170" s="232" t="s">
        <v>249</v>
      </c>
      <c r="G170" s="233" t="s">
        <v>172</v>
      </c>
      <c r="H170" s="234">
        <v>84</v>
      </c>
      <c r="I170" s="235"/>
      <c r="J170" s="236">
        <f>ROUND(I170*H170,2)</f>
        <v>0</v>
      </c>
      <c r="K170" s="232" t="s">
        <v>173</v>
      </c>
      <c r="L170" s="42"/>
      <c r="M170" s="237" t="s">
        <v>1</v>
      </c>
      <c r="N170" s="238" t="s">
        <v>42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174</v>
      </c>
      <c r="AT170" s="241" t="s">
        <v>169</v>
      </c>
      <c r="AU170" s="241" t="s">
        <v>86</v>
      </c>
      <c r="AY170" s="15" t="s">
        <v>167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84</v>
      </c>
      <c r="BK170" s="242">
        <f>ROUND(I170*H170,2)</f>
        <v>0</v>
      </c>
      <c r="BL170" s="15" t="s">
        <v>174</v>
      </c>
      <c r="BM170" s="241" t="s">
        <v>728</v>
      </c>
    </row>
    <row r="171" s="12" customFormat="1">
      <c r="B171" s="243"/>
      <c r="C171" s="244"/>
      <c r="D171" s="245" t="s">
        <v>197</v>
      </c>
      <c r="E171" s="246" t="s">
        <v>1</v>
      </c>
      <c r="F171" s="247" t="s">
        <v>729</v>
      </c>
      <c r="G171" s="244"/>
      <c r="H171" s="248">
        <v>84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197</v>
      </c>
      <c r="AU171" s="254" t="s">
        <v>86</v>
      </c>
      <c r="AV171" s="12" t="s">
        <v>86</v>
      </c>
      <c r="AW171" s="12" t="s">
        <v>34</v>
      </c>
      <c r="AX171" s="12" t="s">
        <v>77</v>
      </c>
      <c r="AY171" s="254" t="s">
        <v>167</v>
      </c>
    </row>
    <row r="172" s="13" customFormat="1">
      <c r="B172" s="267"/>
      <c r="C172" s="268"/>
      <c r="D172" s="245" t="s">
        <v>197</v>
      </c>
      <c r="E172" s="269" t="s">
        <v>1</v>
      </c>
      <c r="F172" s="270" t="s">
        <v>253</v>
      </c>
      <c r="G172" s="268"/>
      <c r="H172" s="271">
        <v>84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AT172" s="277" t="s">
        <v>197</v>
      </c>
      <c r="AU172" s="277" t="s">
        <v>86</v>
      </c>
      <c r="AV172" s="13" t="s">
        <v>174</v>
      </c>
      <c r="AW172" s="13" t="s">
        <v>34</v>
      </c>
      <c r="AX172" s="13" t="s">
        <v>84</v>
      </c>
      <c r="AY172" s="277" t="s">
        <v>167</v>
      </c>
    </row>
    <row r="173" s="1" customFormat="1" ht="24" customHeight="1">
      <c r="B173" s="37"/>
      <c r="C173" s="230" t="s">
        <v>263</v>
      </c>
      <c r="D173" s="230" t="s">
        <v>169</v>
      </c>
      <c r="E173" s="231" t="s">
        <v>255</v>
      </c>
      <c r="F173" s="232" t="s">
        <v>256</v>
      </c>
      <c r="G173" s="233" t="s">
        <v>172</v>
      </c>
      <c r="H173" s="234">
        <v>2520</v>
      </c>
      <c r="I173" s="235"/>
      <c r="J173" s="236">
        <f>ROUND(I173*H173,2)</f>
        <v>0</v>
      </c>
      <c r="K173" s="232" t="s">
        <v>173</v>
      </c>
      <c r="L173" s="42"/>
      <c r="M173" s="237" t="s">
        <v>1</v>
      </c>
      <c r="N173" s="238" t="s">
        <v>42</v>
      </c>
      <c r="O173" s="85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AR173" s="241" t="s">
        <v>174</v>
      </c>
      <c r="AT173" s="241" t="s">
        <v>169</v>
      </c>
      <c r="AU173" s="241" t="s">
        <v>86</v>
      </c>
      <c r="AY173" s="15" t="s">
        <v>167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5" t="s">
        <v>84</v>
      </c>
      <c r="BK173" s="242">
        <f>ROUND(I173*H173,2)</f>
        <v>0</v>
      </c>
      <c r="BL173" s="15" t="s">
        <v>174</v>
      </c>
      <c r="BM173" s="241" t="s">
        <v>730</v>
      </c>
    </row>
    <row r="174" s="12" customFormat="1">
      <c r="B174" s="243"/>
      <c r="C174" s="244"/>
      <c r="D174" s="245" t="s">
        <v>197</v>
      </c>
      <c r="E174" s="244"/>
      <c r="F174" s="247" t="s">
        <v>731</v>
      </c>
      <c r="G174" s="244"/>
      <c r="H174" s="248">
        <v>2520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197</v>
      </c>
      <c r="AU174" s="254" t="s">
        <v>86</v>
      </c>
      <c r="AV174" s="12" t="s">
        <v>86</v>
      </c>
      <c r="AW174" s="12" t="s">
        <v>4</v>
      </c>
      <c r="AX174" s="12" t="s">
        <v>84</v>
      </c>
      <c r="AY174" s="254" t="s">
        <v>167</v>
      </c>
    </row>
    <row r="175" s="1" customFormat="1" ht="24" customHeight="1">
      <c r="B175" s="37"/>
      <c r="C175" s="230" t="s">
        <v>268</v>
      </c>
      <c r="D175" s="230" t="s">
        <v>169</v>
      </c>
      <c r="E175" s="231" t="s">
        <v>260</v>
      </c>
      <c r="F175" s="232" t="s">
        <v>261</v>
      </c>
      <c r="G175" s="233" t="s">
        <v>172</v>
      </c>
      <c r="H175" s="234">
        <v>84</v>
      </c>
      <c r="I175" s="235"/>
      <c r="J175" s="236">
        <f>ROUND(I175*H175,2)</f>
        <v>0</v>
      </c>
      <c r="K175" s="232" t="s">
        <v>173</v>
      </c>
      <c r="L175" s="42"/>
      <c r="M175" s="237" t="s">
        <v>1</v>
      </c>
      <c r="N175" s="238" t="s">
        <v>42</v>
      </c>
      <c r="O175" s="85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AR175" s="241" t="s">
        <v>174</v>
      </c>
      <c r="AT175" s="241" t="s">
        <v>169</v>
      </c>
      <c r="AU175" s="241" t="s">
        <v>86</v>
      </c>
      <c r="AY175" s="15" t="s">
        <v>167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5" t="s">
        <v>84</v>
      </c>
      <c r="BK175" s="242">
        <f>ROUND(I175*H175,2)</f>
        <v>0</v>
      </c>
      <c r="BL175" s="15" t="s">
        <v>174</v>
      </c>
      <c r="BM175" s="241" t="s">
        <v>732</v>
      </c>
    </row>
    <row r="176" s="1" customFormat="1" ht="24" customHeight="1">
      <c r="B176" s="37"/>
      <c r="C176" s="230" t="s">
        <v>7</v>
      </c>
      <c r="D176" s="230" t="s">
        <v>169</v>
      </c>
      <c r="E176" s="231" t="s">
        <v>264</v>
      </c>
      <c r="F176" s="232" t="s">
        <v>265</v>
      </c>
      <c r="G176" s="233" t="s">
        <v>186</v>
      </c>
      <c r="H176" s="234">
        <v>28</v>
      </c>
      <c r="I176" s="235"/>
      <c r="J176" s="236">
        <f>ROUND(I176*H176,2)</f>
        <v>0</v>
      </c>
      <c r="K176" s="232" t="s">
        <v>173</v>
      </c>
      <c r="L176" s="42"/>
      <c r="M176" s="237" t="s">
        <v>1</v>
      </c>
      <c r="N176" s="238" t="s">
        <v>42</v>
      </c>
      <c r="O176" s="85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AR176" s="241" t="s">
        <v>174</v>
      </c>
      <c r="AT176" s="241" t="s">
        <v>169</v>
      </c>
      <c r="AU176" s="241" t="s">
        <v>86</v>
      </c>
      <c r="AY176" s="15" t="s">
        <v>167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5" t="s">
        <v>84</v>
      </c>
      <c r="BK176" s="242">
        <f>ROUND(I176*H176,2)</f>
        <v>0</v>
      </c>
      <c r="BL176" s="15" t="s">
        <v>174</v>
      </c>
      <c r="BM176" s="241" t="s">
        <v>733</v>
      </c>
    </row>
    <row r="177" s="12" customFormat="1">
      <c r="B177" s="243"/>
      <c r="C177" s="244"/>
      <c r="D177" s="245" t="s">
        <v>197</v>
      </c>
      <c r="E177" s="246" t="s">
        <v>1</v>
      </c>
      <c r="F177" s="247" t="s">
        <v>734</v>
      </c>
      <c r="G177" s="244"/>
      <c r="H177" s="248">
        <v>28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197</v>
      </c>
      <c r="AU177" s="254" t="s">
        <v>86</v>
      </c>
      <c r="AV177" s="12" t="s">
        <v>86</v>
      </c>
      <c r="AW177" s="12" t="s">
        <v>34</v>
      </c>
      <c r="AX177" s="12" t="s">
        <v>84</v>
      </c>
      <c r="AY177" s="254" t="s">
        <v>167</v>
      </c>
    </row>
    <row r="178" s="1" customFormat="1" ht="24" customHeight="1">
      <c r="B178" s="37"/>
      <c r="C178" s="230" t="s">
        <v>276</v>
      </c>
      <c r="D178" s="230" t="s">
        <v>169</v>
      </c>
      <c r="E178" s="231" t="s">
        <v>269</v>
      </c>
      <c r="F178" s="232" t="s">
        <v>270</v>
      </c>
      <c r="G178" s="233" t="s">
        <v>186</v>
      </c>
      <c r="H178" s="234">
        <v>840</v>
      </c>
      <c r="I178" s="235"/>
      <c r="J178" s="236">
        <f>ROUND(I178*H178,2)</f>
        <v>0</v>
      </c>
      <c r="K178" s="232" t="s">
        <v>173</v>
      </c>
      <c r="L178" s="42"/>
      <c r="M178" s="237" t="s">
        <v>1</v>
      </c>
      <c r="N178" s="238" t="s">
        <v>42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174</v>
      </c>
      <c r="AT178" s="241" t="s">
        <v>169</v>
      </c>
      <c r="AU178" s="241" t="s">
        <v>86</v>
      </c>
      <c r="AY178" s="15" t="s">
        <v>167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5" t="s">
        <v>84</v>
      </c>
      <c r="BK178" s="242">
        <f>ROUND(I178*H178,2)</f>
        <v>0</v>
      </c>
      <c r="BL178" s="15" t="s">
        <v>174</v>
      </c>
      <c r="BM178" s="241" t="s">
        <v>735</v>
      </c>
    </row>
    <row r="179" s="12" customFormat="1">
      <c r="B179" s="243"/>
      <c r="C179" s="244"/>
      <c r="D179" s="245" t="s">
        <v>197</v>
      </c>
      <c r="E179" s="244"/>
      <c r="F179" s="247" t="s">
        <v>736</v>
      </c>
      <c r="G179" s="244"/>
      <c r="H179" s="248">
        <v>840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197</v>
      </c>
      <c r="AU179" s="254" t="s">
        <v>86</v>
      </c>
      <c r="AV179" s="12" t="s">
        <v>86</v>
      </c>
      <c r="AW179" s="12" t="s">
        <v>4</v>
      </c>
      <c r="AX179" s="12" t="s">
        <v>84</v>
      </c>
      <c r="AY179" s="254" t="s">
        <v>167</v>
      </c>
    </row>
    <row r="180" s="1" customFormat="1" ht="24" customHeight="1">
      <c r="B180" s="37"/>
      <c r="C180" s="230" t="s">
        <v>282</v>
      </c>
      <c r="D180" s="230" t="s">
        <v>169</v>
      </c>
      <c r="E180" s="231" t="s">
        <v>273</v>
      </c>
      <c r="F180" s="232" t="s">
        <v>274</v>
      </c>
      <c r="G180" s="233" t="s">
        <v>186</v>
      </c>
      <c r="H180" s="234">
        <v>28</v>
      </c>
      <c r="I180" s="235"/>
      <c r="J180" s="236">
        <f>ROUND(I180*H180,2)</f>
        <v>0</v>
      </c>
      <c r="K180" s="232" t="s">
        <v>173</v>
      </c>
      <c r="L180" s="42"/>
      <c r="M180" s="237" t="s">
        <v>1</v>
      </c>
      <c r="N180" s="238" t="s">
        <v>42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174</v>
      </c>
      <c r="AT180" s="241" t="s">
        <v>169</v>
      </c>
      <c r="AU180" s="241" t="s">
        <v>86</v>
      </c>
      <c r="AY180" s="15" t="s">
        <v>167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5" t="s">
        <v>84</v>
      </c>
      <c r="BK180" s="242">
        <f>ROUND(I180*H180,2)</f>
        <v>0</v>
      </c>
      <c r="BL180" s="15" t="s">
        <v>174</v>
      </c>
      <c r="BM180" s="241" t="s">
        <v>737</v>
      </c>
    </row>
    <row r="181" s="1" customFormat="1" ht="16.5" customHeight="1">
      <c r="B181" s="37"/>
      <c r="C181" s="230" t="s">
        <v>287</v>
      </c>
      <c r="D181" s="230" t="s">
        <v>169</v>
      </c>
      <c r="E181" s="231" t="s">
        <v>292</v>
      </c>
      <c r="F181" s="232" t="s">
        <v>293</v>
      </c>
      <c r="G181" s="233" t="s">
        <v>172</v>
      </c>
      <c r="H181" s="234">
        <v>92.400000000000006</v>
      </c>
      <c r="I181" s="235"/>
      <c r="J181" s="236">
        <f>ROUND(I181*H181,2)</f>
        <v>0</v>
      </c>
      <c r="K181" s="232" t="s">
        <v>173</v>
      </c>
      <c r="L181" s="42"/>
      <c r="M181" s="237" t="s">
        <v>1</v>
      </c>
      <c r="N181" s="238" t="s">
        <v>42</v>
      </c>
      <c r="O181" s="85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AR181" s="241" t="s">
        <v>174</v>
      </c>
      <c r="AT181" s="241" t="s">
        <v>169</v>
      </c>
      <c r="AU181" s="241" t="s">
        <v>86</v>
      </c>
      <c r="AY181" s="15" t="s">
        <v>167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5" t="s">
        <v>84</v>
      </c>
      <c r="BK181" s="242">
        <f>ROUND(I181*H181,2)</f>
        <v>0</v>
      </c>
      <c r="BL181" s="15" t="s">
        <v>174</v>
      </c>
      <c r="BM181" s="241" t="s">
        <v>738</v>
      </c>
    </row>
    <row r="182" s="12" customFormat="1">
      <c r="B182" s="243"/>
      <c r="C182" s="244"/>
      <c r="D182" s="245" t="s">
        <v>197</v>
      </c>
      <c r="E182" s="244"/>
      <c r="F182" s="247" t="s">
        <v>739</v>
      </c>
      <c r="G182" s="244"/>
      <c r="H182" s="248">
        <v>92.400000000000006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197</v>
      </c>
      <c r="AU182" s="254" t="s">
        <v>86</v>
      </c>
      <c r="AV182" s="12" t="s">
        <v>86</v>
      </c>
      <c r="AW182" s="12" t="s">
        <v>4</v>
      </c>
      <c r="AX182" s="12" t="s">
        <v>84</v>
      </c>
      <c r="AY182" s="254" t="s">
        <v>167</v>
      </c>
    </row>
    <row r="183" s="1" customFormat="1" ht="16.5" customHeight="1">
      <c r="B183" s="37"/>
      <c r="C183" s="230" t="s">
        <v>291</v>
      </c>
      <c r="D183" s="230" t="s">
        <v>169</v>
      </c>
      <c r="E183" s="231" t="s">
        <v>299</v>
      </c>
      <c r="F183" s="232" t="s">
        <v>300</v>
      </c>
      <c r="G183" s="233" t="s">
        <v>172</v>
      </c>
      <c r="H183" s="234">
        <v>2772</v>
      </c>
      <c r="I183" s="235"/>
      <c r="J183" s="236">
        <f>ROUND(I183*H183,2)</f>
        <v>0</v>
      </c>
      <c r="K183" s="232" t="s">
        <v>173</v>
      </c>
      <c r="L183" s="42"/>
      <c r="M183" s="237" t="s">
        <v>1</v>
      </c>
      <c r="N183" s="238" t="s">
        <v>42</v>
      </c>
      <c r="O183" s="85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AR183" s="241" t="s">
        <v>174</v>
      </c>
      <c r="AT183" s="241" t="s">
        <v>169</v>
      </c>
      <c r="AU183" s="241" t="s">
        <v>86</v>
      </c>
      <c r="AY183" s="15" t="s">
        <v>167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5" t="s">
        <v>84</v>
      </c>
      <c r="BK183" s="242">
        <f>ROUND(I183*H183,2)</f>
        <v>0</v>
      </c>
      <c r="BL183" s="15" t="s">
        <v>174</v>
      </c>
      <c r="BM183" s="241" t="s">
        <v>740</v>
      </c>
    </row>
    <row r="184" s="12" customFormat="1">
      <c r="B184" s="243"/>
      <c r="C184" s="244"/>
      <c r="D184" s="245" t="s">
        <v>197</v>
      </c>
      <c r="E184" s="244"/>
      <c r="F184" s="247" t="s">
        <v>741</v>
      </c>
      <c r="G184" s="244"/>
      <c r="H184" s="248">
        <v>2772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197</v>
      </c>
      <c r="AU184" s="254" t="s">
        <v>86</v>
      </c>
      <c r="AV184" s="12" t="s">
        <v>86</v>
      </c>
      <c r="AW184" s="12" t="s">
        <v>4</v>
      </c>
      <c r="AX184" s="12" t="s">
        <v>84</v>
      </c>
      <c r="AY184" s="254" t="s">
        <v>167</v>
      </c>
    </row>
    <row r="185" s="1" customFormat="1" ht="16.5" customHeight="1">
      <c r="B185" s="37"/>
      <c r="C185" s="230" t="s">
        <v>298</v>
      </c>
      <c r="D185" s="230" t="s">
        <v>169</v>
      </c>
      <c r="E185" s="231" t="s">
        <v>304</v>
      </c>
      <c r="F185" s="232" t="s">
        <v>305</v>
      </c>
      <c r="G185" s="233" t="s">
        <v>172</v>
      </c>
      <c r="H185" s="234">
        <v>92.400000000000006</v>
      </c>
      <c r="I185" s="235"/>
      <c r="J185" s="236">
        <f>ROUND(I185*H185,2)</f>
        <v>0</v>
      </c>
      <c r="K185" s="232" t="s">
        <v>173</v>
      </c>
      <c r="L185" s="42"/>
      <c r="M185" s="237" t="s">
        <v>1</v>
      </c>
      <c r="N185" s="238" t="s">
        <v>42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AR185" s="241" t="s">
        <v>174</v>
      </c>
      <c r="AT185" s="241" t="s">
        <v>169</v>
      </c>
      <c r="AU185" s="241" t="s">
        <v>86</v>
      </c>
      <c r="AY185" s="15" t="s">
        <v>167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5" t="s">
        <v>84</v>
      </c>
      <c r="BK185" s="242">
        <f>ROUND(I185*H185,2)</f>
        <v>0</v>
      </c>
      <c r="BL185" s="15" t="s">
        <v>174</v>
      </c>
      <c r="BM185" s="241" t="s">
        <v>742</v>
      </c>
    </row>
    <row r="186" s="1" customFormat="1" ht="24" customHeight="1">
      <c r="B186" s="37"/>
      <c r="C186" s="230" t="s">
        <v>303</v>
      </c>
      <c r="D186" s="230" t="s">
        <v>169</v>
      </c>
      <c r="E186" s="231" t="s">
        <v>318</v>
      </c>
      <c r="F186" s="232" t="s">
        <v>319</v>
      </c>
      <c r="G186" s="233" t="s">
        <v>172</v>
      </c>
      <c r="H186" s="234">
        <v>39.850000000000001</v>
      </c>
      <c r="I186" s="235"/>
      <c r="J186" s="236">
        <f>ROUND(I186*H186,2)</f>
        <v>0</v>
      </c>
      <c r="K186" s="232" t="s">
        <v>173</v>
      </c>
      <c r="L186" s="42"/>
      <c r="M186" s="237" t="s">
        <v>1</v>
      </c>
      <c r="N186" s="238" t="s">
        <v>42</v>
      </c>
      <c r="O186" s="85"/>
      <c r="P186" s="239">
        <f>O186*H186</f>
        <v>0</v>
      </c>
      <c r="Q186" s="239">
        <v>0.048000000000000001</v>
      </c>
      <c r="R186" s="239">
        <f>Q186*H186</f>
        <v>1.9128000000000001</v>
      </c>
      <c r="S186" s="239">
        <v>0.048000000000000001</v>
      </c>
      <c r="T186" s="240">
        <f>S186*H186</f>
        <v>1.9128000000000001</v>
      </c>
      <c r="AR186" s="241" t="s">
        <v>174</v>
      </c>
      <c r="AT186" s="241" t="s">
        <v>169</v>
      </c>
      <c r="AU186" s="241" t="s">
        <v>86</v>
      </c>
      <c r="AY186" s="15" t="s">
        <v>167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5" t="s">
        <v>84</v>
      </c>
      <c r="BK186" s="242">
        <f>ROUND(I186*H186,2)</f>
        <v>0</v>
      </c>
      <c r="BL186" s="15" t="s">
        <v>174</v>
      </c>
      <c r="BM186" s="241" t="s">
        <v>743</v>
      </c>
    </row>
    <row r="187" s="12" customFormat="1">
      <c r="B187" s="243"/>
      <c r="C187" s="244"/>
      <c r="D187" s="245" t="s">
        <v>197</v>
      </c>
      <c r="E187" s="246" t="s">
        <v>1</v>
      </c>
      <c r="F187" s="247" t="s">
        <v>744</v>
      </c>
      <c r="G187" s="244"/>
      <c r="H187" s="248">
        <v>6.8499999999999996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197</v>
      </c>
      <c r="AU187" s="254" t="s">
        <v>86</v>
      </c>
      <c r="AV187" s="12" t="s">
        <v>86</v>
      </c>
      <c r="AW187" s="12" t="s">
        <v>34</v>
      </c>
      <c r="AX187" s="12" t="s">
        <v>77</v>
      </c>
      <c r="AY187" s="254" t="s">
        <v>167</v>
      </c>
    </row>
    <row r="188" s="12" customFormat="1">
      <c r="B188" s="243"/>
      <c r="C188" s="244"/>
      <c r="D188" s="245" t="s">
        <v>197</v>
      </c>
      <c r="E188" s="246" t="s">
        <v>1</v>
      </c>
      <c r="F188" s="247" t="s">
        <v>745</v>
      </c>
      <c r="G188" s="244"/>
      <c r="H188" s="248">
        <v>6.8499999999999996</v>
      </c>
      <c r="I188" s="249"/>
      <c r="J188" s="244"/>
      <c r="K188" s="244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197</v>
      </c>
      <c r="AU188" s="254" t="s">
        <v>86</v>
      </c>
      <c r="AV188" s="12" t="s">
        <v>86</v>
      </c>
      <c r="AW188" s="12" t="s">
        <v>34</v>
      </c>
      <c r="AX188" s="12" t="s">
        <v>77</v>
      </c>
      <c r="AY188" s="254" t="s">
        <v>167</v>
      </c>
    </row>
    <row r="189" s="12" customFormat="1">
      <c r="B189" s="243"/>
      <c r="C189" s="244"/>
      <c r="D189" s="245" t="s">
        <v>197</v>
      </c>
      <c r="E189" s="246" t="s">
        <v>1</v>
      </c>
      <c r="F189" s="247" t="s">
        <v>746</v>
      </c>
      <c r="G189" s="244"/>
      <c r="H189" s="248">
        <v>5.1500000000000004</v>
      </c>
      <c r="I189" s="249"/>
      <c r="J189" s="244"/>
      <c r="K189" s="244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197</v>
      </c>
      <c r="AU189" s="254" t="s">
        <v>86</v>
      </c>
      <c r="AV189" s="12" t="s">
        <v>86</v>
      </c>
      <c r="AW189" s="12" t="s">
        <v>34</v>
      </c>
      <c r="AX189" s="12" t="s">
        <v>77</v>
      </c>
      <c r="AY189" s="254" t="s">
        <v>167</v>
      </c>
    </row>
    <row r="190" s="12" customFormat="1">
      <c r="B190" s="243"/>
      <c r="C190" s="244"/>
      <c r="D190" s="245" t="s">
        <v>197</v>
      </c>
      <c r="E190" s="246" t="s">
        <v>1</v>
      </c>
      <c r="F190" s="247" t="s">
        <v>747</v>
      </c>
      <c r="G190" s="244"/>
      <c r="H190" s="248">
        <v>9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197</v>
      </c>
      <c r="AU190" s="254" t="s">
        <v>86</v>
      </c>
      <c r="AV190" s="12" t="s">
        <v>86</v>
      </c>
      <c r="AW190" s="12" t="s">
        <v>34</v>
      </c>
      <c r="AX190" s="12" t="s">
        <v>77</v>
      </c>
      <c r="AY190" s="254" t="s">
        <v>167</v>
      </c>
    </row>
    <row r="191" s="12" customFormat="1">
      <c r="B191" s="243"/>
      <c r="C191" s="244"/>
      <c r="D191" s="245" t="s">
        <v>197</v>
      </c>
      <c r="E191" s="246" t="s">
        <v>1</v>
      </c>
      <c r="F191" s="247" t="s">
        <v>748</v>
      </c>
      <c r="G191" s="244"/>
      <c r="H191" s="248">
        <v>12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197</v>
      </c>
      <c r="AU191" s="254" t="s">
        <v>86</v>
      </c>
      <c r="AV191" s="12" t="s">
        <v>86</v>
      </c>
      <c r="AW191" s="12" t="s">
        <v>34</v>
      </c>
      <c r="AX191" s="12" t="s">
        <v>77</v>
      </c>
      <c r="AY191" s="254" t="s">
        <v>167</v>
      </c>
    </row>
    <row r="192" s="13" customFormat="1">
      <c r="B192" s="267"/>
      <c r="C192" s="268"/>
      <c r="D192" s="245" t="s">
        <v>197</v>
      </c>
      <c r="E192" s="269" t="s">
        <v>1</v>
      </c>
      <c r="F192" s="270" t="s">
        <v>253</v>
      </c>
      <c r="G192" s="268"/>
      <c r="H192" s="271">
        <v>39.850000000000001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AT192" s="277" t="s">
        <v>197</v>
      </c>
      <c r="AU192" s="277" t="s">
        <v>86</v>
      </c>
      <c r="AV192" s="13" t="s">
        <v>174</v>
      </c>
      <c r="AW192" s="13" t="s">
        <v>34</v>
      </c>
      <c r="AX192" s="13" t="s">
        <v>84</v>
      </c>
      <c r="AY192" s="277" t="s">
        <v>167</v>
      </c>
    </row>
    <row r="193" s="1" customFormat="1" ht="24" customHeight="1">
      <c r="B193" s="37"/>
      <c r="C193" s="230" t="s">
        <v>307</v>
      </c>
      <c r="D193" s="230" t="s">
        <v>169</v>
      </c>
      <c r="E193" s="231" t="s">
        <v>355</v>
      </c>
      <c r="F193" s="232" t="s">
        <v>356</v>
      </c>
      <c r="G193" s="233" t="s">
        <v>172</v>
      </c>
      <c r="H193" s="234">
        <v>39.850000000000001</v>
      </c>
      <c r="I193" s="235"/>
      <c r="J193" s="236">
        <f>ROUND(I193*H193,2)</f>
        <v>0</v>
      </c>
      <c r="K193" s="232" t="s">
        <v>173</v>
      </c>
      <c r="L193" s="42"/>
      <c r="M193" s="237" t="s">
        <v>1</v>
      </c>
      <c r="N193" s="238" t="s">
        <v>42</v>
      </c>
      <c r="O193" s="85"/>
      <c r="P193" s="239">
        <f>O193*H193</f>
        <v>0</v>
      </c>
      <c r="Q193" s="239">
        <v>0.058279999999999998</v>
      </c>
      <c r="R193" s="239">
        <f>Q193*H193</f>
        <v>2.3224580000000001</v>
      </c>
      <c r="S193" s="239">
        <v>0</v>
      </c>
      <c r="T193" s="240">
        <f>S193*H193</f>
        <v>0</v>
      </c>
      <c r="AR193" s="241" t="s">
        <v>174</v>
      </c>
      <c r="AT193" s="241" t="s">
        <v>169</v>
      </c>
      <c r="AU193" s="241" t="s">
        <v>86</v>
      </c>
      <c r="AY193" s="15" t="s">
        <v>167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5" t="s">
        <v>84</v>
      </c>
      <c r="BK193" s="242">
        <f>ROUND(I193*H193,2)</f>
        <v>0</v>
      </c>
      <c r="BL193" s="15" t="s">
        <v>174</v>
      </c>
      <c r="BM193" s="241" t="s">
        <v>749</v>
      </c>
    </row>
    <row r="194" s="12" customFormat="1">
      <c r="B194" s="243"/>
      <c r="C194" s="244"/>
      <c r="D194" s="245" t="s">
        <v>197</v>
      </c>
      <c r="E194" s="246" t="s">
        <v>1</v>
      </c>
      <c r="F194" s="247" t="s">
        <v>744</v>
      </c>
      <c r="G194" s="244"/>
      <c r="H194" s="248">
        <v>6.8499999999999996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197</v>
      </c>
      <c r="AU194" s="254" t="s">
        <v>86</v>
      </c>
      <c r="AV194" s="12" t="s">
        <v>86</v>
      </c>
      <c r="AW194" s="12" t="s">
        <v>34</v>
      </c>
      <c r="AX194" s="12" t="s">
        <v>77</v>
      </c>
      <c r="AY194" s="254" t="s">
        <v>167</v>
      </c>
    </row>
    <row r="195" s="12" customFormat="1">
      <c r="B195" s="243"/>
      <c r="C195" s="244"/>
      <c r="D195" s="245" t="s">
        <v>197</v>
      </c>
      <c r="E195" s="246" t="s">
        <v>1</v>
      </c>
      <c r="F195" s="247" t="s">
        <v>745</v>
      </c>
      <c r="G195" s="244"/>
      <c r="H195" s="248">
        <v>6.8499999999999996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197</v>
      </c>
      <c r="AU195" s="254" t="s">
        <v>86</v>
      </c>
      <c r="AV195" s="12" t="s">
        <v>86</v>
      </c>
      <c r="AW195" s="12" t="s">
        <v>34</v>
      </c>
      <c r="AX195" s="12" t="s">
        <v>77</v>
      </c>
      <c r="AY195" s="254" t="s">
        <v>167</v>
      </c>
    </row>
    <row r="196" s="12" customFormat="1">
      <c r="B196" s="243"/>
      <c r="C196" s="244"/>
      <c r="D196" s="245" t="s">
        <v>197</v>
      </c>
      <c r="E196" s="246" t="s">
        <v>1</v>
      </c>
      <c r="F196" s="247" t="s">
        <v>746</v>
      </c>
      <c r="G196" s="244"/>
      <c r="H196" s="248">
        <v>5.1500000000000004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197</v>
      </c>
      <c r="AU196" s="254" t="s">
        <v>86</v>
      </c>
      <c r="AV196" s="12" t="s">
        <v>86</v>
      </c>
      <c r="AW196" s="12" t="s">
        <v>34</v>
      </c>
      <c r="AX196" s="12" t="s">
        <v>77</v>
      </c>
      <c r="AY196" s="254" t="s">
        <v>167</v>
      </c>
    </row>
    <row r="197" s="12" customFormat="1">
      <c r="B197" s="243"/>
      <c r="C197" s="244"/>
      <c r="D197" s="245" t="s">
        <v>197</v>
      </c>
      <c r="E197" s="246" t="s">
        <v>1</v>
      </c>
      <c r="F197" s="247" t="s">
        <v>747</v>
      </c>
      <c r="G197" s="244"/>
      <c r="H197" s="248">
        <v>9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197</v>
      </c>
      <c r="AU197" s="254" t="s">
        <v>86</v>
      </c>
      <c r="AV197" s="12" t="s">
        <v>86</v>
      </c>
      <c r="AW197" s="12" t="s">
        <v>34</v>
      </c>
      <c r="AX197" s="12" t="s">
        <v>77</v>
      </c>
      <c r="AY197" s="254" t="s">
        <v>167</v>
      </c>
    </row>
    <row r="198" s="12" customFormat="1">
      <c r="B198" s="243"/>
      <c r="C198" s="244"/>
      <c r="D198" s="245" t="s">
        <v>197</v>
      </c>
      <c r="E198" s="246" t="s">
        <v>1</v>
      </c>
      <c r="F198" s="247" t="s">
        <v>748</v>
      </c>
      <c r="G198" s="244"/>
      <c r="H198" s="248">
        <v>12</v>
      </c>
      <c r="I198" s="249"/>
      <c r="J198" s="244"/>
      <c r="K198" s="244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197</v>
      </c>
      <c r="AU198" s="254" t="s">
        <v>86</v>
      </c>
      <c r="AV198" s="12" t="s">
        <v>86</v>
      </c>
      <c r="AW198" s="12" t="s">
        <v>34</v>
      </c>
      <c r="AX198" s="12" t="s">
        <v>77</v>
      </c>
      <c r="AY198" s="254" t="s">
        <v>167</v>
      </c>
    </row>
    <row r="199" s="13" customFormat="1">
      <c r="B199" s="267"/>
      <c r="C199" s="268"/>
      <c r="D199" s="245" t="s">
        <v>197</v>
      </c>
      <c r="E199" s="269" t="s">
        <v>1</v>
      </c>
      <c r="F199" s="270" t="s">
        <v>253</v>
      </c>
      <c r="G199" s="268"/>
      <c r="H199" s="271">
        <v>39.850000000000001</v>
      </c>
      <c r="I199" s="272"/>
      <c r="J199" s="268"/>
      <c r="K199" s="268"/>
      <c r="L199" s="273"/>
      <c r="M199" s="274"/>
      <c r="N199" s="275"/>
      <c r="O199" s="275"/>
      <c r="P199" s="275"/>
      <c r="Q199" s="275"/>
      <c r="R199" s="275"/>
      <c r="S199" s="275"/>
      <c r="T199" s="276"/>
      <c r="AT199" s="277" t="s">
        <v>197</v>
      </c>
      <c r="AU199" s="277" t="s">
        <v>86</v>
      </c>
      <c r="AV199" s="13" t="s">
        <v>174</v>
      </c>
      <c r="AW199" s="13" t="s">
        <v>34</v>
      </c>
      <c r="AX199" s="13" t="s">
        <v>84</v>
      </c>
      <c r="AY199" s="277" t="s">
        <v>167</v>
      </c>
    </row>
    <row r="200" s="1" customFormat="1" ht="24" customHeight="1">
      <c r="B200" s="37"/>
      <c r="C200" s="230" t="s">
        <v>312</v>
      </c>
      <c r="D200" s="230" t="s">
        <v>169</v>
      </c>
      <c r="E200" s="231" t="s">
        <v>663</v>
      </c>
      <c r="F200" s="232" t="s">
        <v>664</v>
      </c>
      <c r="G200" s="233" t="s">
        <v>172</v>
      </c>
      <c r="H200" s="234">
        <v>39.850000000000001</v>
      </c>
      <c r="I200" s="235"/>
      <c r="J200" s="236">
        <f>ROUND(I200*H200,2)</f>
        <v>0</v>
      </c>
      <c r="K200" s="232" t="s">
        <v>173</v>
      </c>
      <c r="L200" s="42"/>
      <c r="M200" s="237" t="s">
        <v>1</v>
      </c>
      <c r="N200" s="238" t="s">
        <v>42</v>
      </c>
      <c r="O200" s="85"/>
      <c r="P200" s="239">
        <f>O200*H200</f>
        <v>0</v>
      </c>
      <c r="Q200" s="239">
        <v>0.00158</v>
      </c>
      <c r="R200" s="239">
        <f>Q200*H200</f>
        <v>0.062963000000000005</v>
      </c>
      <c r="S200" s="239">
        <v>0</v>
      </c>
      <c r="T200" s="240">
        <f>S200*H200</f>
        <v>0</v>
      </c>
      <c r="AR200" s="241" t="s">
        <v>174</v>
      </c>
      <c r="AT200" s="241" t="s">
        <v>169</v>
      </c>
      <c r="AU200" s="241" t="s">
        <v>86</v>
      </c>
      <c r="AY200" s="15" t="s">
        <v>167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5" t="s">
        <v>84</v>
      </c>
      <c r="BK200" s="242">
        <f>ROUND(I200*H200,2)</f>
        <v>0</v>
      </c>
      <c r="BL200" s="15" t="s">
        <v>174</v>
      </c>
      <c r="BM200" s="241" t="s">
        <v>750</v>
      </c>
    </row>
    <row r="201" s="1" customFormat="1" ht="24" customHeight="1">
      <c r="B201" s="37"/>
      <c r="C201" s="230" t="s">
        <v>317</v>
      </c>
      <c r="D201" s="230" t="s">
        <v>169</v>
      </c>
      <c r="E201" s="231" t="s">
        <v>751</v>
      </c>
      <c r="F201" s="232" t="s">
        <v>752</v>
      </c>
      <c r="G201" s="233" t="s">
        <v>182</v>
      </c>
      <c r="H201" s="234">
        <v>76.200000000000003</v>
      </c>
      <c r="I201" s="235"/>
      <c r="J201" s="236">
        <f>ROUND(I201*H201,2)</f>
        <v>0</v>
      </c>
      <c r="K201" s="232" t="s">
        <v>173</v>
      </c>
      <c r="L201" s="42"/>
      <c r="M201" s="237" t="s">
        <v>1</v>
      </c>
      <c r="N201" s="238" t="s">
        <v>42</v>
      </c>
      <c r="O201" s="85"/>
      <c r="P201" s="239">
        <f>O201*H201</f>
        <v>0</v>
      </c>
      <c r="Q201" s="239">
        <v>0.0023500000000000001</v>
      </c>
      <c r="R201" s="239">
        <f>Q201*H201</f>
        <v>0.17907000000000001</v>
      </c>
      <c r="S201" s="239">
        <v>0</v>
      </c>
      <c r="T201" s="240">
        <f>S201*H201</f>
        <v>0</v>
      </c>
      <c r="AR201" s="241" t="s">
        <v>174</v>
      </c>
      <c r="AT201" s="241" t="s">
        <v>169</v>
      </c>
      <c r="AU201" s="241" t="s">
        <v>86</v>
      </c>
      <c r="AY201" s="15" t="s">
        <v>167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5" t="s">
        <v>84</v>
      </c>
      <c r="BK201" s="242">
        <f>ROUND(I201*H201,2)</f>
        <v>0</v>
      </c>
      <c r="BL201" s="15" t="s">
        <v>174</v>
      </c>
      <c r="BM201" s="241" t="s">
        <v>753</v>
      </c>
    </row>
    <row r="202" s="12" customFormat="1">
      <c r="B202" s="243"/>
      <c r="C202" s="244"/>
      <c r="D202" s="245" t="s">
        <v>197</v>
      </c>
      <c r="E202" s="246" t="s">
        <v>1</v>
      </c>
      <c r="F202" s="247" t="s">
        <v>754</v>
      </c>
      <c r="G202" s="244"/>
      <c r="H202" s="248">
        <v>76.200000000000003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197</v>
      </c>
      <c r="AU202" s="254" t="s">
        <v>86</v>
      </c>
      <c r="AV202" s="12" t="s">
        <v>86</v>
      </c>
      <c r="AW202" s="12" t="s">
        <v>34</v>
      </c>
      <c r="AX202" s="12" t="s">
        <v>84</v>
      </c>
      <c r="AY202" s="254" t="s">
        <v>167</v>
      </c>
    </row>
    <row r="203" s="11" customFormat="1" ht="22.8" customHeight="1">
      <c r="B203" s="214"/>
      <c r="C203" s="215"/>
      <c r="D203" s="216" t="s">
        <v>76</v>
      </c>
      <c r="E203" s="228" t="s">
        <v>364</v>
      </c>
      <c r="F203" s="228" t="s">
        <v>365</v>
      </c>
      <c r="G203" s="215"/>
      <c r="H203" s="215"/>
      <c r="I203" s="218"/>
      <c r="J203" s="229">
        <f>BK203</f>
        <v>0</v>
      </c>
      <c r="K203" s="215"/>
      <c r="L203" s="220"/>
      <c r="M203" s="221"/>
      <c r="N203" s="222"/>
      <c r="O203" s="222"/>
      <c r="P203" s="223">
        <f>SUM(P204:P212)</f>
        <v>0</v>
      </c>
      <c r="Q203" s="222"/>
      <c r="R203" s="223">
        <f>SUM(R204:R212)</f>
        <v>0</v>
      </c>
      <c r="S203" s="222"/>
      <c r="T203" s="224">
        <f>SUM(T204:T212)</f>
        <v>0</v>
      </c>
      <c r="AR203" s="225" t="s">
        <v>84</v>
      </c>
      <c r="AT203" s="226" t="s">
        <v>76</v>
      </c>
      <c r="AU203" s="226" t="s">
        <v>84</v>
      </c>
      <c r="AY203" s="225" t="s">
        <v>167</v>
      </c>
      <c r="BK203" s="227">
        <f>SUM(BK204:BK212)</f>
        <v>0</v>
      </c>
    </row>
    <row r="204" s="1" customFormat="1" ht="24" customHeight="1">
      <c r="B204" s="37"/>
      <c r="C204" s="230" t="s">
        <v>326</v>
      </c>
      <c r="D204" s="230" t="s">
        <v>169</v>
      </c>
      <c r="E204" s="231" t="s">
        <v>372</v>
      </c>
      <c r="F204" s="232" t="s">
        <v>373</v>
      </c>
      <c r="G204" s="233" t="s">
        <v>233</v>
      </c>
      <c r="H204" s="234">
        <v>33.933999999999997</v>
      </c>
      <c r="I204" s="235"/>
      <c r="J204" s="236">
        <f>ROUND(I204*H204,2)</f>
        <v>0</v>
      </c>
      <c r="K204" s="232" t="s">
        <v>173</v>
      </c>
      <c r="L204" s="42"/>
      <c r="M204" s="237" t="s">
        <v>1</v>
      </c>
      <c r="N204" s="238" t="s">
        <v>42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AR204" s="241" t="s">
        <v>174</v>
      </c>
      <c r="AT204" s="241" t="s">
        <v>169</v>
      </c>
      <c r="AU204" s="241" t="s">
        <v>86</v>
      </c>
      <c r="AY204" s="15" t="s">
        <v>167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5" t="s">
        <v>84</v>
      </c>
      <c r="BK204" s="242">
        <f>ROUND(I204*H204,2)</f>
        <v>0</v>
      </c>
      <c r="BL204" s="15" t="s">
        <v>174</v>
      </c>
      <c r="BM204" s="241" t="s">
        <v>755</v>
      </c>
    </row>
    <row r="205" s="1" customFormat="1" ht="24" customHeight="1">
      <c r="B205" s="37"/>
      <c r="C205" s="230" t="s">
        <v>335</v>
      </c>
      <c r="D205" s="230" t="s">
        <v>169</v>
      </c>
      <c r="E205" s="231" t="s">
        <v>376</v>
      </c>
      <c r="F205" s="232" t="s">
        <v>377</v>
      </c>
      <c r="G205" s="233" t="s">
        <v>233</v>
      </c>
      <c r="H205" s="234">
        <v>2259.7199999999998</v>
      </c>
      <c r="I205" s="235"/>
      <c r="J205" s="236">
        <f>ROUND(I205*H205,2)</f>
        <v>0</v>
      </c>
      <c r="K205" s="232" t="s">
        <v>173</v>
      </c>
      <c r="L205" s="42"/>
      <c r="M205" s="237" t="s">
        <v>1</v>
      </c>
      <c r="N205" s="238" t="s">
        <v>42</v>
      </c>
      <c r="O205" s="85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AR205" s="241" t="s">
        <v>174</v>
      </c>
      <c r="AT205" s="241" t="s">
        <v>169</v>
      </c>
      <c r="AU205" s="241" t="s">
        <v>86</v>
      </c>
      <c r="AY205" s="15" t="s">
        <v>167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5" t="s">
        <v>84</v>
      </c>
      <c r="BK205" s="242">
        <f>ROUND(I205*H205,2)</f>
        <v>0</v>
      </c>
      <c r="BL205" s="15" t="s">
        <v>174</v>
      </c>
      <c r="BM205" s="241" t="s">
        <v>756</v>
      </c>
    </row>
    <row r="206" s="12" customFormat="1">
      <c r="B206" s="243"/>
      <c r="C206" s="244"/>
      <c r="D206" s="245" t="s">
        <v>197</v>
      </c>
      <c r="E206" s="244"/>
      <c r="F206" s="247" t="s">
        <v>668</v>
      </c>
      <c r="G206" s="244"/>
      <c r="H206" s="248">
        <v>2259.7199999999998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197</v>
      </c>
      <c r="AU206" s="254" t="s">
        <v>86</v>
      </c>
      <c r="AV206" s="12" t="s">
        <v>86</v>
      </c>
      <c r="AW206" s="12" t="s">
        <v>4</v>
      </c>
      <c r="AX206" s="12" t="s">
        <v>84</v>
      </c>
      <c r="AY206" s="254" t="s">
        <v>167</v>
      </c>
    </row>
    <row r="207" s="1" customFormat="1" ht="24" customHeight="1">
      <c r="B207" s="37"/>
      <c r="C207" s="230" t="s">
        <v>339</v>
      </c>
      <c r="D207" s="230" t="s">
        <v>169</v>
      </c>
      <c r="E207" s="231" t="s">
        <v>385</v>
      </c>
      <c r="F207" s="232" t="s">
        <v>386</v>
      </c>
      <c r="G207" s="233" t="s">
        <v>233</v>
      </c>
      <c r="H207" s="234">
        <v>40.223999999999997</v>
      </c>
      <c r="I207" s="235"/>
      <c r="J207" s="236">
        <f>ROUND(I207*H207,2)</f>
        <v>0</v>
      </c>
      <c r="K207" s="232" t="s">
        <v>173</v>
      </c>
      <c r="L207" s="42"/>
      <c r="M207" s="237" t="s">
        <v>1</v>
      </c>
      <c r="N207" s="238" t="s">
        <v>42</v>
      </c>
      <c r="O207" s="85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AR207" s="241" t="s">
        <v>174</v>
      </c>
      <c r="AT207" s="241" t="s">
        <v>169</v>
      </c>
      <c r="AU207" s="241" t="s">
        <v>86</v>
      </c>
      <c r="AY207" s="15" t="s">
        <v>167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5" t="s">
        <v>84</v>
      </c>
      <c r="BK207" s="242">
        <f>ROUND(I207*H207,2)</f>
        <v>0</v>
      </c>
      <c r="BL207" s="15" t="s">
        <v>174</v>
      </c>
      <c r="BM207" s="241" t="s">
        <v>757</v>
      </c>
    </row>
    <row r="208" s="12" customFormat="1">
      <c r="B208" s="243"/>
      <c r="C208" s="244"/>
      <c r="D208" s="245" t="s">
        <v>197</v>
      </c>
      <c r="E208" s="246" t="s">
        <v>1</v>
      </c>
      <c r="F208" s="247" t="s">
        <v>670</v>
      </c>
      <c r="G208" s="244"/>
      <c r="H208" s="248">
        <v>40.223999999999997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197</v>
      </c>
      <c r="AU208" s="254" t="s">
        <v>86</v>
      </c>
      <c r="AV208" s="12" t="s">
        <v>86</v>
      </c>
      <c r="AW208" s="12" t="s">
        <v>34</v>
      </c>
      <c r="AX208" s="12" t="s">
        <v>84</v>
      </c>
      <c r="AY208" s="254" t="s">
        <v>167</v>
      </c>
    </row>
    <row r="209" s="1" customFormat="1" ht="24" customHeight="1">
      <c r="B209" s="37"/>
      <c r="C209" s="230" t="s">
        <v>346</v>
      </c>
      <c r="D209" s="230" t="s">
        <v>169</v>
      </c>
      <c r="E209" s="231" t="s">
        <v>394</v>
      </c>
      <c r="F209" s="232" t="s">
        <v>395</v>
      </c>
      <c r="G209" s="233" t="s">
        <v>233</v>
      </c>
      <c r="H209" s="234">
        <v>35.100000000000001</v>
      </c>
      <c r="I209" s="235"/>
      <c r="J209" s="236">
        <f>ROUND(I209*H209,2)</f>
        <v>0</v>
      </c>
      <c r="K209" s="232" t="s">
        <v>173</v>
      </c>
      <c r="L209" s="42"/>
      <c r="M209" s="237" t="s">
        <v>1</v>
      </c>
      <c r="N209" s="238" t="s">
        <v>42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174</v>
      </c>
      <c r="AT209" s="241" t="s">
        <v>169</v>
      </c>
      <c r="AU209" s="241" t="s">
        <v>86</v>
      </c>
      <c r="AY209" s="15" t="s">
        <v>167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5" t="s">
        <v>84</v>
      </c>
      <c r="BK209" s="242">
        <f>ROUND(I209*H209,2)</f>
        <v>0</v>
      </c>
      <c r="BL209" s="15" t="s">
        <v>174</v>
      </c>
      <c r="BM209" s="241" t="s">
        <v>758</v>
      </c>
    </row>
    <row r="210" s="12" customFormat="1">
      <c r="B210" s="243"/>
      <c r="C210" s="244"/>
      <c r="D210" s="245" t="s">
        <v>197</v>
      </c>
      <c r="E210" s="246" t="s">
        <v>1</v>
      </c>
      <c r="F210" s="247" t="s">
        <v>672</v>
      </c>
      <c r="G210" s="244"/>
      <c r="H210" s="248">
        <v>35.100000000000001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197</v>
      </c>
      <c r="AU210" s="254" t="s">
        <v>86</v>
      </c>
      <c r="AV210" s="12" t="s">
        <v>86</v>
      </c>
      <c r="AW210" s="12" t="s">
        <v>34</v>
      </c>
      <c r="AX210" s="12" t="s">
        <v>84</v>
      </c>
      <c r="AY210" s="254" t="s">
        <v>167</v>
      </c>
    </row>
    <row r="211" s="1" customFormat="1" ht="16.5" customHeight="1">
      <c r="B211" s="37"/>
      <c r="C211" s="230" t="s">
        <v>354</v>
      </c>
      <c r="D211" s="230" t="s">
        <v>169</v>
      </c>
      <c r="E211" s="231" t="s">
        <v>381</v>
      </c>
      <c r="F211" s="232" t="s">
        <v>382</v>
      </c>
      <c r="G211" s="233" t="s">
        <v>233</v>
      </c>
      <c r="H211" s="234">
        <v>33.933999999999997</v>
      </c>
      <c r="I211" s="235"/>
      <c r="J211" s="236">
        <f>ROUND(I211*H211,2)</f>
        <v>0</v>
      </c>
      <c r="K211" s="232" t="s">
        <v>173</v>
      </c>
      <c r="L211" s="42"/>
      <c r="M211" s="237" t="s">
        <v>1</v>
      </c>
      <c r="N211" s="238" t="s">
        <v>42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174</v>
      </c>
      <c r="AT211" s="241" t="s">
        <v>169</v>
      </c>
      <c r="AU211" s="241" t="s">
        <v>86</v>
      </c>
      <c r="AY211" s="15" t="s">
        <v>167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5" t="s">
        <v>84</v>
      </c>
      <c r="BK211" s="242">
        <f>ROUND(I211*H211,2)</f>
        <v>0</v>
      </c>
      <c r="BL211" s="15" t="s">
        <v>174</v>
      </c>
      <c r="BM211" s="241" t="s">
        <v>759</v>
      </c>
    </row>
    <row r="212" s="1" customFormat="1" ht="24" customHeight="1">
      <c r="B212" s="37"/>
      <c r="C212" s="230" t="s">
        <v>359</v>
      </c>
      <c r="D212" s="230" t="s">
        <v>169</v>
      </c>
      <c r="E212" s="231" t="s">
        <v>367</v>
      </c>
      <c r="F212" s="232" t="s">
        <v>368</v>
      </c>
      <c r="G212" s="233" t="s">
        <v>233</v>
      </c>
      <c r="H212" s="234">
        <v>33.933999999999997</v>
      </c>
      <c r="I212" s="235"/>
      <c r="J212" s="236">
        <f>ROUND(I212*H212,2)</f>
        <v>0</v>
      </c>
      <c r="K212" s="232" t="s">
        <v>173</v>
      </c>
      <c r="L212" s="42"/>
      <c r="M212" s="237" t="s">
        <v>1</v>
      </c>
      <c r="N212" s="238" t="s">
        <v>42</v>
      </c>
      <c r="O212" s="85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AR212" s="241" t="s">
        <v>174</v>
      </c>
      <c r="AT212" s="241" t="s">
        <v>169</v>
      </c>
      <c r="AU212" s="241" t="s">
        <v>86</v>
      </c>
      <c r="AY212" s="15" t="s">
        <v>167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5" t="s">
        <v>84</v>
      </c>
      <c r="BK212" s="242">
        <f>ROUND(I212*H212,2)</f>
        <v>0</v>
      </c>
      <c r="BL212" s="15" t="s">
        <v>174</v>
      </c>
      <c r="BM212" s="241" t="s">
        <v>760</v>
      </c>
    </row>
    <row r="213" s="11" customFormat="1" ht="22.8" customHeight="1">
      <c r="B213" s="214"/>
      <c r="C213" s="215"/>
      <c r="D213" s="216" t="s">
        <v>76</v>
      </c>
      <c r="E213" s="228" t="s">
        <v>402</v>
      </c>
      <c r="F213" s="228" t="s">
        <v>403</v>
      </c>
      <c r="G213" s="215"/>
      <c r="H213" s="215"/>
      <c r="I213" s="218"/>
      <c r="J213" s="229">
        <f>BK213</f>
        <v>0</v>
      </c>
      <c r="K213" s="215"/>
      <c r="L213" s="220"/>
      <c r="M213" s="221"/>
      <c r="N213" s="222"/>
      <c r="O213" s="222"/>
      <c r="P213" s="223">
        <f>SUM(P214:P215)</f>
        <v>0</v>
      </c>
      <c r="Q213" s="222"/>
      <c r="R213" s="223">
        <f>SUM(R214:R215)</f>
        <v>0</v>
      </c>
      <c r="S213" s="222"/>
      <c r="T213" s="224">
        <f>SUM(T214:T215)</f>
        <v>0</v>
      </c>
      <c r="AR213" s="225" t="s">
        <v>84</v>
      </c>
      <c r="AT213" s="226" t="s">
        <v>76</v>
      </c>
      <c r="AU213" s="226" t="s">
        <v>84</v>
      </c>
      <c r="AY213" s="225" t="s">
        <v>167</v>
      </c>
      <c r="BK213" s="227">
        <f>SUM(BK214:BK215)</f>
        <v>0</v>
      </c>
    </row>
    <row r="214" s="1" customFormat="1" ht="24" customHeight="1">
      <c r="B214" s="37"/>
      <c r="C214" s="230" t="s">
        <v>366</v>
      </c>
      <c r="D214" s="230" t="s">
        <v>169</v>
      </c>
      <c r="E214" s="231" t="s">
        <v>409</v>
      </c>
      <c r="F214" s="232" t="s">
        <v>410</v>
      </c>
      <c r="G214" s="233" t="s">
        <v>233</v>
      </c>
      <c r="H214" s="234">
        <v>35.200000000000003</v>
      </c>
      <c r="I214" s="235"/>
      <c r="J214" s="236">
        <f>ROUND(I214*H214,2)</f>
        <v>0</v>
      </c>
      <c r="K214" s="232" t="s">
        <v>173</v>
      </c>
      <c r="L214" s="42"/>
      <c r="M214" s="237" t="s">
        <v>1</v>
      </c>
      <c r="N214" s="238" t="s">
        <v>42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174</v>
      </c>
      <c r="AT214" s="241" t="s">
        <v>169</v>
      </c>
      <c r="AU214" s="241" t="s">
        <v>86</v>
      </c>
      <c r="AY214" s="15" t="s">
        <v>167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5" t="s">
        <v>84</v>
      </c>
      <c r="BK214" s="242">
        <f>ROUND(I214*H214,2)</f>
        <v>0</v>
      </c>
      <c r="BL214" s="15" t="s">
        <v>174</v>
      </c>
      <c r="BM214" s="241" t="s">
        <v>761</v>
      </c>
    </row>
    <row r="215" s="1" customFormat="1" ht="24" customHeight="1">
      <c r="B215" s="37"/>
      <c r="C215" s="230" t="s">
        <v>371</v>
      </c>
      <c r="D215" s="230" t="s">
        <v>169</v>
      </c>
      <c r="E215" s="231" t="s">
        <v>414</v>
      </c>
      <c r="F215" s="232" t="s">
        <v>415</v>
      </c>
      <c r="G215" s="233" t="s">
        <v>233</v>
      </c>
      <c r="H215" s="234">
        <v>35.200000000000003</v>
      </c>
      <c r="I215" s="235"/>
      <c r="J215" s="236">
        <f>ROUND(I215*H215,2)</f>
        <v>0</v>
      </c>
      <c r="K215" s="232" t="s">
        <v>173</v>
      </c>
      <c r="L215" s="42"/>
      <c r="M215" s="281" t="s">
        <v>1</v>
      </c>
      <c r="N215" s="282" t="s">
        <v>42</v>
      </c>
      <c r="O215" s="283"/>
      <c r="P215" s="284">
        <f>O215*H215</f>
        <v>0</v>
      </c>
      <c r="Q215" s="284">
        <v>0</v>
      </c>
      <c r="R215" s="284">
        <f>Q215*H215</f>
        <v>0</v>
      </c>
      <c r="S215" s="284">
        <v>0</v>
      </c>
      <c r="T215" s="285">
        <f>S215*H215</f>
        <v>0</v>
      </c>
      <c r="AR215" s="241" t="s">
        <v>174</v>
      </c>
      <c r="AT215" s="241" t="s">
        <v>169</v>
      </c>
      <c r="AU215" s="241" t="s">
        <v>86</v>
      </c>
      <c r="AY215" s="15" t="s">
        <v>167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5" t="s">
        <v>84</v>
      </c>
      <c r="BK215" s="242">
        <f>ROUND(I215*H215,2)</f>
        <v>0</v>
      </c>
      <c r="BL215" s="15" t="s">
        <v>174</v>
      </c>
      <c r="BM215" s="241" t="s">
        <v>762</v>
      </c>
    </row>
    <row r="216" s="1" customFormat="1" ht="6.96" customHeight="1">
      <c r="B216" s="60"/>
      <c r="C216" s="61"/>
      <c r="D216" s="61"/>
      <c r="E216" s="61"/>
      <c r="F216" s="61"/>
      <c r="G216" s="61"/>
      <c r="H216" s="61"/>
      <c r="I216" s="181"/>
      <c r="J216" s="61"/>
      <c r="K216" s="61"/>
      <c r="L216" s="42"/>
    </row>
  </sheetData>
  <sheetProtection sheet="1" autoFilter="0" formatColumns="0" formatRows="0" objects="1" scenarios="1" spinCount="100000" saltValue="eqknCWdy9HyvSUL91cOq6XEsvy/aDBPDRbnk0lZtT3OOcbdxqD1y+iwPdQ4RbkebFR26LAMwtLToVEh9dm/W0Q==" hashValue="ndgHG28Zoid2RO8g9r/j67mWCrFaOXNXZ4bg+nWnC2VmMEgujQQ2zhEd3zkgga5nsYyPj+FWA43842cG//3Kkg==" algorithmName="SHA-512" password="CC35"/>
  <autoFilter ref="C128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116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86</v>
      </c>
    </row>
    <row r="4" ht="24.96" customHeight="1">
      <c r="B4" s="18"/>
      <c r="D4" s="144" t="s">
        <v>133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Meziměstí - Otovice</v>
      </c>
      <c r="F7" s="146"/>
      <c r="G7" s="146"/>
      <c r="H7" s="146"/>
      <c r="L7" s="18"/>
    </row>
    <row r="8" ht="12" customHeight="1">
      <c r="B8" s="18"/>
      <c r="D8" s="146" t="s">
        <v>134</v>
      </c>
      <c r="L8" s="18"/>
    </row>
    <row r="9" s="1" customFormat="1" ht="16.5" customHeight="1">
      <c r="B9" s="42"/>
      <c r="E9" s="147" t="s">
        <v>684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136</v>
      </c>
      <c r="I10" s="148"/>
      <c r="L10" s="42"/>
    </row>
    <row r="11" s="1" customFormat="1" ht="36.96" customHeight="1">
      <c r="B11" s="42"/>
      <c r="E11" s="149" t="s">
        <v>763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11. 6. 2019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/>
      </c>
      <c r="L16" s="42"/>
    </row>
    <row r="17" s="1" customFormat="1" ht="18" customHeight="1">
      <c r="B17" s="42"/>
      <c r="E17" s="135" t="str">
        <f>IF('Rekapitulace zakázky'!E11="","",'Rekapitulace zakázky'!E11)</f>
        <v xml:space="preserve"> </v>
      </c>
      <c r="I17" s="150" t="s">
        <v>30</v>
      </c>
      <c r="J17" s="135" t="str">
        <f>IF('Rekapitulace zakázky'!AN11="","",'Rekapitulace zakázky'!AN11)</f>
        <v/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31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30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33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30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35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30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36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37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39</v>
      </c>
      <c r="I34" s="159" t="s">
        <v>38</v>
      </c>
      <c r="J34" s="158" t="s">
        <v>40</v>
      </c>
      <c r="L34" s="42"/>
    </row>
    <row r="35" s="1" customFormat="1" ht="14.4" customHeight="1">
      <c r="B35" s="42"/>
      <c r="D35" s="160" t="s">
        <v>41</v>
      </c>
      <c r="E35" s="146" t="s">
        <v>42</v>
      </c>
      <c r="F35" s="161">
        <f>ROUND((SUM(BE124:BE135)),  2)</f>
        <v>0</v>
      </c>
      <c r="I35" s="162">
        <v>0.20999999999999999</v>
      </c>
      <c r="J35" s="161">
        <f>ROUND(((SUM(BE124:BE135))*I35),  2)</f>
        <v>0</v>
      </c>
      <c r="L35" s="42"/>
    </row>
    <row r="36" s="1" customFormat="1" ht="14.4" customHeight="1">
      <c r="B36" s="42"/>
      <c r="E36" s="146" t="s">
        <v>43</v>
      </c>
      <c r="F36" s="161">
        <f>ROUND((SUM(BF124:BF135)),  2)</f>
        <v>0</v>
      </c>
      <c r="I36" s="162">
        <v>0.14999999999999999</v>
      </c>
      <c r="J36" s="161">
        <f>ROUND(((SUM(BF124:BF135))*I36),  2)</f>
        <v>0</v>
      </c>
      <c r="L36" s="42"/>
    </row>
    <row r="37" hidden="1" s="1" customFormat="1" ht="14.4" customHeight="1">
      <c r="B37" s="42"/>
      <c r="E37" s="146" t="s">
        <v>44</v>
      </c>
      <c r="F37" s="161">
        <f>ROUND((SUM(BG124:BG135)),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45</v>
      </c>
      <c r="F38" s="161">
        <f>ROUND((SUM(BH124:BH135)),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46</v>
      </c>
      <c r="F39" s="161">
        <f>ROUND((SUM(BI124:BI135)),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47</v>
      </c>
      <c r="E41" s="165"/>
      <c r="F41" s="165"/>
      <c r="G41" s="166" t="s">
        <v>48</v>
      </c>
      <c r="H41" s="167" t="s">
        <v>49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54</v>
      </c>
      <c r="E65" s="172"/>
      <c r="F65" s="172"/>
      <c r="G65" s="171" t="s">
        <v>55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138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Meziměstí - Otovice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134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684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136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2019/06/4.2/SO 04 - VRN - Most v km 6,229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11. 6. 2019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 xml:space="preserve"> </v>
      </c>
      <c r="G93" s="38"/>
      <c r="H93" s="38"/>
      <c r="I93" s="150" t="s">
        <v>33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31</v>
      </c>
      <c r="D94" s="38"/>
      <c r="E94" s="38"/>
      <c r="F94" s="25" t="str">
        <f>IF(E20="","",E20)</f>
        <v>Vyplň údaj</v>
      </c>
      <c r="G94" s="38"/>
      <c r="H94" s="38"/>
      <c r="I94" s="150" t="s">
        <v>35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139</v>
      </c>
      <c r="D96" s="187"/>
      <c r="E96" s="187"/>
      <c r="F96" s="187"/>
      <c r="G96" s="187"/>
      <c r="H96" s="187"/>
      <c r="I96" s="188"/>
      <c r="J96" s="189" t="s">
        <v>140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141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142</v>
      </c>
    </row>
    <row r="99" s="8" customFormat="1" ht="24.96" customHeight="1">
      <c r="B99" s="191"/>
      <c r="C99" s="192"/>
      <c r="D99" s="193" t="s">
        <v>442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443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444</v>
      </c>
      <c r="E101" s="200"/>
      <c r="F101" s="200"/>
      <c r="G101" s="200"/>
      <c r="H101" s="200"/>
      <c r="I101" s="201"/>
      <c r="J101" s="202">
        <f>J131</f>
        <v>0</v>
      </c>
      <c r="K101" s="127"/>
      <c r="L101" s="203"/>
    </row>
    <row r="102" s="9" customFormat="1" ht="19.92" customHeight="1">
      <c r="B102" s="198"/>
      <c r="C102" s="127"/>
      <c r="D102" s="199" t="s">
        <v>445</v>
      </c>
      <c r="E102" s="200"/>
      <c r="F102" s="200"/>
      <c r="G102" s="200"/>
      <c r="H102" s="200"/>
      <c r="I102" s="201"/>
      <c r="J102" s="202">
        <f>J134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152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Meziměstí - Otovice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134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684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136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2019/06/4.2/SO 04 - VRN - Most v km 6,229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11. 6. 2019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 xml:space="preserve"> </v>
      </c>
      <c r="G120" s="38"/>
      <c r="H120" s="38"/>
      <c r="I120" s="150" t="s">
        <v>33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31</v>
      </c>
      <c r="D121" s="38"/>
      <c r="E121" s="38"/>
      <c r="F121" s="25" t="str">
        <f>IF(E20="","",E20)</f>
        <v>Vyplň údaj</v>
      </c>
      <c r="G121" s="38"/>
      <c r="H121" s="38"/>
      <c r="I121" s="150" t="s">
        <v>35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153</v>
      </c>
      <c r="D123" s="206" t="s">
        <v>62</v>
      </c>
      <c r="E123" s="206" t="s">
        <v>58</v>
      </c>
      <c r="F123" s="206" t="s">
        <v>59</v>
      </c>
      <c r="G123" s="206" t="s">
        <v>154</v>
      </c>
      <c r="H123" s="206" t="s">
        <v>155</v>
      </c>
      <c r="I123" s="207" t="s">
        <v>156</v>
      </c>
      <c r="J123" s="206" t="s">
        <v>140</v>
      </c>
      <c r="K123" s="208" t="s">
        <v>157</v>
      </c>
      <c r="L123" s="209"/>
      <c r="M123" s="94" t="s">
        <v>1</v>
      </c>
      <c r="N123" s="95" t="s">
        <v>41</v>
      </c>
      <c r="O123" s="95" t="s">
        <v>158</v>
      </c>
      <c r="P123" s="95" t="s">
        <v>159</v>
      </c>
      <c r="Q123" s="95" t="s">
        <v>160</v>
      </c>
      <c r="R123" s="95" t="s">
        <v>161</v>
      </c>
      <c r="S123" s="95" t="s">
        <v>162</v>
      </c>
      <c r="T123" s="96" t="s">
        <v>163</v>
      </c>
    </row>
    <row r="124" s="1" customFormat="1" ht="22.8" customHeight="1">
      <c r="B124" s="37"/>
      <c r="C124" s="101" t="s">
        <v>164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76</v>
      </c>
      <c r="AU124" s="15" t="s">
        <v>142</v>
      </c>
      <c r="BK124" s="213">
        <f>BK125</f>
        <v>0</v>
      </c>
    </row>
    <row r="125" s="11" customFormat="1" ht="25.92" customHeight="1">
      <c r="B125" s="214"/>
      <c r="C125" s="215"/>
      <c r="D125" s="216" t="s">
        <v>76</v>
      </c>
      <c r="E125" s="217" t="s">
        <v>446</v>
      </c>
      <c r="F125" s="217" t="s">
        <v>447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P126+P131+P134</f>
        <v>0</v>
      </c>
      <c r="Q125" s="222"/>
      <c r="R125" s="223">
        <f>R126+R131+R134</f>
        <v>0</v>
      </c>
      <c r="S125" s="222"/>
      <c r="T125" s="224">
        <f>T126+T131+T134</f>
        <v>0</v>
      </c>
      <c r="AR125" s="225" t="s">
        <v>188</v>
      </c>
      <c r="AT125" s="226" t="s">
        <v>76</v>
      </c>
      <c r="AU125" s="226" t="s">
        <v>77</v>
      </c>
      <c r="AY125" s="225" t="s">
        <v>167</v>
      </c>
      <c r="BK125" s="227">
        <f>BK126+BK131+BK134</f>
        <v>0</v>
      </c>
    </row>
    <row r="126" s="11" customFormat="1" ht="22.8" customHeight="1">
      <c r="B126" s="214"/>
      <c r="C126" s="215"/>
      <c r="D126" s="216" t="s">
        <v>76</v>
      </c>
      <c r="E126" s="228" t="s">
        <v>448</v>
      </c>
      <c r="F126" s="228" t="s">
        <v>449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SUM(P127:P130)</f>
        <v>0</v>
      </c>
      <c r="Q126" s="222"/>
      <c r="R126" s="223">
        <f>SUM(R127:R130)</f>
        <v>0</v>
      </c>
      <c r="S126" s="222"/>
      <c r="T126" s="224">
        <f>SUM(T127:T130)</f>
        <v>0</v>
      </c>
      <c r="AR126" s="225" t="s">
        <v>188</v>
      </c>
      <c r="AT126" s="226" t="s">
        <v>76</v>
      </c>
      <c r="AU126" s="226" t="s">
        <v>84</v>
      </c>
      <c r="AY126" s="225" t="s">
        <v>167</v>
      </c>
      <c r="BK126" s="227">
        <f>SUM(BK127:BK130)</f>
        <v>0</v>
      </c>
    </row>
    <row r="127" s="1" customFormat="1" ht="16.5" customHeight="1">
      <c r="B127" s="37"/>
      <c r="C127" s="230" t="s">
        <v>84</v>
      </c>
      <c r="D127" s="230" t="s">
        <v>169</v>
      </c>
      <c r="E127" s="231" t="s">
        <v>450</v>
      </c>
      <c r="F127" s="232" t="s">
        <v>449</v>
      </c>
      <c r="G127" s="233" t="s">
        <v>451</v>
      </c>
      <c r="H127" s="234">
        <v>1</v>
      </c>
      <c r="I127" s="235"/>
      <c r="J127" s="236">
        <f>ROUND(I127*H127,2)</f>
        <v>0</v>
      </c>
      <c r="K127" s="232" t="s">
        <v>173</v>
      </c>
      <c r="L127" s="42"/>
      <c r="M127" s="237" t="s">
        <v>1</v>
      </c>
      <c r="N127" s="238" t="s">
        <v>42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452</v>
      </c>
      <c r="AT127" s="241" t="s">
        <v>169</v>
      </c>
      <c r="AU127" s="241" t="s">
        <v>86</v>
      </c>
      <c r="AY127" s="15" t="s">
        <v>167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84</v>
      </c>
      <c r="BK127" s="242">
        <f>ROUND(I127*H127,2)</f>
        <v>0</v>
      </c>
      <c r="BL127" s="15" t="s">
        <v>452</v>
      </c>
      <c r="BM127" s="241" t="s">
        <v>764</v>
      </c>
    </row>
    <row r="128" s="1" customFormat="1" ht="16.5" customHeight="1">
      <c r="B128" s="37"/>
      <c r="C128" s="230" t="s">
        <v>86</v>
      </c>
      <c r="D128" s="230" t="s">
        <v>169</v>
      </c>
      <c r="E128" s="231" t="s">
        <v>604</v>
      </c>
      <c r="F128" s="232" t="s">
        <v>605</v>
      </c>
      <c r="G128" s="233" t="s">
        <v>451</v>
      </c>
      <c r="H128" s="234">
        <v>1</v>
      </c>
      <c r="I128" s="235"/>
      <c r="J128" s="236">
        <f>ROUND(I128*H128,2)</f>
        <v>0</v>
      </c>
      <c r="K128" s="232" t="s">
        <v>173</v>
      </c>
      <c r="L128" s="42"/>
      <c r="M128" s="237" t="s">
        <v>1</v>
      </c>
      <c r="N128" s="238" t="s">
        <v>42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452</v>
      </c>
      <c r="AT128" s="241" t="s">
        <v>169</v>
      </c>
      <c r="AU128" s="241" t="s">
        <v>86</v>
      </c>
      <c r="AY128" s="15" t="s">
        <v>167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84</v>
      </c>
      <c r="BK128" s="242">
        <f>ROUND(I128*H128,2)</f>
        <v>0</v>
      </c>
      <c r="BL128" s="15" t="s">
        <v>452</v>
      </c>
      <c r="BM128" s="241" t="s">
        <v>765</v>
      </c>
    </row>
    <row r="129" s="1" customFormat="1" ht="16.5" customHeight="1">
      <c r="B129" s="37"/>
      <c r="C129" s="230" t="s">
        <v>179</v>
      </c>
      <c r="D129" s="230" t="s">
        <v>169</v>
      </c>
      <c r="E129" s="231" t="s">
        <v>454</v>
      </c>
      <c r="F129" s="232" t="s">
        <v>455</v>
      </c>
      <c r="G129" s="233" t="s">
        <v>451</v>
      </c>
      <c r="H129" s="234">
        <v>1</v>
      </c>
      <c r="I129" s="235"/>
      <c r="J129" s="236">
        <f>ROUND(I129*H129,2)</f>
        <v>0</v>
      </c>
      <c r="K129" s="232" t="s">
        <v>173</v>
      </c>
      <c r="L129" s="42"/>
      <c r="M129" s="237" t="s">
        <v>1</v>
      </c>
      <c r="N129" s="238" t="s">
        <v>42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452</v>
      </c>
      <c r="AT129" s="241" t="s">
        <v>169</v>
      </c>
      <c r="AU129" s="241" t="s">
        <v>86</v>
      </c>
      <c r="AY129" s="15" t="s">
        <v>167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84</v>
      </c>
      <c r="BK129" s="242">
        <f>ROUND(I129*H129,2)</f>
        <v>0</v>
      </c>
      <c r="BL129" s="15" t="s">
        <v>452</v>
      </c>
      <c r="BM129" s="241" t="s">
        <v>766</v>
      </c>
    </row>
    <row r="130" s="1" customFormat="1" ht="16.5" customHeight="1">
      <c r="B130" s="37"/>
      <c r="C130" s="230" t="s">
        <v>174</v>
      </c>
      <c r="D130" s="230" t="s">
        <v>169</v>
      </c>
      <c r="E130" s="231" t="s">
        <v>460</v>
      </c>
      <c r="F130" s="232" t="s">
        <v>461</v>
      </c>
      <c r="G130" s="233" t="s">
        <v>451</v>
      </c>
      <c r="H130" s="234">
        <v>1</v>
      </c>
      <c r="I130" s="235"/>
      <c r="J130" s="236">
        <f>ROUND(I130*H130,2)</f>
        <v>0</v>
      </c>
      <c r="K130" s="232" t="s">
        <v>173</v>
      </c>
      <c r="L130" s="42"/>
      <c r="M130" s="237" t="s">
        <v>1</v>
      </c>
      <c r="N130" s="238" t="s">
        <v>42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452</v>
      </c>
      <c r="AT130" s="241" t="s">
        <v>169</v>
      </c>
      <c r="AU130" s="241" t="s">
        <v>86</v>
      </c>
      <c r="AY130" s="15" t="s">
        <v>167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84</v>
      </c>
      <c r="BK130" s="242">
        <f>ROUND(I130*H130,2)</f>
        <v>0</v>
      </c>
      <c r="BL130" s="15" t="s">
        <v>452</v>
      </c>
      <c r="BM130" s="241" t="s">
        <v>767</v>
      </c>
    </row>
    <row r="131" s="11" customFormat="1" ht="22.8" customHeight="1">
      <c r="B131" s="214"/>
      <c r="C131" s="215"/>
      <c r="D131" s="216" t="s">
        <v>76</v>
      </c>
      <c r="E131" s="228" t="s">
        <v>463</v>
      </c>
      <c r="F131" s="228" t="s">
        <v>464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SUM(P132:P133)</f>
        <v>0</v>
      </c>
      <c r="Q131" s="222"/>
      <c r="R131" s="223">
        <f>SUM(R132:R133)</f>
        <v>0</v>
      </c>
      <c r="S131" s="222"/>
      <c r="T131" s="224">
        <f>SUM(T132:T133)</f>
        <v>0</v>
      </c>
      <c r="AR131" s="225" t="s">
        <v>188</v>
      </c>
      <c r="AT131" s="226" t="s">
        <v>76</v>
      </c>
      <c r="AU131" s="226" t="s">
        <v>84</v>
      </c>
      <c r="AY131" s="225" t="s">
        <v>167</v>
      </c>
      <c r="BK131" s="227">
        <f>SUM(BK132:BK133)</f>
        <v>0</v>
      </c>
    </row>
    <row r="132" s="1" customFormat="1" ht="16.5" customHeight="1">
      <c r="B132" s="37"/>
      <c r="C132" s="230" t="s">
        <v>188</v>
      </c>
      <c r="D132" s="230" t="s">
        <v>169</v>
      </c>
      <c r="E132" s="231" t="s">
        <v>465</v>
      </c>
      <c r="F132" s="232" t="s">
        <v>466</v>
      </c>
      <c r="G132" s="233" t="s">
        <v>467</v>
      </c>
      <c r="H132" s="234">
        <v>120</v>
      </c>
      <c r="I132" s="235"/>
      <c r="J132" s="236">
        <f>ROUND(I132*H132,2)</f>
        <v>0</v>
      </c>
      <c r="K132" s="232" t="s">
        <v>173</v>
      </c>
      <c r="L132" s="42"/>
      <c r="M132" s="237" t="s">
        <v>1</v>
      </c>
      <c r="N132" s="238" t="s">
        <v>42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452</v>
      </c>
      <c r="AT132" s="241" t="s">
        <v>169</v>
      </c>
      <c r="AU132" s="241" t="s">
        <v>86</v>
      </c>
      <c r="AY132" s="15" t="s">
        <v>167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84</v>
      </c>
      <c r="BK132" s="242">
        <f>ROUND(I132*H132,2)</f>
        <v>0</v>
      </c>
      <c r="BL132" s="15" t="s">
        <v>452</v>
      </c>
      <c r="BM132" s="241" t="s">
        <v>768</v>
      </c>
    </row>
    <row r="133" s="12" customFormat="1">
      <c r="B133" s="243"/>
      <c r="C133" s="244"/>
      <c r="D133" s="245" t="s">
        <v>197</v>
      </c>
      <c r="E133" s="246" t="s">
        <v>1</v>
      </c>
      <c r="F133" s="247" t="s">
        <v>469</v>
      </c>
      <c r="G133" s="244"/>
      <c r="H133" s="248">
        <v>120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197</v>
      </c>
      <c r="AU133" s="254" t="s">
        <v>86</v>
      </c>
      <c r="AV133" s="12" t="s">
        <v>86</v>
      </c>
      <c r="AW133" s="12" t="s">
        <v>34</v>
      </c>
      <c r="AX133" s="12" t="s">
        <v>84</v>
      </c>
      <c r="AY133" s="254" t="s">
        <v>167</v>
      </c>
    </row>
    <row r="134" s="11" customFormat="1" ht="22.8" customHeight="1">
      <c r="B134" s="214"/>
      <c r="C134" s="215"/>
      <c r="D134" s="216" t="s">
        <v>76</v>
      </c>
      <c r="E134" s="228" t="s">
        <v>470</v>
      </c>
      <c r="F134" s="228" t="s">
        <v>471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P135</f>
        <v>0</v>
      </c>
      <c r="Q134" s="222"/>
      <c r="R134" s="223">
        <f>R135</f>
        <v>0</v>
      </c>
      <c r="S134" s="222"/>
      <c r="T134" s="224">
        <f>T135</f>
        <v>0</v>
      </c>
      <c r="AR134" s="225" t="s">
        <v>188</v>
      </c>
      <c r="AT134" s="226" t="s">
        <v>76</v>
      </c>
      <c r="AU134" s="226" t="s">
        <v>84</v>
      </c>
      <c r="AY134" s="225" t="s">
        <v>167</v>
      </c>
      <c r="BK134" s="227">
        <f>BK135</f>
        <v>0</v>
      </c>
    </row>
    <row r="135" s="1" customFormat="1" ht="16.5" customHeight="1">
      <c r="B135" s="37"/>
      <c r="C135" s="230" t="s">
        <v>193</v>
      </c>
      <c r="D135" s="230" t="s">
        <v>169</v>
      </c>
      <c r="E135" s="231" t="s">
        <v>475</v>
      </c>
      <c r="F135" s="232" t="s">
        <v>476</v>
      </c>
      <c r="G135" s="233" t="s">
        <v>451</v>
      </c>
      <c r="H135" s="234">
        <v>1</v>
      </c>
      <c r="I135" s="235"/>
      <c r="J135" s="236">
        <f>ROUND(I135*H135,2)</f>
        <v>0</v>
      </c>
      <c r="K135" s="232" t="s">
        <v>173</v>
      </c>
      <c r="L135" s="42"/>
      <c r="M135" s="281" t="s">
        <v>1</v>
      </c>
      <c r="N135" s="282" t="s">
        <v>42</v>
      </c>
      <c r="O135" s="283"/>
      <c r="P135" s="284">
        <f>O135*H135</f>
        <v>0</v>
      </c>
      <c r="Q135" s="284">
        <v>0</v>
      </c>
      <c r="R135" s="284">
        <f>Q135*H135</f>
        <v>0</v>
      </c>
      <c r="S135" s="284">
        <v>0</v>
      </c>
      <c r="T135" s="285">
        <f>S135*H135</f>
        <v>0</v>
      </c>
      <c r="AR135" s="241" t="s">
        <v>452</v>
      </c>
      <c r="AT135" s="241" t="s">
        <v>169</v>
      </c>
      <c r="AU135" s="241" t="s">
        <v>86</v>
      </c>
      <c r="AY135" s="15" t="s">
        <v>167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84</v>
      </c>
      <c r="BK135" s="242">
        <f>ROUND(I135*H135,2)</f>
        <v>0</v>
      </c>
      <c r="BL135" s="15" t="s">
        <v>452</v>
      </c>
      <c r="BM135" s="241" t="s">
        <v>769</v>
      </c>
    </row>
    <row r="136" s="1" customFormat="1" ht="6.96" customHeight="1">
      <c r="B136" s="60"/>
      <c r="C136" s="61"/>
      <c r="D136" s="61"/>
      <c r="E136" s="61"/>
      <c r="F136" s="61"/>
      <c r="G136" s="61"/>
      <c r="H136" s="61"/>
      <c r="I136" s="181"/>
      <c r="J136" s="61"/>
      <c r="K136" s="61"/>
      <c r="L136" s="42"/>
    </row>
  </sheetData>
  <sheetProtection sheet="1" autoFilter="0" formatColumns="0" formatRows="0" objects="1" scenarios="1" spinCount="100000" saltValue="l6f7B6ouLaXNw0g9E9xd8rJV9/WPrQSM+c5VdXbkUq2BBXTs0lpCj39GDsW9wLoTUp/tEbAR6XChja/k4OUMfQ==" hashValue="hIEnVS28jojMhBerQiDdbc7KTRHD3gxYaqzixXdlrlDkVAZIRmUuDdYkyR2fQ4QdaaJonR6S+yM0WayZgb+Pww==" algorithmName="SHA-512" password="CC35"/>
  <autoFilter ref="C123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Rachota Tomáš</dc:creator>
  <cp:lastModifiedBy>Rachota Tomáš</cp:lastModifiedBy>
  <dcterms:created xsi:type="dcterms:W3CDTF">2019-08-19T05:20:14Z</dcterms:created>
  <dcterms:modified xsi:type="dcterms:W3CDTF">2019-08-19T05:20:30Z</dcterms:modified>
</cp:coreProperties>
</file>