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1 - Architektonicko s..." sheetId="2" r:id="rId2"/>
    <sheet name="D.1.4.g - Zařízení silnop..." sheetId="3" r:id="rId3"/>
    <sheet name="D.1.4.h - Informační systém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'D.1.1 - Architektonicko s...'!$C$110:$K$834</definedName>
    <definedName name="_xlnm.Print_Area" localSheetId="1">'D.1.1 - Architektonicko s...'!$C$4:$J$39,'D.1.1 - Architektonicko s...'!$C$45:$J$92,'D.1.1 - Architektonicko s...'!$C$98:$K$834</definedName>
    <definedName name="_xlnm.Print_Titles" localSheetId="1">'D.1.1 - Architektonicko s...'!$110:$110</definedName>
    <definedName name="_xlnm._FilterDatabase" localSheetId="2" hidden="1">'D.1.4.g - Zařízení silnop...'!$C$84:$K$202</definedName>
    <definedName name="_xlnm.Print_Area" localSheetId="2">'D.1.4.g - Zařízení silnop...'!$C$4:$J$39,'D.1.4.g - Zařízení silnop...'!$C$45:$J$66,'D.1.4.g - Zařízení silnop...'!$C$72:$K$202</definedName>
    <definedName name="_xlnm.Print_Titles" localSheetId="2">'D.1.4.g - Zařízení silnop...'!$84:$84</definedName>
    <definedName name="_xlnm._FilterDatabase" localSheetId="3" hidden="1">'D.1.4.h - Informační systém'!$C$78:$K$94</definedName>
    <definedName name="_xlnm.Print_Area" localSheetId="3">'D.1.4.h - Informační systém'!$C$4:$J$39,'D.1.4.h - Informační systém'!$C$45:$J$60,'D.1.4.h - Informační systém'!$C$66:$K$94</definedName>
    <definedName name="_xlnm.Print_Titles" localSheetId="3">'D.1.4.h - Informační systém'!$78:$78</definedName>
    <definedName name="_xlnm._FilterDatabase" localSheetId="4" hidden="1">'VRN - Vedlejší rozpočtové...'!$C$80:$K$92</definedName>
    <definedName name="_xlnm.Print_Area" localSheetId="4">'VRN - Vedlejší rozpočtové...'!$C$4:$J$39,'VRN - Vedlejší rozpočtové...'!$C$45:$J$62,'VRN - Vedlejší rozpočtové...'!$C$68:$K$92</definedName>
    <definedName name="_xlnm.Print_Titles" localSheetId="4">'VRN - Vedlejší rozpočtové...'!$80:$80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4"/>
  <c r="F37"/>
  <c i="1" r="BD58"/>
  <c i="5" r="BH84"/>
  <c r="F36"/>
  <c i="1" r="BC58"/>
  <c i="5" r="BG84"/>
  <c r="F35"/>
  <c i="1" r="BB58"/>
  <c i="5" r="BF84"/>
  <c r="J34"/>
  <c i="1" r="AW58"/>
  <c i="5" r="F34"/>
  <c i="1" r="BA58"/>
  <c i="5" r="T84"/>
  <c r="T83"/>
  <c r="T82"/>
  <c r="T81"/>
  <c r="R84"/>
  <c r="R83"/>
  <c r="R82"/>
  <c r="R81"/>
  <c r="P84"/>
  <c r="P83"/>
  <c r="P82"/>
  <c r="P81"/>
  <c i="1" r="AU58"/>
  <c i="5" r="BK84"/>
  <c r="BK83"/>
  <c r="J83"/>
  <c r="BK82"/>
  <c r="J82"/>
  <c r="BK81"/>
  <c r="J81"/>
  <c r="J59"/>
  <c r="J30"/>
  <c i="1" r="AG58"/>
  <c i="5" r="J84"/>
  <c r="BE84"/>
  <c r="J33"/>
  <c i="1" r="AV58"/>
  <c i="5" r="F33"/>
  <c i="1" r="AZ58"/>
  <c i="5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4" r="J37"/>
  <c r="J36"/>
  <c i="1" r="AY57"/>
  <c i="4" r="J35"/>
  <c i="1" r="AX57"/>
  <c i="4"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F37"/>
  <c i="1" r="BD57"/>
  <c i="4" r="BH80"/>
  <c r="F36"/>
  <c i="1" r="BC57"/>
  <c i="4" r="BG80"/>
  <c r="F35"/>
  <c i="1" r="BB57"/>
  <c i="4" r="BF80"/>
  <c r="J34"/>
  <c i="1" r="AW57"/>
  <c i="4" r="F34"/>
  <c i="1" r="BA57"/>
  <c i="4" r="T80"/>
  <c r="T79"/>
  <c r="R80"/>
  <c r="R79"/>
  <c r="P80"/>
  <c r="P79"/>
  <c i="1" r="AU57"/>
  <c i="4" r="BK80"/>
  <c r="BK79"/>
  <c r="J79"/>
  <c r="J59"/>
  <c r="J30"/>
  <c i="1" r="AG57"/>
  <c i="4" r="J80"/>
  <c r="BE80"/>
  <c r="J33"/>
  <c i="1" r="AV57"/>
  <c i="4" r="F33"/>
  <c i="1" r="AZ57"/>
  <c i="4" r="J76"/>
  <c r="J75"/>
  <c r="F75"/>
  <c r="F73"/>
  <c r="E71"/>
  <c r="J55"/>
  <c r="J54"/>
  <c r="F54"/>
  <c r="F52"/>
  <c r="E50"/>
  <c r="J39"/>
  <c r="J18"/>
  <c r="E18"/>
  <c r="F76"/>
  <c r="F55"/>
  <c r="J17"/>
  <c r="J12"/>
  <c r="J73"/>
  <c r="J52"/>
  <c r="E7"/>
  <c r="E69"/>
  <c r="E48"/>
  <c i="3" r="J37"/>
  <c r="J36"/>
  <c i="1" r="AY56"/>
  <c i="3" r="J35"/>
  <c i="1" r="AX56"/>
  <c i="3"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65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64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2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2" r="J37"/>
  <c r="J36"/>
  <c i="1" r="AY55"/>
  <c i="2" r="J35"/>
  <c i="1" r="AX55"/>
  <c i="2" r="BI834"/>
  <c r="BH834"/>
  <c r="BG834"/>
  <c r="BF834"/>
  <c r="T834"/>
  <c r="T833"/>
  <c r="R834"/>
  <c r="R833"/>
  <c r="P834"/>
  <c r="P833"/>
  <c r="BK834"/>
  <c r="BK833"/>
  <c r="J833"/>
  <c r="J834"/>
  <c r="BE834"/>
  <c r="J91"/>
  <c r="BI818"/>
  <c r="BH818"/>
  <c r="BG818"/>
  <c r="BF818"/>
  <c r="T818"/>
  <c r="R818"/>
  <c r="P818"/>
  <c r="BK818"/>
  <c r="J818"/>
  <c r="BE818"/>
  <c r="BI803"/>
  <c r="BH803"/>
  <c r="BG803"/>
  <c r="BF803"/>
  <c r="T803"/>
  <c r="R803"/>
  <c r="P803"/>
  <c r="BK803"/>
  <c r="J803"/>
  <c r="BE803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85"/>
  <c r="BH785"/>
  <c r="BG785"/>
  <c r="BF785"/>
  <c r="T785"/>
  <c r="R785"/>
  <c r="P785"/>
  <c r="BK785"/>
  <c r="J785"/>
  <c r="BE785"/>
  <c r="BI783"/>
  <c r="BH783"/>
  <c r="BG783"/>
  <c r="BF783"/>
  <c r="T783"/>
  <c r="R783"/>
  <c r="P783"/>
  <c r="BK783"/>
  <c r="J783"/>
  <c r="BE783"/>
  <c r="BI782"/>
  <c r="BH782"/>
  <c r="BG782"/>
  <c r="BF782"/>
  <c r="T782"/>
  <c r="R782"/>
  <c r="P782"/>
  <c r="BK782"/>
  <c r="J782"/>
  <c r="BE782"/>
  <c r="BI780"/>
  <c r="BH780"/>
  <c r="BG780"/>
  <c r="BF780"/>
  <c r="T780"/>
  <c r="R780"/>
  <c r="P780"/>
  <c r="BK780"/>
  <c r="J780"/>
  <c r="BE780"/>
  <c r="BI779"/>
  <c r="BH779"/>
  <c r="BG779"/>
  <c r="BF779"/>
  <c r="T779"/>
  <c r="T778"/>
  <c r="R779"/>
  <c r="R778"/>
  <c r="P779"/>
  <c r="P778"/>
  <c r="BK779"/>
  <c r="BK778"/>
  <c r="J778"/>
  <c r="J779"/>
  <c r="BE779"/>
  <c r="J90"/>
  <c r="BI775"/>
  <c r="BH775"/>
  <c r="BG775"/>
  <c r="BF775"/>
  <c r="T775"/>
  <c r="R775"/>
  <c r="P775"/>
  <c r="BK775"/>
  <c r="J775"/>
  <c r="BE775"/>
  <c r="BI772"/>
  <c r="BH772"/>
  <c r="BG772"/>
  <c r="BF772"/>
  <c r="T772"/>
  <c r="R772"/>
  <c r="P772"/>
  <c r="BK772"/>
  <c r="J772"/>
  <c r="BE772"/>
  <c r="BI769"/>
  <c r="BH769"/>
  <c r="BG769"/>
  <c r="BF769"/>
  <c r="T769"/>
  <c r="R769"/>
  <c r="P769"/>
  <c r="BK769"/>
  <c r="J769"/>
  <c r="BE769"/>
  <c r="BI765"/>
  <c r="BH765"/>
  <c r="BG765"/>
  <c r="BF765"/>
  <c r="T765"/>
  <c r="R765"/>
  <c r="P765"/>
  <c r="BK765"/>
  <c r="J765"/>
  <c r="BE765"/>
  <c r="BI762"/>
  <c r="BH762"/>
  <c r="BG762"/>
  <c r="BF762"/>
  <c r="T762"/>
  <c r="R762"/>
  <c r="P762"/>
  <c r="BK762"/>
  <c r="J762"/>
  <c r="BE762"/>
  <c r="BI753"/>
  <c r="BH753"/>
  <c r="BG753"/>
  <c r="BF753"/>
  <c r="T753"/>
  <c r="R753"/>
  <c r="P753"/>
  <c r="BK753"/>
  <c r="J753"/>
  <c r="BE753"/>
  <c r="BI744"/>
  <c r="BH744"/>
  <c r="BG744"/>
  <c r="BF744"/>
  <c r="T744"/>
  <c r="R744"/>
  <c r="P744"/>
  <c r="BK744"/>
  <c r="J744"/>
  <c r="BE744"/>
  <c r="BI735"/>
  <c r="BH735"/>
  <c r="BG735"/>
  <c r="BF735"/>
  <c r="T735"/>
  <c r="R735"/>
  <c r="P735"/>
  <c r="BK735"/>
  <c r="J735"/>
  <c r="BE735"/>
  <c r="BI733"/>
  <c r="BH733"/>
  <c r="BG733"/>
  <c r="BF733"/>
  <c r="T733"/>
  <c r="R733"/>
  <c r="P733"/>
  <c r="BK733"/>
  <c r="J733"/>
  <c r="BE733"/>
  <c r="BI724"/>
  <c r="BH724"/>
  <c r="BG724"/>
  <c r="BF724"/>
  <c r="T724"/>
  <c r="R724"/>
  <c r="P724"/>
  <c r="BK724"/>
  <c r="J724"/>
  <c r="BE724"/>
  <c r="BI715"/>
  <c r="BH715"/>
  <c r="BG715"/>
  <c r="BF715"/>
  <c r="T715"/>
  <c r="R715"/>
  <c r="P715"/>
  <c r="BK715"/>
  <c r="J715"/>
  <c r="BE715"/>
  <c r="BI709"/>
  <c r="BH709"/>
  <c r="BG709"/>
  <c r="BF709"/>
  <c r="T709"/>
  <c r="R709"/>
  <c r="P709"/>
  <c r="BK709"/>
  <c r="J709"/>
  <c r="BE709"/>
  <c r="BI703"/>
  <c r="BH703"/>
  <c r="BG703"/>
  <c r="BF703"/>
  <c r="T703"/>
  <c r="R703"/>
  <c r="P703"/>
  <c r="BK703"/>
  <c r="J703"/>
  <c r="BE703"/>
  <c r="BI702"/>
  <c r="BH702"/>
  <c r="BG702"/>
  <c r="BF702"/>
  <c r="T702"/>
  <c r="R702"/>
  <c r="P702"/>
  <c r="BK702"/>
  <c r="J702"/>
  <c r="BE702"/>
  <c r="BI696"/>
  <c r="BH696"/>
  <c r="BG696"/>
  <c r="BF696"/>
  <c r="T696"/>
  <c r="R696"/>
  <c r="P696"/>
  <c r="BK696"/>
  <c r="J696"/>
  <c r="BE696"/>
  <c r="BI690"/>
  <c r="BH690"/>
  <c r="BG690"/>
  <c r="BF690"/>
  <c r="T690"/>
  <c r="R690"/>
  <c r="P690"/>
  <c r="BK690"/>
  <c r="J690"/>
  <c r="BE690"/>
  <c r="BI684"/>
  <c r="BH684"/>
  <c r="BG684"/>
  <c r="BF684"/>
  <c r="T684"/>
  <c r="R684"/>
  <c r="P684"/>
  <c r="BK684"/>
  <c r="J684"/>
  <c r="BE684"/>
  <c r="BI680"/>
  <c r="BH680"/>
  <c r="BG680"/>
  <c r="BF680"/>
  <c r="T680"/>
  <c r="R680"/>
  <c r="P680"/>
  <c r="BK680"/>
  <c r="J680"/>
  <c r="BE680"/>
  <c r="BI674"/>
  <c r="BH674"/>
  <c r="BG674"/>
  <c r="BF674"/>
  <c r="T674"/>
  <c r="R674"/>
  <c r="P674"/>
  <c r="BK674"/>
  <c r="J674"/>
  <c r="BE674"/>
  <c r="BI668"/>
  <c r="BH668"/>
  <c r="BG668"/>
  <c r="BF668"/>
  <c r="T668"/>
  <c r="R668"/>
  <c r="P668"/>
  <c r="BK668"/>
  <c r="J668"/>
  <c r="BE668"/>
  <c r="BI662"/>
  <c r="BH662"/>
  <c r="BG662"/>
  <c r="BF662"/>
  <c r="T662"/>
  <c r="R662"/>
  <c r="P662"/>
  <c r="BK662"/>
  <c r="J662"/>
  <c r="BE662"/>
  <c r="BI656"/>
  <c r="BH656"/>
  <c r="BG656"/>
  <c r="BF656"/>
  <c r="T656"/>
  <c r="T655"/>
  <c r="R656"/>
  <c r="R655"/>
  <c r="P656"/>
  <c r="P655"/>
  <c r="BK656"/>
  <c r="BK655"/>
  <c r="J655"/>
  <c r="J656"/>
  <c r="BE656"/>
  <c r="J89"/>
  <c r="BI654"/>
  <c r="BH654"/>
  <c r="BG654"/>
  <c r="BF654"/>
  <c r="T654"/>
  <c r="R654"/>
  <c r="P654"/>
  <c r="BK654"/>
  <c r="J654"/>
  <c r="BE654"/>
  <c r="BI646"/>
  <c r="BH646"/>
  <c r="BG646"/>
  <c r="BF646"/>
  <c r="T646"/>
  <c r="R646"/>
  <c r="P646"/>
  <c r="BK646"/>
  <c r="J646"/>
  <c r="BE646"/>
  <c r="BI638"/>
  <c r="BH638"/>
  <c r="BG638"/>
  <c r="BF638"/>
  <c r="T638"/>
  <c r="R638"/>
  <c r="P638"/>
  <c r="BK638"/>
  <c r="J638"/>
  <c r="BE638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0"/>
  <c r="BH620"/>
  <c r="BG620"/>
  <c r="BF620"/>
  <c r="T620"/>
  <c r="T619"/>
  <c r="R620"/>
  <c r="R619"/>
  <c r="P620"/>
  <c r="P619"/>
  <c r="BK620"/>
  <c r="BK619"/>
  <c r="J619"/>
  <c r="J620"/>
  <c r="BE620"/>
  <c r="J88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R614"/>
  <c r="P614"/>
  <c r="BK614"/>
  <c r="J614"/>
  <c r="BE614"/>
  <c r="BI612"/>
  <c r="BH612"/>
  <c r="BG612"/>
  <c r="BF612"/>
  <c r="T612"/>
  <c r="R612"/>
  <c r="P612"/>
  <c r="BK612"/>
  <c r="J612"/>
  <c r="BE612"/>
  <c r="BI611"/>
  <c r="BH611"/>
  <c r="BG611"/>
  <c r="BF611"/>
  <c r="T611"/>
  <c r="T610"/>
  <c r="R611"/>
  <c r="R610"/>
  <c r="P611"/>
  <c r="P610"/>
  <c r="BK611"/>
  <c r="BK610"/>
  <c r="J610"/>
  <c r="J611"/>
  <c r="BE611"/>
  <c r="J87"/>
  <c r="BI609"/>
  <c r="BH609"/>
  <c r="BG609"/>
  <c r="BF609"/>
  <c r="T609"/>
  <c r="R609"/>
  <c r="P609"/>
  <c r="BK609"/>
  <c r="J609"/>
  <c r="BE609"/>
  <c r="BI608"/>
  <c r="BH608"/>
  <c r="BG608"/>
  <c r="BF608"/>
  <c r="T608"/>
  <c r="R608"/>
  <c r="P608"/>
  <c r="BK608"/>
  <c r="J608"/>
  <c r="BE608"/>
  <c r="BI607"/>
  <c r="BH607"/>
  <c r="BG607"/>
  <c r="BF607"/>
  <c r="T607"/>
  <c r="R607"/>
  <c r="P607"/>
  <c r="BK607"/>
  <c r="J607"/>
  <c r="BE607"/>
  <c r="BI606"/>
  <c r="BH606"/>
  <c r="BG606"/>
  <c r="BF606"/>
  <c r="T606"/>
  <c r="R606"/>
  <c r="P606"/>
  <c r="BK606"/>
  <c r="J606"/>
  <c r="BE606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602"/>
  <c r="BH602"/>
  <c r="BG602"/>
  <c r="BF602"/>
  <c r="T602"/>
  <c r="R602"/>
  <c r="P602"/>
  <c r="BK602"/>
  <c r="J602"/>
  <c r="BE602"/>
  <c r="BI601"/>
  <c r="BH601"/>
  <c r="BG601"/>
  <c r="BF601"/>
  <c r="T601"/>
  <c r="R601"/>
  <c r="P601"/>
  <c r="BK601"/>
  <c r="J601"/>
  <c r="BE601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5"/>
  <c r="BH595"/>
  <c r="BG595"/>
  <c r="BF595"/>
  <c r="T595"/>
  <c r="R595"/>
  <c r="P595"/>
  <c r="BK595"/>
  <c r="J595"/>
  <c r="BE595"/>
  <c r="BI594"/>
  <c r="BH594"/>
  <c r="BG594"/>
  <c r="BF594"/>
  <c r="T594"/>
  <c r="R594"/>
  <c r="P594"/>
  <c r="BK594"/>
  <c r="J594"/>
  <c r="BE594"/>
  <c r="BI593"/>
  <c r="BH593"/>
  <c r="BG593"/>
  <c r="BF593"/>
  <c r="T593"/>
  <c r="T592"/>
  <c r="R593"/>
  <c r="R592"/>
  <c r="P593"/>
  <c r="P592"/>
  <c r="BK593"/>
  <c r="BK592"/>
  <c r="J592"/>
  <c r="J593"/>
  <c r="BE593"/>
  <c r="J86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9"/>
  <c r="BH589"/>
  <c r="BG589"/>
  <c r="BF589"/>
  <c r="T589"/>
  <c r="R589"/>
  <c r="P589"/>
  <c r="BK589"/>
  <c r="J589"/>
  <c r="BE589"/>
  <c r="BI588"/>
  <c r="BH588"/>
  <c r="BG588"/>
  <c r="BF588"/>
  <c r="T588"/>
  <c r="R588"/>
  <c r="P588"/>
  <c r="BK588"/>
  <c r="J588"/>
  <c r="BE588"/>
  <c r="BI587"/>
  <c r="BH587"/>
  <c r="BG587"/>
  <c r="BF587"/>
  <c r="T587"/>
  <c r="R587"/>
  <c r="P587"/>
  <c r="BK587"/>
  <c r="J587"/>
  <c r="BE587"/>
  <c r="BI586"/>
  <c r="BH586"/>
  <c r="BG586"/>
  <c r="BF586"/>
  <c r="T586"/>
  <c r="R586"/>
  <c r="P586"/>
  <c r="BK586"/>
  <c r="J586"/>
  <c r="BE586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83"/>
  <c r="BH583"/>
  <c r="BG583"/>
  <c r="BF583"/>
  <c r="T583"/>
  <c r="R583"/>
  <c r="P583"/>
  <c r="BK583"/>
  <c r="J583"/>
  <c r="BE583"/>
  <c r="BI582"/>
  <c r="BH582"/>
  <c r="BG582"/>
  <c r="BF582"/>
  <c r="T582"/>
  <c r="R582"/>
  <c r="P582"/>
  <c r="BK582"/>
  <c r="J582"/>
  <c r="BE582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8"/>
  <c r="BH578"/>
  <c r="BG578"/>
  <c r="BF578"/>
  <c r="T578"/>
  <c r="R578"/>
  <c r="P578"/>
  <c r="BK578"/>
  <c r="J578"/>
  <c r="BE578"/>
  <c r="BI577"/>
  <c r="BH577"/>
  <c r="BG577"/>
  <c r="BF577"/>
  <c r="T577"/>
  <c r="R577"/>
  <c r="P577"/>
  <c r="BK577"/>
  <c r="J577"/>
  <c r="BE577"/>
  <c r="BI576"/>
  <c r="BH576"/>
  <c r="BG576"/>
  <c r="BF576"/>
  <c r="T576"/>
  <c r="R576"/>
  <c r="P576"/>
  <c r="BK576"/>
  <c r="J576"/>
  <c r="BE576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R529"/>
  <c r="P529"/>
  <c r="BK529"/>
  <c r="J529"/>
  <c r="BE529"/>
  <c r="BI528"/>
  <c r="BH528"/>
  <c r="BG528"/>
  <c r="BF528"/>
  <c r="T528"/>
  <c r="R528"/>
  <c r="P528"/>
  <c r="BK528"/>
  <c r="J528"/>
  <c r="BE528"/>
  <c r="BI527"/>
  <c r="BH527"/>
  <c r="BG527"/>
  <c r="BF527"/>
  <c r="T527"/>
  <c r="R527"/>
  <c r="P527"/>
  <c r="BK527"/>
  <c r="J527"/>
  <c r="BE527"/>
  <c r="BI526"/>
  <c r="BH526"/>
  <c r="BG526"/>
  <c r="BF526"/>
  <c r="T526"/>
  <c r="T525"/>
  <c r="R526"/>
  <c r="R525"/>
  <c r="P526"/>
  <c r="P525"/>
  <c r="BK526"/>
  <c r="BK525"/>
  <c r="J525"/>
  <c r="J526"/>
  <c r="BE526"/>
  <c r="J85"/>
  <c r="BI524"/>
  <c r="BH524"/>
  <c r="BG524"/>
  <c r="BF524"/>
  <c r="T524"/>
  <c r="R524"/>
  <c r="P524"/>
  <c r="BK524"/>
  <c r="J524"/>
  <c r="BE524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9"/>
  <c r="BH519"/>
  <c r="BG519"/>
  <c r="BF519"/>
  <c r="T519"/>
  <c r="R519"/>
  <c r="P519"/>
  <c r="BK519"/>
  <c r="J519"/>
  <c r="BE519"/>
  <c r="BI518"/>
  <c r="BH518"/>
  <c r="BG518"/>
  <c r="BF518"/>
  <c r="T518"/>
  <c r="T517"/>
  <c r="R518"/>
  <c r="R517"/>
  <c r="P518"/>
  <c r="P517"/>
  <c r="BK518"/>
  <c r="BK517"/>
  <c r="J517"/>
  <c r="J518"/>
  <c r="BE518"/>
  <c r="J84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10"/>
  <c r="BH510"/>
  <c r="BG510"/>
  <c r="BF510"/>
  <c r="T510"/>
  <c r="R510"/>
  <c r="P510"/>
  <c r="BK510"/>
  <c r="J510"/>
  <c r="BE510"/>
  <c r="BI509"/>
  <c r="BH509"/>
  <c r="BG509"/>
  <c r="BF509"/>
  <c r="T509"/>
  <c r="R509"/>
  <c r="P509"/>
  <c r="BK509"/>
  <c r="J509"/>
  <c r="BE509"/>
  <c r="BI508"/>
  <c r="BH508"/>
  <c r="BG508"/>
  <c r="BF508"/>
  <c r="T508"/>
  <c r="R508"/>
  <c r="P508"/>
  <c r="BK508"/>
  <c r="J508"/>
  <c r="BE508"/>
  <c r="BI507"/>
  <c r="BH507"/>
  <c r="BG507"/>
  <c r="BF507"/>
  <c r="T507"/>
  <c r="R507"/>
  <c r="P507"/>
  <c r="BK507"/>
  <c r="J507"/>
  <c r="BE507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8"/>
  <c r="BH498"/>
  <c r="BG498"/>
  <c r="BF498"/>
  <c r="T498"/>
  <c r="R498"/>
  <c r="P498"/>
  <c r="BK498"/>
  <c r="J498"/>
  <c r="BE498"/>
  <c r="BI497"/>
  <c r="BH497"/>
  <c r="BG497"/>
  <c r="BF497"/>
  <c r="T497"/>
  <c r="R497"/>
  <c r="P497"/>
  <c r="BK497"/>
  <c r="J497"/>
  <c r="BE497"/>
  <c r="BI496"/>
  <c r="BH496"/>
  <c r="BG496"/>
  <c r="BF496"/>
  <c r="T496"/>
  <c r="R496"/>
  <c r="P496"/>
  <c r="BK496"/>
  <c r="J496"/>
  <c r="BE496"/>
  <c r="BI495"/>
  <c r="BH495"/>
  <c r="BG495"/>
  <c r="BF495"/>
  <c r="T495"/>
  <c r="R495"/>
  <c r="P495"/>
  <c r="BK495"/>
  <c r="J495"/>
  <c r="BE495"/>
  <c r="BI494"/>
  <c r="BH494"/>
  <c r="BG494"/>
  <c r="BF494"/>
  <c r="T494"/>
  <c r="R494"/>
  <c r="P494"/>
  <c r="BK494"/>
  <c r="J494"/>
  <c r="BE494"/>
  <c r="BI493"/>
  <c r="BH493"/>
  <c r="BG493"/>
  <c r="BF493"/>
  <c r="T493"/>
  <c r="R493"/>
  <c r="P493"/>
  <c r="BK493"/>
  <c r="J493"/>
  <c r="BE493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90"/>
  <c r="BH490"/>
  <c r="BG490"/>
  <c r="BF490"/>
  <c r="T490"/>
  <c r="T489"/>
  <c r="R490"/>
  <c r="R489"/>
  <c r="P490"/>
  <c r="P489"/>
  <c r="BK490"/>
  <c r="BK489"/>
  <c r="J489"/>
  <c r="J490"/>
  <c r="BE490"/>
  <c r="J83"/>
  <c r="BI488"/>
  <c r="BH488"/>
  <c r="BG488"/>
  <c r="BF488"/>
  <c r="T488"/>
  <c r="R488"/>
  <c r="P488"/>
  <c r="BK488"/>
  <c r="J488"/>
  <c r="BE488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73"/>
  <c r="BH473"/>
  <c r="BG473"/>
  <c r="BF473"/>
  <c r="T473"/>
  <c r="R473"/>
  <c r="P473"/>
  <c r="BK473"/>
  <c r="J473"/>
  <c r="BE473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3"/>
  <c r="BH463"/>
  <c r="BG463"/>
  <c r="BF463"/>
  <c r="T463"/>
  <c r="R463"/>
  <c r="P463"/>
  <c r="BK463"/>
  <c r="J463"/>
  <c r="BE463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0"/>
  <c r="BH450"/>
  <c r="BG450"/>
  <c r="BF450"/>
  <c r="T450"/>
  <c r="T449"/>
  <c r="R450"/>
  <c r="R449"/>
  <c r="P450"/>
  <c r="P449"/>
  <c r="BK450"/>
  <c r="BK449"/>
  <c r="J449"/>
  <c r="J450"/>
  <c r="BE450"/>
  <c r="J82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T440"/>
  <c r="R441"/>
  <c r="R440"/>
  <c r="P441"/>
  <c r="P440"/>
  <c r="BK441"/>
  <c r="BK440"/>
  <c r="J440"/>
  <c r="J441"/>
  <c r="BE441"/>
  <c r="J81"/>
  <c r="BI439"/>
  <c r="BH439"/>
  <c r="BG439"/>
  <c r="BF439"/>
  <c r="T439"/>
  <c r="T438"/>
  <c r="R439"/>
  <c r="R438"/>
  <c r="P439"/>
  <c r="P438"/>
  <c r="BK439"/>
  <c r="BK438"/>
  <c r="J438"/>
  <c r="J439"/>
  <c r="BE439"/>
  <c r="J80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T433"/>
  <c r="R434"/>
  <c r="R433"/>
  <c r="P434"/>
  <c r="P433"/>
  <c r="BK434"/>
  <c r="BK433"/>
  <c r="J433"/>
  <c r="J434"/>
  <c r="BE434"/>
  <c r="J79"/>
  <c r="BI431"/>
  <c r="BH431"/>
  <c r="BG431"/>
  <c r="BF431"/>
  <c r="T431"/>
  <c r="T430"/>
  <c r="R431"/>
  <c r="R430"/>
  <c r="P431"/>
  <c r="P430"/>
  <c r="BK431"/>
  <c r="BK430"/>
  <c r="J430"/>
  <c r="J431"/>
  <c r="BE431"/>
  <c r="J78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T422"/>
  <c r="R423"/>
  <c r="R422"/>
  <c r="P423"/>
  <c r="P422"/>
  <c r="BK423"/>
  <c r="BK422"/>
  <c r="J422"/>
  <c r="J423"/>
  <c r="BE423"/>
  <c r="J77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T417"/>
  <c r="R418"/>
  <c r="R417"/>
  <c r="P418"/>
  <c r="P417"/>
  <c r="BK418"/>
  <c r="BK417"/>
  <c r="J417"/>
  <c r="J418"/>
  <c r="BE418"/>
  <c r="J76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T397"/>
  <c r="R398"/>
  <c r="R397"/>
  <c r="P398"/>
  <c r="P397"/>
  <c r="BK398"/>
  <c r="BK397"/>
  <c r="J397"/>
  <c r="J398"/>
  <c r="BE398"/>
  <c r="J75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T383"/>
  <c r="R384"/>
  <c r="R383"/>
  <c r="P384"/>
  <c r="P383"/>
  <c r="BK384"/>
  <c r="BK383"/>
  <c r="J383"/>
  <c r="J384"/>
  <c r="BE384"/>
  <c r="J74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T367"/>
  <c r="R368"/>
  <c r="R367"/>
  <c r="P368"/>
  <c r="P367"/>
  <c r="BK368"/>
  <c r="BK367"/>
  <c r="J367"/>
  <c r="J368"/>
  <c r="BE368"/>
  <c r="J73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T356"/>
  <c r="R357"/>
  <c r="R356"/>
  <c r="P357"/>
  <c r="P356"/>
  <c r="BK357"/>
  <c r="BK356"/>
  <c r="J356"/>
  <c r="J357"/>
  <c r="BE357"/>
  <c r="J72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T340"/>
  <c r="T339"/>
  <c r="R341"/>
  <c r="R340"/>
  <c r="R339"/>
  <c r="P341"/>
  <c r="P340"/>
  <c r="P339"/>
  <c r="BK341"/>
  <c r="BK340"/>
  <c r="J340"/>
  <c r="BK339"/>
  <c r="J339"/>
  <c r="J341"/>
  <c r="BE341"/>
  <c r="J71"/>
  <c r="J70"/>
  <c r="BI338"/>
  <c r="BH338"/>
  <c r="BG338"/>
  <c r="BF338"/>
  <c r="T338"/>
  <c r="R338"/>
  <c r="P338"/>
  <c r="BK338"/>
  <c r="J338"/>
  <c r="BE338"/>
  <c r="BI337"/>
  <c r="BH337"/>
  <c r="BG337"/>
  <c r="BF337"/>
  <c r="T337"/>
  <c r="T336"/>
  <c r="R337"/>
  <c r="R336"/>
  <c r="P337"/>
  <c r="P336"/>
  <c r="BK337"/>
  <c r="BK336"/>
  <c r="J336"/>
  <c r="J337"/>
  <c r="BE337"/>
  <c r="J69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T327"/>
  <c r="R328"/>
  <c r="R327"/>
  <c r="P328"/>
  <c r="P327"/>
  <c r="BK328"/>
  <c r="BK327"/>
  <c r="J327"/>
  <c r="J328"/>
  <c r="BE328"/>
  <c r="J68"/>
  <c r="BI325"/>
  <c r="BH325"/>
  <c r="BG325"/>
  <c r="BF325"/>
  <c r="T325"/>
  <c r="R325"/>
  <c r="P325"/>
  <c r="BK325"/>
  <c r="J325"/>
  <c r="BE325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3"/>
  <c r="BH263"/>
  <c r="BG263"/>
  <c r="BF263"/>
  <c r="T263"/>
  <c r="T262"/>
  <c r="R263"/>
  <c r="R262"/>
  <c r="P263"/>
  <c r="P262"/>
  <c r="BK263"/>
  <c r="BK262"/>
  <c r="J262"/>
  <c r="J263"/>
  <c r="BE263"/>
  <c r="J67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7"/>
  <c r="BH147"/>
  <c r="BG147"/>
  <c r="BF147"/>
  <c r="T147"/>
  <c r="T146"/>
  <c r="R147"/>
  <c r="R146"/>
  <c r="P147"/>
  <c r="P146"/>
  <c r="BK147"/>
  <c r="BK146"/>
  <c r="J146"/>
  <c r="J147"/>
  <c r="BE147"/>
  <c r="J66"/>
  <c r="BI145"/>
  <c r="BH145"/>
  <c r="BG145"/>
  <c r="BF145"/>
  <c r="T145"/>
  <c r="T144"/>
  <c r="R145"/>
  <c r="R144"/>
  <c r="P145"/>
  <c r="P144"/>
  <c r="BK145"/>
  <c r="BK144"/>
  <c r="J144"/>
  <c r="J145"/>
  <c r="BE145"/>
  <c r="J65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2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F37"/>
  <c i="1" r="BD55"/>
  <c i="2" r="BH114"/>
  <c r="F36"/>
  <c i="1" r="BC55"/>
  <c i="2" r="BG114"/>
  <c r="F35"/>
  <c i="1" r="BB55"/>
  <c i="2" r="BF114"/>
  <c r="J34"/>
  <c i="1" r="AW55"/>
  <c i="2" r="F34"/>
  <c i="1" r="BA55"/>
  <c i="2" r="T114"/>
  <c r="T113"/>
  <c r="T112"/>
  <c r="T111"/>
  <c r="R114"/>
  <c r="R113"/>
  <c r="R112"/>
  <c r="R111"/>
  <c r="P114"/>
  <c r="P113"/>
  <c r="P112"/>
  <c r="P111"/>
  <c i="1" r="AU55"/>
  <c i="2" r="BK114"/>
  <c r="BK113"/>
  <c r="J113"/>
  <c r="BK112"/>
  <c r="J112"/>
  <c r="BK111"/>
  <c r="J111"/>
  <c r="J59"/>
  <c r="J30"/>
  <c i="1" r="AG55"/>
  <c i="2" r="J114"/>
  <c r="BE114"/>
  <c r="J33"/>
  <c i="1" r="AV55"/>
  <c i="2" r="F33"/>
  <c i="1" r="AZ55"/>
  <c i="2" r="J61"/>
  <c r="J60"/>
  <c r="J108"/>
  <c r="J107"/>
  <c r="F107"/>
  <c r="F105"/>
  <c r="E103"/>
  <c r="J55"/>
  <c r="J54"/>
  <c r="F54"/>
  <c r="F52"/>
  <c r="E50"/>
  <c r="J39"/>
  <c r="J18"/>
  <c r="E18"/>
  <c r="F108"/>
  <c r="F55"/>
  <c r="J17"/>
  <c r="J12"/>
  <c r="J105"/>
  <c r="J52"/>
  <c r="E7"/>
  <c r="E10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<sst xmlns="http://schemas.openxmlformats.org/spreadsheetml/2006/main">
  <si>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</si>
  <si>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</si>
  <si>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</si>
  <si>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</si>
  <si>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</si>
  <si>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{0003d01c-4921-4fcb-a2e1-295e290415a7}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</si>
  <si>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</si>
  <si>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</si>
  <si>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</si>
  <si>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</si>
  <si>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</si>
  <si>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</si>
  <si>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</si>
  <si>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</si>
  <si>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99245_300-Dod-1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</si>
  <si>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</si>
  <si>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</si>
  <si>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Žst. Bohušovice nad Ohří - oprava (plášť, VPP) + dodatek č.1</t>
  </si>
  <si>
    <t>KSO:</t>
  </si>
  <si>
    <t/>
  </si>
  <si>
    <t>CC-CZ:</t>
  </si>
  <si>
    <t>Místo:</t>
  </si>
  <si>
    <t>Bohušovice nad Ohří</t>
  </si>
  <si>
    <t>Datum:</t>
  </si>
  <si>
    <t>10. 9. 2019</t>
  </si>
  <si>
    <t>Zadavatel:</t>
  </si>
  <si>
    <t>IČ:</t>
  </si>
  <si>
    <t>70994234</t>
  </si>
  <si>
    <t>SŽDC s.o., Oblastní ředitelství Ústí n.L., SPS</t>
  </si>
  <si>
    <t>DIČ:</t>
  </si>
  <si>
    <t>Uchazeč:</t>
  </si>
  <si>
    <t>Vyplň údaj</t>
  </si>
  <si>
    <t>Projektant:</t>
  </si>
  <si>
    <t>25016911</t>
  </si>
  <si>
    <t>INTECON spol. s r.o., Ústí nad Labem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</si>
  <si>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</si>
  <si>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</si>
  <si>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</si>
  <si>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</si>
  <si>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</si>
  <si>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</si>
  <si>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</si>
  <si>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</si>
  <si>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</si>
  <si>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</si>
  <si>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</si>
  <si>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</si>
  <si>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</si>
  <si>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</si>
  <si>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</si>
  <si>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</si>
  <si>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</si>
  <si>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</si>
  <si>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</si>
  <si>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</si>
  <si>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</si>
  <si>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</si>
  <si>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</si>
  <si>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</si>
  <si>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</si>
  <si>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</si>
  <si>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</si>
  <si>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</si>
  <si>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</si>
  <si>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</si>
  <si>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</si>
  <si>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</si>
  <si>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</si>
  <si>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</si>
  <si>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</si>
  <si>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</si>
  <si>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</si>
  <si>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</si>
  <si>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</si>
  <si>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</si>
  <si>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</si>
  <si>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</si>
  <si>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</si>
  <si>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</si>
  <si>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řešení</t>
  </si>
  <si>
    <t>STA</t>
  </si>
  <si>
    <t>1</t>
  </si>
  <si>
    <t>{ef9862e0-8c0a-4b81-a17c-af453cf030be}</t>
  </si>
  <si>
    <t>2</t>
  </si>
  <si>
    <t>D.1.4.g</t>
  </si>
  <si>
    <t>Zařízení silnoproudé elektrotechniky a uzemnění</t>
  </si>
  <si>
    <t>{f17a251e-726a-4d75-b136-ed11cb63db36}</t>
  </si>
  <si>
    <t>D.1.4.h</t>
  </si>
  <si>
    <t>Informační systém</t>
  </si>
  <si>
    <t>{4c719d41-7fa9-4225-93b3-f07bee55381e}</t>
  </si>
  <si>
    <t>VRN</t>
  </si>
  <si>
    <t>Vedlejší rozpočtové náklady</t>
  </si>
  <si>
    <t>{e3a6402c-215c-4c76-b6c2-c5ef8026d64e}</t>
  </si>
  <si>
    <t>KRYCÍ LIST SOUPISU PRACÍ</t>
  </si>
  <si>
    <t>Objekt: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</si>
  <si>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</si>
  <si>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</si>
  <si>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</si>
  <si>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</si>
  <si>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</si>
  <si>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</si>
  <si>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</si>
  <si>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</si>
  <si>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</si>
  <si>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</si>
  <si>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</si>
  <si>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</si>
  <si>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</si>
  <si>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</si>
  <si>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</si>
  <si>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</si>
  <si>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</si>
  <si>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</si>
  <si>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</si>
  <si>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</si>
  <si>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</si>
  <si>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</si>
  <si>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</si>
  <si>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</si>
  <si>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</si>
  <si>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</si>
  <si>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</si>
  <si>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</si>
  <si>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</si>
  <si>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</si>
  <si>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</si>
  <si>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</si>
  <si>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</si>
  <si>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</si>
  <si>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</si>
  <si>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</si>
  <si>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</si>
  <si>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</si>
  <si>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</si>
  <si>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</si>
  <si>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</si>
  <si>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</si>
  <si>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</si>
  <si>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</si>
  <si>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</si>
  <si>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</si>
  <si>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</si>
  <si>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</si>
  <si>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</si>
  <si>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</si>
  <si>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</si>
  <si>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</si>
  <si>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</si>
  <si>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</si>
  <si>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</si>
  <si>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</si>
  <si>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</si>
  <si>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</si>
  <si>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</si>
  <si>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-251006921</t>
  </si>
  <si>
    <t>139711101</t>
  </si>
  <si>
    <t>Vykopávka v uzavřených prostorách s naložením výkopku na dopravní prostředek v hornině tř. 1 až 4</t>
  </si>
  <si>
    <t>m3</t>
  </si>
  <si>
    <t>-961968655</t>
  </si>
  <si>
    <t>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</si>
  <si>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</si>
  <si>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</si>
  <si>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1172444326</t>
  </si>
  <si>
    <t>162201201</t>
  </si>
  <si>
    <t>Vodorovné přemístění výkopku nebo sypaniny nošením s vyprázdněním nádoby na hromady nebo do dopravního prostředku na vzdálenost do 10 m z horniny tř. 1 až 4</t>
  </si>
  <si>
    <t>-175465936</t>
  </si>
  <si>
    <t>5</t>
  </si>
  <si>
    <t>162201209</t>
  </si>
  <si>
    <t>Vodorovné přemístění výkopku nebo sypaniny nošením s vyprázdněním nádoby na hromady nebo do dopravního prostředku na vzdálenost do 10 m z horniny Příplatek k ceně za každých dalších 10 m</t>
  </si>
  <si>
    <t>1951023252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</si>
  <si>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</si>
  <si>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</si>
  <si>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</si>
  <si>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557724397</t>
  </si>
  <si>
    <t>7</t>
  </si>
  <si>
    <t>171201201</t>
  </si>
  <si>
    <t>Uložení sypaniny na skládky</t>
  </si>
  <si>
    <t>-44113360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</si>
  <si>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</si>
  <si>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</si>
  <si>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</si>
  <si>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</si>
  <si>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389186620</t>
  </si>
  <si>
    <t>9</t>
  </si>
  <si>
    <t>174101102</t>
  </si>
  <si>
    <t>Zásyp sypaninou z jakékoliv horniny s uložením výkopku ve vrstvách se zhutněním v uzavřených prostorách s urovnáním povrchu zásypu</t>
  </si>
  <si>
    <t>-944736879</t>
  </si>
  <si>
    <t>10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</si>
  <si>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</si>
  <si>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</si>
  <si>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1039196888</t>
  </si>
  <si>
    <t>11</t>
  </si>
  <si>
    <t>M</t>
  </si>
  <si>
    <t>58337303</t>
  </si>
  <si>
    <t>štěrkopísek frakce 0/8</t>
  </si>
  <si>
    <t>188459244</t>
  </si>
  <si>
    <t>VV</t>
  </si>
  <si>
    <t>3,6*2 "Přepočtené koeficientem množství</t>
  </si>
  <si>
    <t>Zakládání</t>
  </si>
  <si>
    <t>12</t>
  </si>
  <si>
    <t>215901101</t>
  </si>
  <si>
    <t>Zhutnění podloží pod násypy z rostlé horniny tř. 1 až 4 z hornin soudružných do 92 % PS a nesoudržných sypkých relativní ulehlosti I(d) do 0,8</t>
  </si>
  <si>
    <t>-768449023</t>
  </si>
  <si>
    <t>13</t>
  </si>
  <si>
    <t>271532212</t>
  </si>
  <si>
    <t>Podsyp pod základové konstrukce se zhutněním a urovnáním povrchu z kameniva hrubého, frakce 16 - 32 mm</t>
  </si>
  <si>
    <t>-1302876578</t>
  </si>
  <si>
    <t>"WC pro cestující" 21,5*0,05</t>
  </si>
  <si>
    <t>14</t>
  </si>
  <si>
    <t>273321411</t>
  </si>
  <si>
    <t>Základy z betonu železového (bez výztuže) desky z betonu bez zvláštních nároků na prostředí tř. C 20/25</t>
  </si>
  <si>
    <t>1448120897</t>
  </si>
  <si>
    <t xml:space="preserve">"WC pro cestující" 21,5*0,2 </t>
  </si>
  <si>
    <t>273362021</t>
  </si>
  <si>
    <t>Výztuž základů desek ze svařovaných sítí z drátů typu KARI</t>
  </si>
  <si>
    <t>-1223233124</t>
  </si>
  <si>
    <t>Svislé a kompletní konstrukce</t>
  </si>
  <si>
    <t>16</t>
  </si>
  <si>
    <t>317142422</t>
  </si>
  <si>
    <t>Překlady nenosné z pórobetonu osazené do tenkého maltového lože, výšky do 250 mm, šířky překladu 100 mm, délky překladu přes 1000 do 1250 mm</t>
  </si>
  <si>
    <t>kus</t>
  </si>
  <si>
    <t>35988455</t>
  </si>
  <si>
    <t>17</t>
  </si>
  <si>
    <t>342272225</t>
  </si>
  <si>
    <t>Příčky z pórobetonových tvárnic hladkých na tenké maltové lože objemová hmotnost do 500 kg/m3, tloušťka příčky 100 mm</t>
  </si>
  <si>
    <t>-100340413</t>
  </si>
  <si>
    <t>"WC pro cestující" (1,8+1,8+0,9)*2,5</t>
  </si>
  <si>
    <t>(4,43+1,77)*3,25</t>
  </si>
  <si>
    <t>Součet</t>
  </si>
  <si>
    <t>18</t>
  </si>
  <si>
    <t>342272245</t>
  </si>
  <si>
    <t>Příčky z pórobetonových tvárnic hladkých na tenké maltové lože objemová hmotnost do 500 kg/m3, tloušťka příčky 150 mm</t>
  </si>
  <si>
    <t>-1829559921</t>
  </si>
  <si>
    <t>"WC pro cestující" 2,5*3,25</t>
  </si>
  <si>
    <t>Vodorovné konstrukce</t>
  </si>
  <si>
    <t>19</t>
  </si>
  <si>
    <t>451571411</t>
  </si>
  <si>
    <t>Podklad pod dlažbu z kameniva tl. do 100 mm</t>
  </si>
  <si>
    <t>56514107</t>
  </si>
  <si>
    <t>20</t>
  </si>
  <si>
    <t>451572111</t>
  </si>
  <si>
    <t>Lože pod potrubí, stoky a drobné objekty v otevřeném výkopu z kameniva drobného těženého 0 až 4 mm</t>
  </si>
  <si>
    <t>-165156755</t>
  </si>
  <si>
    <t>Komunikace pozemní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</si>
  <si>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</si>
  <si>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</si>
  <si>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1102145528</t>
  </si>
  <si>
    <t>Úpravy povrchů, podlahy a osazování výplní</t>
  </si>
  <si>
    <t>22</t>
  </si>
  <si>
    <t>612142001</t>
  </si>
  <si>
    <t>Potažení vnitřních ploch pletivem v ploše nebo pruzích, na plném podkladu sklovláknitým vtlačením do tmelu stěn</t>
  </si>
  <si>
    <t>1628589487</t>
  </si>
  <si>
    <t>"WC pro cestující" (1,8+1,8+0,9)*2,5*2</t>
  </si>
  <si>
    <t>2,5*3,25*2</t>
  </si>
  <si>
    <t>(4,43+1,77)*3,25*2</t>
  </si>
  <si>
    <t>22,14*3,5</t>
  </si>
  <si>
    <t>23</t>
  </si>
  <si>
    <t>612822001</t>
  </si>
  <si>
    <t>Omítka kapilárně aktivní vnitřních ploch s vysokou absorpcí a odparem vlhkosti do vzduchu hladká, tloušťky do 10 mm</t>
  </si>
  <si>
    <t>1274031203</t>
  </si>
  <si>
    <t>"WC pro cestující" 22,14*3,5</t>
  </si>
  <si>
    <t>24</t>
  </si>
  <si>
    <t>612822021</t>
  </si>
  <si>
    <t>Omítka kapilárně aktivní vnitřních ploch s vysokou absorpcí a odparem vlhkosti do vzduchu potažení štukem, tloušťky do 2 mm</t>
  </si>
  <si>
    <t>-1874103489</t>
  </si>
  <si>
    <t xml:space="preserve">"WC pro cestující" </t>
  </si>
  <si>
    <t>"plocha stěn" (1,8+1,8+0,9)*2,5*2</t>
  </si>
  <si>
    <t>Mezisoučet</t>
  </si>
  <si>
    <t>"plocha obkladů" -(1,6+1,6+0,9+0,9)*2,0</t>
  </si>
  <si>
    <t>-(2,23+2,23+1,6+1,6)*2,0</t>
  </si>
  <si>
    <t>-(1,1+1,1+1,6+1,6)*2,0</t>
  </si>
  <si>
    <t>-(2,35+2,35+1,77+1,77)*2,0</t>
  </si>
  <si>
    <t>-(1,25+1,25+0,9+0,9)*2,0</t>
  </si>
  <si>
    <t>-(2,82+3,08+0,9+1,1+1,92)*2,0</t>
  </si>
  <si>
    <t>25</t>
  </si>
  <si>
    <t>619999041</t>
  </si>
  <si>
    <t>Příplatky k cenám úprav vnitřních povrchů za ztížené pracovní podmínky práce ve stísněném prostoru</t>
  </si>
  <si>
    <t>1898725745</t>
  </si>
  <si>
    <t>26</t>
  </si>
  <si>
    <t>622143003</t>
  </si>
  <si>
    <t>Montáž omítkových profilů plastových nebo pozinkovaných, upevněných vtlačením do podkladní vrstvy nebo přibitím rohových s tkaninou</t>
  </si>
  <si>
    <t>m</t>
  </si>
  <si>
    <t>-456663714</t>
  </si>
  <si>
    <t>27</t>
  </si>
  <si>
    <t>59051486</t>
  </si>
  <si>
    <t>lišta rohová PVC 10/15cm s tkaninou</t>
  </si>
  <si>
    <t>-1611343239</t>
  </si>
  <si>
    <t>360*1,05 "Přepočtené koeficientem množství</t>
  </si>
  <si>
    <t>28</t>
  </si>
  <si>
    <t>622211031</t>
  </si>
  <si>
    <t>Montáž kontaktního zateplení z polystyrenových desek nebo z kombinovaných desek na vnější stěny, tloušťky desek přes 120 do 160 mm</t>
  </si>
  <si>
    <t>87251021</t>
  </si>
  <si>
    <t>"sokl venkovní fasády" 141,0*0,36</t>
  </si>
  <si>
    <t>"sokl fasády atria" 26,0*0,3</t>
  </si>
  <si>
    <t>29</t>
  </si>
  <si>
    <t>28376424</t>
  </si>
  <si>
    <t>deska z polystyrénu XPS, hrana polodrážková a hladký povrch tl 140mm</t>
  </si>
  <si>
    <t>818021271</t>
  </si>
  <si>
    <t>58,56*1,02 "Přepočtené koeficientem množství</t>
  </si>
  <si>
    <t>30</t>
  </si>
  <si>
    <t>622211041</t>
  </si>
  <si>
    <t>Montáž kontaktního zateplení z polystyrenových desek nebo z kombinovaných desek na vnější stěny, tloušťky desek přes 160 do 200 mm</t>
  </si>
  <si>
    <t>566850645</t>
  </si>
  <si>
    <t>"plocha venkovní fasády" 141,0*6,5</t>
  </si>
  <si>
    <t>"plocha fasády atria" 26,0*5,3</t>
  </si>
  <si>
    <t>31</t>
  </si>
  <si>
    <t>28376080</t>
  </si>
  <si>
    <t xml:space="preserve">deska EPS grafitová fasadní  λ=0,031  tl 180mm</t>
  </si>
  <si>
    <t>904530066</t>
  </si>
  <si>
    <t>1054,3*1,02 "Přepočtené koeficientem množství</t>
  </si>
  <si>
    <t>32</t>
  </si>
  <si>
    <t>622212051</t>
  </si>
  <si>
    <t>Montáž kontaktního zateplení vnějšího ostění, nadpraží nebo parapetu z polystyrenových desek hloubky špalet přes 200 do 400 mm, tloušťky desek do 40 mm</t>
  </si>
  <si>
    <t>1163161400</t>
  </si>
  <si>
    <t>"ostění, parapet a nadpraží" 206,0</t>
  </si>
  <si>
    <t>"šambrány a dělící pruhy" 770,0</t>
  </si>
  <si>
    <t>33</t>
  </si>
  <si>
    <t>28375932</t>
  </si>
  <si>
    <t>deska EPS 70 fasádní λ=0,039 tl 40mm</t>
  </si>
  <si>
    <t>-120555555</t>
  </si>
  <si>
    <t>"ostění, parapet a nadpraží" 52,0</t>
  </si>
  <si>
    <t>"šambrány a dělící pruhy" 264,0</t>
  </si>
  <si>
    <t>316*1,1 "Přepočtené koeficientem množství</t>
  </si>
  <si>
    <t>34</t>
  </si>
  <si>
    <t>622221141</t>
  </si>
  <si>
    <t>Montáž kontaktního zateplení z desek z minerální vlny s kolmou orientací vláken na vnější stěny, tloušťky desek přes 160 do 200 mm</t>
  </si>
  <si>
    <t>303732491</t>
  </si>
  <si>
    <t>35</t>
  </si>
  <si>
    <t>63151534</t>
  </si>
  <si>
    <t>deska tepelně izolační minerální kontaktních fasád kolmé vlákno λ=0,040-0,042 tl 180mm</t>
  </si>
  <si>
    <t>1057620111</t>
  </si>
  <si>
    <t>234,9*1,1 "Přepočtené koeficientem množství</t>
  </si>
  <si>
    <t>36</t>
  </si>
  <si>
    <t>622222001</t>
  </si>
  <si>
    <t>Montáž kontaktního zateplení vnějšího ostění, nadpraží nebo parapetu z desek z minerální vlny s podélnou nebo kolmou orientací vláken hloubky špalet do 200 mm, tloušťky desek do 40 mm</t>
  </si>
  <si>
    <t>-104288073</t>
  </si>
  <si>
    <t>"ostění, parapet a nadpraží" 240,0</t>
  </si>
  <si>
    <t>"šambrány a dělící pruhy" 325,0</t>
  </si>
  <si>
    <t>37</t>
  </si>
  <si>
    <t>63151518</t>
  </si>
  <si>
    <t>deska tepelně izolační minerální kontaktních fasád podélné vlákno λ=0,036-0,037 tl 40mm</t>
  </si>
  <si>
    <t>-363037081</t>
  </si>
  <si>
    <t>"ostění, parapet a nadpraží" 55,0</t>
  </si>
  <si>
    <t>"šambrány a dělící pruhy" 25,0</t>
  </si>
  <si>
    <t>80*1,1 "Přepočtené koeficientem množství</t>
  </si>
  <si>
    <t>38</t>
  </si>
  <si>
    <t>622252001</t>
  </si>
  <si>
    <t>Montáž lišt kontaktního zateplení zakládacích soklových připevněných hmoždinkami</t>
  </si>
  <si>
    <t>-1744988523</t>
  </si>
  <si>
    <t>"venkovní fasáda" 141,0</t>
  </si>
  <si>
    <t>"fasáda atria" 26,0</t>
  </si>
  <si>
    <t>39</t>
  </si>
  <si>
    <t>59051655</t>
  </si>
  <si>
    <t>lišta soklová Al s okapničkou zakládací U 18cm 0,95/200cm</t>
  </si>
  <si>
    <t>-500868358</t>
  </si>
  <si>
    <t>167*1,05 "Přepočtené koeficientem množství</t>
  </si>
  <si>
    <t>40</t>
  </si>
  <si>
    <t>622325311</t>
  </si>
  <si>
    <t>Oprava vápenocementové omítky vnějších ploch stupně členitosti 2 štukové, v rozsahu opravované plochy do 10%</t>
  </si>
  <si>
    <t>-1249162813</t>
  </si>
  <si>
    <t>"oprava výtluků fasády vnější" 141,0*8,35</t>
  </si>
  <si>
    <t>"oprava výtluků fasády atria" 26,0*6,4</t>
  </si>
  <si>
    <t>41</t>
  </si>
  <si>
    <t>622381021</t>
  </si>
  <si>
    <t>Omítka tenkovrstvá minerální vnějších ploch probarvená, včetně penetrace podkladu zrnitá, tloušťky 2,0 mm stěn</t>
  </si>
  <si>
    <t>-2057173048</t>
  </si>
  <si>
    <t>42</t>
  </si>
  <si>
    <t>622521021</t>
  </si>
  <si>
    <t>Omítka tenkovrstvá silikátová vnějších ploch probarvená, včetně penetrace podkladu zrnitá, tloušťky 2,0 mm stěn</t>
  </si>
  <si>
    <t>525159253</t>
  </si>
  <si>
    <t>"omítka stěn" 1054,3+234,9</t>
  </si>
  <si>
    <t>"omítka ostění" 88,176</t>
  </si>
  <si>
    <t>43</t>
  </si>
  <si>
    <t>623321141</t>
  </si>
  <si>
    <t>Omítka vápenocementová vnějších ploch nanášená ručně dvouvrstvá, tloušťky jádrové omítky do 15 mm a tloušťky štuku do 3 mm štuková pilířů nebo sloupů</t>
  </si>
  <si>
    <t>-354274694</t>
  </si>
  <si>
    <t>"omítka komínových těles nad střechou" 55,0</t>
  </si>
  <si>
    <t>44</t>
  </si>
  <si>
    <t>625681013</t>
  </si>
  <si>
    <t>Ochrana proti holubům hrotový systém třířadý, účinná šíře 20 cm</t>
  </si>
  <si>
    <t>1402185435</t>
  </si>
  <si>
    <t>45</t>
  </si>
  <si>
    <t>629991011</t>
  </si>
  <si>
    <t>Zakrytí vnějších ploch před znečištěním včetně pozdějšího odkrytí výplní otvorů a svislých ploch fólií přilepenou lepící páskou</t>
  </si>
  <si>
    <t>-999104404</t>
  </si>
  <si>
    <t>"Plocha oken"</t>
  </si>
  <si>
    <t>"C1" 1,03*1,8*1</t>
  </si>
  <si>
    <t>"C2" 1,04*1,8*2</t>
  </si>
  <si>
    <t>"C3" 0,5*1,27*1</t>
  </si>
  <si>
    <t>"C4" 1,05*1,27*1</t>
  </si>
  <si>
    <t>"C5" 1,04*1,27*1</t>
  </si>
  <si>
    <t>"C6" 1,61*1,8*1</t>
  </si>
  <si>
    <t>"C7" 1,62*1,8*1</t>
  </si>
  <si>
    <t>"C8" 1,05*1,8*16</t>
  </si>
  <si>
    <t>"C9" 1,54*1,8*1</t>
  </si>
  <si>
    <t>"C10" 1,52*1,8*1</t>
  </si>
  <si>
    <t>"C11" 1,0*1,8*1</t>
  </si>
  <si>
    <t>"C12" 1,05*1,8*21</t>
  </si>
  <si>
    <t>"C13" 1,63*1,8*3</t>
  </si>
  <si>
    <t>"C14" 1,64*1,8*1</t>
  </si>
  <si>
    <t>"C15" 1,02*1,8*1</t>
  </si>
  <si>
    <t>"C16" 0,7*1,2*4</t>
  </si>
  <si>
    <t xml:space="preserve">"Plocha venkovních dveří" </t>
  </si>
  <si>
    <t>(10*4,4)+4,64</t>
  </si>
  <si>
    <t>46</t>
  </si>
  <si>
    <t>629995101</t>
  </si>
  <si>
    <t>Očištění vnějších ploch tlakovou vodou omytím</t>
  </si>
  <si>
    <t>1338803205</t>
  </si>
  <si>
    <t>"fasáda atria" 7,5*5,5*6,5</t>
  </si>
  <si>
    <t>47</t>
  </si>
  <si>
    <t>631391112</t>
  </si>
  <si>
    <t>Soklíky s požlábkem z malty cementové pro omítky rovné 100 mm vysoké hlazené ocelovým hladítkem</t>
  </si>
  <si>
    <t>220638458</t>
  </si>
  <si>
    <t>48</t>
  </si>
  <si>
    <t>632451103</t>
  </si>
  <si>
    <t>Potěr cementový samonivelační ze suchých směsí tloušťky přes 5 do 10 mm</t>
  </si>
  <si>
    <t>1108784824</t>
  </si>
  <si>
    <t>49</t>
  </si>
  <si>
    <t>642942111</t>
  </si>
  <si>
    <t>Osazování zárubní nebo rámů kovových dveřních lisovaných nebo z úhelníků bez dveřních křídel na cementovou maltu, plochy otvoru do 2,5 m2</t>
  </si>
  <si>
    <t>-85059212</t>
  </si>
  <si>
    <t>50</t>
  </si>
  <si>
    <t>55331100</t>
  </si>
  <si>
    <t>zárubeň ocelová pro běžné zdění hranatý profil 95 600 levá,pravá</t>
  </si>
  <si>
    <t>-1859715978</t>
  </si>
  <si>
    <t>51</t>
  </si>
  <si>
    <t>55331104</t>
  </si>
  <si>
    <t>zárubeň ocelová pro běžné zdění hranatý profil 95 800 levá,pravá</t>
  </si>
  <si>
    <t>-1555677192</t>
  </si>
  <si>
    <t>52</t>
  </si>
  <si>
    <t>646171111</t>
  </si>
  <si>
    <t>Montáž prosvětlovacích pásů stěn ocelových konstrukcí z ocelových rámů, s výplní polykarbonátovou deskou, plochy otvoru do 5 m2</t>
  </si>
  <si>
    <t>-704333191</t>
  </si>
  <si>
    <t>Ostatní konstrukce a práce, bourání</t>
  </si>
  <si>
    <t>53</t>
  </si>
  <si>
    <t>941121111</t>
  </si>
  <si>
    <t>Montáž lešení řadového trubkového těžkého pracovního s podlahami z fošen nebo dílců min. tl. 38 mm, s provozním zatížením tř. 4 do 300 kg/m2 šířky tř. W15 přes 1,5 do 1,8 m, výšky do 10 m</t>
  </si>
  <si>
    <t>1738989258</t>
  </si>
  <si>
    <t>"plocha venkovní fasády" 141,0*8,0</t>
  </si>
  <si>
    <t>"plocha fasády atria" 26,0*6,5</t>
  </si>
  <si>
    <t>54</t>
  </si>
  <si>
    <t>941121211</t>
  </si>
  <si>
    <t>Montáž lešení řadového trubkového těžkého pracovního s podlahami Příplatek za první a každý další den použití lešení k ceně -1111</t>
  </si>
  <si>
    <t>903475876</t>
  </si>
  <si>
    <t>1297*60 "Přepočtené koeficientem množství</t>
  </si>
  <si>
    <t>55</t>
  </si>
  <si>
    <t>941121811</t>
  </si>
  <si>
    <t>Demontáž lešení řadového trubkového těžkého pracovního s podlahami z fošen nebo dílců min. tl. 38 mm, s provozním zatížením tř. 4 do 300 kg/m2 šířky tř. W15 přes 1,5 do 1,8 m, výšky do 10 m</t>
  </si>
  <si>
    <t>-631010388</t>
  </si>
  <si>
    <t>56</t>
  </si>
  <si>
    <t>944611111</t>
  </si>
  <si>
    <t>Montáž ochranné plachty zavěšené na konstrukci lešení z textilie z umělých vláken</t>
  </si>
  <si>
    <t>129778126</t>
  </si>
  <si>
    <t>57</t>
  </si>
  <si>
    <t>944611211</t>
  </si>
  <si>
    <t>Montáž ochranné plachty Příplatek za první a každý další den použití plachty k ceně -1111</t>
  </si>
  <si>
    <t>1517478571</t>
  </si>
  <si>
    <t>58</t>
  </si>
  <si>
    <t>944611811</t>
  </si>
  <si>
    <t>Demontáž ochranné plachty zavěšené na konstrukci lešení z textilie z umělých vláken</t>
  </si>
  <si>
    <t>-1886007541</t>
  </si>
  <si>
    <t>59</t>
  </si>
  <si>
    <t>944711112</t>
  </si>
  <si>
    <t>Montáž záchytné stříšky zřizované současně s lehkým nebo těžkým lešením, šířky přes 1,5 do 2,0 m</t>
  </si>
  <si>
    <t>-1120167178</t>
  </si>
  <si>
    <t>60</t>
  </si>
  <si>
    <t>944711212</t>
  </si>
  <si>
    <t>Montáž záchytné stříšky Příplatek za první a každý další den použití záchytné stříšky k ceně -1112</t>
  </si>
  <si>
    <t>-852240419</t>
  </si>
  <si>
    <t>55*60 "Přepočtené koeficientem množství</t>
  </si>
  <si>
    <t>61</t>
  </si>
  <si>
    <t>944711812</t>
  </si>
  <si>
    <t>Demontáž záchytné stříšky zřizované současně s lehkým nebo těžkým lešením, šířky přes 1,5 do 2,0 m</t>
  </si>
  <si>
    <t>1142477774</t>
  </si>
  <si>
    <t>62</t>
  </si>
  <si>
    <t>945411111</t>
  </si>
  <si>
    <t>Výsuvná šplhací plošina se zdvihem motorickým a s veškerým příslušenstvím s jedním podvozkem a s jedním stožárem výšky do 80 m</t>
  </si>
  <si>
    <t>den</t>
  </si>
  <si>
    <t>860570962</t>
  </si>
  <si>
    <t>63</t>
  </si>
  <si>
    <t>945421110</t>
  </si>
  <si>
    <t>Hydraulická zvedací plošina včetně obsluhy instalovaná na automobilovém podvozku, výšky zdvihu do 18 m</t>
  </si>
  <si>
    <t>hod</t>
  </si>
  <si>
    <t>1547112657</t>
  </si>
  <si>
    <t>64</t>
  </si>
  <si>
    <t>946112113</t>
  </si>
  <si>
    <t>Montáž pojízdných věží trubkových nebo dílcových s maximálním zatížením podlahy do 200 kg/m2 šířky přes 0,9 do 1,6 m, délky do 3,2 m, výšky přes 2,5 m do 3,5 m</t>
  </si>
  <si>
    <t>1953759592</t>
  </si>
  <si>
    <t>65</t>
  </si>
  <si>
    <t>946112213</t>
  </si>
  <si>
    <t>Montáž pojízdných věží trubkových nebo dílcových s maximálním zatížením podlahy do 200 kg/m2 Příplatek za první a každý další den použití pojízdného lešení k ceně -2113</t>
  </si>
  <si>
    <t>-316448095</t>
  </si>
  <si>
    <t>1*20 "Přepočtené koeficientem množství</t>
  </si>
  <si>
    <t>66</t>
  </si>
  <si>
    <t>946112813</t>
  </si>
  <si>
    <t>Demontáž pojízdných věží trubkových nebo dílcových s maximálním zatížením podlahy do 200 kg/m2 šířky přes 0,9 do 1,6 m, délky do 3,2 m, výšky přes 2,5 m do 3,5 m</t>
  </si>
  <si>
    <t>1990586693</t>
  </si>
  <si>
    <t>67</t>
  </si>
  <si>
    <t>952901111</t>
  </si>
  <si>
    <t>Vyčištění budov nebo objektů před předáním do užívání budov bytové nebo občanské výstavby, světlé výšky podlaží do 4 m</t>
  </si>
  <si>
    <t>2076863030</t>
  </si>
  <si>
    <t>68</t>
  </si>
  <si>
    <t>962031133</t>
  </si>
  <si>
    <t>Bourání příček z cihel, tvárnic nebo příčkovek z cihel pálených, plných nebo dutých na maltu vápennou nebo vápenocementovou, tl. do 150 mm</t>
  </si>
  <si>
    <t>-1948094226</t>
  </si>
  <si>
    <t>"WC pro cestující" 5,0*3,5</t>
  </si>
  <si>
    <t>"WC pro cestující" (2,6+3,0+1,3+1,3+3,0)*3,0</t>
  </si>
  <si>
    <t>69</t>
  </si>
  <si>
    <t>965042141</t>
  </si>
  <si>
    <t>Bourání mazanin betonových nebo z litého asfaltu tl. do 100 mm, plochy přes 4 m2</t>
  </si>
  <si>
    <t>481477128</t>
  </si>
  <si>
    <t>"WC pro cestující" 21,5*0,2</t>
  </si>
  <si>
    <t>70</t>
  </si>
  <si>
    <t>965081213</t>
  </si>
  <si>
    <t>Bourání podlah z dlaždic bez podkladního lože nebo mazaniny, s jakoukoliv výplní spár keramických nebo xylolitových tl. do 10 mm, plochy přes 1 m2</t>
  </si>
  <si>
    <t>-1837598327</t>
  </si>
  <si>
    <t>"WC pro cestující" 9,0+12,0</t>
  </si>
  <si>
    <t>71</t>
  </si>
  <si>
    <t>968062354</t>
  </si>
  <si>
    <t>Vybourání dřevěných rámů oken s křídly, dveřních zárubní, vrat, stěn, ostění nebo obkladů rámů oken s křídly dvojitých, plochy do 1 m2</t>
  </si>
  <si>
    <t>-1531737294</t>
  </si>
  <si>
    <t>1,27*0,5*1</t>
  </si>
  <si>
    <t>1,2*0,7*4</t>
  </si>
  <si>
    <t>72</t>
  </si>
  <si>
    <t>968062355</t>
  </si>
  <si>
    <t>Vybourání dřevěných rámů oken s křídly, dveřních zárubní, vrat, stěn, ostění nebo obkladů rámů oken s křídly dvojitých, plochy do 2 m2</t>
  </si>
  <si>
    <t>1304546591</t>
  </si>
  <si>
    <t>1,03*1,8*1</t>
  </si>
  <si>
    <t>1,04*1,8*2</t>
  </si>
  <si>
    <t>1,05*1,27*1</t>
  </si>
  <si>
    <t>1,04*1,27*1</t>
  </si>
  <si>
    <t>1,61*1,8*1</t>
  </si>
  <si>
    <t>1,62*1,8*1</t>
  </si>
  <si>
    <t>1,05*1,8*16</t>
  </si>
  <si>
    <t>1,54*1,8*1</t>
  </si>
  <si>
    <t>1,52*1,8*1</t>
  </si>
  <si>
    <t>1,0*1,8*1</t>
  </si>
  <si>
    <t>1,05*1,8*21</t>
  </si>
  <si>
    <t>1,63*1,8*3</t>
  </si>
  <si>
    <t>1,64*1,8*1</t>
  </si>
  <si>
    <t>1,02*1,8</t>
  </si>
  <si>
    <t>73</t>
  </si>
  <si>
    <t>973031151</t>
  </si>
  <si>
    <t>Vysekání výklenků nebo kapes ve zdivu z cihel na maltu vápennou nebo vápenocementovou výklenků, pohledové plochy přes 0,25 m2</t>
  </si>
  <si>
    <t>1442734399</t>
  </si>
  <si>
    <t>1,3*0,15*1,48</t>
  </si>
  <si>
    <t>0,82*0,15*1,48</t>
  </si>
  <si>
    <t>74</t>
  </si>
  <si>
    <t>978013191</t>
  </si>
  <si>
    <t>Otlučení vápenných nebo vápenocementových omítek vnitřních ploch stěn s vyškrabáním spar, s očištěním zdiva, v rozsahu přes 50 do 100 %</t>
  </si>
  <si>
    <t>-470814220</t>
  </si>
  <si>
    <t>75</t>
  </si>
  <si>
    <t>968072455</t>
  </si>
  <si>
    <t>Vybourání kovových rámů oken s křídly, dveřních zárubní, vrat, stěn, ostění nebo obkladů dveřních zárubní, plochy do 2 m2</t>
  </si>
  <si>
    <t>659990521</t>
  </si>
  <si>
    <t>"vybourání vnitřních dveří - WC cestující"</t>
  </si>
  <si>
    <t>0,6*1,97*3</t>
  </si>
  <si>
    <t>0,8*1,97*3</t>
  </si>
  <si>
    <t>76</t>
  </si>
  <si>
    <t>978059541</t>
  </si>
  <si>
    <t>Odsekání obkladů stěn včetně otlučení podkladní omítky až na zdivo z obkládaček vnitřních, z jakýchkoliv materiálů, plochy přes 1 m2</t>
  </si>
  <si>
    <t>208473221</t>
  </si>
  <si>
    <t>"WC pro cestující" 22,14*1,6</t>
  </si>
  <si>
    <t>997</t>
  </si>
  <si>
    <t>Přesun sutě</t>
  </si>
  <si>
    <t>77</t>
  </si>
  <si>
    <t>997013153</t>
  </si>
  <si>
    <t>Vnitrostaveništní doprava suti a vybouraných hmot vodorovně do 50 m svisle s omezením mechanizace pro budovy a haly výšky přes 9 do 12 m</t>
  </si>
  <si>
    <t>-276035275</t>
  </si>
  <si>
    <t>78</t>
  </si>
  <si>
    <t>997013312</t>
  </si>
  <si>
    <t>Doprava suti shozem montáž a demontáž shozu výšky přes 10 do 20 m</t>
  </si>
  <si>
    <t>-530554721</t>
  </si>
  <si>
    <t>79</t>
  </si>
  <si>
    <t>997013322</t>
  </si>
  <si>
    <t>Doprava suti shozem montáž a demontáž shozu výšky Příplatek za první a každý další den použití shozu k ceně -3312</t>
  </si>
  <si>
    <t>-360604006</t>
  </si>
  <si>
    <t>15*20 "Přepočtené koeficientem množství</t>
  </si>
  <si>
    <t>80</t>
  </si>
  <si>
    <t>997013509</t>
  </si>
  <si>
    <t>Odvoz suti a vybouraných hmot na skládku nebo meziskládku se složením, na vzdálenost Příplatek k ceně za každý další i započatý 1 km přes 1 km</t>
  </si>
  <si>
    <t>-1745606012</t>
  </si>
  <si>
    <t>37,785*20 "Přepočtené koeficientem množství</t>
  </si>
  <si>
    <t>81</t>
  </si>
  <si>
    <t>997013511</t>
  </si>
  <si>
    <t>Odvoz suti a vybouraných hmot z meziskládky na skládku s naložením a se složením, na vzdálenost do 1 km</t>
  </si>
  <si>
    <t>1356087207</t>
  </si>
  <si>
    <t>82</t>
  </si>
  <si>
    <t>997013831</t>
  </si>
  <si>
    <t>Poplatek za uložení stavebního odpadu na skládce (skládkovné) směsného stavebního a demoličního zatříděného do Katalogu odpadů pod kódem 170 904</t>
  </si>
  <si>
    <t>1646950938</t>
  </si>
  <si>
    <t>998</t>
  </si>
  <si>
    <t>Přesun hmot</t>
  </si>
  <si>
    <t>83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</si>
  <si>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</si>
  <si>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</si>
  <si>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400490028</t>
  </si>
  <si>
    <t>84</t>
  </si>
  <si>
    <t>998018R26</t>
  </si>
  <si>
    <t>Autojeřáb do výšky 20,0 m včetně návozu a odvozu - 5 pracovních dní</t>
  </si>
  <si>
    <t>soubor</t>
  </si>
  <si>
    <t>-1863325045</t>
  </si>
  <si>
    <t>PSV</t>
  </si>
  <si>
    <t>Práce a dodávky PSV</t>
  </si>
  <si>
    <t>711</t>
  </si>
  <si>
    <t>Izolace proti vodě, vlhkosti a plynům</t>
  </si>
  <si>
    <t>85</t>
  </si>
  <si>
    <t>711191201</t>
  </si>
  <si>
    <t>Provedení izolace proti zemní vlhkosti hydroizolační stěrkou na ploše vodorovné V dvouvrstvá na betonu</t>
  </si>
  <si>
    <t>1227243303</t>
  </si>
  <si>
    <t>86</t>
  </si>
  <si>
    <t>58581002</t>
  </si>
  <si>
    <t>stěrka cementová rychletuhnoucí pro izolace stěn ve styku se zeminou</t>
  </si>
  <si>
    <t>kg</t>
  </si>
  <si>
    <t>-73209786</t>
  </si>
  <si>
    <t>87</t>
  </si>
  <si>
    <t>711192202</t>
  </si>
  <si>
    <t>Provedení izolace proti zemní vlhkosti hydroizolační stěrkou na ploše svislé S dvouvrstvá na zdivu</t>
  </si>
  <si>
    <t>-35535885</t>
  </si>
  <si>
    <t>88</t>
  </si>
  <si>
    <t>24551128</t>
  </si>
  <si>
    <t>stěrka hydroizolační dvousložková cementová pod keramickou dlažbu</t>
  </si>
  <si>
    <t>697286434</t>
  </si>
  <si>
    <t>89</t>
  </si>
  <si>
    <t>711461103</t>
  </si>
  <si>
    <t>Provedení izolace proti povrchové a podpovrchové tlakové vodě fóliemi na ploše vodorovné V přilepenou v plné ploše</t>
  </si>
  <si>
    <t>-62024912</t>
  </si>
  <si>
    <t>90</t>
  </si>
  <si>
    <t>28322005</t>
  </si>
  <si>
    <t>fólie hydroizolační pro spodní stavbu mPVC tl 2mm</t>
  </si>
  <si>
    <t>1240089238</t>
  </si>
  <si>
    <t>21*1,15 "Přepočtené koeficientem množství</t>
  </si>
  <si>
    <t>91</t>
  </si>
  <si>
    <t>711491171</t>
  </si>
  <si>
    <t>Provedení izolace proti povrchové a podpovrchové tlakové vodě ostatní na ploše vodorovné V z textilií, vrstva podkladní</t>
  </si>
  <si>
    <t>831763285</t>
  </si>
  <si>
    <t>92</t>
  </si>
  <si>
    <t>69311010</t>
  </si>
  <si>
    <t>geotextilie tkaná separační, filtrační, výztužná PP pevnost v tahu 80kN/m</t>
  </si>
  <si>
    <t>-1200895007</t>
  </si>
  <si>
    <t>21*1,05 "Přepočtené koeficientem množství</t>
  </si>
  <si>
    <t>93</t>
  </si>
  <si>
    <t>711491172</t>
  </si>
  <si>
    <t>Provedení izolace proti povrchové a podpovrchové tlakové vodě ostatní na ploše vodorovné V z textilií, vrstva ochranná</t>
  </si>
  <si>
    <t>-918702204</t>
  </si>
  <si>
    <t>94</t>
  </si>
  <si>
    <t>69311009</t>
  </si>
  <si>
    <t>geotextilie tkaná separační, filtrační, výztužná PP pevnost v tahu 60kN/m</t>
  </si>
  <si>
    <t>-1495904069</t>
  </si>
  <si>
    <t>95</t>
  </si>
  <si>
    <t>998711102</t>
  </si>
  <si>
    <t>Přesun hmot pro izolace proti vodě, vlhkosti a plynům stanovený z hmotnosti přesunovaného materiálu vodorovná dopravní vzdálenost do 50 m v objektech výšky přes 6 do 12 m</t>
  </si>
  <si>
    <t>-260368420</t>
  </si>
  <si>
    <t>96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</si>
  <si>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</si>
  <si>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</si>
  <si>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1012834061</t>
  </si>
  <si>
    <t>712</t>
  </si>
  <si>
    <t>Povlakové krytiny</t>
  </si>
  <si>
    <t>97</t>
  </si>
  <si>
    <t>712300831</t>
  </si>
  <si>
    <t>Odstranění ze střech plochých do 10° krytiny povlakové jednovrstvé</t>
  </si>
  <si>
    <t>1681029479</t>
  </si>
  <si>
    <t>98</t>
  </si>
  <si>
    <t>712300841</t>
  </si>
  <si>
    <t>Odstranění ze střech plochých do 10° mechu odškrabáním a očistěním s urovnáním povrchu</t>
  </si>
  <si>
    <t>1581635867</t>
  </si>
  <si>
    <t>99</t>
  </si>
  <si>
    <t>712831101</t>
  </si>
  <si>
    <t>Provedení povlakové krytiny střech samostatným vytažením izolačního povlaku pásy na sucho na konstrukce převyšující úroveň střechy, AIP, NAIP nebo tkaninou</t>
  </si>
  <si>
    <t>-1379932220</t>
  </si>
  <si>
    <t>100</t>
  </si>
  <si>
    <t>62852011</t>
  </si>
  <si>
    <t xml:space="preserve">pás asfaltový samolepicí modifikovaný SBS tl 3mm s vložkou ze skleněné rohože se  spalitelnou fólií nebo jemnozrnný minerálním posypem nebo textilií na horním povrchu</t>
  </si>
  <si>
    <t>388961608</t>
  </si>
  <si>
    <t>18,2*1,2 "Přepočtené koeficientem množství</t>
  </si>
  <si>
    <t>101</t>
  </si>
  <si>
    <t>712841559</t>
  </si>
  <si>
    <t>Provedení povlakové krytiny střech samostatným vytažením izolačního povlaku pásy přitavením na konstrukce převyšující úroveň střechy, NAIP</t>
  </si>
  <si>
    <t>520093060</t>
  </si>
  <si>
    <t>102</t>
  </si>
  <si>
    <t>62836109</t>
  </si>
  <si>
    <t>pás asfaltový natavitelný oxidovaný tl. 3,5mm s vložkou z hliníkové fólie / hliníkové fólie s textilií, se spalitelnou PE folií nebo jemnozrnným minerálním posypem</t>
  </si>
  <si>
    <t>900903606</t>
  </si>
  <si>
    <t>20,8*1,2 "Přepočtené koeficientem množství</t>
  </si>
  <si>
    <t>103</t>
  </si>
  <si>
    <t>998712102</t>
  </si>
  <si>
    <t>Přesun hmot pro povlakové krytiny stanovený z hmotnosti přesunovaného materiálu vodorovná dopravní vzdálenost do 50 m v objektech výšky přes 6 do 12 m</t>
  </si>
  <si>
    <t>2093304743</t>
  </si>
  <si>
    <t>104</t>
  </si>
  <si>
    <t>998712181</t>
  </si>
  <si>
    <t>Přesun hmot pro povlakové krytiny stanovený z hmotnosti přesunovaného materiálu Příplatek k cenám za přesun prováděný bez použití mechanizace pro jakoukoliv výšku objektu</t>
  </si>
  <si>
    <t>756130922</t>
  </si>
  <si>
    <t>721</t>
  </si>
  <si>
    <t>Zdravotechnika - vnitřní kanalizace</t>
  </si>
  <si>
    <t>105</t>
  </si>
  <si>
    <t>721110806</t>
  </si>
  <si>
    <t>Demontáž potrubí z kameninových trub normálních nebo kyselinovzdorných přes 100 do DN 200</t>
  </si>
  <si>
    <t>-469005789</t>
  </si>
  <si>
    <t>106</t>
  </si>
  <si>
    <t>721171803</t>
  </si>
  <si>
    <t>Demontáž potrubí z novodurových trub odpadních nebo připojovacích do D 75</t>
  </si>
  <si>
    <t>1247693526</t>
  </si>
  <si>
    <t>107</t>
  </si>
  <si>
    <t>721175103</t>
  </si>
  <si>
    <t>Potrubí z plastových trub polypropylenové tlumící zvuk třívrstvé připojovací DN 50</t>
  </si>
  <si>
    <t>-202806866</t>
  </si>
  <si>
    <t>108</t>
  </si>
  <si>
    <t>721175111</t>
  </si>
  <si>
    <t>Potrubí z plastových trub polypropylenové vysoce tlumící zvuk třívrstvé odpadní (svislé) DN 75</t>
  </si>
  <si>
    <t>1844552771</t>
  </si>
  <si>
    <t>109</t>
  </si>
  <si>
    <t>721175112</t>
  </si>
  <si>
    <t>Potrubí z plastových trub polypropylenové vysoce tlumící zvuk třívrstvé odpadní (svislé) DN 110</t>
  </si>
  <si>
    <t>-1910918047</t>
  </si>
  <si>
    <t>110</t>
  </si>
  <si>
    <t>721175122</t>
  </si>
  <si>
    <t>Potrubí z plastových trub polypropylenové vysoce tlumící zvuk třívrstvé svodné (ležaté) DN 110</t>
  </si>
  <si>
    <t>1013978562</t>
  </si>
  <si>
    <t>111</t>
  </si>
  <si>
    <t>721175123</t>
  </si>
  <si>
    <t>Potrubí z plastových trub polypropylenové vysoce tlumící zvuk třívrstvé svodné (ležaté) DN 125</t>
  </si>
  <si>
    <t>1993932438</t>
  </si>
  <si>
    <t>112</t>
  </si>
  <si>
    <t>721210814</t>
  </si>
  <si>
    <t>Demontáž kanalizačního příslušenství vpustí podlahových z kyselinovzdorné kameniny DN 125</t>
  </si>
  <si>
    <t>219180215</t>
  </si>
  <si>
    <t>113</t>
  </si>
  <si>
    <t>721211422</t>
  </si>
  <si>
    <t>Podlahové vpusti se svislým odtokem DN 50/75/110 mřížka nerez 138x138</t>
  </si>
  <si>
    <t>-1230348045</t>
  </si>
  <si>
    <t>114</t>
  </si>
  <si>
    <t>721220802</t>
  </si>
  <si>
    <t>Demontáž zápachových uzávěrek DN 100</t>
  </si>
  <si>
    <t>1201358657</t>
  </si>
  <si>
    <t>115</t>
  </si>
  <si>
    <t>721273151</t>
  </si>
  <si>
    <t>Ventilační hlavice z polypropylenu (PP) DN 50</t>
  </si>
  <si>
    <t>688144974</t>
  </si>
  <si>
    <t>116</t>
  </si>
  <si>
    <t>721274121</t>
  </si>
  <si>
    <t>Ventily přivzdušňovací odpadních potrubí vnitřní od DN 32 do DN 50</t>
  </si>
  <si>
    <t>2041638954</t>
  </si>
  <si>
    <t>117</t>
  </si>
  <si>
    <t>721290111</t>
  </si>
  <si>
    <t>Zkouška těsnosti kanalizace v objektech vodou do DN 125</t>
  </si>
  <si>
    <t>-1729471255</t>
  </si>
  <si>
    <t>118</t>
  </si>
  <si>
    <t>998721102</t>
  </si>
  <si>
    <t>Přesun hmot pro vnitřní kanalizace stanovený z hmotnosti přesunovaného materiálu vodorovná dopravní vzdálenost do 50 m v objektech výšky přes 6 do 12 m</t>
  </si>
  <si>
    <t>-1893361810</t>
  </si>
  <si>
    <t>119</t>
  </si>
  <si>
    <t>998721181</t>
  </si>
  <si>
    <t>Přesun hmot pro vnitřní kanalizace stanovený z hmotnosti přesunovaného materiálu Příplatek k ceně za přesun prováděný bez použití mechanizace pro jakoukoliv výšku objektu</t>
  </si>
  <si>
    <t>398984837</t>
  </si>
  <si>
    <t>722</t>
  </si>
  <si>
    <t>Zdravotechnika - vnitřní vodovod</t>
  </si>
  <si>
    <t>120</t>
  </si>
  <si>
    <t>722174002</t>
  </si>
  <si>
    <t>Potrubí z plastových trubek z polypropylenu (PPR) svařovaných polyfuzně PN 16 (SDR 7,4) D 20 x 2,8</t>
  </si>
  <si>
    <t>-301412714</t>
  </si>
  <si>
    <t>121</t>
  </si>
  <si>
    <t>722174004</t>
  </si>
  <si>
    <t>Potrubí z plastových trubek z polypropylenu (PPR) svařovaných polyfuzně PN 16 (SDR 7,4) D 32 x 4,4</t>
  </si>
  <si>
    <t>-204808462</t>
  </si>
  <si>
    <t>122</t>
  </si>
  <si>
    <t>722179191</t>
  </si>
  <si>
    <t>Příplatek k ceně rozvody vody z plastů za práce malého rozsahu na zakázce do 20 m rozvodu</t>
  </si>
  <si>
    <t>-2147379341</t>
  </si>
  <si>
    <t>123</t>
  </si>
  <si>
    <t>722179192</t>
  </si>
  <si>
    <t>Příplatek k ceně rozvody vody z plastů za práce malého rozsahu na zakázce při průměru trubek do 32 mm, do 15 svarů</t>
  </si>
  <si>
    <t>-330340841</t>
  </si>
  <si>
    <t>124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</si>
  <si>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</si>
  <si>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</si>
  <si>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-788386574</t>
  </si>
  <si>
    <t>125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</si>
  <si>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</si>
  <si>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</si>
  <si>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1293207842</t>
  </si>
  <si>
    <t>126</t>
  </si>
  <si>
    <t>722240101</t>
  </si>
  <si>
    <t>Armatury z plastických hmot ventily (PPR) přímé DN 20</t>
  </si>
  <si>
    <t>217854988</t>
  </si>
  <si>
    <t>127</t>
  </si>
  <si>
    <t>722240103</t>
  </si>
  <si>
    <t>Armatury z plastických hmot ventily (PPR) přímé DN 32</t>
  </si>
  <si>
    <t>1196184579</t>
  </si>
  <si>
    <t>128</t>
  </si>
  <si>
    <t>722240124</t>
  </si>
  <si>
    <t>Armatury z plastických hmot kohouty (PPR) kulové DN 32</t>
  </si>
  <si>
    <t>1729359872</t>
  </si>
  <si>
    <t>129</t>
  </si>
  <si>
    <t>722290215</t>
  </si>
  <si>
    <t>Zkoušky, proplach a desinfekce vodovodního potrubí zkoušky těsnosti vodovodního potrubí hrdlového nebo přírubového do DN 100</t>
  </si>
  <si>
    <t>-71723703</t>
  </si>
  <si>
    <t>130</t>
  </si>
  <si>
    <t>722290234</t>
  </si>
  <si>
    <t>Zkoušky, proplach a desinfekce vodovodního potrubí proplach a desinfekce vodovodního potrubí do DN 80</t>
  </si>
  <si>
    <t>41283641</t>
  </si>
  <si>
    <t>131</t>
  </si>
  <si>
    <t>998722102</t>
  </si>
  <si>
    <t>Přesun hmot pro vnitřní vodovod stanovený z hmotnosti přesunovaného materiálu vodorovná dopravní vzdálenost do 50 m v objektech výšky přes 6 do 12 m</t>
  </si>
  <si>
    <t>1190153599</t>
  </si>
  <si>
    <t>132</t>
  </si>
  <si>
    <t>998722181</t>
  </si>
  <si>
    <t>Přesun hmot pro vnitřní vodovod stanovený z hmotnosti přesunovaného materiálu Příplatek k ceně za přesun prováděný bez použití mechanizace pro jakoukoliv výšku objektu</t>
  </si>
  <si>
    <t>-931932037</t>
  </si>
  <si>
    <t>725</t>
  </si>
  <si>
    <t>Zdravotechnika - zařizovací předměty</t>
  </si>
  <si>
    <t>133</t>
  </si>
  <si>
    <t>725110811</t>
  </si>
  <si>
    <t>Demontáž klozetů splachovacích s nádrží nebo tlakovým splachovačem</t>
  </si>
  <si>
    <t>-1995887891</t>
  </si>
  <si>
    <t>134</t>
  </si>
  <si>
    <t>725112313</t>
  </si>
  <si>
    <t>Zařízení záchodů klozety nerezové s hlubokým splachováním závěsné s montážní deskou</t>
  </si>
  <si>
    <t>-1123804276</t>
  </si>
  <si>
    <t>135</t>
  </si>
  <si>
    <t>725121023</t>
  </si>
  <si>
    <t>Pisoárové záchodky splachovače automatické s napájecím zdrojem skupinové</t>
  </si>
  <si>
    <t>-1374514965</t>
  </si>
  <si>
    <t>136</t>
  </si>
  <si>
    <t>725121603</t>
  </si>
  <si>
    <t>Pisoárové záchodky nerezové se senzorovým splachováním</t>
  </si>
  <si>
    <t>1538227796</t>
  </si>
  <si>
    <t>137</t>
  </si>
  <si>
    <t>725122813</t>
  </si>
  <si>
    <t>Demontáž pisoárů s nádrží a 1 záchodkem</t>
  </si>
  <si>
    <t>-2114290772</t>
  </si>
  <si>
    <t>138</t>
  </si>
  <si>
    <t>725210821</t>
  </si>
  <si>
    <t>Demontáž umyvadel bez výtokových armatur umyvadel</t>
  </si>
  <si>
    <t>1940925831</t>
  </si>
  <si>
    <t>139</t>
  </si>
  <si>
    <t>725214142</t>
  </si>
  <si>
    <t>Umyvadla nerezová připevněná na stěnu s výtokovým ramínkem a bezdotykovým ovládáním pro jeden přívod vody (studené nebo předmíchané), rozměry umyvadla 560x480 mm</t>
  </si>
  <si>
    <t>1154060661</t>
  </si>
  <si>
    <t>140</t>
  </si>
  <si>
    <t>725291621</t>
  </si>
  <si>
    <t>Doplňky zařízení koupelen a záchodů nerezové zásobník toaletních papírů d=300 mm</t>
  </si>
  <si>
    <t>-1364784308</t>
  </si>
  <si>
    <t>141</t>
  </si>
  <si>
    <t>725291722</t>
  </si>
  <si>
    <t>Doplňky zařízení koupelen a záchodů smaltované madla krakorcová sklopná, délky 834 mm</t>
  </si>
  <si>
    <t>-393070111</t>
  </si>
  <si>
    <t>142</t>
  </si>
  <si>
    <t>725532111</t>
  </si>
  <si>
    <t>Elektrické ohřívače zásobníkové beztlakové přepadové akumulační s pojistným ventilem závěsné svislé objem nádrže (příkon) 30 l (2,0 kW) rychloohřev 220V</t>
  </si>
  <si>
    <t>-1728636629</t>
  </si>
  <si>
    <t>143</t>
  </si>
  <si>
    <t>725813111</t>
  </si>
  <si>
    <t>Ventily rohové bez připojovací trubičky nebo flexi hadičky G 1/2</t>
  </si>
  <si>
    <t>657212238</t>
  </si>
  <si>
    <t>144</t>
  </si>
  <si>
    <t>725813112</t>
  </si>
  <si>
    <t>Ventily rohové bez připojovací trubičky nebo flexi hadičky pračkové G 3/4</t>
  </si>
  <si>
    <t>-306415005</t>
  </si>
  <si>
    <t>145</t>
  </si>
  <si>
    <t>725822641</t>
  </si>
  <si>
    <t>Baterie umyvadlové stojánkové automatické senzorové přívodem jedné vody</t>
  </si>
  <si>
    <t>1378563764</t>
  </si>
  <si>
    <t>146</t>
  </si>
  <si>
    <t>725822R25</t>
  </si>
  <si>
    <t>Elektrický nerezový osoušeč rukou senzorový</t>
  </si>
  <si>
    <t>ks</t>
  </si>
  <si>
    <t>1209238552</t>
  </si>
  <si>
    <t>P</t>
  </si>
  <si>
    <t>Poznámka k položce:_x000d_
WC pro cestující - výkres IN-X-0896</t>
  </si>
  <si>
    <t>147</t>
  </si>
  <si>
    <t>734295R23</t>
  </si>
  <si>
    <t>Centrální směšovací ventil s bezpečnostní pojistkou proti opaření při výpadku studené vody, integrovaná filtrační sítka, zpětné klapky, průtok 3-43 l/min</t>
  </si>
  <si>
    <t>675269953</t>
  </si>
  <si>
    <t>148</t>
  </si>
  <si>
    <t>998725102</t>
  </si>
  <si>
    <t>Přesun hmot pro zařizovací předměty stanovený z hmotnosti přesunovaného materiálu vodorovná dopravní vzdálenost do 50 m v objektech výšky přes 6 do 12 m</t>
  </si>
  <si>
    <t>-27807593</t>
  </si>
  <si>
    <t>149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</si>
  <si>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</si>
  <si>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</si>
  <si>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-1329247563</t>
  </si>
  <si>
    <t>726</t>
  </si>
  <si>
    <t>Zdravotechnika - předstěnové instalace</t>
  </si>
  <si>
    <t>150</t>
  </si>
  <si>
    <t>726131041</t>
  </si>
  <si>
    <t>Předstěnové instalační systémy do lehkých stěn s kovovou konstrukcí pro závěsné klozety ovládání zepředu, stavební výšky 1120 mm</t>
  </si>
  <si>
    <t>-2143775925</t>
  </si>
  <si>
    <t>151</t>
  </si>
  <si>
    <t>726131043</t>
  </si>
  <si>
    <t>Předstěnové instalační systémy do lehkých stěn s kovovou konstrukcí pro závěsné klozety ovládání zepředu, stavební výšky 1120 mm pro tělesně postižené</t>
  </si>
  <si>
    <t>1892957655</t>
  </si>
  <si>
    <t>152</t>
  </si>
  <si>
    <t>998726112</t>
  </si>
  <si>
    <t>Přesun hmot pro instalační prefabrikáty stanovený z hmotnosti přesunovaného materiálu vodorovná dopravní vzdálenost do 50 m v objektech výšky přes 6 m do 12 m</t>
  </si>
  <si>
    <t>1472935826</t>
  </si>
  <si>
    <t>153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</si>
  <si>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</si>
  <si>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</si>
  <si>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1666500701</t>
  </si>
  <si>
    <t>733</t>
  </si>
  <si>
    <t>Ústřední vytápění - rozvodné potrubí</t>
  </si>
  <si>
    <t>154</t>
  </si>
  <si>
    <t>733111322</t>
  </si>
  <si>
    <t>Potrubí z trubek ocelových závitových svařovaných běžných nízkotlakých a středotlakých DN 10</t>
  </si>
  <si>
    <t>1077405215</t>
  </si>
  <si>
    <t>155</t>
  </si>
  <si>
    <t>733190217</t>
  </si>
  <si>
    <t>Zkoušky těsnosti potrubí, manžety prostupové z trubek ocelových zkoušky těsnosti potrubí (za provozu) z trubek ocelových hladkých Ø do 51/2,6</t>
  </si>
  <si>
    <t>674340853</t>
  </si>
  <si>
    <t>156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</si>
  <si>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</si>
  <si>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</si>
  <si>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-856617718</t>
  </si>
  <si>
    <t>157</t>
  </si>
  <si>
    <t>733811R25</t>
  </si>
  <si>
    <t>Upevňovací a kotevní materiál</t>
  </si>
  <si>
    <t>-1777674263</t>
  </si>
  <si>
    <t>Poznámka k položce:_x000d_
WC pro cestující - výkres IN-X-0899</t>
  </si>
  <si>
    <t>158</t>
  </si>
  <si>
    <t>998733102</t>
  </si>
  <si>
    <t>Přesun hmot pro rozvody potrubí stanovený z hmotnosti přesunovaného materiálu vodorovná dopravní vzdálenost do 50 m v objektech výšky přes 6 do 12 m</t>
  </si>
  <si>
    <t>-1358194505</t>
  </si>
  <si>
    <t>159</t>
  </si>
  <si>
    <t>998733181</t>
  </si>
  <si>
    <t>Přesun hmot pro rozvody potrubí stanovený z hmotnosti přesunovaného materiálu Příplatek k cenám za přesun prováděný bez použití mechanizace pro jakoukoliv výšku objektu</t>
  </si>
  <si>
    <t>1701367923</t>
  </si>
  <si>
    <t>734</t>
  </si>
  <si>
    <t>Ústřední vytápění - armatury</t>
  </si>
  <si>
    <t>160</t>
  </si>
  <si>
    <t>734221R24</t>
  </si>
  <si>
    <t>Tlakově nezávislý ventil radiátorový a integrovaným tlakovým regulátorem a zařízením pro omezení průtoku vody</t>
  </si>
  <si>
    <t>-1469639856</t>
  </si>
  <si>
    <t>735</t>
  </si>
  <si>
    <t>Ústřední vytápění - otopná tělesa</t>
  </si>
  <si>
    <t>161</t>
  </si>
  <si>
    <t>735121810</t>
  </si>
  <si>
    <t>Demontáž otopných těles ocelových článkových</t>
  </si>
  <si>
    <t>683928226</t>
  </si>
  <si>
    <t>162</t>
  </si>
  <si>
    <t>735151352</t>
  </si>
  <si>
    <t>Otopná tělesa panelová dvoudesková PN 1,0 MPa, T do 110°C bez přídavné přestupní plochy výšky tělesa 500 mm stavební délky / výkonu 500 mm / 419 W</t>
  </si>
  <si>
    <t>-346462077</t>
  </si>
  <si>
    <t>163</t>
  </si>
  <si>
    <t>998735102</t>
  </si>
  <si>
    <t>Přesun hmot pro otopná tělesa stanovený z hmotnosti přesunovaného materiálu vodorovná dopravní vzdálenost do 50 m v objektech výšky přes 6 do 12 m</t>
  </si>
  <si>
    <t>-1842667633</t>
  </si>
  <si>
    <t>164</t>
  </si>
  <si>
    <t>998735181</t>
  </si>
  <si>
    <t>Přesun hmot pro otopná tělesa stanovený z hmotnosti přesunovaného materiálu Příplatek k cenám za přesun prováděný bez použití mechanizace pro jakoukoliv výšku objektu</t>
  </si>
  <si>
    <t>1076008270</t>
  </si>
  <si>
    <t>761</t>
  </si>
  <si>
    <t>Konstrukce prosvětlovací</t>
  </si>
  <si>
    <t>165</t>
  </si>
  <si>
    <t>761614111</t>
  </si>
  <si>
    <t>Okna ze skleněných tvárnic zděné rozměr 190 x 190 x 100 mm bezbarvé lesklé dezén mřížka</t>
  </si>
  <si>
    <t>-799586673</t>
  </si>
  <si>
    <t>762</t>
  </si>
  <si>
    <t>Konstrukce tesařské</t>
  </si>
  <si>
    <t>166</t>
  </si>
  <si>
    <t>762331814</t>
  </si>
  <si>
    <t>Demontáž vázaných konstrukcí krovů sklonu do 60° z hranolů, hranolků, fošen, průřezové plochy přes 288 do 450 cm2</t>
  </si>
  <si>
    <t>30437227</t>
  </si>
  <si>
    <t>167</t>
  </si>
  <si>
    <t>762332144</t>
  </si>
  <si>
    <t>Montáž vázaných konstrukcí krovů střech pultových, sedlových, valbových, stanových čtvercového nebo obdélníkového půdorysu, z řeziva hraněného s použitím ocelových spojek (spojky ve specifikaci), průřezové plochy přes 288 do 450 cm2</t>
  </si>
  <si>
    <t>-722295790</t>
  </si>
  <si>
    <t>168</t>
  </si>
  <si>
    <t>60512131</t>
  </si>
  <si>
    <t>hranol stavební řezivo průřezu do 224cm2 dl 6-8m</t>
  </si>
  <si>
    <t>1443738921</t>
  </si>
  <si>
    <t>169</t>
  </si>
  <si>
    <t>762341026</t>
  </si>
  <si>
    <t>Bednění a laťování bednění střech rovných sklonu do 60° s vyřezáním otvorů z dřevoštěpkových desek OSB šroubovaných na krokve na pero a drážku, tloušťky desky 22 mm</t>
  </si>
  <si>
    <t>-249302516</t>
  </si>
  <si>
    <t>170</t>
  </si>
  <si>
    <t>762341811</t>
  </si>
  <si>
    <t>Demontáž bednění a laťování bednění střech rovných, obloukových, sklonu do 60° se všemi nadstřešními konstrukcemi z prken hrubých, hoblovaných tl. do 32 mm</t>
  </si>
  <si>
    <t>726377391</t>
  </si>
  <si>
    <t>171</t>
  </si>
  <si>
    <t>762395000</t>
  </si>
  <si>
    <t>Spojovací prostředky krovů, bednění a laťování, nadstřešních konstrukcí svory, prkna, hřebíky, pásová ocel, vruty</t>
  </si>
  <si>
    <t>-1232106636</t>
  </si>
  <si>
    <t>172</t>
  </si>
  <si>
    <t>998762102</t>
  </si>
  <si>
    <t>Přesun hmot pro konstrukce tesařské stanovený z hmotnosti přesunovaného materiálu vodorovná dopravní vzdálenost do 50 m v objektech výšky přes 6 do 12 m</t>
  </si>
  <si>
    <t>92229957</t>
  </si>
  <si>
    <t>173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</si>
  <si>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</si>
  <si>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</si>
  <si>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247540258</t>
  </si>
  <si>
    <t>763</t>
  </si>
  <si>
    <t>Konstrukce suché výstavby</t>
  </si>
  <si>
    <t>174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</si>
  <si>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</si>
  <si>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</si>
  <si>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1218565180</t>
  </si>
  <si>
    <t>"WC pro cestující"</t>
  </si>
  <si>
    <t>0,9*1,5*2</t>
  </si>
  <si>
    <t>1,77*1,5</t>
  </si>
  <si>
    <t>(1,77*0,2)+(0,9*1,5*2)</t>
  </si>
  <si>
    <t>175</t>
  </si>
  <si>
    <t>763121712</t>
  </si>
  <si>
    <t>Stěna předsazená ze sádrokartonových desek ostatní konstrukce a práce na předsazených stěnách ze sádrokartonových desek zalomení stěny</t>
  </si>
  <si>
    <t>1892967325</t>
  </si>
  <si>
    <t>176</t>
  </si>
  <si>
    <t>763121714</t>
  </si>
  <si>
    <t>Stěna předsazená ze sádrokartonových desek ostatní konstrukce a práce na předsazených stěnách ze sádrokartonových desek základní penetrační nátěr</t>
  </si>
  <si>
    <t>-1366000822</t>
  </si>
  <si>
    <t>177</t>
  </si>
  <si>
    <t>763431001</t>
  </si>
  <si>
    <t>Montáž podhledu minerálního včetně zavěšeného roštu viditelného s panely vyjímatelnými, velikosti panelů do 0,36 m2</t>
  </si>
  <si>
    <t>-756801061</t>
  </si>
  <si>
    <t>178</t>
  </si>
  <si>
    <t>59036518</t>
  </si>
  <si>
    <t>deska podhledová minerální rovná bílá jemná hladká desinfikovatelná nemocniční 17x600x600mm</t>
  </si>
  <si>
    <t>-566606394</t>
  </si>
  <si>
    <t>179</t>
  </si>
  <si>
    <t>59036242</t>
  </si>
  <si>
    <t xml:space="preserve">rastr nosný kazetové minerální podhledy bílá  vedlejší profil rošt š.15 ,L=600mm</t>
  </si>
  <si>
    <t>1590409651</t>
  </si>
  <si>
    <t>1,80*7</t>
  </si>
  <si>
    <t>1,77*4</t>
  </si>
  <si>
    <t>0,9*4</t>
  </si>
  <si>
    <t>23,28*1,05 "Přepočtené koeficientem množství</t>
  </si>
  <si>
    <t>180</t>
  </si>
  <si>
    <t>59036240</t>
  </si>
  <si>
    <t xml:space="preserve">rastr nosný kazetové minerální podhledy bílá  hlavní profil rošt š.15,L=3700mm</t>
  </si>
  <si>
    <t>253389765</t>
  </si>
  <si>
    <t>4,43*2</t>
  </si>
  <si>
    <t>2,35*2</t>
  </si>
  <si>
    <t>2,82*3</t>
  </si>
  <si>
    <t>1,98*3</t>
  </si>
  <si>
    <t>36,82*1,05 "Přepočtené koeficientem množství</t>
  </si>
  <si>
    <t>181</t>
  </si>
  <si>
    <t>59036253</t>
  </si>
  <si>
    <t>lišta obvodová rastru nosného pro kazetové minerální podhledy Pz lakovaná v 22mm dl 3m</t>
  </si>
  <si>
    <t>1709434173</t>
  </si>
  <si>
    <t>4,43+4,43+1,8+1,8+2,35+2,35+1,77+1,77+1,98+2,82+4,43+0,9+2,45+1,92</t>
  </si>
  <si>
    <t>35,2*1,05 "Přepočtené koeficientem množství</t>
  </si>
  <si>
    <t>182</t>
  </si>
  <si>
    <t>59036340</t>
  </si>
  <si>
    <t>závěs přímý stavitelný pozinkovaná ocel, L=155-190mm</t>
  </si>
  <si>
    <t>-43065284</t>
  </si>
  <si>
    <t>80*1,05 "Přepočtené koeficientem množství</t>
  </si>
  <si>
    <t>183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</si>
  <si>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</si>
  <si>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</si>
  <si>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-665127761</t>
  </si>
  <si>
    <t>184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</si>
  <si>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</si>
  <si>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</si>
  <si>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616253444</t>
  </si>
  <si>
    <t>764</t>
  </si>
  <si>
    <t>Konstrukce klempířské</t>
  </si>
  <si>
    <t>185</t>
  </si>
  <si>
    <t>764001831</t>
  </si>
  <si>
    <t>Demontáž klempířských konstrukcí krytiny z taškových tabulí do suti</t>
  </si>
  <si>
    <t>-1854218871</t>
  </si>
  <si>
    <t>186</t>
  </si>
  <si>
    <t>764001851</t>
  </si>
  <si>
    <t>Demontáž klempířských konstrukcí oplechování hřebene s větrací mřížkou nebo podkladním plechem do suti</t>
  </si>
  <si>
    <t>-384594195</t>
  </si>
  <si>
    <t>187</t>
  </si>
  <si>
    <t>764001891</t>
  </si>
  <si>
    <t>Demontáž klempířských konstrukcí oplechování úžlabí do suti</t>
  </si>
  <si>
    <t>-983686134</t>
  </si>
  <si>
    <t>188</t>
  </si>
  <si>
    <t>764002821</t>
  </si>
  <si>
    <t>Demontáž klempířských konstrukcí střešního výlezu do suti</t>
  </si>
  <si>
    <t>2118680302</t>
  </si>
  <si>
    <t>189</t>
  </si>
  <si>
    <t>764002851</t>
  </si>
  <si>
    <t>Demontáž klempířských konstrukcí oplechování parapetů do suti</t>
  </si>
  <si>
    <t>1946308276</t>
  </si>
  <si>
    <t>190</t>
  </si>
  <si>
    <t>764002871</t>
  </si>
  <si>
    <t>Demontáž klempířských konstrukcí lemování zdí do suti</t>
  </si>
  <si>
    <t>-1126711717</t>
  </si>
  <si>
    <t>191</t>
  </si>
  <si>
    <t>764004863</t>
  </si>
  <si>
    <t>Demontáž klempířských konstrukcí svodu k dalšímu použití</t>
  </si>
  <si>
    <t>-1031235682</t>
  </si>
  <si>
    <t>192</t>
  </si>
  <si>
    <t>764111653</t>
  </si>
  <si>
    <t>Krytina ze svitků nebo z taškových tabulí z pozinkovaného plechu s povrchovou úpravou s úpravou u okapů, prostupů a výčnělků střechy rovné z taškových tabulí, sklon střechy přes 30 do 60°</t>
  </si>
  <si>
    <t>-1766027566</t>
  </si>
  <si>
    <t>193</t>
  </si>
  <si>
    <t>764211615</t>
  </si>
  <si>
    <t>Oplechování střešních prvků z pozinkovaného plechu s povrchovou úpravou hřebene větraného s použitím hřebenového plechu s těsněním a perforovaným plechem rš 400 mm</t>
  </si>
  <si>
    <t>1831796803</t>
  </si>
  <si>
    <t>194</t>
  </si>
  <si>
    <t>764212607</t>
  </si>
  <si>
    <t>Oplechování střešních prvků z pozinkovaného plechu s povrchovou úpravou úžlabí rš 670 mm</t>
  </si>
  <si>
    <t>708043661</t>
  </si>
  <si>
    <t>195</t>
  </si>
  <si>
    <t>764213652</t>
  </si>
  <si>
    <t>Oplechování střešních prvků z pozinkovaného plechu s povrchovou úpravou střešní výlez rozměru 600 x 600 mm, střechy s krytinou skládanou nebo plechovou</t>
  </si>
  <si>
    <t>333954070</t>
  </si>
  <si>
    <t>196</t>
  </si>
  <si>
    <t>764213657</t>
  </si>
  <si>
    <t>Oplechování střešních prvků z pozinkovaného plechu s povrchovou úpravou sněhový rozražeč</t>
  </si>
  <si>
    <t>-1760332401</t>
  </si>
  <si>
    <t>197</t>
  </si>
  <si>
    <t>764214407</t>
  </si>
  <si>
    <t>Oplechování horních ploch zdí a nadezdívek (atik) z pozinkovaného plechu mechanicky kotvené rš 670 mm</t>
  </si>
  <si>
    <t>814248607</t>
  </si>
  <si>
    <t>198</t>
  </si>
  <si>
    <t>764215446</t>
  </si>
  <si>
    <t>Oplechování horních ploch zdí a nadezdívek (atik) z pozinkovaného plechu Příplatek k cenám za zvýšenou pracnost při provedení rohu nebo koutu přes rš 400 mm</t>
  </si>
  <si>
    <t>-2129943099</t>
  </si>
  <si>
    <t>199</t>
  </si>
  <si>
    <t>764216604</t>
  </si>
  <si>
    <t>Oplechování parapetů z pozinkovaného plechu s povrchovou úpravou rovných mechanicky kotvené, bez rohů rš 330 mm</t>
  </si>
  <si>
    <t>-1880517836</t>
  </si>
  <si>
    <t>200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</si>
  <si>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</si>
  <si>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</si>
  <si>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-1060404872</t>
  </si>
  <si>
    <t>201</t>
  </si>
  <si>
    <t>764314654</t>
  </si>
  <si>
    <t>Lemování sloupků komínových lávek z pozinkovaného plechu s povrchovou úpravou s podložkou, střech s krytinou skládanou mimo prejzovou nebo z plechu rš 330 x 500 mm</t>
  </si>
  <si>
    <t>1518607905</t>
  </si>
  <si>
    <t>202</t>
  </si>
  <si>
    <t>764315631</t>
  </si>
  <si>
    <t>Lemování trub, konzol, držáků a ostatních kusových prvků z pozinkovaného plechu s povrchovou úpravou střech s krytinou prostupovou manžetou do 75 mm</t>
  </si>
  <si>
    <t>-1082183536</t>
  </si>
  <si>
    <t>203</t>
  </si>
  <si>
    <t>764508131</t>
  </si>
  <si>
    <t>Montáž svodu kruhového, průměru svodu</t>
  </si>
  <si>
    <t>765518338</t>
  </si>
  <si>
    <t>204</t>
  </si>
  <si>
    <t>764508132</t>
  </si>
  <si>
    <t>Montáž svodu kruhového, průměru objímek</t>
  </si>
  <si>
    <t>-2095106439</t>
  </si>
  <si>
    <t>205</t>
  </si>
  <si>
    <t>55344335</t>
  </si>
  <si>
    <t>objímka svodu Pz 150mm trn 200mm</t>
  </si>
  <si>
    <t>1681704754</t>
  </si>
  <si>
    <t>206</t>
  </si>
  <si>
    <t>764508R18</t>
  </si>
  <si>
    <t>Žlabový ochranný kryt z PE proti spadanému listí pro žlaby RŠ 330 mm v barvě hnědé</t>
  </si>
  <si>
    <t>-1941538624</t>
  </si>
  <si>
    <t>Poznámka k položce:_x000d_
Výpis klempířských výrobků - IN-3-5411</t>
  </si>
  <si>
    <t>207</t>
  </si>
  <si>
    <t>764508R19</t>
  </si>
  <si>
    <t>Montáž střešních nášlapů 250 x 200 mm z profilovaného děrovaného plechu do tenkostěnných profilů v barvě hnědé</t>
  </si>
  <si>
    <t>1387711911</t>
  </si>
  <si>
    <t>208</t>
  </si>
  <si>
    <t>998764102</t>
  </si>
  <si>
    <t>Přesun hmot pro konstrukce klempířské stanovený z hmotnosti přesunovaného materiálu vodorovná dopravní vzdálenost do 50 m v objektech výšky přes 6 do 12 m</t>
  </si>
  <si>
    <t>-1343348922</t>
  </si>
  <si>
    <t>209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</si>
  <si>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</si>
  <si>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</si>
  <si>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-2083906139</t>
  </si>
  <si>
    <t>765</t>
  </si>
  <si>
    <t>Krytina skládaná</t>
  </si>
  <si>
    <t>210</t>
  </si>
  <si>
    <t>765142801</t>
  </si>
  <si>
    <t>Demontáž krytiny z  polykarbonátových desek rovných z kovové nebo dřevěné konstrukce</t>
  </si>
  <si>
    <t>-51450704</t>
  </si>
  <si>
    <t>211</t>
  </si>
  <si>
    <t>765191023</t>
  </si>
  <si>
    <t>Montáž pojistné hydroizolační fólie kladené ve sklonu přes 20° s lepenými přesahy na bednění nebo tepelnou izolaci</t>
  </si>
  <si>
    <t>-433969223</t>
  </si>
  <si>
    <t>212</t>
  </si>
  <si>
    <t>28329322</t>
  </si>
  <si>
    <t>fólie kontaktní difuzně propustná pro doplňkovou hydroizolační vrstvu, čtyřvrstvá mikroporézní PP 160g/m2</t>
  </si>
  <si>
    <t>-972485399</t>
  </si>
  <si>
    <t>131*1,1 "Přepočtené koeficientem množství</t>
  </si>
  <si>
    <t>213</t>
  </si>
  <si>
    <t>765191911</t>
  </si>
  <si>
    <t>Demontáž pojistné hydroizolační fólie kladené ve sklonu přes 30°</t>
  </si>
  <si>
    <t>-785557665</t>
  </si>
  <si>
    <t>214</t>
  </si>
  <si>
    <t>998765102</t>
  </si>
  <si>
    <t>Přesun hmot pro krytiny skládané stanovený z hmotnosti přesunovaného materiálu vodorovná dopravní vzdálenost do 50 m na objektech výšky přes 6 do 12 m</t>
  </si>
  <si>
    <t>1470552981</t>
  </si>
  <si>
    <t>215</t>
  </si>
  <si>
    <t>998765181</t>
  </si>
  <si>
    <t>Přesun hmot pro krytiny skládané stanovený z hmotnosti přesunovaného materiálu Příplatek k cenám za přesun prováděný bez použití mechanizace pro jakoukoliv výšku objektu</t>
  </si>
  <si>
    <t>-1547515235</t>
  </si>
  <si>
    <t>766</t>
  </si>
  <si>
    <t>Konstrukce truhlářské</t>
  </si>
  <si>
    <t>216</t>
  </si>
  <si>
    <t>766441812</t>
  </si>
  <si>
    <t>Demontáž parapetních desek dřevěných nebo plastových šířky přes 300 mm délky do 1m</t>
  </si>
  <si>
    <t>329091700</t>
  </si>
  <si>
    <t>217</t>
  </si>
  <si>
    <t>766441822</t>
  </si>
  <si>
    <t>Demontáž parapetních desek dřevěných nebo plastových šířky přes 300 mm délky přes 1m</t>
  </si>
  <si>
    <t>-357882254</t>
  </si>
  <si>
    <t>218</t>
  </si>
  <si>
    <t>766622115</t>
  </si>
  <si>
    <t>Montáž oken plastových včetně montáže rámu plochy přes 1 m2 pevných do zdiva, výšky do 1,5 m</t>
  </si>
  <si>
    <t>-1783626881</t>
  </si>
  <si>
    <t>219</t>
  </si>
  <si>
    <t>611400R13</t>
  </si>
  <si>
    <t>C3 - Plastové okno otevíravé sklápěcí, dvoukřídlové, 500 x 1270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</si>
  <si>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-1475014131</t>
  </si>
  <si>
    <t>Poznámka k položce:_x000d_
Viz výpis oken IN-X-0894</t>
  </si>
  <si>
    <t>220</t>
  </si>
  <si>
    <t>611400R14</t>
  </si>
  <si>
    <t>C4 - Plastové okno otevíravé sklápěcí, čtyřkřídlé, 1050 x 1270 mm - U=1,1 W/m2K, celoobvodové kování umožňující ventilaci, vrchní kování ze slitin lehkých kovů, izolační dvojsklo U=1,1 W/m2K, vnější tabule bezpečnostní sklo CONNEX 44.2._x000d_
Povrchová úprava venkovních ploch rámů v barvě hnědé RAL 8004_x000d_
Vnitřní žaluzie hliníková</t>
  </si>
  <si>
    <t>806914347</t>
  </si>
  <si>
    <t>221</t>
  </si>
  <si>
    <t>611400R15</t>
  </si>
  <si>
    <t>C5 - Plastové okno otevíravé sklápěcí, čtyřkřídlé, 1040 x 1270 mm - U=1,1 W/m2K, celoobvodové kování umožňující ventilaci, vrchní kování ze slitin lehkých kovů, izolační dvojsklo U=1,1 W/m2K, vnější tabule bezpečnostní sklo CONNEX 44.2._x000d_
Povrchová úprava venkovních ploch rámů v barvě hnědé RAL 8004_x000d_
Vnitřní žaluzie hliníková</t>
  </si>
  <si>
    <t>1150091356</t>
  </si>
  <si>
    <t>222</t>
  </si>
  <si>
    <t>611400R16</t>
  </si>
  <si>
    <t>C16 - Plastové okno otevíravé sklápěcí, jednokřídlé, 700 x 1200 mm - U=1,1 W/m2K, celoobvodové kování umožňující ventilaci, vrchní kování ze slitin lehkých kovů, izolační dvojsklo U=1,1 W/m2K_x000d_
Povrchová úprava venkovních ploch rámů v barvě hnědé RAL 8004_x000d_
Vnitřní žaluzie hliníková</t>
  </si>
  <si>
    <t>-398810602</t>
  </si>
  <si>
    <t>223</t>
  </si>
  <si>
    <t>766622132</t>
  </si>
  <si>
    <t>Montáž oken plastových včetně montáže rámu plochy přes 1 m2 otevíravých do zdiva, výšky přes 1,5 do 2,5 m</t>
  </si>
  <si>
    <t>342819229</t>
  </si>
  <si>
    <t>224</t>
  </si>
  <si>
    <t>611400R01</t>
  </si>
  <si>
    <t>C1 - Plastové okno otevíravé sklápěcí, čtyřkřídlé, 1030 x 1800 mm - U=1,1 W/m2K, celoobvodové kování umožňující ventilaci, vrchní kování ze slitin lehkých kovů, izolační dvojsklo U=1,1 W/m2K, vnější tabule bezpečnostní sklo CONNEX 44.2._x000d_
Povrchová úprava venkovních ploch rámů v barvě hnědé RAL 8004_x000d_
Vnitřní žaluzie hliníková</t>
  </si>
  <si>
    <t>-1544786629</t>
  </si>
  <si>
    <t>225</t>
  </si>
  <si>
    <t>611400R02</t>
  </si>
  <si>
    <t>C2 - Plastové okno otevíravé sklápěcí, čtyřkřídlé, 1040 x 1800 mm - U=1,1 W/m2K, celoobvodové kování umožňující ventilaci, vrchní kování ze slitin lehkých kovů, izolační dvojsklo U=1,1 W/m2K, vnější tabule bezpečnostní sklo CONNEX 44.2._x000d_
Povrchová úprava venkovních ploch rámů v barvě hnědé RAL 8004_x000d_
Vnitřní žaluzie hliníková</t>
  </si>
  <si>
    <t>-134651457</t>
  </si>
  <si>
    <t>226</t>
  </si>
  <si>
    <t>611400R03</t>
  </si>
  <si>
    <t>C6 - Plastové okno otevíravé sklápěcí, trojkřídlé, 1610 x 1800 mm - U=1,1 W/m2K, celoobvodové kování umožňující ventilaci, vrchní kování ze slitin lehkých kovů, izolační dvojsklo U=1,1 W/m2K, vnější tabule bezpečnostní sklo CONNEX 44.2._x000d_
Povrchová úprava venkovních ploch rámů v barvě hnědé RAL 8004_x000d_
Vnitřní žaluzie hliníková</t>
  </si>
  <si>
    <t>1690038294</t>
  </si>
  <si>
    <t>227</t>
  </si>
  <si>
    <t>611400R04</t>
  </si>
  <si>
    <t>C7 - Plastové okno otevíravé sklápěcí, trojkřídlé, 1620 x 1800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</si>
  <si>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1602531576</t>
  </si>
  <si>
    <t>228</t>
  </si>
  <si>
    <t>611400R05</t>
  </si>
  <si>
    <t>C8 - Plastové okno otevíravé sklápěcí, čtyřdílné, 1050 x 1800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</si>
  <si>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-696787647</t>
  </si>
  <si>
    <t>229</t>
  </si>
  <si>
    <t>611400R06</t>
  </si>
  <si>
    <t>C9 - Plastové okno otevíravé sklápěcí, dvoukřídlové, pevně zasklený nadsvětlík, 1540 x 1800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</si>
  <si>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1575262691</t>
  </si>
  <si>
    <t>230</t>
  </si>
  <si>
    <t>611400R07</t>
  </si>
  <si>
    <t>C10 - Plastové okno otevíravé sklápěcí, dvoukřídlové, pevně zasklený nadsvětlík, 1520 x 1800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</si>
  <si>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435799250</t>
  </si>
  <si>
    <t>231</t>
  </si>
  <si>
    <t>611400R08</t>
  </si>
  <si>
    <t>C11 - Plastové okno otevíravé sklápěcí, dvoukřídlové, pevně zasklený nadsvětlík, 1000 x 1800 mm - U=1,1 W/m2K, celoobvodové kování umožňující ventilaci, vrchní kování ze slitin lehkých kovů, izolační dvojsklo U=1,1 W/m2K, vnější tabule bezpečnostní sklo CONNEX 44.2._x000d_
Povrchová úprava rámů v barvě hnědé RAL 8004_x000d_
Vnitřní žaluzie hliníková</t>
  </si>
  <si>
    <t>-2057421890</t>
  </si>
  <si>
    <t>232</t>
  </si>
  <si>
    <t>611400R09</t>
  </si>
  <si>
    <t>C12 - Plastové okno otevíravé sklápěcí, čtyřkřídlé, 1050 x 1800 mm - U=1,1 W/m2K,_x000d_
index vzduchové neprůzvučnosti min. 35 dB, celoobvodové kování umožňující ventilaci,_x000d_
vrchní kování ze slitin lehkých kovů,_x000d_
izolační trojsklo U=0,8 W/m2K, vnější tabule bezpečnostní sklo CONNEX 44.2._x000d_
Povrchová úprava rámů v barvě hnědé RAL 8004_x000d_
Vnitřní žaluzie hliníková</t>
  </si>
  <si>
    <t>-758706071</t>
  </si>
  <si>
    <t>233</t>
  </si>
  <si>
    <t>611400R10</t>
  </si>
  <si>
    <t>C13 - Plastové otevíravé sklápěcí, trojkřídlé, 1630 x 1800 mm - U=1,1 W/m2K,_x000d_
index vzduchové neprůzvučnosti min. 35 dB, celoobvodové kování umožňující ventilaci,_x000d_
vrchní kování ze slitin lehkých kovů,_x000d_
izolační trojsklo U=0,8 W/m2K, vnější tabule bezpečnostní sklo CONNEX 44.2._x000d_
Povrchová úprava rámů v barvě hnědé RAL 8004_x000d_
Vnitřní žaluzie hliníková</t>
  </si>
  <si>
    <t>-16011513</t>
  </si>
  <si>
    <t>234</t>
  </si>
  <si>
    <t>611400R11</t>
  </si>
  <si>
    <t>C14 - Plastové otevíravé sklápěcí, trojkřídlé, 1630 x 1800 mm - U=1,1 W/m2K,_x000d_
index vzduchové neprůzvučnosti min. 35 dB, celoobvodové kování umožňující ventilaci,_x000d_
vrchní kování ze slitin lehkých kovů,_x000d_
izolační trojsklo U=0,8 W/m2K, vnější tabule bezpečnostní sklo CONNEX 44.2._x000d_
Povrchová úprava rámů v barvě hnědé RAL 8004_x000d_
Vnitřní žaluzie hliníková</t>
  </si>
  <si>
    <t>-152535023</t>
  </si>
  <si>
    <t>235</t>
  </si>
  <si>
    <t>611400R12</t>
  </si>
  <si>
    <t>C15 - Plastové okno otevíravé sklápěcí, čtyřkřídlé, 1020 x 1800 mm - U=1,1 W/m2K,_x000d_
index vzduchové neprůzvučnosti min. 35 dB, celoobvodové kování umožňující ventilaci,_x000d_
vrchní kování ze slitin lehkých kovů,_x000d_
izolační trojsklo U=0,8 W/m2K, vnější tabule bezpečnostní sklo CONNEX 44.2._x000d_
Povrchová úprava rámů v barvě hnědé RAL 8004_x000d_
Vnitřní žaluzie hliníková</t>
  </si>
  <si>
    <t>-2026518192</t>
  </si>
  <si>
    <t>236</t>
  </si>
  <si>
    <t>766660001</t>
  </si>
  <si>
    <t>Montáž dveřních křídel dřevěných nebo plastových otevíravých do ocelové zárubně povrchově upravených jednokřídlových, šířky do 800 mm</t>
  </si>
  <si>
    <t>903962555</t>
  </si>
  <si>
    <t>237</t>
  </si>
  <si>
    <t>61160126</t>
  </si>
  <si>
    <t>dveře dřevěné vnitřní hladké plné 1křídlé bílé 600x1970mm</t>
  </si>
  <si>
    <t>-105313827</t>
  </si>
  <si>
    <t>238</t>
  </si>
  <si>
    <t>61160192</t>
  </si>
  <si>
    <t>dveře dřevěné vnitřní hladké plné 1křídlé bílé 800x1970mm</t>
  </si>
  <si>
    <t>1776838292</t>
  </si>
  <si>
    <t>239</t>
  </si>
  <si>
    <t>766660722</t>
  </si>
  <si>
    <t>Montáž dveřních doplňků dveřního kování zámku</t>
  </si>
  <si>
    <t>-919810289</t>
  </si>
  <si>
    <t>Poznámka k položce:_x000d_
Viz výkresy IN-X-0891, IN-X--0892, IN-X-0893, IN-Y-1171, IN-Y-1172, IN-X-0895</t>
  </si>
  <si>
    <t>240</t>
  </si>
  <si>
    <t>54964150</t>
  </si>
  <si>
    <t>vložka zámková cylindrická oboustranná+4 klíče</t>
  </si>
  <si>
    <t>-1545636311</t>
  </si>
  <si>
    <t>241</t>
  </si>
  <si>
    <t>766660724</t>
  </si>
  <si>
    <t>Montáž dveřních doplňků dveřního kování interiérového protiplech</t>
  </si>
  <si>
    <t>1406206918</t>
  </si>
  <si>
    <t>242</t>
  </si>
  <si>
    <t>54926075</t>
  </si>
  <si>
    <t>protiplech zámku K180 2/2 L ZN</t>
  </si>
  <si>
    <t>-1195680371</t>
  </si>
  <si>
    <t>243</t>
  </si>
  <si>
    <t>54914114</t>
  </si>
  <si>
    <t>kování bezpečnostní R1/O/madlo Cr</t>
  </si>
  <si>
    <t>-548337703</t>
  </si>
  <si>
    <t>244</t>
  </si>
  <si>
    <t>54914122</t>
  </si>
  <si>
    <t>kování bezpečnostní, klika-klika R4/O OFFICE</t>
  </si>
  <si>
    <t>-1558050257</t>
  </si>
  <si>
    <t>245</t>
  </si>
  <si>
    <t>766660729</t>
  </si>
  <si>
    <t>Montáž dveřních doplňků dveřního kování interiérového štítku s klikou</t>
  </si>
  <si>
    <t>920030119</t>
  </si>
  <si>
    <t>246</t>
  </si>
  <si>
    <t>766694121</t>
  </si>
  <si>
    <t>Montáž ostatních truhlářských konstrukcí parapetních desek dřevěných nebo plastových šířky přes 300 mm, délky do 1000 mm</t>
  </si>
  <si>
    <t>802336066</t>
  </si>
  <si>
    <t>247</t>
  </si>
  <si>
    <t>60794104</t>
  </si>
  <si>
    <t>deska parapetní dřevotřísková vnitřní 340x1000mm</t>
  </si>
  <si>
    <t>388075564</t>
  </si>
  <si>
    <t>248</t>
  </si>
  <si>
    <t>766694122</t>
  </si>
  <si>
    <t>Montáž ostatních truhlářských konstrukcí parapetních desek dřevěných nebo plastových šířky přes 300 mm, délky přes 1000 do 1600 mm</t>
  </si>
  <si>
    <t>876354671</t>
  </si>
  <si>
    <t>249</t>
  </si>
  <si>
    <t>-1969519861</t>
  </si>
  <si>
    <t>250</t>
  </si>
  <si>
    <t>998766102</t>
  </si>
  <si>
    <t>Přesun hmot pro konstrukce truhlářské stanovený z hmotnosti přesunovaného materiálu vodorovná dopravní vzdálenost do 50 m v objektech výšky přes 6 do 12 m</t>
  </si>
  <si>
    <t>1591789244</t>
  </si>
  <si>
    <t>251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</si>
  <si>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</si>
  <si>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</si>
  <si>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-17370278</t>
  </si>
  <si>
    <t>767</t>
  </si>
  <si>
    <t>Konstrukce zámečnické</t>
  </si>
  <si>
    <t>252</t>
  </si>
  <si>
    <t>767193801</t>
  </si>
  <si>
    <t>Demontáž větracích mechanismů pneumatických</t>
  </si>
  <si>
    <t>778287770</t>
  </si>
  <si>
    <t>253</t>
  </si>
  <si>
    <t>767646401</t>
  </si>
  <si>
    <t>Montáž dveří ocelových revizních dvířek s rámem jednokřídlových, výšky do 1000 mm</t>
  </si>
  <si>
    <t>-1015203188</t>
  </si>
  <si>
    <t>254</t>
  </si>
  <si>
    <t>55343510</t>
  </si>
  <si>
    <t>dvířka na hlavní uzávěr plynu komaxit bílý HUP 500x500mm</t>
  </si>
  <si>
    <t>-2014852567</t>
  </si>
  <si>
    <t>255</t>
  </si>
  <si>
    <t>55343R21</t>
  </si>
  <si>
    <t>Ocelová dvířka sklepní 740x350 mm s větracími otvory včetně rámu L 30x3 mm, tl. plechu 3 mm, povrchová úprava v barvě hnědé</t>
  </si>
  <si>
    <t>-1818165085</t>
  </si>
  <si>
    <t>Poznámka k položce:_x000d_
Výpis zámečnických výrobků - IN-4-1739</t>
  </si>
  <si>
    <t>256</t>
  </si>
  <si>
    <t>55343R22</t>
  </si>
  <si>
    <t>Ocelová dvířka sklepní 400x250 mm s větracími otvory včetně rámu L 30x3 mm, tl. plechu 3 mm, povrchová úprava v barvě hnědé</t>
  </si>
  <si>
    <t>342190431</t>
  </si>
  <si>
    <t>257</t>
  </si>
  <si>
    <t>767832102</t>
  </si>
  <si>
    <t>Montáž venkovních požárních žebříků do zdiva bez suchovodu</t>
  </si>
  <si>
    <t>-1847270954</t>
  </si>
  <si>
    <t>258</t>
  </si>
  <si>
    <t>44983000</t>
  </si>
  <si>
    <t>žebřík venkovní bez suchovodu v provedení žárový Zn</t>
  </si>
  <si>
    <t>-105598874</t>
  </si>
  <si>
    <t>259</t>
  </si>
  <si>
    <t>767834112</t>
  </si>
  <si>
    <t>Montáž venkovních požárních žebříků Příplatek k cenám za montáž ochranného koše, připevněného svařováním</t>
  </si>
  <si>
    <t>-138349351</t>
  </si>
  <si>
    <t>260</t>
  </si>
  <si>
    <t>767851104</t>
  </si>
  <si>
    <t>Montáž komínových lávek kompletní celé lávky</t>
  </si>
  <si>
    <t>-1458135955</t>
  </si>
  <si>
    <t>261</t>
  </si>
  <si>
    <t>767851R20</t>
  </si>
  <si>
    <t>Střešní komínová lávka L = 1000 mm z profilovaného děrovaného plechu do tenkostěnných profilů L se zábradlím v. 1100 mm. Barva hnědá</t>
  </si>
  <si>
    <t>-320872339</t>
  </si>
  <si>
    <t>262</t>
  </si>
  <si>
    <t>767851803</t>
  </si>
  <si>
    <t>Demontáž komínových lávek kompletní celé lávky</t>
  </si>
  <si>
    <t>-1552748857</t>
  </si>
  <si>
    <t>263</t>
  </si>
  <si>
    <t>767995111</t>
  </si>
  <si>
    <t>Montáž ostatních atypických zámečnických konstrukcí hmotnosti do 5 kg</t>
  </si>
  <si>
    <t>323162442</t>
  </si>
  <si>
    <t>264</t>
  </si>
  <si>
    <t>767996801</t>
  </si>
  <si>
    <t>Demontáž ostatních zámečnických konstrukcí o hmotnosti jednotlivých dílů rozebráním do 50 kg</t>
  </si>
  <si>
    <t>-226796429</t>
  </si>
  <si>
    <t>265</t>
  </si>
  <si>
    <t>998767102</t>
  </si>
  <si>
    <t>Přesun hmot pro zámečnické konstrukce stanovený z hmotnosti přesunovaného materiálu vodorovná dopravní vzdálenost do 50 m v objektech výšky přes 6 do 12 m</t>
  </si>
  <si>
    <t>1044390723</t>
  </si>
  <si>
    <t>266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</si>
  <si>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</si>
  <si>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</si>
  <si>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1205694393</t>
  </si>
  <si>
    <t>771</t>
  </si>
  <si>
    <t>Podlahy z dlaždic</t>
  </si>
  <si>
    <t>267</t>
  </si>
  <si>
    <t>771574351</t>
  </si>
  <si>
    <t>Montáž podlah z dlaždic keramických lepených flexibilním rychletuhnoucím lepidlem maloformátových reliéfních nebo z dekorů přes 45 do 50 ks/m2</t>
  </si>
  <si>
    <t>797870547</t>
  </si>
  <si>
    <t>268</t>
  </si>
  <si>
    <t>59761004</t>
  </si>
  <si>
    <t>dlažba velkoformátová keramická slinutá reliéfní do interiéru i exteriéru přes 4 do 6 ks/m2</t>
  </si>
  <si>
    <t>1358921413</t>
  </si>
  <si>
    <t>21,5*1,15 "Přepočtené koeficientem množství</t>
  </si>
  <si>
    <t>269</t>
  </si>
  <si>
    <t>771579192</t>
  </si>
  <si>
    <t>Montáž podlah z dlaždic keramických lepených flexibilním lepidlem Příplatek k cenám za podlahy v omezeném prostoru</t>
  </si>
  <si>
    <t>1309455331</t>
  </si>
  <si>
    <t>270</t>
  </si>
  <si>
    <t>771579196</t>
  </si>
  <si>
    <t>Montáž podlah z dlaždic keramických lepených flexibilním lepidlem Příplatek k cenám za dvousložkový spárovací tmel</t>
  </si>
  <si>
    <t>-251762900</t>
  </si>
  <si>
    <t>271</t>
  </si>
  <si>
    <t>771591111</t>
  </si>
  <si>
    <t>Příprava podkladu před provedením dlažby nátěr penetrační na podlahu</t>
  </si>
  <si>
    <t>-1746885210</t>
  </si>
  <si>
    <t>272</t>
  </si>
  <si>
    <t>998771102</t>
  </si>
  <si>
    <t>Přesun hmot pro podlahy z dlaždic stanovený z hmotnosti přesunovaného materiálu vodorovná dopravní vzdálenost do 50 m v objektech výšky přes 6 do 12 m</t>
  </si>
  <si>
    <t>-1180717173</t>
  </si>
  <si>
    <t>273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</si>
  <si>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</si>
  <si>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</si>
  <si>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-1386655483</t>
  </si>
  <si>
    <t>781</t>
  </si>
  <si>
    <t>Dokončovací práce - obklady</t>
  </si>
  <si>
    <t>274</t>
  </si>
  <si>
    <t>781443122</t>
  </si>
  <si>
    <t>Montáž obkladů vnitřních stěn z dlaždic keramických lepených standardním lepidlem hladkých přes 19 do 22 ks/m2</t>
  </si>
  <si>
    <t>1121036651</t>
  </si>
  <si>
    <t>"WC pro cestující" (1,6+1,6+0,9+0,9)*2,0</t>
  </si>
  <si>
    <t>(2,23+2,23+1,6+1,6)*2,0</t>
  </si>
  <si>
    <t>(1,1+1,1+1,6+1,6)*2,0</t>
  </si>
  <si>
    <t>(2,35+2,35+1,77+1,77)*2,0</t>
  </si>
  <si>
    <t>(1,25+1,25+0,9+0,9)*2,0</t>
  </si>
  <si>
    <t>(2,82+3,08+0,9+1,1+1,92)*2,0</t>
  </si>
  <si>
    <t>275</t>
  </si>
  <si>
    <t>59761026</t>
  </si>
  <si>
    <t>obklad keramický hladký do 12ks/m2</t>
  </si>
  <si>
    <t>235429413</t>
  </si>
  <si>
    <t>80,84*1,1 "Přepočtené koeficientem množství</t>
  </si>
  <si>
    <t>276</t>
  </si>
  <si>
    <t>781449191</t>
  </si>
  <si>
    <t>Montáž obkladů vnitřních stěn z dlaždic keramických Příplatek k cenám za plochu do 10 m2 jednotlivě</t>
  </si>
  <si>
    <t>-1710777760</t>
  </si>
  <si>
    <t>277</t>
  </si>
  <si>
    <t>781449192</t>
  </si>
  <si>
    <t>Montáž obkladů vnitřních stěn z dlaždic keramických Příplatek k cenám za obklady v omezeném prostoru</t>
  </si>
  <si>
    <t>-1372554571</t>
  </si>
  <si>
    <t>278</t>
  </si>
  <si>
    <t>781449195</t>
  </si>
  <si>
    <t>Montáž obkladů vnitřních stěn z dlaždic keramických Příplatek k cenám za spárování cement bílý</t>
  </si>
  <si>
    <t>1026711142</t>
  </si>
  <si>
    <t>279</t>
  </si>
  <si>
    <t>998781102</t>
  </si>
  <si>
    <t>Přesun hmot pro obklady keramické stanovený z hmotnosti přesunovaného materiálu vodorovná dopravní vzdálenost do 50 m v objektech výšky přes 6 do 12 m</t>
  </si>
  <si>
    <t>1259934243</t>
  </si>
  <si>
    <t>783</t>
  </si>
  <si>
    <t>Dokončovací práce - nátěry</t>
  </si>
  <si>
    <t>280</t>
  </si>
  <si>
    <t>783123101</t>
  </si>
  <si>
    <t>Napouštěcí nátěr truhlářských konstrukcí jednonásobný akrylátový</t>
  </si>
  <si>
    <t>1098793555</t>
  </si>
  <si>
    <t>"parapety" 88,0*0,34</t>
  </si>
  <si>
    <t>"dveřní křídla vnitřní - WC pro cestující"</t>
  </si>
  <si>
    <t>0,8*1,97*2*4</t>
  </si>
  <si>
    <t>0,6*1,97*2*2</t>
  </si>
  <si>
    <t>281</t>
  </si>
  <si>
    <t>783144101</t>
  </si>
  <si>
    <t>Základní nátěr truhlářských konstrukcí jednonásobný polyuretanový</t>
  </si>
  <si>
    <t>-1379137689</t>
  </si>
  <si>
    <t>282</t>
  </si>
  <si>
    <t>783147101</t>
  </si>
  <si>
    <t>Krycí nátěr truhlářských konstrukcí jednonásobný polyuretanový</t>
  </si>
  <si>
    <t>422741200</t>
  </si>
  <si>
    <t>283</t>
  </si>
  <si>
    <t>783148201</t>
  </si>
  <si>
    <t>Lakovací nátěr truhlářských konstrukcí jednonásobný akryluretanový</t>
  </si>
  <si>
    <t>578541575</t>
  </si>
  <si>
    <t>284</t>
  </si>
  <si>
    <t>783213121</t>
  </si>
  <si>
    <t>Napouštěcí nátěr tesařských konstrukcí zabudovaných do konstrukce proti dřevokazným houbám, hmyzu a plísním dvojnásobný syntetický</t>
  </si>
  <si>
    <t>-1767572885</t>
  </si>
  <si>
    <t>"nátěr nového i stávajícího bednění střechy" 880,0</t>
  </si>
  <si>
    <t>"nátěr stávajících i vyměněných prvků krovu" 265,0</t>
  </si>
  <si>
    <t>285</t>
  </si>
  <si>
    <t>783301303</t>
  </si>
  <si>
    <t>Příprava podkladu zámečnických konstrukcí před provedením nátěru odrezivění odrezovačem bezoplachovým</t>
  </si>
  <si>
    <t>378752172</t>
  </si>
  <si>
    <t xml:space="preserve">"nový nátěr stávajících drobných prvků" 500,0*0,035 </t>
  </si>
  <si>
    <t>"nátěry nových zámečnických prvků" 283,0*0,035</t>
  </si>
  <si>
    <t>"nátěry stávajících dveří a mříží" 12,0</t>
  </si>
  <si>
    <t>"nátěry nových ocelových zárubní - WC pro cestující" 16,4</t>
  </si>
  <si>
    <t>286</t>
  </si>
  <si>
    <t>783301311</t>
  </si>
  <si>
    <t>Příprava podkladu zámečnických konstrukcí před provedením nátěru odmaštění odmašťovačem vodou ředitelným</t>
  </si>
  <si>
    <t>-1300434418</t>
  </si>
  <si>
    <t>287</t>
  </si>
  <si>
    <t>783301401</t>
  </si>
  <si>
    <t>Příprava podkladu zámečnických konstrukcí před provedením nátěru ometení</t>
  </si>
  <si>
    <t>349085934</t>
  </si>
  <si>
    <t>288</t>
  </si>
  <si>
    <t>783306805</t>
  </si>
  <si>
    <t>Odstranění nátěrů ze zámečnických konstrukcí opálením s obroušením</t>
  </si>
  <si>
    <t>-1709402736</t>
  </si>
  <si>
    <t>289</t>
  </si>
  <si>
    <t>783344201</t>
  </si>
  <si>
    <t>Základní antikorozní nátěr zámečnických konstrukcí jednonásobný polyuretanový</t>
  </si>
  <si>
    <t>-1937702510</t>
  </si>
  <si>
    <t>290</t>
  </si>
  <si>
    <t>783347101</t>
  </si>
  <si>
    <t>Krycí nátěr (email) zámečnických konstrukcí jednonásobný polyuretanový</t>
  </si>
  <si>
    <t>-1816859316</t>
  </si>
  <si>
    <t>291</t>
  </si>
  <si>
    <t>783401311</t>
  </si>
  <si>
    <t>Příprava podkladu klempířských konstrukcí před provedením nátěru odmaštěním odmašťovačem vodou ředitelným</t>
  </si>
  <si>
    <t>-1367555957</t>
  </si>
  <si>
    <t>"okapové žlaby" 152,0*0,33</t>
  </si>
  <si>
    <t>"střecha" 880,0</t>
  </si>
  <si>
    <t>"svody" 42,5*0,33</t>
  </si>
  <si>
    <t>"parapety" 65,0*0,33</t>
  </si>
  <si>
    <t>"úžlabí" 16,0*0,67</t>
  </si>
  <si>
    <t>"hřeben + nároží" 38,0*0,40</t>
  </si>
  <si>
    <t>"lemování" 0,33*0,5*30</t>
  </si>
  <si>
    <t>292</t>
  </si>
  <si>
    <t>783401601</t>
  </si>
  <si>
    <t>Příprava podkladu klempířských konstrukcí před provedením nátěru osušením</t>
  </si>
  <si>
    <t>-20478111</t>
  </si>
  <si>
    <t>293</t>
  </si>
  <si>
    <t>783406805</t>
  </si>
  <si>
    <t>Odstranění nátěrů z klempířských konstrukcí opálením s obroušením</t>
  </si>
  <si>
    <t>1401593438</t>
  </si>
  <si>
    <t>"okapové svody" 42,5*0,33</t>
  </si>
  <si>
    <t>294</t>
  </si>
  <si>
    <t>783444201</t>
  </si>
  <si>
    <t>Základní antikorozní nátěr klempířských konstrukcí jednonásobný polyuretanový</t>
  </si>
  <si>
    <t>-477339154</t>
  </si>
  <si>
    <t>295</t>
  </si>
  <si>
    <t>783447101</t>
  </si>
  <si>
    <t>Krycí nátěr (email) klempířských konstrukcí jednonásobný polyuretanový</t>
  </si>
  <si>
    <t>-1561998819</t>
  </si>
  <si>
    <t>296</t>
  </si>
  <si>
    <t>783491003</t>
  </si>
  <si>
    <t>Příplatek k ceně nátěru klempířských konstrukcí jednonásobného, za provedení ve sklonu střechy přes 30 do 60°</t>
  </si>
  <si>
    <t>1612223568</t>
  </si>
  <si>
    <t>297</t>
  </si>
  <si>
    <t>783801401</t>
  </si>
  <si>
    <t>Příprava podkladu omítek před provedením nátěru ometení</t>
  </si>
  <si>
    <t>898288823</t>
  </si>
  <si>
    <t>"komínová tělesa nad střechou" 55,0</t>
  </si>
  <si>
    <t>298</t>
  </si>
  <si>
    <t>783806811</t>
  </si>
  <si>
    <t>Odstranění nátěrů z omítek oškrábáním</t>
  </si>
  <si>
    <t>-1933648217</t>
  </si>
  <si>
    <t>"vnější fasáda" 141,0*8,35</t>
  </si>
  <si>
    <t>"fasáda atria" 26,0*6,4</t>
  </si>
  <si>
    <t>299</t>
  </si>
  <si>
    <t>783823135</t>
  </si>
  <si>
    <t>Penetrační nátěr omítek hladkých omítek hladkých, zrnitých tenkovrstvých nebo štukových stupně členitosti 1 a 2 silikonový</t>
  </si>
  <si>
    <t>-1101488000</t>
  </si>
  <si>
    <t>300</t>
  </si>
  <si>
    <t>783826315</t>
  </si>
  <si>
    <t>Nátěr omítek se schopností překlenutí trhlin mikroarmovací silikonový</t>
  </si>
  <si>
    <t>928878434</t>
  </si>
  <si>
    <t>301</t>
  </si>
  <si>
    <t>783896303</t>
  </si>
  <si>
    <t>Nátěr omítek se schopností překlenutí trhlin Příplatek k cenám za provedení barevného nátěru v odstínu světlém</t>
  </si>
  <si>
    <t>-1605657083</t>
  </si>
  <si>
    <t>784</t>
  </si>
  <si>
    <t>Dokončovací práce - malby a tapety</t>
  </si>
  <si>
    <t>302</t>
  </si>
  <si>
    <t>784171101</t>
  </si>
  <si>
    <t>Zakrytí nemalovaných ploch (materiál ve specifikaci) včetně pozdějšího odkrytí podlah</t>
  </si>
  <si>
    <t>2058682494</t>
  </si>
  <si>
    <t>303</t>
  </si>
  <si>
    <t>58124844</t>
  </si>
  <si>
    <t>fólie pro malířské potřeby zakrývací tl 25µ 4x5m</t>
  </si>
  <si>
    <t>-455300918</t>
  </si>
  <si>
    <t>304</t>
  </si>
  <si>
    <t>784171111</t>
  </si>
  <si>
    <t>Zakrytí nemalovaných ploch (materiál ve specifikaci) včetně pozdějšího odkrytí svislých ploch např. stěn, oken, dveří v místnostech výšky do 3,80</t>
  </si>
  <si>
    <t>-669518479</t>
  </si>
  <si>
    <t>305</t>
  </si>
  <si>
    <t>58124842</t>
  </si>
  <si>
    <t>fólie pro malířské potřeby zakrývací tl 7µ 4x5m</t>
  </si>
  <si>
    <t>1114883347</t>
  </si>
  <si>
    <t>22,4*1,05 "Přepočtené koeficientem množství</t>
  </si>
  <si>
    <t>306</t>
  </si>
  <si>
    <t>784181111</t>
  </si>
  <si>
    <t>Penetrace podkladu jednonásobná základní silikátová v místnostech výšky do 3,80 m</t>
  </si>
  <si>
    <t>692208312</t>
  </si>
  <si>
    <t>307</t>
  </si>
  <si>
    <t>784191001</t>
  </si>
  <si>
    <t>Čištění vnitřních ploch hrubý úklid po provedení malířských prací omytím oken nebo balkonových dveří jednoduchých</t>
  </si>
  <si>
    <t>145097977</t>
  </si>
  <si>
    <t>308</t>
  </si>
  <si>
    <t>784191005</t>
  </si>
  <si>
    <t>Čištění vnitřních ploch hrubý úklid po provedení malířských prací omytím dveří nebo vrat</t>
  </si>
  <si>
    <t>2033032772</t>
  </si>
  <si>
    <t>309</t>
  </si>
  <si>
    <t>784191007</t>
  </si>
  <si>
    <t>Čištění vnitřních ploch hrubý úklid po provedení malířských prací omytím podlah</t>
  </si>
  <si>
    <t>485007341</t>
  </si>
  <si>
    <t>310</t>
  </si>
  <si>
    <t>784211101</t>
  </si>
  <si>
    <t>Malby z malířských směsí otěruvzdorných za mokra dvojnásobné, bílé za mokra otěruvzdorné výborně v místnostech výšky do 3,80 m</t>
  </si>
  <si>
    <t>1163589286</t>
  </si>
  <si>
    <t>311</t>
  </si>
  <si>
    <t>784211161</t>
  </si>
  <si>
    <t>Malby z malířských směsí otěruvzdorných za mokra Příplatek k cenám dvojnásobných maleb za provádění barevné malby tónované na tónovacích automatech, v odstínu světlém</t>
  </si>
  <si>
    <t>-583361459</t>
  </si>
  <si>
    <t>787</t>
  </si>
  <si>
    <t>Dokončovací práce - zasklívání</t>
  </si>
  <si>
    <t>312</t>
  </si>
  <si>
    <t>787327224</t>
  </si>
  <si>
    <t>Zasklívání střešních konstrukcí, světlíků a zahradních skleníků deskami dutinovými a komůrkovými polykarbonátovým profilem komůrkovým do hliníkového U profilu s krycí a přítlačnou lištou, tl. 10 mm</t>
  </si>
  <si>
    <t>73918812</t>
  </si>
  <si>
    <t>D.1.4.g - Zařízení silnoproudé elektrotechniky a uzemnění</t>
  </si>
  <si>
    <t xml:space="preserve">    741-1 - Elektroinstalace - Hromosvod</t>
  </si>
  <si>
    <t xml:space="preserve">    741-2 - Elektroinstalace - Venkovní</t>
  </si>
  <si>
    <t xml:space="preserve">    741-3 - Elektroinstalace - Vnitřní</t>
  </si>
  <si>
    <t xml:space="preserve">    741-4 - Elektroinstalace - Rozvaděč R19</t>
  </si>
  <si>
    <t>741-1</t>
  </si>
  <si>
    <t>Elektroinstalace - Hromosvod</t>
  </si>
  <si>
    <t>741420051</t>
  </si>
  <si>
    <t>Montáž hromosvodného vedení ochranných prvků úhelníků nebo trubek s držáky do zdiva</t>
  </si>
  <si>
    <t>-1398856684</t>
  </si>
  <si>
    <t>35441830</t>
  </si>
  <si>
    <t>úhelník ochranný na ochranu svodu - 1700 mm, FeZn</t>
  </si>
  <si>
    <t>1188339706</t>
  </si>
  <si>
    <t>741421811</t>
  </si>
  <si>
    <t>Demontáž hromosvodného vedení bez zachování funkčnosti svodových drátů nebo lan kolmého svodu, průměru do 8 mm</t>
  </si>
  <si>
    <t>-2102714614</t>
  </si>
  <si>
    <t>741421831</t>
  </si>
  <si>
    <t>Demontáž hromosvodného vedení bez zachování funkčnosti svodových drátů nebo lan na šikmé střeše, průměru do 8 mm</t>
  </si>
  <si>
    <t>1267109512</t>
  </si>
  <si>
    <t>741421843</t>
  </si>
  <si>
    <t>Demontáž hromosvodného vedení bez zachování funkčnosti svorek šroubových se 2 šrouby</t>
  </si>
  <si>
    <t>-2083280408</t>
  </si>
  <si>
    <t>741421845</t>
  </si>
  <si>
    <t>Demontáž hromosvodného vedení bez zachování funkčnosti svorek šroubových se 3 a více šrouby</t>
  </si>
  <si>
    <t>1807466695</t>
  </si>
  <si>
    <t>741421851</t>
  </si>
  <si>
    <t>Demontáž hromosvodného vedení podpěr střešního vedení pod hřeben</t>
  </si>
  <si>
    <t>1374642981</t>
  </si>
  <si>
    <t>741421861</t>
  </si>
  <si>
    <t>Demontáž hromosvodného vedení podpěr svislého vedení šroubovaného</t>
  </si>
  <si>
    <t>-1215653072</t>
  </si>
  <si>
    <t>741421873</t>
  </si>
  <si>
    <t>Demontáž hromosvodného vedení doplňků ochranných úhelníků, délky přes 1,4 m</t>
  </si>
  <si>
    <t>1691789279</t>
  </si>
  <si>
    <t>741420001</t>
  </si>
  <si>
    <t>Montáž hromosvodného vedení svodových drátů nebo lan s podpěrami, Ø do 10 mm</t>
  </si>
  <si>
    <t>1574678897</t>
  </si>
  <si>
    <t>35441072</t>
  </si>
  <si>
    <t>drát pro hromosvod FeZn D 8mm</t>
  </si>
  <si>
    <t>1823934080</t>
  </si>
  <si>
    <t>35441560</t>
  </si>
  <si>
    <t>podpěra vedení FeZn na plechové střechy 110 mm</t>
  </si>
  <si>
    <t>-1600156278</t>
  </si>
  <si>
    <t>35441415_1</t>
  </si>
  <si>
    <t>podpěra vedení FeZn do zdiva 300 mm</t>
  </si>
  <si>
    <t>470870162</t>
  </si>
  <si>
    <t>741420021</t>
  </si>
  <si>
    <t>Montáž hromosvodného vedení svorek se 2 šrouby</t>
  </si>
  <si>
    <t>1132042428</t>
  </si>
  <si>
    <t>35441905</t>
  </si>
  <si>
    <t>svorka připojovací k připojení okapových žlabů</t>
  </si>
  <si>
    <t>1477778325</t>
  </si>
  <si>
    <t>35441895</t>
  </si>
  <si>
    <t>svorka připojovací k připojení kovových částí</t>
  </si>
  <si>
    <t>-2089308803</t>
  </si>
  <si>
    <t>741420022</t>
  </si>
  <si>
    <t>Montáž hromosvodného vedení svorek se 3 a více šrouby</t>
  </si>
  <si>
    <t>-1347494142</t>
  </si>
  <si>
    <t>35441860</t>
  </si>
  <si>
    <t>svorka FeZn k jímací tyči - 4 šrouby</t>
  </si>
  <si>
    <t>786946802</t>
  </si>
  <si>
    <t>35441875</t>
  </si>
  <si>
    <t>svorka křížová pro vodič D 6-10 mm</t>
  </si>
  <si>
    <t>-1742370966</t>
  </si>
  <si>
    <t>35441865</t>
  </si>
  <si>
    <t>svorka FeZn k zemnící tyči - D 28 mm</t>
  </si>
  <si>
    <t>-1482556623</t>
  </si>
  <si>
    <t>35441996</t>
  </si>
  <si>
    <t>svorka odbočovací a spojovací pro spojování kruhových a páskových vodičů, FeZn</t>
  </si>
  <si>
    <t>2073597350</t>
  </si>
  <si>
    <t>35442035</t>
  </si>
  <si>
    <t>svorka uzemnění nerez zkušební, 62 mm</t>
  </si>
  <si>
    <t>-457676091</t>
  </si>
  <si>
    <t>741430002</t>
  </si>
  <si>
    <t>Montáž jímacích tyčí délky do 3 m, na konstrukci zděnou</t>
  </si>
  <si>
    <t>873957597</t>
  </si>
  <si>
    <t>35441065</t>
  </si>
  <si>
    <t>tyč jímací s rovným koncem 1500 mm FeZn</t>
  </si>
  <si>
    <t>643563835</t>
  </si>
  <si>
    <t>35441060_1</t>
  </si>
  <si>
    <t>Jímací tyč 10mm, tvarovaná pod úhlem 55°, včetně dvou falcových svorek</t>
  </si>
  <si>
    <t>-2086203257</t>
  </si>
  <si>
    <t>741-2</t>
  </si>
  <si>
    <t>Elektroinstalace - Venkovní</t>
  </si>
  <si>
    <t>210100096-D</t>
  </si>
  <si>
    <t>Demontáž - Ukončení vodičů izolovaných s označením a zapojením na svorkovnici s otevřením a uzavřením krytu průřezu žíly do 2,5 mm2</t>
  </si>
  <si>
    <t>124568414</t>
  </si>
  <si>
    <t>210202013-D</t>
  </si>
  <si>
    <t>Demontáž svítidel výbojkových se zapojením vodičů průmyslových nebo venkovních na výložník</t>
  </si>
  <si>
    <t>-2079863035</t>
  </si>
  <si>
    <t>220370533-D</t>
  </si>
  <si>
    <t>Demontáž reproduktoru bez připojeného regulátoru hlasitosti směrového nebo tlakového přes 10 do 12,5 W</t>
  </si>
  <si>
    <t>2074135747</t>
  </si>
  <si>
    <t>741112061</t>
  </si>
  <si>
    <t>Montáž krabic elektroinstalačních bez napojení na trubky a lišty, demontáže a montáže víčka a přístroje přístrojových zapuštěných plastových kruhových</t>
  </si>
  <si>
    <t>-1649261717</t>
  </si>
  <si>
    <t>34571512</t>
  </si>
  <si>
    <t>krabice přístrojová instalační 500 V, 71x71x42mm</t>
  </si>
  <si>
    <t>1996648313</t>
  </si>
  <si>
    <t>741112353</t>
  </si>
  <si>
    <t>Montáž krabic pancéřových bez napojení na trubky a lišty a demontáže a montáže víčka otevření nebo uzavření krabic víčkem na 4 šrouby</t>
  </si>
  <si>
    <t>1149364026</t>
  </si>
  <si>
    <t>741313112</t>
  </si>
  <si>
    <t>Montáž zásuvek průmyslových se zapojením vodičů spojovacích, provedení IP 67 3P+PE 32 A</t>
  </si>
  <si>
    <t>-1552632204</t>
  </si>
  <si>
    <t>35811134_1</t>
  </si>
  <si>
    <t>zásuvka nepropustná spojovací 32A 400 V 5pólová</t>
  </si>
  <si>
    <t>1396512588</t>
  </si>
  <si>
    <t>741313212-D</t>
  </si>
  <si>
    <t>Demontáž zásuvek průmyslových se zapojením vodičů nástěnných, provedení IP 67 3P+PE 32 A</t>
  </si>
  <si>
    <t>-287561072</t>
  </si>
  <si>
    <t>210292206-D</t>
  </si>
  <si>
    <t>Demontáž - Opravy výstražných světelných zařízení a dopravních značek výměna plastového krytu tabule světelné směrové šipky, výšky přes 4 m</t>
  </si>
  <si>
    <t>-1947779064</t>
  </si>
  <si>
    <t>210292206</t>
  </si>
  <si>
    <t>Opravy výstražných světelných zařízení a dopravních značek výměna plastového krytu tabule světelné směrové šipky, výšky přes 4 m</t>
  </si>
  <si>
    <t>-802350934</t>
  </si>
  <si>
    <t>34871302_1</t>
  </si>
  <si>
    <t>Prosvětlená tabule s názvem žst. Bohušovice nad Ohří, osazení osvětlení s LED technologií, výroba dle TNŽ 73 6390</t>
  </si>
  <si>
    <t>-1404548969</t>
  </si>
  <si>
    <t>220370533</t>
  </si>
  <si>
    <t>Montáž reproduktoru bez připojeného regulátoru hlasitosti směrového nebo tlakového přes 10 do 12,5 W</t>
  </si>
  <si>
    <t>702048864</t>
  </si>
  <si>
    <t>741320101</t>
  </si>
  <si>
    <t>Montáž jističů se zapojením vodičů jednopólových nn do 25 A bez krytu</t>
  </si>
  <si>
    <t>261607185</t>
  </si>
  <si>
    <t>35822107</t>
  </si>
  <si>
    <t>jistič 1pólový-charakteristika B 6A</t>
  </si>
  <si>
    <t>-1563323258</t>
  </si>
  <si>
    <t>741330031</t>
  </si>
  <si>
    <t>Montáž stykačů nn se zapojením vodičů střídavých vestavných jednopólových do 16 A</t>
  </si>
  <si>
    <t>-1009400299</t>
  </si>
  <si>
    <t>35821106_1</t>
  </si>
  <si>
    <t>Instalační stykač, Ith 20A, Uc AC 230V, 1x zapínací kontakt</t>
  </si>
  <si>
    <t>-1950250954</t>
  </si>
  <si>
    <t>34140824</t>
  </si>
  <si>
    <t>vodič silový s Cu jádrem 2,50mm2</t>
  </si>
  <si>
    <t>-1478818968</t>
  </si>
  <si>
    <t>741122015</t>
  </si>
  <si>
    <t>Montáž kabelů měděných bez ukončení uložených pod omítku plných kulatých (CYKY), počtu a průřezu žil 3x1,5 mm2</t>
  </si>
  <si>
    <t>106617756</t>
  </si>
  <si>
    <t>34111030</t>
  </si>
  <si>
    <t>kabel silový s Cu jádrem 1 kV 3x1,5mm2</t>
  </si>
  <si>
    <t>-844776735</t>
  </si>
  <si>
    <t>741372051</t>
  </si>
  <si>
    <t>Montáž svítidel LED se zapojením vodičů bytových nebo společenských místností přisazených stropních reflektorových bez pohybového čidla</t>
  </si>
  <si>
    <t>-1456696838</t>
  </si>
  <si>
    <t>34774200_1</t>
  </si>
  <si>
    <t>LED veřejné osvětlení, P 50W, teplota 4000K, Phi min. 4000lm</t>
  </si>
  <si>
    <t>-636252830</t>
  </si>
  <si>
    <t>34774200_2</t>
  </si>
  <si>
    <t>Omezovač náběhového proudu pro venkovní osvětlení, In 16A, včetně montáže</t>
  </si>
  <si>
    <t>-1453452521</t>
  </si>
  <si>
    <t>741122032</t>
  </si>
  <si>
    <t>Montáž kabelů měděných bez ukončení uložených pod omítku plných kulatých (CYKY), počtu a průřezu žil 5x4 až 6 mm2</t>
  </si>
  <si>
    <t>1578821185</t>
  </si>
  <si>
    <t>34111098</t>
  </si>
  <si>
    <t>kabel silový s Cu jádrem 1 kV 5x4mm2</t>
  </si>
  <si>
    <t>1758823059</t>
  </si>
  <si>
    <t>741320001</t>
  </si>
  <si>
    <t>Montáž pojistek se zapojením vodičů závitových kompletních E 27 do 25 A</t>
  </si>
  <si>
    <t>-1610716597</t>
  </si>
  <si>
    <t>34523442</t>
  </si>
  <si>
    <t>vložka pojistková E27 normální 2410 25A</t>
  </si>
  <si>
    <t>-1308051483</t>
  </si>
  <si>
    <t>741120003</t>
  </si>
  <si>
    <t>Montáž vodičů izolovaných měděných bez ukončení uložených pod omítku plných a laněných (CY), průřezu žíly 10 až 16 mm2</t>
  </si>
  <si>
    <t>500147323</t>
  </si>
  <si>
    <t>741120101</t>
  </si>
  <si>
    <t>Montáž vodičů izolovaných měděných bez ukončení uložených v trubkách nebo lištách zatažených plných a laněných s PVC pláštěm, bezhalogenových, ohniodolných (CY, CHAH-R(V)) průřezu žíly 0,15 až 16 mm2</t>
  </si>
  <si>
    <t>-801661676</t>
  </si>
  <si>
    <t>34571050</t>
  </si>
  <si>
    <t>trubka elektroinstalační ohebná EN 500 86-1141 D 16/21,2 mm</t>
  </si>
  <si>
    <t>1452258054</t>
  </si>
  <si>
    <t>34142159</t>
  </si>
  <si>
    <t>vodič silový s Cu jádrem 16mm2</t>
  </si>
  <si>
    <t>-1066412100</t>
  </si>
  <si>
    <t>460680402</t>
  </si>
  <si>
    <t>Prorážení otvorů a ostatní bourací práce vysekání kapes nebo výklenků ve zdivu z lehkých betonů, dutých cihel nebo tvárnic pro osazení špalíků, kotevních prvků nebo krabic, velikosti 10x10x8 cm</t>
  </si>
  <si>
    <t>1237047454</t>
  </si>
  <si>
    <t>460680581</t>
  </si>
  <si>
    <t>Prorážení otvorů a ostatní bourací práce vysekání rýh pro montáž trubek a kabelů v cihelných zdech hloubky do 3 cm a šířky do 3 cm</t>
  </si>
  <si>
    <t>-959126559</t>
  </si>
  <si>
    <t>460710001</t>
  </si>
  <si>
    <t>Vyplnění rýh a otvorů vyplnění a omítnutí rýh ve stropech hloubky do 3 cm a šířky do 3 cm</t>
  </si>
  <si>
    <t>-1394181172</t>
  </si>
  <si>
    <t>460680592</t>
  </si>
  <si>
    <t>Prorážení otvorů a ostatní bourací práce vysekání rýh pro montáž trubek a kabelů v cihelných zdech hloubky přes 3 do 5 cm a šířky do 5 cm</t>
  </si>
  <si>
    <t>1893394084</t>
  </si>
  <si>
    <t>460710012</t>
  </si>
  <si>
    <t>Vyplnění rýh a otvorů vyplnění a omítnutí rýh ve stropech hloubky přes 3 do 5 cm a šířky do 5 cm</t>
  </si>
  <si>
    <t>1696973054</t>
  </si>
  <si>
    <t>460680166</t>
  </si>
  <si>
    <t>Prorážení otvorů a ostatní bourací práce vybourání otvoru ve zdivu cihelném plochy do 0,0225 m2 a tloušťky přes 75 do 90 cm</t>
  </si>
  <si>
    <t>-396188403</t>
  </si>
  <si>
    <t>997013212</t>
  </si>
  <si>
    <t>Vnitrostaveništní doprava suti a vybouraných hmot vodorovně do 50 m svisle ručně (nošením po schodech) pro budovy a haly výšky přes 6 do 9 m</t>
  </si>
  <si>
    <t>-574767179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</si>
  <si>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</si>
  <si>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</si>
  <si>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1986610568</t>
  </si>
  <si>
    <t>997013501</t>
  </si>
  <si>
    <t>Odvoz suti a vybouraných hmot na skládku nebo meziskládku se složením, na vzdálenost do 1 km</t>
  </si>
  <si>
    <t>-924562964</t>
  </si>
  <si>
    <t>997013803</t>
  </si>
  <si>
    <t>Poplatek za uložení stavebního odpadu na skládce (skládkovné) cihelného zatříděného do Katalogu odpadů pod kódem 170 102</t>
  </si>
  <si>
    <t>715442840</t>
  </si>
  <si>
    <t>741-3</t>
  </si>
  <si>
    <t>Elektroinstalace - Vnitřní</t>
  </si>
  <si>
    <t>210203403_1-D</t>
  </si>
  <si>
    <t>Demontáž svítidel se zapojením vodičů stropních přisazených 1 zdroj s krytem</t>
  </si>
  <si>
    <t>1505768594</t>
  </si>
  <si>
    <t>210813011-D</t>
  </si>
  <si>
    <t>Demontáž izolovaných kabelů měděných do 1 kV bez ukončení plných a kulatých (CYKY, CHKE-R,...) uložených pevně počtu a průřezu žil 3x1,5 až 6 mm2</t>
  </si>
  <si>
    <t>905075566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</si>
  <si>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</si>
  <si>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</si>
  <si>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619474317</t>
  </si>
  <si>
    <t>1185444375</t>
  </si>
  <si>
    <t>182562071</t>
  </si>
  <si>
    <t>741120001</t>
  </si>
  <si>
    <t>Montáž vodičů izolovaných měděných bez ukončení uložených pod omítku plných a laněných (CY), průřezu žíly 0,35 až 6 mm2</t>
  </si>
  <si>
    <t>-863462362</t>
  </si>
  <si>
    <t>741120301</t>
  </si>
  <si>
    <t>Montáž vodičů izolovaných měděných bez ukončení uložených pevně plných a laněných s PVC pláštěm, bezhalogenových, ohniodolných (CY, CHAH-R(V)) průřezu žíly 0,55 až 16 mm2</t>
  </si>
  <si>
    <t>1674346460</t>
  </si>
  <si>
    <t>34140826</t>
  </si>
  <si>
    <t>vodič silový s Cu jádrem 6mm2</t>
  </si>
  <si>
    <t>-103214380</t>
  </si>
  <si>
    <t>741122016</t>
  </si>
  <si>
    <t>Montáž kabelů měděných bez ukončení uložených pod omítku plných kulatých (CYKY), počtu a průřezu žil 3x2,5 až 6 mm2</t>
  </si>
  <si>
    <t>743796807</t>
  </si>
  <si>
    <t>741122611</t>
  </si>
  <si>
    <t>Montáž kabelů měděných bez ukončení uložených pevně plných kulatých nebo bezhalogenových (CYKY) počtu a průřezu žil 3x1,5 až 6 mm2</t>
  </si>
  <si>
    <t>1128473983</t>
  </si>
  <si>
    <t>34111036</t>
  </si>
  <si>
    <t>kabel silový s Cu jádrem 1 kV 3x2,5mm2</t>
  </si>
  <si>
    <t>-457006594</t>
  </si>
  <si>
    <t>-979542382</t>
  </si>
  <si>
    <t>-1852111371</t>
  </si>
  <si>
    <t>-1374058058</t>
  </si>
  <si>
    <t>741130004</t>
  </si>
  <si>
    <t>Ukončení vodičů izolovaných s označením a zapojením v rozváděči nebo na přístroji, průřezu žíly do 6 mm2</t>
  </si>
  <si>
    <t>2041438111</t>
  </si>
  <si>
    <t>741311003</t>
  </si>
  <si>
    <t>Montáž spínačů speciálních se zapojením vodičů čidla pohybu vestavného</t>
  </si>
  <si>
    <t>-1411653255</t>
  </si>
  <si>
    <t>34535799_1</t>
  </si>
  <si>
    <t>Pohybové čidlo stropní podhledové, snímání 360°</t>
  </si>
  <si>
    <t>796003656</t>
  </si>
  <si>
    <t>741372112</t>
  </si>
  <si>
    <t>Montáž svítidel LED se zapojením vodičů bytových nebo společenských místností vestavných podhledových čtvercových nebo obdélníkových, obsahu přes 0,09 do 0,36 m2</t>
  </si>
  <si>
    <t>1289115325</t>
  </si>
  <si>
    <t>34821275_1</t>
  </si>
  <si>
    <t>Svítidlo MODUS QN A 700/90, 34W, 3400lm, Ra 90, mikroprizmatický kryt, 600x600mm podhledové</t>
  </si>
  <si>
    <t>-2127520501</t>
  </si>
  <si>
    <t>34821275_2</t>
  </si>
  <si>
    <t>Svítidlo MODUS QN A 700/90, 34W, 3400lm, Ra 90, mikroprizmatický kryt, 600x600mm podhledové, nouzový modul 1h</t>
  </si>
  <si>
    <t>1370747356</t>
  </si>
  <si>
    <t>34821275_3</t>
  </si>
  <si>
    <t>Svítidlo MODUS QN A 1050/90, 52W, 4800lm, Ra 90, mikroprizmatický kryt, 600x600mm podhledové, nouzový modul 1h</t>
  </si>
  <si>
    <t>-722129015</t>
  </si>
  <si>
    <t>460680161</t>
  </si>
  <si>
    <t>Prorážení otvorů a ostatní bourací práce vybourání otvoru ve zdivu cihelném plochy do 0,0225 m2 a tloušťky do 15 cm</t>
  </si>
  <si>
    <t>1078081635</t>
  </si>
  <si>
    <t>460680164</t>
  </si>
  <si>
    <t>Prorážení otvorů a ostatní bourací práce vybourání otvoru ve zdivu cihelném plochy do 0,0225 m2 a tloušťky přes 45 do 60 cm</t>
  </si>
  <si>
    <t>1515350101</t>
  </si>
  <si>
    <t>973031344</t>
  </si>
  <si>
    <t>Vysekání výklenků nebo kapes ve zdivu z cihel na maltu vápennou nebo vápenocementovou kapes, plochy do 0,25 m2, hl. do 150 mm</t>
  </si>
  <si>
    <t>-1307955236</t>
  </si>
  <si>
    <t>741-4</t>
  </si>
  <si>
    <t>Elektroinstalace - Rozvaděč R19</t>
  </si>
  <si>
    <t>741210001</t>
  </si>
  <si>
    <t>Montáž rozvodnic oceloplechových nebo plastových bez zapojení vodičů běžných, hmotnosti do 20 kg</t>
  </si>
  <si>
    <t>-1847380677</t>
  </si>
  <si>
    <t>35713142_1</t>
  </si>
  <si>
    <t>Rozvodnice zapuštěná, plastová, plná dvířka, 28M - 2x14 (řady x moduly)</t>
  </si>
  <si>
    <t>-1391775999</t>
  </si>
  <si>
    <t>741112104</t>
  </si>
  <si>
    <t>Montáž krabic elektroinstalačních bez napojení na trubky a lišty, demontáže a montáže víčka a přístroje rozvodek se zapojením vodičů na svorkovnici zapuštěných plastových čtyřhranných bez svorkovnic</t>
  </si>
  <si>
    <t>-1048171954</t>
  </si>
  <si>
    <t>35713142_2</t>
  </si>
  <si>
    <t>Montážní deska do zateplení, zatížení 40N ve vzdálenosti 180mm od stěny, pro zateplení tloušťky 50-300mm</t>
  </si>
  <si>
    <t>136035956</t>
  </si>
  <si>
    <t>35713142_3</t>
  </si>
  <si>
    <t>Elektroinstalační krabice do zateplení, pro zateplení tloušťky 50-200mm</t>
  </si>
  <si>
    <t>1615390839</t>
  </si>
  <si>
    <t>-1466371845</t>
  </si>
  <si>
    <t>35822109</t>
  </si>
  <si>
    <t>jistič 1pólový-charakteristika B 10A</t>
  </si>
  <si>
    <t>-219798028</t>
  </si>
  <si>
    <t>35822111</t>
  </si>
  <si>
    <t>jistič 1pólový-charakteristika B 16A</t>
  </si>
  <si>
    <t>917902509</t>
  </si>
  <si>
    <t>-1682687717</t>
  </si>
  <si>
    <t>741320131</t>
  </si>
  <si>
    <t>Montáž jističů se zapojením vodičů dvoupólových nn do 25 A bez krytu</t>
  </si>
  <si>
    <t>-1165606286</t>
  </si>
  <si>
    <t>35822402</t>
  </si>
  <si>
    <t>jistič 3pólový-charakteristika B 20A</t>
  </si>
  <si>
    <t>1575235120</t>
  </si>
  <si>
    <t>741321001</t>
  </si>
  <si>
    <t>Montáž proudových chráničů se zapojením vodičů dvoupólových nn do 25 A bez krytu</t>
  </si>
  <si>
    <t>54529074</t>
  </si>
  <si>
    <t>35889206_1</t>
  </si>
  <si>
    <t>chránič proudový 2pólový 25A pracovního proudu 0.03 A</t>
  </si>
  <si>
    <t>2015488357</t>
  </si>
  <si>
    <t>741322001</t>
  </si>
  <si>
    <t>Montáž přepěťových ochran nn se zapojením vodičů svodiče bleskových proudů – typ 1 jednopólových, pro impulsní proud do 35 kA</t>
  </si>
  <si>
    <t>-1794184074</t>
  </si>
  <si>
    <t>35889505</t>
  </si>
  <si>
    <t>ochrana přepěťová - součtové jiskřiště 1. stupně mezi PE a N</t>
  </si>
  <si>
    <t>-138717670</t>
  </si>
  <si>
    <t>741231001</t>
  </si>
  <si>
    <t>Montáž svorkovnic do rozváděčů s popisnými štítky se zapojením vodičů na jedné straně řadových, průřezové plochy vodičů do 2,5 mm2</t>
  </si>
  <si>
    <t>-201575496</t>
  </si>
  <si>
    <t>34562148</t>
  </si>
  <si>
    <t>svornice řadová šroubovací nízkého napětí a průřezem vodiče 4 mm2</t>
  </si>
  <si>
    <t>954745269</t>
  </si>
  <si>
    <t>Ostatní</t>
  </si>
  <si>
    <t>spojovací materiál, instalační vodiče a další výše nespecifikovaný materiál potřebný pro výrobu rozváděče, výroba rozváděče</t>
  </si>
  <si>
    <t>sada</t>
  </si>
  <si>
    <t>-582427856</t>
  </si>
  <si>
    <t>653528215</t>
  </si>
  <si>
    <t>13010357</t>
  </si>
  <si>
    <t>ocel pásová válcovaná za studena 40x3mm</t>
  </si>
  <si>
    <t>-447684859</t>
  </si>
  <si>
    <t>13010406</t>
  </si>
  <si>
    <t>úhelník ocelový rovnostranný jakost 11 375 30x30x4mm</t>
  </si>
  <si>
    <t>-1529641646</t>
  </si>
  <si>
    <t>D.1.4.h - Informační systém</t>
  </si>
  <si>
    <t>Pol1</t>
  </si>
  <si>
    <t>Montáž dálkové diagnostiky TS ŽDC doplnění/úprava aplikace integračního serveru</t>
  </si>
  <si>
    <t>Pol2</t>
  </si>
  <si>
    <t>Počítače, SW Klávesnice pro ovládání počítače, USB.</t>
  </si>
  <si>
    <t>Pol3</t>
  </si>
  <si>
    <t>Počítače, SW Myš pro ovládání počítače, bezdrátová.</t>
  </si>
  <si>
    <t>Pol4</t>
  </si>
  <si>
    <t>Dokončovací práce zaškolení obsluhy</t>
  </si>
  <si>
    <t>Pol5</t>
  </si>
  <si>
    <t>Konfigurace a oživení informačního zařízení pro cestující</t>
  </si>
  <si>
    <t>Pol6</t>
  </si>
  <si>
    <t>Řídící systém Server hlavní</t>
  </si>
  <si>
    <t>Pol7</t>
  </si>
  <si>
    <t>LCD public monitor, 48", NEC P484, FHD, 700 cd/m2, 24/7, COM + držák, kryty</t>
  </si>
  <si>
    <t>Pol8</t>
  </si>
  <si>
    <t>Informační tabule - Elektronický zobrazovací panel jednostranný s hl. výstupem -čekárna, držák, kryty</t>
  </si>
  <si>
    <t>Pol9</t>
  </si>
  <si>
    <t>LCD 19" audio monitor 5:4</t>
  </si>
  <si>
    <t>Pol10</t>
  </si>
  <si>
    <t>Kabely, vodiče, šňůry Cu - nn Kabel silový 2 a 3-žílový Cu, plastová izolace CYKY 3J2,5 (3Cx 2,5)</t>
  </si>
  <si>
    <t>Pol11</t>
  </si>
  <si>
    <t>Slaboproudé rozvody, kabely pro přívod a vnitřní instalaci Pro pevné vnitřní uložení UTP/FTP kategorie 6, 250MHz 1 Gbps UTP Nestíněný, PE venkovní, drát</t>
  </si>
  <si>
    <t>Pol12</t>
  </si>
  <si>
    <t>Počítače, SW Technologické PC</t>
  </si>
  <si>
    <t>Pol13</t>
  </si>
  <si>
    <t>Počítače, SW Počítač - PC klient pro klientské pracoviště</t>
  </si>
  <si>
    <t>Pol14</t>
  </si>
  <si>
    <t>Montáž informační tabule zadní plochou nebo bokem na zeď do 50 kg</t>
  </si>
  <si>
    <t>Pol15</t>
  </si>
  <si>
    <t>Vyhotovení dokumentace skutečného provedení a provozní dokumentace</t>
  </si>
  <si>
    <t>kpl</t>
  </si>
  <si>
    <t>VRN - Vedlejší rozpočtové náklady</t>
  </si>
  <si>
    <t>HSV - HSV</t>
  </si>
  <si>
    <t xml:space="preserve">    101 - VRN</t>
  </si>
  <si>
    <t>001</t>
  </si>
  <si>
    <t xml:space="preserve">Výrobně montážní (realizační) dokumentace zhotovitele </t>
  </si>
  <si>
    <t>1716402992</t>
  </si>
  <si>
    <t>Poznámka k položce:_x000d_
Dokumentace Zařízení pro vytápění budov, Zařízení pro ochlazování budov, Zařízení vzduchotechniky, Zařízení zdravotechniky, Zařízení silnoproudé a slaboproudé elektrotechniky</t>
  </si>
  <si>
    <t>002</t>
  </si>
  <si>
    <t xml:space="preserve">provozní a sociální vybavení pracoviště, ostatní zařízení staveniště (např. osvětlení ZS, náklady na provoz a údržbu ZS, na měření a spotřebu médií, informační tabule, apd.) </t>
  </si>
  <si>
    <t>-1903172082</t>
  </si>
  <si>
    <t>003</t>
  </si>
  <si>
    <t>Územní vlivy včetně např.čištění a mytí vozovek po dobu výstavby - dopravní trasy i areálové komunikační plochy, plachtování nákladních aut při dovozu a odvozu materiálu, kropení prašného materiálu uloženého na mezideponii apd. zajištění minimalizace prac</t>
  </si>
  <si>
    <t>2043495011</t>
  </si>
  <si>
    <t>004</t>
  </si>
  <si>
    <t>Provozní vlivy - stavební práce probíhající za chodu</t>
  </si>
  <si>
    <t>238726773</t>
  </si>
  <si>
    <t>005</t>
  </si>
  <si>
    <t>Náklady na bezpečnost práce a technických zařízení, školení pracovníků, značení v souladu se zásadami BOZP ( šrafování, tabulky s nápisy a s označením materiálů a prostředí, únikové cesty, požární dokumentace apd.)</t>
  </si>
  <si>
    <t>-760661711</t>
  </si>
  <si>
    <t>006</t>
  </si>
  <si>
    <t xml:space="preserve">Podrobná fotodokumentace zhotovitele pro objednatele. Fotodokumentace bude pořízená před započetím stavby, v průběhu stavby (členěná podle SO a PS a etap výstavby - po dohodě s objednatelem) a po dokončení stavby. V tištěné – svázané formě a na CD. </t>
  </si>
  <si>
    <t>1239837062</t>
  </si>
  <si>
    <t>009</t>
  </si>
  <si>
    <t>V souladu s SOD vypracování Dokumentace skutečného provedení a to 6x v listinné podobě (složka číslování 1-4) + 1x na CD nebo DVD nosiči v digitální needitovatelné formě (soubory ve formátu .pdf) + 1x na CD nebo DVD nosiči v digitální editovatelné formě</t>
  </si>
  <si>
    <t>1928745453</t>
  </si>
  <si>
    <t>010</t>
  </si>
  <si>
    <t>Kompletační přirážka vyššího dodavatele</t>
  </si>
  <si>
    <t>-1546504625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</si>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</sst>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99245_300-Dod-1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Žst. Bohušovice nad Ohří - oprava (plášť, VPP) + dodatek č.1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Bohušovice nad Ohří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10. 9. 2019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7.9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SŽDC s.o., Oblastní ředitelství Ústí n.L., SPS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INTECON spol. s r.o., Ústí nad Labem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7.9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INTECON spol. s r.o., Ústí nad Labem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'D.1.1 - Architektonicko 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'D.1.1 - Architektonicko s...'!P111</f>
        <v>0</v>
      </c>
      <c r="AV55" s="122">
        <f>'D.1.1 - Architektonicko s...'!J33</f>
        <v>0</v>
      </c>
      <c r="AW55" s="122">
        <f>'D.1.1 - Architektonicko s...'!J34</f>
        <v>0</v>
      </c>
      <c r="AX55" s="122">
        <f>'D.1.1 - Architektonicko s...'!J35</f>
        <v>0</v>
      </c>
      <c r="AY55" s="122">
        <f>'D.1.1 - Architektonicko s...'!J36</f>
        <v>0</v>
      </c>
      <c r="AZ55" s="122">
        <f>'D.1.1 - Architektonicko s...'!F33</f>
        <v>0</v>
      </c>
      <c r="BA55" s="122">
        <f>'D.1.1 - Architektonicko s...'!F34</f>
        <v>0</v>
      </c>
      <c r="BB55" s="122">
        <f>'D.1.1 - Architektonicko s...'!F35</f>
        <v>0</v>
      </c>
      <c r="BC55" s="122">
        <f>'D.1.1 - Architektonicko s...'!F36</f>
        <v>0</v>
      </c>
      <c r="BD55" s="124">
        <f>'D.1.1 - Architektonicko s...'!F37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7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'D.1.4.g - Zařízení silnop...'!J30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'D.1.4.g - Zařízení silnop...'!P85</f>
        <v>0</v>
      </c>
      <c r="AV56" s="122">
        <f>'D.1.4.g - Zařízení silnop...'!J33</f>
        <v>0</v>
      </c>
      <c r="AW56" s="122">
        <f>'D.1.4.g - Zařízení silnop...'!J34</f>
        <v>0</v>
      </c>
      <c r="AX56" s="122">
        <f>'D.1.4.g - Zařízení silnop...'!J35</f>
        <v>0</v>
      </c>
      <c r="AY56" s="122">
        <f>'D.1.4.g - Zařízení silnop...'!J36</f>
        <v>0</v>
      </c>
      <c r="AZ56" s="122">
        <f>'D.1.4.g - Zařízení silnop...'!F33</f>
        <v>0</v>
      </c>
      <c r="BA56" s="122">
        <f>'D.1.4.g - Zařízení silnop...'!F34</f>
        <v>0</v>
      </c>
      <c r="BB56" s="122">
        <f>'D.1.4.g - Zařízení silnop...'!F35</f>
        <v>0</v>
      </c>
      <c r="BC56" s="122">
        <f>'D.1.4.g - Zařízení silnop...'!F36</f>
        <v>0</v>
      </c>
      <c r="BD56" s="124">
        <f>'D.1.4.g - Zařízení silnop...'!F37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'D.1.4.h - Informační systém'!J30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'D.1.4.h - Informační systém'!P79</f>
        <v>0</v>
      </c>
      <c r="AV57" s="122">
        <f>'D.1.4.h - Informační systém'!J33</f>
        <v>0</v>
      </c>
      <c r="AW57" s="122">
        <f>'D.1.4.h - Informační systém'!J34</f>
        <v>0</v>
      </c>
      <c r="AX57" s="122">
        <f>'D.1.4.h - Informační systém'!J35</f>
        <v>0</v>
      </c>
      <c r="AY57" s="122">
        <f>'D.1.4.h - Informační systém'!J36</f>
        <v>0</v>
      </c>
      <c r="AZ57" s="122">
        <f>'D.1.4.h - Informační systém'!F33</f>
        <v>0</v>
      </c>
      <c r="BA57" s="122">
        <f>'D.1.4.h - Informační systém'!F34</f>
        <v>0</v>
      </c>
      <c r="BB57" s="122">
        <f>'D.1.4.h - Informační systém'!F35</f>
        <v>0</v>
      </c>
      <c r="BC57" s="122">
        <f>'D.1.4.h - Informační systém'!F36</f>
        <v>0</v>
      </c>
      <c r="BD57" s="124">
        <f>'D.1.4.h - Informační systém'!F37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rozpočtové...'!J30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6">
        <v>0</v>
      </c>
      <c r="AT58" s="127">
        <f>ROUND(SUM(AV58:AW58),2)</f>
        <v>0</v>
      </c>
      <c r="AU58" s="128">
        <f>'VRN - Vedlejší rozpočtové...'!P81</f>
        <v>0</v>
      </c>
      <c r="AV58" s="127">
        <f>'VRN - Vedlejší rozpočtové...'!J33</f>
        <v>0</v>
      </c>
      <c r="AW58" s="127">
        <f>'VRN - Vedlejší rozpočtové...'!J34</f>
        <v>0</v>
      </c>
      <c r="AX58" s="127">
        <f>'VRN - Vedlejší rozpočtové...'!J35</f>
        <v>0</v>
      </c>
      <c r="AY58" s="127">
        <f>'VRN - Vedlejší rozpočtové...'!J36</f>
        <v>0</v>
      </c>
      <c r="AZ58" s="127">
        <f>'VRN - Vedlejší rozpočtové...'!F33</f>
        <v>0</v>
      </c>
      <c r="BA58" s="127">
        <f>'VRN - Vedlejší rozpočtové...'!F34</f>
        <v>0</v>
      </c>
      <c r="BB58" s="127">
        <f>'VRN - Vedlejší rozpočtové...'!F35</f>
        <v>0</v>
      </c>
      <c r="BC58" s="127">
        <f>'VRN - Vedlejší rozpočtové...'!F36</f>
        <v>0</v>
      </c>
      <c r="BD58" s="129">
        <f>'VRN - Vedlejší rozpočtové...'!F37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vINduzHQmsXXuySdbdKccP28oCrKiCPjTRkKtHLBjfKANKL3I3deW0KBZ9ZcUBeAtJPsFWRyaSUp5Fc8enHcCg==" hashValue="9rN7jgTuuD+X1xVEmqKswfyTYaMbaADK2ffU0fVO4BvV/IxDK7y/SSJ+cKzcfebrz+xpuIVYQyOlNGcnEQKD+Q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D.1.1 - Architektonicko s...'!C2" display="/"/>
    <hyperlink ref="A56" location="'D.1.4.g - Zařízení silnop...'!C2" display="/"/>
    <hyperlink ref="A57" location="'D.1.4.h - Informační systém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Žst. Bohušovice nad Ohří - oprava (plášť, VPP) + dodatek č.1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95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10. 9. 2019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33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34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ROUND(J111,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ROUND((SUM(BE111:BE834)),  2)</f>
        <v>0</v>
      </c>
      <c r="G33" s="40"/>
      <c r="H33" s="40"/>
      <c r="I33" s="157">
        <v>0.20999999999999999</v>
      </c>
      <c r="J33" s="156">
        <f>ROUND(((SUM(BE111:BE834))*I33),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ROUND((SUM(BF111:BF834)),  2)</f>
        <v>0</v>
      </c>
      <c r="G34" s="40"/>
      <c r="H34" s="40"/>
      <c r="I34" s="157">
        <v>0.14999999999999999</v>
      </c>
      <c r="J34" s="156">
        <f>ROUND(((SUM(BF111:BF834))*I34),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ROUND((SUM(BG111:BG834)),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ROUND((SUM(BH111:BH834)),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ROUND((SUM(BI111:BI834)),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Žst. Bohušovice nad Ohří - oprava (plášť, VPP) + dodatek č.1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D.1.1 - Architektonicko stavební řešení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Bohušovice nad Ohří</v>
      </c>
      <c r="G52" s="42"/>
      <c r="H52" s="42"/>
      <c r="I52" s="142" t="s">
        <v>23</v>
      </c>
      <c r="J52" s="74" t="str">
        <f>IF(J12="","",J12)</f>
        <v>10. 9. 2019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3.05" customHeight="1">
      <c r="A54" s="40"/>
      <c r="B54" s="41"/>
      <c r="C54" s="34" t="s">
        <v>25</v>
      </c>
      <c r="D54" s="42"/>
      <c r="E54" s="42"/>
      <c r="F54" s="29" t="str">
        <f>E15</f>
        <v>SŽDC s.o., Oblastní ředitelství Ústí n.L., SPS</v>
      </c>
      <c r="G54" s="42"/>
      <c r="H54" s="42"/>
      <c r="I54" s="142" t="s">
        <v>32</v>
      </c>
      <c r="J54" s="38" t="str">
        <f>E21</f>
        <v>INTECON spol. s r.o., Ústí nad Labem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3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INTECON spol. s r.o., Ústí nad Labem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97</v>
      </c>
      <c r="D57" s="174"/>
      <c r="E57" s="174"/>
      <c r="F57" s="174"/>
      <c r="G57" s="174"/>
      <c r="H57" s="174"/>
      <c r="I57" s="175"/>
      <c r="J57" s="176" t="s">
        <v>98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J111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78"/>
      <c r="C60" s="179"/>
      <c r="D60" s="180" t="s">
        <v>100</v>
      </c>
      <c r="E60" s="181"/>
      <c r="F60" s="181"/>
      <c r="G60" s="181"/>
      <c r="H60" s="181"/>
      <c r="I60" s="182"/>
      <c r="J60" s="183">
        <f>J112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101</v>
      </c>
      <c r="E61" s="188"/>
      <c r="F61" s="188"/>
      <c r="G61" s="188"/>
      <c r="H61" s="188"/>
      <c r="I61" s="189"/>
      <c r="J61" s="190">
        <f>J113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102</v>
      </c>
      <c r="E62" s="188"/>
      <c r="F62" s="188"/>
      <c r="G62" s="188"/>
      <c r="H62" s="188"/>
      <c r="I62" s="189"/>
      <c r="J62" s="190">
        <f>J126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103</v>
      </c>
      <c r="E63" s="188"/>
      <c r="F63" s="188"/>
      <c r="G63" s="188"/>
      <c r="H63" s="188"/>
      <c r="I63" s="189"/>
      <c r="J63" s="190">
        <f>J133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104</v>
      </c>
      <c r="E64" s="188"/>
      <c r="F64" s="188"/>
      <c r="G64" s="188"/>
      <c r="H64" s="188"/>
      <c r="I64" s="189"/>
      <c r="J64" s="190">
        <f>J141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105</v>
      </c>
      <c r="E65" s="188"/>
      <c r="F65" s="188"/>
      <c r="G65" s="188"/>
      <c r="H65" s="188"/>
      <c r="I65" s="189"/>
      <c r="J65" s="190">
        <f>J144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106</v>
      </c>
      <c r="E66" s="188"/>
      <c r="F66" s="188"/>
      <c r="G66" s="188"/>
      <c r="H66" s="188"/>
      <c r="I66" s="189"/>
      <c r="J66" s="190">
        <f>J146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107</v>
      </c>
      <c r="E67" s="188"/>
      <c r="F67" s="188"/>
      <c r="G67" s="188"/>
      <c r="H67" s="188"/>
      <c r="I67" s="189"/>
      <c r="J67" s="190">
        <f>J262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108</v>
      </c>
      <c r="E68" s="188"/>
      <c r="F68" s="188"/>
      <c r="G68" s="188"/>
      <c r="H68" s="188"/>
      <c r="I68" s="189"/>
      <c r="J68" s="190">
        <f>J327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109</v>
      </c>
      <c r="E69" s="188"/>
      <c r="F69" s="188"/>
      <c r="G69" s="188"/>
      <c r="H69" s="188"/>
      <c r="I69" s="189"/>
      <c r="J69" s="190">
        <f>J336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8"/>
      <c r="C70" s="179"/>
      <c r="D70" s="180" t="s">
        <v>110</v>
      </c>
      <c r="E70" s="181"/>
      <c r="F70" s="181"/>
      <c r="G70" s="181"/>
      <c r="H70" s="181"/>
      <c r="I70" s="182"/>
      <c r="J70" s="183">
        <f>J339</f>
        <v>0</v>
      </c>
      <c r="K70" s="179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5"/>
      <c r="C71" s="186"/>
      <c r="D71" s="187" t="s">
        <v>111</v>
      </c>
      <c r="E71" s="188"/>
      <c r="F71" s="188"/>
      <c r="G71" s="188"/>
      <c r="H71" s="188"/>
      <c r="I71" s="189"/>
      <c r="J71" s="190">
        <f>J340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112</v>
      </c>
      <c r="E72" s="188"/>
      <c r="F72" s="188"/>
      <c r="G72" s="188"/>
      <c r="H72" s="188"/>
      <c r="I72" s="189"/>
      <c r="J72" s="190">
        <f>J356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113</v>
      </c>
      <c r="E73" s="188"/>
      <c r="F73" s="188"/>
      <c r="G73" s="188"/>
      <c r="H73" s="188"/>
      <c r="I73" s="189"/>
      <c r="J73" s="190">
        <f>J367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114</v>
      </c>
      <c r="E74" s="188"/>
      <c r="F74" s="188"/>
      <c r="G74" s="188"/>
      <c r="H74" s="188"/>
      <c r="I74" s="189"/>
      <c r="J74" s="190">
        <f>J383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115</v>
      </c>
      <c r="E75" s="188"/>
      <c r="F75" s="188"/>
      <c r="G75" s="188"/>
      <c r="H75" s="188"/>
      <c r="I75" s="189"/>
      <c r="J75" s="190">
        <f>J397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116</v>
      </c>
      <c r="E76" s="188"/>
      <c r="F76" s="188"/>
      <c r="G76" s="188"/>
      <c r="H76" s="188"/>
      <c r="I76" s="189"/>
      <c r="J76" s="190">
        <f>J417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86"/>
      <c r="D77" s="187" t="s">
        <v>117</v>
      </c>
      <c r="E77" s="188"/>
      <c r="F77" s="188"/>
      <c r="G77" s="188"/>
      <c r="H77" s="188"/>
      <c r="I77" s="189"/>
      <c r="J77" s="190">
        <f>J422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118</v>
      </c>
      <c r="E78" s="188"/>
      <c r="F78" s="188"/>
      <c r="G78" s="188"/>
      <c r="H78" s="188"/>
      <c r="I78" s="189"/>
      <c r="J78" s="190">
        <f>J430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86"/>
      <c r="D79" s="187" t="s">
        <v>119</v>
      </c>
      <c r="E79" s="188"/>
      <c r="F79" s="188"/>
      <c r="G79" s="188"/>
      <c r="H79" s="188"/>
      <c r="I79" s="189"/>
      <c r="J79" s="190">
        <f>J433</f>
        <v>0</v>
      </c>
      <c r="K79" s="186"/>
      <c r="L79" s="19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86"/>
      <c r="D80" s="187" t="s">
        <v>120</v>
      </c>
      <c r="E80" s="188"/>
      <c r="F80" s="188"/>
      <c r="G80" s="188"/>
      <c r="H80" s="188"/>
      <c r="I80" s="189"/>
      <c r="J80" s="190">
        <f>J438</f>
        <v>0</v>
      </c>
      <c r="K80" s="186"/>
      <c r="L80" s="19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86"/>
      <c r="D81" s="187" t="s">
        <v>121</v>
      </c>
      <c r="E81" s="188"/>
      <c r="F81" s="188"/>
      <c r="G81" s="188"/>
      <c r="H81" s="188"/>
      <c r="I81" s="189"/>
      <c r="J81" s="190">
        <f>J440</f>
        <v>0</v>
      </c>
      <c r="K81" s="186"/>
      <c r="L81" s="19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86"/>
      <c r="D82" s="187" t="s">
        <v>122</v>
      </c>
      <c r="E82" s="188"/>
      <c r="F82" s="188"/>
      <c r="G82" s="188"/>
      <c r="H82" s="188"/>
      <c r="I82" s="189"/>
      <c r="J82" s="190">
        <f>J449</f>
        <v>0</v>
      </c>
      <c r="K82" s="186"/>
      <c r="L82" s="19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5"/>
      <c r="C83" s="186"/>
      <c r="D83" s="187" t="s">
        <v>123</v>
      </c>
      <c r="E83" s="188"/>
      <c r="F83" s="188"/>
      <c r="G83" s="188"/>
      <c r="H83" s="188"/>
      <c r="I83" s="189"/>
      <c r="J83" s="190">
        <f>J489</f>
        <v>0</v>
      </c>
      <c r="K83" s="186"/>
      <c r="L83" s="19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5"/>
      <c r="C84" s="186"/>
      <c r="D84" s="187" t="s">
        <v>124</v>
      </c>
      <c r="E84" s="188"/>
      <c r="F84" s="188"/>
      <c r="G84" s="188"/>
      <c r="H84" s="188"/>
      <c r="I84" s="189"/>
      <c r="J84" s="190">
        <f>J517</f>
        <v>0</v>
      </c>
      <c r="K84" s="186"/>
      <c r="L84" s="191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5"/>
      <c r="C85" s="186"/>
      <c r="D85" s="187" t="s">
        <v>125</v>
      </c>
      <c r="E85" s="188"/>
      <c r="F85" s="188"/>
      <c r="G85" s="188"/>
      <c r="H85" s="188"/>
      <c r="I85" s="189"/>
      <c r="J85" s="190">
        <f>J525</f>
        <v>0</v>
      </c>
      <c r="K85" s="186"/>
      <c r="L85" s="191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5"/>
      <c r="C86" s="186"/>
      <c r="D86" s="187" t="s">
        <v>126</v>
      </c>
      <c r="E86" s="188"/>
      <c r="F86" s="188"/>
      <c r="G86" s="188"/>
      <c r="H86" s="188"/>
      <c r="I86" s="189"/>
      <c r="J86" s="190">
        <f>J592</f>
        <v>0</v>
      </c>
      <c r="K86" s="186"/>
      <c r="L86" s="191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5"/>
      <c r="C87" s="186"/>
      <c r="D87" s="187" t="s">
        <v>127</v>
      </c>
      <c r="E87" s="188"/>
      <c r="F87" s="188"/>
      <c r="G87" s="188"/>
      <c r="H87" s="188"/>
      <c r="I87" s="189"/>
      <c r="J87" s="190">
        <f>J610</f>
        <v>0</v>
      </c>
      <c r="K87" s="186"/>
      <c r="L87" s="191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5"/>
      <c r="C88" s="186"/>
      <c r="D88" s="187" t="s">
        <v>128</v>
      </c>
      <c r="E88" s="188"/>
      <c r="F88" s="188"/>
      <c r="G88" s="188"/>
      <c r="H88" s="188"/>
      <c r="I88" s="189"/>
      <c r="J88" s="190">
        <f>J619</f>
        <v>0</v>
      </c>
      <c r="K88" s="186"/>
      <c r="L88" s="191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5"/>
      <c r="C89" s="186"/>
      <c r="D89" s="187" t="s">
        <v>129</v>
      </c>
      <c r="E89" s="188"/>
      <c r="F89" s="188"/>
      <c r="G89" s="188"/>
      <c r="H89" s="188"/>
      <c r="I89" s="189"/>
      <c r="J89" s="190">
        <f>J655</f>
        <v>0</v>
      </c>
      <c r="K89" s="186"/>
      <c r="L89" s="191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5"/>
      <c r="C90" s="186"/>
      <c r="D90" s="187" t="s">
        <v>130</v>
      </c>
      <c r="E90" s="188"/>
      <c r="F90" s="188"/>
      <c r="G90" s="188"/>
      <c r="H90" s="188"/>
      <c r="I90" s="189"/>
      <c r="J90" s="190">
        <f>J778</f>
        <v>0</v>
      </c>
      <c r="K90" s="186"/>
      <c r="L90" s="191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5"/>
      <c r="C91" s="186"/>
      <c r="D91" s="187" t="s">
        <v>131</v>
      </c>
      <c r="E91" s="188"/>
      <c r="F91" s="188"/>
      <c r="G91" s="188"/>
      <c r="H91" s="188"/>
      <c r="I91" s="189"/>
      <c r="J91" s="190">
        <f>J833</f>
        <v>0</v>
      </c>
      <c r="K91" s="186"/>
      <c r="L91" s="191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2" customFormat="1" ht="21.84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68"/>
      <c r="J93" s="62"/>
      <c r="K93" s="6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7" s="2" customFormat="1" ht="6.96" customHeight="1">
      <c r="A97" s="40"/>
      <c r="B97" s="63"/>
      <c r="C97" s="64"/>
      <c r="D97" s="64"/>
      <c r="E97" s="64"/>
      <c r="F97" s="64"/>
      <c r="G97" s="64"/>
      <c r="H97" s="64"/>
      <c r="I97" s="171"/>
      <c r="J97" s="64"/>
      <c r="K97" s="64"/>
      <c r="L97" s="13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4.96" customHeight="1">
      <c r="A98" s="40"/>
      <c r="B98" s="41"/>
      <c r="C98" s="25" t="s">
        <v>132</v>
      </c>
      <c r="D98" s="42"/>
      <c r="E98" s="42"/>
      <c r="F98" s="42"/>
      <c r="G98" s="42"/>
      <c r="H98" s="42"/>
      <c r="I98" s="138"/>
      <c r="J98" s="42"/>
      <c r="K98" s="42"/>
      <c r="L98" s="13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138"/>
      <c r="J99" s="42"/>
      <c r="K99" s="42"/>
      <c r="L99" s="13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16</v>
      </c>
      <c r="D100" s="42"/>
      <c r="E100" s="42"/>
      <c r="F100" s="42"/>
      <c r="G100" s="42"/>
      <c r="H100" s="42"/>
      <c r="I100" s="138"/>
      <c r="J100" s="42"/>
      <c r="K100" s="42"/>
      <c r="L100" s="13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172" t="str">
        <f>E7</f>
        <v>Žst. Bohušovice nad Ohří - oprava (plášť, VPP) + dodatek č.1</v>
      </c>
      <c r="F101" s="34"/>
      <c r="G101" s="34"/>
      <c r="H101" s="34"/>
      <c r="I101" s="138"/>
      <c r="J101" s="42"/>
      <c r="K101" s="42"/>
      <c r="L101" s="13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94</v>
      </c>
      <c r="D102" s="42"/>
      <c r="E102" s="42"/>
      <c r="F102" s="42"/>
      <c r="G102" s="42"/>
      <c r="H102" s="42"/>
      <c r="I102" s="138"/>
      <c r="J102" s="42"/>
      <c r="K102" s="42"/>
      <c r="L102" s="139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6.5" customHeight="1">
      <c r="A103" s="40"/>
      <c r="B103" s="41"/>
      <c r="C103" s="42"/>
      <c r="D103" s="42"/>
      <c r="E103" s="71" t="str">
        <f>E9</f>
        <v>D.1.1 - Architektonicko stavební řešení</v>
      </c>
      <c r="F103" s="42"/>
      <c r="G103" s="42"/>
      <c r="H103" s="42"/>
      <c r="I103" s="138"/>
      <c r="J103" s="42"/>
      <c r="K103" s="42"/>
      <c r="L103" s="139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138"/>
      <c r="J104" s="42"/>
      <c r="K104" s="42"/>
      <c r="L104" s="139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4" t="s">
        <v>21</v>
      </c>
      <c r="D105" s="42"/>
      <c r="E105" s="42"/>
      <c r="F105" s="29" t="str">
        <f>F12</f>
        <v>Bohušovice nad Ohří</v>
      </c>
      <c r="G105" s="42"/>
      <c r="H105" s="42"/>
      <c r="I105" s="142" t="s">
        <v>23</v>
      </c>
      <c r="J105" s="74" t="str">
        <f>IF(J12="","",J12)</f>
        <v>10. 9. 2019</v>
      </c>
      <c r="K105" s="42"/>
      <c r="L105" s="139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138"/>
      <c r="J106" s="42"/>
      <c r="K106" s="42"/>
      <c r="L106" s="139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43.05" customHeight="1">
      <c r="A107" s="40"/>
      <c r="B107" s="41"/>
      <c r="C107" s="34" t="s">
        <v>25</v>
      </c>
      <c r="D107" s="42"/>
      <c r="E107" s="42"/>
      <c r="F107" s="29" t="str">
        <f>E15</f>
        <v>SŽDC s.o., Oblastní ředitelství Ústí n.L., SPS</v>
      </c>
      <c r="G107" s="42"/>
      <c r="H107" s="42"/>
      <c r="I107" s="142" t="s">
        <v>32</v>
      </c>
      <c r="J107" s="38" t="str">
        <f>E21</f>
        <v>INTECON spol. s r.o., Ústí nad Labem</v>
      </c>
      <c r="K107" s="42"/>
      <c r="L107" s="139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43.05" customHeight="1">
      <c r="A108" s="40"/>
      <c r="B108" s="41"/>
      <c r="C108" s="34" t="s">
        <v>30</v>
      </c>
      <c r="D108" s="42"/>
      <c r="E108" s="42"/>
      <c r="F108" s="29" t="str">
        <f>IF(E18="","",E18)</f>
        <v>Vyplň údaj</v>
      </c>
      <c r="G108" s="42"/>
      <c r="H108" s="42"/>
      <c r="I108" s="142" t="s">
        <v>36</v>
      </c>
      <c r="J108" s="38" t="str">
        <f>E24</f>
        <v>INTECON spol. s r.o., Ústí nad Labem</v>
      </c>
      <c r="K108" s="42"/>
      <c r="L108" s="139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0.32" customHeight="1">
      <c r="A109" s="40"/>
      <c r="B109" s="41"/>
      <c r="C109" s="42"/>
      <c r="D109" s="42"/>
      <c r="E109" s="42"/>
      <c r="F109" s="42"/>
      <c r="G109" s="42"/>
      <c r="H109" s="42"/>
      <c r="I109" s="138"/>
      <c r="J109" s="42"/>
      <c r="K109" s="42"/>
      <c r="L109" s="139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1" customFormat="1" ht="29.28" customHeight="1">
      <c r="A110" s="192"/>
      <c r="B110" s="193"/>
      <c r="C110" s="194" t="s">
        <v>133</v>
      </c>
      <c r="D110" s="195" t="s">
        <v>58</v>
      </c>
      <c r="E110" s="195" t="s">
        <v>54</v>
      </c>
      <c r="F110" s="195" t="s">
        <v>55</v>
      </c>
      <c r="G110" s="195" t="s">
        <v>134</v>
      </c>
      <c r="H110" s="195" t="s">
        <v>135</v>
      </c>
      <c r="I110" s="196" t="s">
        <v>136</v>
      </c>
      <c r="J110" s="197" t="s">
        <v>98</v>
      </c>
      <c r="K110" s="198" t="s">
        <v>137</v>
      </c>
      <c r="L110" s="199"/>
      <c r="M110" s="94" t="s">
        <v>19</v>
      </c>
      <c r="N110" s="95" t="s">
        <v>43</v>
      </c>
      <c r="O110" s="95" t="s">
        <v>138</v>
      </c>
      <c r="P110" s="95" t="s">
        <v>139</v>
      </c>
      <c r="Q110" s="95" t="s">
        <v>140</v>
      </c>
      <c r="R110" s="95" t="s">
        <v>141</v>
      </c>
      <c r="S110" s="95" t="s">
        <v>142</v>
      </c>
      <c r="T110" s="96" t="s">
        <v>143</v>
      </c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</row>
    <row r="111" s="2" customFormat="1" ht="22.8" customHeight="1">
      <c r="A111" s="40"/>
      <c r="B111" s="41"/>
      <c r="C111" s="101" t="s">
        <v>144</v>
      </c>
      <c r="D111" s="42"/>
      <c r="E111" s="42"/>
      <c r="F111" s="42"/>
      <c r="G111" s="42"/>
      <c r="H111" s="42"/>
      <c r="I111" s="138"/>
      <c r="J111" s="200">
        <f>BK111</f>
        <v>0</v>
      </c>
      <c r="K111" s="42"/>
      <c r="L111" s="46"/>
      <c r="M111" s="97"/>
      <c r="N111" s="201"/>
      <c r="O111" s="98"/>
      <c r="P111" s="202">
        <f>P112+P339</f>
        <v>0</v>
      </c>
      <c r="Q111" s="98"/>
      <c r="R111" s="202">
        <f>R112+R339</f>
        <v>122.23155379000002</v>
      </c>
      <c r="S111" s="98"/>
      <c r="T111" s="203">
        <f>T112+T339</f>
        <v>53.205626000000002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72</v>
      </c>
      <c r="AU111" s="19" t="s">
        <v>99</v>
      </c>
      <c r="BK111" s="204">
        <f>BK112+BK339</f>
        <v>0</v>
      </c>
    </row>
    <row r="112" s="12" customFormat="1" ht="25.92" customHeight="1">
      <c r="A112" s="12"/>
      <c r="B112" s="205"/>
      <c r="C112" s="206"/>
      <c r="D112" s="207" t="s">
        <v>72</v>
      </c>
      <c r="E112" s="208" t="s">
        <v>145</v>
      </c>
      <c r="F112" s="208" t="s">
        <v>146</v>
      </c>
      <c r="G112" s="206"/>
      <c r="H112" s="206"/>
      <c r="I112" s="209"/>
      <c r="J112" s="210">
        <f>BK112</f>
        <v>0</v>
      </c>
      <c r="K112" s="206"/>
      <c r="L112" s="211"/>
      <c r="M112" s="212"/>
      <c r="N112" s="213"/>
      <c r="O112" s="213"/>
      <c r="P112" s="214">
        <f>P113+P126+P133+P141+P144+P146+P262+P327+P336</f>
        <v>0</v>
      </c>
      <c r="Q112" s="213"/>
      <c r="R112" s="214">
        <f>R113+R126+R133+R141+R144+R146+R262+R327+R336</f>
        <v>66.396701130000011</v>
      </c>
      <c r="S112" s="213"/>
      <c r="T112" s="215">
        <f>T113+T126+T133+T141+T144+T146+T262+T327+T336</f>
        <v>39.865211000000002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6" t="s">
        <v>81</v>
      </c>
      <c r="AT112" s="217" t="s">
        <v>72</v>
      </c>
      <c r="AU112" s="217" t="s">
        <v>73</v>
      </c>
      <c r="AY112" s="216" t="s">
        <v>147</v>
      </c>
      <c r="BK112" s="218">
        <f>BK113+BK126+BK133+BK141+BK144+BK146+BK262+BK327+BK336</f>
        <v>0</v>
      </c>
    </row>
    <row r="113" s="12" customFormat="1" ht="22.8" customHeight="1">
      <c r="A113" s="12"/>
      <c r="B113" s="205"/>
      <c r="C113" s="206"/>
      <c r="D113" s="207" t="s">
        <v>72</v>
      </c>
      <c r="E113" s="219" t="s">
        <v>81</v>
      </c>
      <c r="F113" s="219" t="s">
        <v>148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SUM(P114:P125)</f>
        <v>0</v>
      </c>
      <c r="Q113" s="213"/>
      <c r="R113" s="214">
        <f>SUM(R114:R125)</f>
        <v>7.2000000000000002</v>
      </c>
      <c r="S113" s="213"/>
      <c r="T113" s="215">
        <f>SUM(T114:T125)</f>
        <v>2.0800000000000001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6" t="s">
        <v>81</v>
      </c>
      <c r="AT113" s="217" t="s">
        <v>72</v>
      </c>
      <c r="AU113" s="217" t="s">
        <v>81</v>
      </c>
      <c r="AY113" s="216" t="s">
        <v>147</v>
      </c>
      <c r="BK113" s="218">
        <f>SUM(BK114:BK125)</f>
        <v>0</v>
      </c>
    </row>
    <row r="114" s="2" customFormat="1" ht="36" customHeight="1">
      <c r="A114" s="40"/>
      <c r="B114" s="41"/>
      <c r="C114" s="221" t="s">
        <v>81</v>
      </c>
      <c r="D114" s="221" t="s">
        <v>149</v>
      </c>
      <c r="E114" s="222" t="s">
        <v>150</v>
      </c>
      <c r="F114" s="223" t="s">
        <v>151</v>
      </c>
      <c r="G114" s="224" t="s">
        <v>152</v>
      </c>
      <c r="H114" s="225">
        <v>8</v>
      </c>
      <c r="I114" s="226"/>
      <c r="J114" s="227">
        <f>ROUND(I114*H114,2)</f>
        <v>0</v>
      </c>
      <c r="K114" s="228"/>
      <c r="L114" s="46"/>
      <c r="M114" s="229" t="s">
        <v>19</v>
      </c>
      <c r="N114" s="230" t="s">
        <v>44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0.26000000000000001</v>
      </c>
      <c r="T114" s="232">
        <f>S114*H114</f>
        <v>2.0800000000000001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153</v>
      </c>
      <c r="AT114" s="233" t="s">
        <v>149</v>
      </c>
      <c r="AU114" s="233" t="s">
        <v>83</v>
      </c>
      <c r="AY114" s="19" t="s">
        <v>147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81</v>
      </c>
      <c r="BK114" s="234">
        <f>ROUND(I114*H114,2)</f>
        <v>0</v>
      </c>
      <c r="BL114" s="19" t="s">
        <v>153</v>
      </c>
      <c r="BM114" s="233" t="s">
        <v>154</v>
      </c>
    </row>
    <row r="115" s="2" customFormat="1" ht="16.5" customHeight="1">
      <c r="A115" s="40"/>
      <c r="B115" s="41"/>
      <c r="C115" s="221" t="s">
        <v>83</v>
      </c>
      <c r="D115" s="221" t="s">
        <v>149</v>
      </c>
      <c r="E115" s="222" t="s">
        <v>155</v>
      </c>
      <c r="F115" s="223" t="s">
        <v>156</v>
      </c>
      <c r="G115" s="224" t="s">
        <v>157</v>
      </c>
      <c r="H115" s="225">
        <v>8.4000000000000004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44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153</v>
      </c>
      <c r="AT115" s="233" t="s">
        <v>149</v>
      </c>
      <c r="AU115" s="233" t="s">
        <v>83</v>
      </c>
      <c r="AY115" s="19" t="s">
        <v>147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81</v>
      </c>
      <c r="BK115" s="234">
        <f>ROUND(I115*H115,2)</f>
        <v>0</v>
      </c>
      <c r="BL115" s="19" t="s">
        <v>153</v>
      </c>
      <c r="BM115" s="233" t="s">
        <v>158</v>
      </c>
    </row>
    <row r="116" s="2" customFormat="1" ht="24" customHeight="1">
      <c r="A116" s="40"/>
      <c r="B116" s="41"/>
      <c r="C116" s="221" t="s">
        <v>159</v>
      </c>
      <c r="D116" s="221" t="s">
        <v>149</v>
      </c>
      <c r="E116" s="222" t="s">
        <v>160</v>
      </c>
      <c r="F116" s="223" t="s">
        <v>161</v>
      </c>
      <c r="G116" s="224" t="s">
        <v>157</v>
      </c>
      <c r="H116" s="225">
        <v>8.4000000000000004</v>
      </c>
      <c r="I116" s="226"/>
      <c r="J116" s="227">
        <f>ROUND(I116*H116,2)</f>
        <v>0</v>
      </c>
      <c r="K116" s="228"/>
      <c r="L116" s="46"/>
      <c r="M116" s="229" t="s">
        <v>19</v>
      </c>
      <c r="N116" s="230" t="s">
        <v>44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153</v>
      </c>
      <c r="AT116" s="233" t="s">
        <v>149</v>
      </c>
      <c r="AU116" s="233" t="s">
        <v>83</v>
      </c>
      <c r="AY116" s="19" t="s">
        <v>147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81</v>
      </c>
      <c r="BK116" s="234">
        <f>ROUND(I116*H116,2)</f>
        <v>0</v>
      </c>
      <c r="BL116" s="19" t="s">
        <v>153</v>
      </c>
      <c r="BM116" s="233" t="s">
        <v>162</v>
      </c>
    </row>
    <row r="117" s="2" customFormat="1" ht="24" customHeight="1">
      <c r="A117" s="40"/>
      <c r="B117" s="41"/>
      <c r="C117" s="221" t="s">
        <v>153</v>
      </c>
      <c r="D117" s="221" t="s">
        <v>149</v>
      </c>
      <c r="E117" s="222" t="s">
        <v>163</v>
      </c>
      <c r="F117" s="223" t="s">
        <v>164</v>
      </c>
      <c r="G117" s="224" t="s">
        <v>157</v>
      </c>
      <c r="H117" s="225">
        <v>8.4000000000000004</v>
      </c>
      <c r="I117" s="226"/>
      <c r="J117" s="227">
        <f>ROUND(I117*H117,2)</f>
        <v>0</v>
      </c>
      <c r="K117" s="228"/>
      <c r="L117" s="46"/>
      <c r="M117" s="229" t="s">
        <v>19</v>
      </c>
      <c r="N117" s="230" t="s">
        <v>44</v>
      </c>
      <c r="O117" s="86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153</v>
      </c>
      <c r="AT117" s="233" t="s">
        <v>149</v>
      </c>
      <c r="AU117" s="233" t="s">
        <v>83</v>
      </c>
      <c r="AY117" s="19" t="s">
        <v>147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81</v>
      </c>
      <c r="BK117" s="234">
        <f>ROUND(I117*H117,2)</f>
        <v>0</v>
      </c>
      <c r="BL117" s="19" t="s">
        <v>153</v>
      </c>
      <c r="BM117" s="233" t="s">
        <v>165</v>
      </c>
    </row>
    <row r="118" s="2" customFormat="1" ht="24" customHeight="1">
      <c r="A118" s="40"/>
      <c r="B118" s="41"/>
      <c r="C118" s="221" t="s">
        <v>166</v>
      </c>
      <c r="D118" s="221" t="s">
        <v>149</v>
      </c>
      <c r="E118" s="222" t="s">
        <v>167</v>
      </c>
      <c r="F118" s="223" t="s">
        <v>168</v>
      </c>
      <c r="G118" s="224" t="s">
        <v>157</v>
      </c>
      <c r="H118" s="225">
        <v>8.4000000000000004</v>
      </c>
      <c r="I118" s="226"/>
      <c r="J118" s="227">
        <f>ROUND(I118*H118,2)</f>
        <v>0</v>
      </c>
      <c r="K118" s="228"/>
      <c r="L118" s="46"/>
      <c r="M118" s="229" t="s">
        <v>19</v>
      </c>
      <c r="N118" s="230" t="s">
        <v>44</v>
      </c>
      <c r="O118" s="86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153</v>
      </c>
      <c r="AT118" s="233" t="s">
        <v>149</v>
      </c>
      <c r="AU118" s="233" t="s">
        <v>83</v>
      </c>
      <c r="AY118" s="19" t="s">
        <v>147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81</v>
      </c>
      <c r="BK118" s="234">
        <f>ROUND(I118*H118,2)</f>
        <v>0</v>
      </c>
      <c r="BL118" s="19" t="s">
        <v>153</v>
      </c>
      <c r="BM118" s="233" t="s">
        <v>169</v>
      </c>
    </row>
    <row r="119" s="2" customFormat="1" ht="24" customHeight="1">
      <c r="A119" s="40"/>
      <c r="B119" s="41"/>
      <c r="C119" s="221" t="s">
        <v>170</v>
      </c>
      <c r="D119" s="221" t="s">
        <v>149</v>
      </c>
      <c r="E119" s="222" t="s">
        <v>171</v>
      </c>
      <c r="F119" s="223" t="s">
        <v>172</v>
      </c>
      <c r="G119" s="224" t="s">
        <v>157</v>
      </c>
      <c r="H119" s="225">
        <v>3.6000000000000001</v>
      </c>
      <c r="I119" s="226"/>
      <c r="J119" s="227">
        <f>ROUND(I119*H119,2)</f>
        <v>0</v>
      </c>
      <c r="K119" s="228"/>
      <c r="L119" s="46"/>
      <c r="M119" s="229" t="s">
        <v>19</v>
      </c>
      <c r="N119" s="230" t="s">
        <v>44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153</v>
      </c>
      <c r="AT119" s="233" t="s">
        <v>149</v>
      </c>
      <c r="AU119" s="233" t="s">
        <v>83</v>
      </c>
      <c r="AY119" s="19" t="s">
        <v>147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81</v>
      </c>
      <c r="BK119" s="234">
        <f>ROUND(I119*H119,2)</f>
        <v>0</v>
      </c>
      <c r="BL119" s="19" t="s">
        <v>153</v>
      </c>
      <c r="BM119" s="233" t="s">
        <v>173</v>
      </c>
    </row>
    <row r="120" s="2" customFormat="1" ht="16.5" customHeight="1">
      <c r="A120" s="40"/>
      <c r="B120" s="41"/>
      <c r="C120" s="221" t="s">
        <v>174</v>
      </c>
      <c r="D120" s="221" t="s">
        <v>149</v>
      </c>
      <c r="E120" s="222" t="s">
        <v>175</v>
      </c>
      <c r="F120" s="223" t="s">
        <v>176</v>
      </c>
      <c r="G120" s="224" t="s">
        <v>157</v>
      </c>
      <c r="H120" s="225">
        <v>3.6000000000000001</v>
      </c>
      <c r="I120" s="226"/>
      <c r="J120" s="227">
        <f>ROUND(I120*H120,2)</f>
        <v>0</v>
      </c>
      <c r="K120" s="228"/>
      <c r="L120" s="46"/>
      <c r="M120" s="229" t="s">
        <v>19</v>
      </c>
      <c r="N120" s="230" t="s">
        <v>44</v>
      </c>
      <c r="O120" s="86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153</v>
      </c>
      <c r="AT120" s="233" t="s">
        <v>149</v>
      </c>
      <c r="AU120" s="233" t="s">
        <v>83</v>
      </c>
      <c r="AY120" s="19" t="s">
        <v>147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81</v>
      </c>
      <c r="BK120" s="234">
        <f>ROUND(I120*H120,2)</f>
        <v>0</v>
      </c>
      <c r="BL120" s="19" t="s">
        <v>153</v>
      </c>
      <c r="BM120" s="233" t="s">
        <v>177</v>
      </c>
    </row>
    <row r="121" s="2" customFormat="1" ht="24" customHeight="1">
      <c r="A121" s="40"/>
      <c r="B121" s="41"/>
      <c r="C121" s="221" t="s">
        <v>178</v>
      </c>
      <c r="D121" s="221" t="s">
        <v>149</v>
      </c>
      <c r="E121" s="222" t="s">
        <v>179</v>
      </c>
      <c r="F121" s="223" t="s">
        <v>180</v>
      </c>
      <c r="G121" s="224" t="s">
        <v>181</v>
      </c>
      <c r="H121" s="225">
        <v>7.2000000000000002</v>
      </c>
      <c r="I121" s="226"/>
      <c r="J121" s="227">
        <f>ROUND(I121*H121,2)</f>
        <v>0</v>
      </c>
      <c r="K121" s="228"/>
      <c r="L121" s="46"/>
      <c r="M121" s="229" t="s">
        <v>19</v>
      </c>
      <c r="N121" s="230" t="s">
        <v>44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153</v>
      </c>
      <c r="AT121" s="233" t="s">
        <v>149</v>
      </c>
      <c r="AU121" s="233" t="s">
        <v>83</v>
      </c>
      <c r="AY121" s="19" t="s">
        <v>147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81</v>
      </c>
      <c r="BK121" s="234">
        <f>ROUND(I121*H121,2)</f>
        <v>0</v>
      </c>
      <c r="BL121" s="19" t="s">
        <v>153</v>
      </c>
      <c r="BM121" s="233" t="s">
        <v>182</v>
      </c>
    </row>
    <row r="122" s="2" customFormat="1" ht="24" customHeight="1">
      <c r="A122" s="40"/>
      <c r="B122" s="41"/>
      <c r="C122" s="221" t="s">
        <v>183</v>
      </c>
      <c r="D122" s="221" t="s">
        <v>149</v>
      </c>
      <c r="E122" s="222" t="s">
        <v>184</v>
      </c>
      <c r="F122" s="223" t="s">
        <v>185</v>
      </c>
      <c r="G122" s="224" t="s">
        <v>157</v>
      </c>
      <c r="H122" s="225">
        <v>4.7999999999999998</v>
      </c>
      <c r="I122" s="226"/>
      <c r="J122" s="227">
        <f>ROUND(I122*H122,2)</f>
        <v>0</v>
      </c>
      <c r="K122" s="228"/>
      <c r="L122" s="46"/>
      <c r="M122" s="229" t="s">
        <v>19</v>
      </c>
      <c r="N122" s="230" t="s">
        <v>44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153</v>
      </c>
      <c r="AT122" s="233" t="s">
        <v>149</v>
      </c>
      <c r="AU122" s="233" t="s">
        <v>83</v>
      </c>
      <c r="AY122" s="19" t="s">
        <v>147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9" t="s">
        <v>81</v>
      </c>
      <c r="BK122" s="234">
        <f>ROUND(I122*H122,2)</f>
        <v>0</v>
      </c>
      <c r="BL122" s="19" t="s">
        <v>153</v>
      </c>
      <c r="BM122" s="233" t="s">
        <v>186</v>
      </c>
    </row>
    <row r="123" s="2" customFormat="1" ht="24" customHeight="1">
      <c r="A123" s="40"/>
      <c r="B123" s="41"/>
      <c r="C123" s="221" t="s">
        <v>187</v>
      </c>
      <c r="D123" s="221" t="s">
        <v>149</v>
      </c>
      <c r="E123" s="222" t="s">
        <v>188</v>
      </c>
      <c r="F123" s="223" t="s">
        <v>189</v>
      </c>
      <c r="G123" s="224" t="s">
        <v>157</v>
      </c>
      <c r="H123" s="225">
        <v>3.6000000000000001</v>
      </c>
      <c r="I123" s="226"/>
      <c r="J123" s="227">
        <f>ROUND(I123*H123,2)</f>
        <v>0</v>
      </c>
      <c r="K123" s="228"/>
      <c r="L123" s="46"/>
      <c r="M123" s="229" t="s">
        <v>19</v>
      </c>
      <c r="N123" s="230" t="s">
        <v>44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153</v>
      </c>
      <c r="AT123" s="233" t="s">
        <v>149</v>
      </c>
      <c r="AU123" s="233" t="s">
        <v>83</v>
      </c>
      <c r="AY123" s="19" t="s">
        <v>147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81</v>
      </c>
      <c r="BK123" s="234">
        <f>ROUND(I123*H123,2)</f>
        <v>0</v>
      </c>
      <c r="BL123" s="19" t="s">
        <v>153</v>
      </c>
      <c r="BM123" s="233" t="s">
        <v>190</v>
      </c>
    </row>
    <row r="124" s="2" customFormat="1" ht="16.5" customHeight="1">
      <c r="A124" s="40"/>
      <c r="B124" s="41"/>
      <c r="C124" s="235" t="s">
        <v>191</v>
      </c>
      <c r="D124" s="235" t="s">
        <v>192</v>
      </c>
      <c r="E124" s="236" t="s">
        <v>193</v>
      </c>
      <c r="F124" s="237" t="s">
        <v>194</v>
      </c>
      <c r="G124" s="238" t="s">
        <v>181</v>
      </c>
      <c r="H124" s="239">
        <v>7.2000000000000002</v>
      </c>
      <c r="I124" s="240"/>
      <c r="J124" s="241">
        <f>ROUND(I124*H124,2)</f>
        <v>0</v>
      </c>
      <c r="K124" s="242"/>
      <c r="L124" s="243"/>
      <c r="M124" s="244" t="s">
        <v>19</v>
      </c>
      <c r="N124" s="245" t="s">
        <v>44</v>
      </c>
      <c r="O124" s="86"/>
      <c r="P124" s="231">
        <f>O124*H124</f>
        <v>0</v>
      </c>
      <c r="Q124" s="231">
        <v>1</v>
      </c>
      <c r="R124" s="231">
        <f>Q124*H124</f>
        <v>7.2000000000000002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178</v>
      </c>
      <c r="AT124" s="233" t="s">
        <v>192</v>
      </c>
      <c r="AU124" s="233" t="s">
        <v>83</v>
      </c>
      <c r="AY124" s="19" t="s">
        <v>147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81</v>
      </c>
      <c r="BK124" s="234">
        <f>ROUND(I124*H124,2)</f>
        <v>0</v>
      </c>
      <c r="BL124" s="19" t="s">
        <v>153</v>
      </c>
      <c r="BM124" s="233" t="s">
        <v>195</v>
      </c>
    </row>
    <row r="125" s="13" customFormat="1">
      <c r="A125" s="13"/>
      <c r="B125" s="246"/>
      <c r="C125" s="247"/>
      <c r="D125" s="248" t="s">
        <v>196</v>
      </c>
      <c r="E125" s="249" t="s">
        <v>19</v>
      </c>
      <c r="F125" s="250" t="s">
        <v>197</v>
      </c>
      <c r="G125" s="247"/>
      <c r="H125" s="251">
        <v>7.2000000000000002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196</v>
      </c>
      <c r="AU125" s="257" t="s">
        <v>83</v>
      </c>
      <c r="AV125" s="13" t="s">
        <v>83</v>
      </c>
      <c r="AW125" s="13" t="s">
        <v>35</v>
      </c>
      <c r="AX125" s="13" t="s">
        <v>81</v>
      </c>
      <c r="AY125" s="257" t="s">
        <v>147</v>
      </c>
    </row>
    <row r="126" s="12" customFormat="1" ht="22.8" customHeight="1">
      <c r="A126" s="12"/>
      <c r="B126" s="205"/>
      <c r="C126" s="206"/>
      <c r="D126" s="207" t="s">
        <v>72</v>
      </c>
      <c r="E126" s="219" t="s">
        <v>83</v>
      </c>
      <c r="F126" s="219" t="s">
        <v>198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SUM(P127:P132)</f>
        <v>0</v>
      </c>
      <c r="Q126" s="213"/>
      <c r="R126" s="214">
        <f>SUM(R127:R132)</f>
        <v>13.274999600000001</v>
      </c>
      <c r="S126" s="213"/>
      <c r="T126" s="215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81</v>
      </c>
      <c r="AT126" s="217" t="s">
        <v>72</v>
      </c>
      <c r="AU126" s="217" t="s">
        <v>81</v>
      </c>
      <c r="AY126" s="216" t="s">
        <v>147</v>
      </c>
      <c r="BK126" s="218">
        <f>SUM(BK127:BK132)</f>
        <v>0</v>
      </c>
    </row>
    <row r="127" s="2" customFormat="1" ht="24" customHeight="1">
      <c r="A127" s="40"/>
      <c r="B127" s="41"/>
      <c r="C127" s="221" t="s">
        <v>199</v>
      </c>
      <c r="D127" s="221" t="s">
        <v>149</v>
      </c>
      <c r="E127" s="222" t="s">
        <v>200</v>
      </c>
      <c r="F127" s="223" t="s">
        <v>201</v>
      </c>
      <c r="G127" s="224" t="s">
        <v>152</v>
      </c>
      <c r="H127" s="225">
        <v>21.5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44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153</v>
      </c>
      <c r="AT127" s="233" t="s">
        <v>149</v>
      </c>
      <c r="AU127" s="233" t="s">
        <v>83</v>
      </c>
      <c r="AY127" s="19" t="s">
        <v>147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81</v>
      </c>
      <c r="BK127" s="234">
        <f>ROUND(I127*H127,2)</f>
        <v>0</v>
      </c>
      <c r="BL127" s="19" t="s">
        <v>153</v>
      </c>
      <c r="BM127" s="233" t="s">
        <v>202</v>
      </c>
    </row>
    <row r="128" s="2" customFormat="1" ht="16.5" customHeight="1">
      <c r="A128" s="40"/>
      <c r="B128" s="41"/>
      <c r="C128" s="221" t="s">
        <v>203</v>
      </c>
      <c r="D128" s="221" t="s">
        <v>149</v>
      </c>
      <c r="E128" s="222" t="s">
        <v>204</v>
      </c>
      <c r="F128" s="223" t="s">
        <v>205</v>
      </c>
      <c r="G128" s="224" t="s">
        <v>157</v>
      </c>
      <c r="H128" s="225">
        <v>1.075</v>
      </c>
      <c r="I128" s="226"/>
      <c r="J128" s="227">
        <f>ROUND(I128*H128,2)</f>
        <v>0</v>
      </c>
      <c r="K128" s="228"/>
      <c r="L128" s="46"/>
      <c r="M128" s="229" t="s">
        <v>19</v>
      </c>
      <c r="N128" s="230" t="s">
        <v>44</v>
      </c>
      <c r="O128" s="86"/>
      <c r="P128" s="231">
        <f>O128*H128</f>
        <v>0</v>
      </c>
      <c r="Q128" s="231">
        <v>2.1600000000000001</v>
      </c>
      <c r="R128" s="231">
        <f>Q128*H128</f>
        <v>2.3220000000000001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153</v>
      </c>
      <c r="AT128" s="233" t="s">
        <v>149</v>
      </c>
      <c r="AU128" s="233" t="s">
        <v>83</v>
      </c>
      <c r="AY128" s="19" t="s">
        <v>147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81</v>
      </c>
      <c r="BK128" s="234">
        <f>ROUND(I128*H128,2)</f>
        <v>0</v>
      </c>
      <c r="BL128" s="19" t="s">
        <v>153</v>
      </c>
      <c r="BM128" s="233" t="s">
        <v>206</v>
      </c>
    </row>
    <row r="129" s="13" customFormat="1">
      <c r="A129" s="13"/>
      <c r="B129" s="246"/>
      <c r="C129" s="247"/>
      <c r="D129" s="248" t="s">
        <v>196</v>
      </c>
      <c r="E129" s="249" t="s">
        <v>19</v>
      </c>
      <c r="F129" s="250" t="s">
        <v>207</v>
      </c>
      <c r="G129" s="247"/>
      <c r="H129" s="251">
        <v>1.075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196</v>
      </c>
      <c r="AU129" s="257" t="s">
        <v>83</v>
      </c>
      <c r="AV129" s="13" t="s">
        <v>83</v>
      </c>
      <c r="AW129" s="13" t="s">
        <v>35</v>
      </c>
      <c r="AX129" s="13" t="s">
        <v>81</v>
      </c>
      <c r="AY129" s="257" t="s">
        <v>147</v>
      </c>
    </row>
    <row r="130" s="2" customFormat="1" ht="16.5" customHeight="1">
      <c r="A130" s="40"/>
      <c r="B130" s="41"/>
      <c r="C130" s="221" t="s">
        <v>208</v>
      </c>
      <c r="D130" s="221" t="s">
        <v>149</v>
      </c>
      <c r="E130" s="222" t="s">
        <v>209</v>
      </c>
      <c r="F130" s="223" t="s">
        <v>210</v>
      </c>
      <c r="G130" s="224" t="s">
        <v>157</v>
      </c>
      <c r="H130" s="225">
        <v>4.2999999999999998</v>
      </c>
      <c r="I130" s="226"/>
      <c r="J130" s="227">
        <f>ROUND(I130*H130,2)</f>
        <v>0</v>
      </c>
      <c r="K130" s="228"/>
      <c r="L130" s="46"/>
      <c r="M130" s="229" t="s">
        <v>19</v>
      </c>
      <c r="N130" s="230" t="s">
        <v>44</v>
      </c>
      <c r="O130" s="86"/>
      <c r="P130" s="231">
        <f>O130*H130</f>
        <v>0</v>
      </c>
      <c r="Q130" s="231">
        <v>2.45329</v>
      </c>
      <c r="R130" s="231">
        <f>Q130*H130</f>
        <v>10.549147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153</v>
      </c>
      <c r="AT130" s="233" t="s">
        <v>149</v>
      </c>
      <c r="AU130" s="233" t="s">
        <v>83</v>
      </c>
      <c r="AY130" s="19" t="s">
        <v>147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81</v>
      </c>
      <c r="BK130" s="234">
        <f>ROUND(I130*H130,2)</f>
        <v>0</v>
      </c>
      <c r="BL130" s="19" t="s">
        <v>153</v>
      </c>
      <c r="BM130" s="233" t="s">
        <v>211</v>
      </c>
    </row>
    <row r="131" s="13" customFormat="1">
      <c r="A131" s="13"/>
      <c r="B131" s="246"/>
      <c r="C131" s="247"/>
      <c r="D131" s="248" t="s">
        <v>196</v>
      </c>
      <c r="E131" s="249" t="s">
        <v>19</v>
      </c>
      <c r="F131" s="250" t="s">
        <v>212</v>
      </c>
      <c r="G131" s="247"/>
      <c r="H131" s="251">
        <v>4.2999999999999998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196</v>
      </c>
      <c r="AU131" s="257" t="s">
        <v>83</v>
      </c>
      <c r="AV131" s="13" t="s">
        <v>83</v>
      </c>
      <c r="AW131" s="13" t="s">
        <v>35</v>
      </c>
      <c r="AX131" s="13" t="s">
        <v>81</v>
      </c>
      <c r="AY131" s="257" t="s">
        <v>147</v>
      </c>
    </row>
    <row r="132" s="2" customFormat="1" ht="16.5" customHeight="1">
      <c r="A132" s="40"/>
      <c r="B132" s="41"/>
      <c r="C132" s="221" t="s">
        <v>8</v>
      </c>
      <c r="D132" s="221" t="s">
        <v>149</v>
      </c>
      <c r="E132" s="222" t="s">
        <v>213</v>
      </c>
      <c r="F132" s="223" t="s">
        <v>214</v>
      </c>
      <c r="G132" s="224" t="s">
        <v>181</v>
      </c>
      <c r="H132" s="225">
        <v>0.38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44</v>
      </c>
      <c r="O132" s="86"/>
      <c r="P132" s="231">
        <f>O132*H132</f>
        <v>0</v>
      </c>
      <c r="Q132" s="231">
        <v>1.06277</v>
      </c>
      <c r="R132" s="231">
        <f>Q132*H132</f>
        <v>0.40385260000000001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153</v>
      </c>
      <c r="AT132" s="233" t="s">
        <v>149</v>
      </c>
      <c r="AU132" s="233" t="s">
        <v>83</v>
      </c>
      <c r="AY132" s="19" t="s">
        <v>147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81</v>
      </c>
      <c r="BK132" s="234">
        <f>ROUND(I132*H132,2)</f>
        <v>0</v>
      </c>
      <c r="BL132" s="19" t="s">
        <v>153</v>
      </c>
      <c r="BM132" s="233" t="s">
        <v>215</v>
      </c>
    </row>
    <row r="133" s="12" customFormat="1" ht="22.8" customHeight="1">
      <c r="A133" s="12"/>
      <c r="B133" s="205"/>
      <c r="C133" s="206"/>
      <c r="D133" s="207" t="s">
        <v>72</v>
      </c>
      <c r="E133" s="219" t="s">
        <v>159</v>
      </c>
      <c r="F133" s="219" t="s">
        <v>216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SUM(P134:P140)</f>
        <v>0</v>
      </c>
      <c r="Q133" s="213"/>
      <c r="R133" s="214">
        <f>SUM(R134:R140)</f>
        <v>3.1159642499999998</v>
      </c>
      <c r="S133" s="213"/>
      <c r="T133" s="215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81</v>
      </c>
      <c r="AT133" s="217" t="s">
        <v>72</v>
      </c>
      <c r="AU133" s="217" t="s">
        <v>81</v>
      </c>
      <c r="AY133" s="216" t="s">
        <v>147</v>
      </c>
      <c r="BK133" s="218">
        <f>SUM(BK134:BK140)</f>
        <v>0</v>
      </c>
    </row>
    <row r="134" s="2" customFormat="1" ht="24" customHeight="1">
      <c r="A134" s="40"/>
      <c r="B134" s="41"/>
      <c r="C134" s="221" t="s">
        <v>217</v>
      </c>
      <c r="D134" s="221" t="s">
        <v>149</v>
      </c>
      <c r="E134" s="222" t="s">
        <v>218</v>
      </c>
      <c r="F134" s="223" t="s">
        <v>219</v>
      </c>
      <c r="G134" s="224" t="s">
        <v>220</v>
      </c>
      <c r="H134" s="225">
        <v>4</v>
      </c>
      <c r="I134" s="226"/>
      <c r="J134" s="227">
        <f>ROUND(I134*H134,2)</f>
        <v>0</v>
      </c>
      <c r="K134" s="228"/>
      <c r="L134" s="46"/>
      <c r="M134" s="229" t="s">
        <v>19</v>
      </c>
      <c r="N134" s="230" t="s">
        <v>44</v>
      </c>
      <c r="O134" s="86"/>
      <c r="P134" s="231">
        <f>O134*H134</f>
        <v>0</v>
      </c>
      <c r="Q134" s="231">
        <v>0.026280000000000001</v>
      </c>
      <c r="R134" s="231">
        <f>Q134*H134</f>
        <v>0.10512000000000001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153</v>
      </c>
      <c r="AT134" s="233" t="s">
        <v>149</v>
      </c>
      <c r="AU134" s="233" t="s">
        <v>83</v>
      </c>
      <c r="AY134" s="19" t="s">
        <v>147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81</v>
      </c>
      <c r="BK134" s="234">
        <f>ROUND(I134*H134,2)</f>
        <v>0</v>
      </c>
      <c r="BL134" s="19" t="s">
        <v>153</v>
      </c>
      <c r="BM134" s="233" t="s">
        <v>221</v>
      </c>
    </row>
    <row r="135" s="2" customFormat="1" ht="24" customHeight="1">
      <c r="A135" s="40"/>
      <c r="B135" s="41"/>
      <c r="C135" s="221" t="s">
        <v>222</v>
      </c>
      <c r="D135" s="221" t="s">
        <v>149</v>
      </c>
      <c r="E135" s="222" t="s">
        <v>223</v>
      </c>
      <c r="F135" s="223" t="s">
        <v>224</v>
      </c>
      <c r="G135" s="224" t="s">
        <v>152</v>
      </c>
      <c r="H135" s="225">
        <v>31.399999999999999</v>
      </c>
      <c r="I135" s="226"/>
      <c r="J135" s="227">
        <f>ROUND(I135*H135,2)</f>
        <v>0</v>
      </c>
      <c r="K135" s="228"/>
      <c r="L135" s="46"/>
      <c r="M135" s="229" t="s">
        <v>19</v>
      </c>
      <c r="N135" s="230" t="s">
        <v>44</v>
      </c>
      <c r="O135" s="86"/>
      <c r="P135" s="231">
        <f>O135*H135</f>
        <v>0</v>
      </c>
      <c r="Q135" s="231">
        <v>0.069169999999999995</v>
      </c>
      <c r="R135" s="231">
        <f>Q135*H135</f>
        <v>2.1719379999999999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153</v>
      </c>
      <c r="AT135" s="233" t="s">
        <v>149</v>
      </c>
      <c r="AU135" s="233" t="s">
        <v>83</v>
      </c>
      <c r="AY135" s="19" t="s">
        <v>147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9" t="s">
        <v>81</v>
      </c>
      <c r="BK135" s="234">
        <f>ROUND(I135*H135,2)</f>
        <v>0</v>
      </c>
      <c r="BL135" s="19" t="s">
        <v>153</v>
      </c>
      <c r="BM135" s="233" t="s">
        <v>225</v>
      </c>
    </row>
    <row r="136" s="13" customFormat="1">
      <c r="A136" s="13"/>
      <c r="B136" s="246"/>
      <c r="C136" s="247"/>
      <c r="D136" s="248" t="s">
        <v>196</v>
      </c>
      <c r="E136" s="249" t="s">
        <v>19</v>
      </c>
      <c r="F136" s="250" t="s">
        <v>226</v>
      </c>
      <c r="G136" s="247"/>
      <c r="H136" s="251">
        <v>11.25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196</v>
      </c>
      <c r="AU136" s="257" t="s">
        <v>83</v>
      </c>
      <c r="AV136" s="13" t="s">
        <v>83</v>
      </c>
      <c r="AW136" s="13" t="s">
        <v>35</v>
      </c>
      <c r="AX136" s="13" t="s">
        <v>73</v>
      </c>
      <c r="AY136" s="257" t="s">
        <v>147</v>
      </c>
    </row>
    <row r="137" s="13" customFormat="1">
      <c r="A137" s="13"/>
      <c r="B137" s="246"/>
      <c r="C137" s="247"/>
      <c r="D137" s="248" t="s">
        <v>196</v>
      </c>
      <c r="E137" s="249" t="s">
        <v>19</v>
      </c>
      <c r="F137" s="250" t="s">
        <v>227</v>
      </c>
      <c r="G137" s="247"/>
      <c r="H137" s="251">
        <v>20.149999999999999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196</v>
      </c>
      <c r="AU137" s="257" t="s">
        <v>83</v>
      </c>
      <c r="AV137" s="13" t="s">
        <v>83</v>
      </c>
      <c r="AW137" s="13" t="s">
        <v>35</v>
      </c>
      <c r="AX137" s="13" t="s">
        <v>73</v>
      </c>
      <c r="AY137" s="257" t="s">
        <v>147</v>
      </c>
    </row>
    <row r="138" s="14" customFormat="1">
      <c r="A138" s="14"/>
      <c r="B138" s="258"/>
      <c r="C138" s="259"/>
      <c r="D138" s="248" t="s">
        <v>196</v>
      </c>
      <c r="E138" s="260" t="s">
        <v>19</v>
      </c>
      <c r="F138" s="261" t="s">
        <v>228</v>
      </c>
      <c r="G138" s="259"/>
      <c r="H138" s="262">
        <v>31.399999999999999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196</v>
      </c>
      <c r="AU138" s="268" t="s">
        <v>83</v>
      </c>
      <c r="AV138" s="14" t="s">
        <v>153</v>
      </c>
      <c r="AW138" s="14" t="s">
        <v>35</v>
      </c>
      <c r="AX138" s="14" t="s">
        <v>81</v>
      </c>
      <c r="AY138" s="268" t="s">
        <v>147</v>
      </c>
    </row>
    <row r="139" s="2" customFormat="1" ht="24" customHeight="1">
      <c r="A139" s="40"/>
      <c r="B139" s="41"/>
      <c r="C139" s="221" t="s">
        <v>229</v>
      </c>
      <c r="D139" s="221" t="s">
        <v>149</v>
      </c>
      <c r="E139" s="222" t="s">
        <v>230</v>
      </c>
      <c r="F139" s="223" t="s">
        <v>231</v>
      </c>
      <c r="G139" s="224" t="s">
        <v>152</v>
      </c>
      <c r="H139" s="225">
        <v>8.125</v>
      </c>
      <c r="I139" s="226"/>
      <c r="J139" s="227">
        <f>ROUND(I139*H139,2)</f>
        <v>0</v>
      </c>
      <c r="K139" s="228"/>
      <c r="L139" s="46"/>
      <c r="M139" s="229" t="s">
        <v>19</v>
      </c>
      <c r="N139" s="230" t="s">
        <v>44</v>
      </c>
      <c r="O139" s="86"/>
      <c r="P139" s="231">
        <f>O139*H139</f>
        <v>0</v>
      </c>
      <c r="Q139" s="231">
        <v>0.10325</v>
      </c>
      <c r="R139" s="231">
        <f>Q139*H139</f>
        <v>0.83890624999999996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153</v>
      </c>
      <c r="AT139" s="233" t="s">
        <v>149</v>
      </c>
      <c r="AU139" s="233" t="s">
        <v>83</v>
      </c>
      <c r="AY139" s="19" t="s">
        <v>147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9" t="s">
        <v>81</v>
      </c>
      <c r="BK139" s="234">
        <f>ROUND(I139*H139,2)</f>
        <v>0</v>
      </c>
      <c r="BL139" s="19" t="s">
        <v>153</v>
      </c>
      <c r="BM139" s="233" t="s">
        <v>232</v>
      </c>
    </row>
    <row r="140" s="13" customFormat="1">
      <c r="A140" s="13"/>
      <c r="B140" s="246"/>
      <c r="C140" s="247"/>
      <c r="D140" s="248" t="s">
        <v>196</v>
      </c>
      <c r="E140" s="249" t="s">
        <v>19</v>
      </c>
      <c r="F140" s="250" t="s">
        <v>233</v>
      </c>
      <c r="G140" s="247"/>
      <c r="H140" s="251">
        <v>8.125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196</v>
      </c>
      <c r="AU140" s="257" t="s">
        <v>83</v>
      </c>
      <c r="AV140" s="13" t="s">
        <v>83</v>
      </c>
      <c r="AW140" s="13" t="s">
        <v>35</v>
      </c>
      <c r="AX140" s="13" t="s">
        <v>81</v>
      </c>
      <c r="AY140" s="257" t="s">
        <v>147</v>
      </c>
    </row>
    <row r="141" s="12" customFormat="1" ht="22.8" customHeight="1">
      <c r="A141" s="12"/>
      <c r="B141" s="205"/>
      <c r="C141" s="206"/>
      <c r="D141" s="207" t="s">
        <v>72</v>
      </c>
      <c r="E141" s="219" t="s">
        <v>153</v>
      </c>
      <c r="F141" s="219" t="s">
        <v>234</v>
      </c>
      <c r="G141" s="206"/>
      <c r="H141" s="206"/>
      <c r="I141" s="209"/>
      <c r="J141" s="220">
        <f>BK141</f>
        <v>0</v>
      </c>
      <c r="K141" s="206"/>
      <c r="L141" s="211"/>
      <c r="M141" s="212"/>
      <c r="N141" s="213"/>
      <c r="O141" s="213"/>
      <c r="P141" s="214">
        <f>SUM(P142:P143)</f>
        <v>0</v>
      </c>
      <c r="Q141" s="213"/>
      <c r="R141" s="214">
        <f>SUM(R142:R143)</f>
        <v>1.6032</v>
      </c>
      <c r="S141" s="213"/>
      <c r="T141" s="215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6" t="s">
        <v>81</v>
      </c>
      <c r="AT141" s="217" t="s">
        <v>72</v>
      </c>
      <c r="AU141" s="217" t="s">
        <v>81</v>
      </c>
      <c r="AY141" s="216" t="s">
        <v>147</v>
      </c>
      <c r="BK141" s="218">
        <f>SUM(BK142:BK143)</f>
        <v>0</v>
      </c>
    </row>
    <row r="142" s="2" customFormat="1" ht="16.5" customHeight="1">
      <c r="A142" s="40"/>
      <c r="B142" s="41"/>
      <c r="C142" s="221" t="s">
        <v>235</v>
      </c>
      <c r="D142" s="221" t="s">
        <v>149</v>
      </c>
      <c r="E142" s="222" t="s">
        <v>236</v>
      </c>
      <c r="F142" s="223" t="s">
        <v>237</v>
      </c>
      <c r="G142" s="224" t="s">
        <v>152</v>
      </c>
      <c r="H142" s="225">
        <v>8</v>
      </c>
      <c r="I142" s="226"/>
      <c r="J142" s="227">
        <f>ROUND(I142*H142,2)</f>
        <v>0</v>
      </c>
      <c r="K142" s="228"/>
      <c r="L142" s="46"/>
      <c r="M142" s="229" t="s">
        <v>19</v>
      </c>
      <c r="N142" s="230" t="s">
        <v>44</v>
      </c>
      <c r="O142" s="86"/>
      <c r="P142" s="231">
        <f>O142*H142</f>
        <v>0</v>
      </c>
      <c r="Q142" s="231">
        <v>0.2004</v>
      </c>
      <c r="R142" s="231">
        <f>Q142*H142</f>
        <v>1.6032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153</v>
      </c>
      <c r="AT142" s="233" t="s">
        <v>149</v>
      </c>
      <c r="AU142" s="233" t="s">
        <v>83</v>
      </c>
      <c r="AY142" s="19" t="s">
        <v>147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81</v>
      </c>
      <c r="BK142" s="234">
        <f>ROUND(I142*H142,2)</f>
        <v>0</v>
      </c>
      <c r="BL142" s="19" t="s">
        <v>153</v>
      </c>
      <c r="BM142" s="233" t="s">
        <v>238</v>
      </c>
    </row>
    <row r="143" s="2" customFormat="1" ht="16.5" customHeight="1">
      <c r="A143" s="40"/>
      <c r="B143" s="41"/>
      <c r="C143" s="221" t="s">
        <v>239</v>
      </c>
      <c r="D143" s="221" t="s">
        <v>149</v>
      </c>
      <c r="E143" s="222" t="s">
        <v>240</v>
      </c>
      <c r="F143" s="223" t="s">
        <v>241</v>
      </c>
      <c r="G143" s="224" t="s">
        <v>157</v>
      </c>
      <c r="H143" s="225">
        <v>1.2</v>
      </c>
      <c r="I143" s="226"/>
      <c r="J143" s="227">
        <f>ROUND(I143*H143,2)</f>
        <v>0</v>
      </c>
      <c r="K143" s="228"/>
      <c r="L143" s="46"/>
      <c r="M143" s="229" t="s">
        <v>19</v>
      </c>
      <c r="N143" s="230" t="s">
        <v>44</v>
      </c>
      <c r="O143" s="86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153</v>
      </c>
      <c r="AT143" s="233" t="s">
        <v>149</v>
      </c>
      <c r="AU143" s="233" t="s">
        <v>83</v>
      </c>
      <c r="AY143" s="19" t="s">
        <v>147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81</v>
      </c>
      <c r="BK143" s="234">
        <f>ROUND(I143*H143,2)</f>
        <v>0</v>
      </c>
      <c r="BL143" s="19" t="s">
        <v>153</v>
      </c>
      <c r="BM143" s="233" t="s">
        <v>242</v>
      </c>
    </row>
    <row r="144" s="12" customFormat="1" ht="22.8" customHeight="1">
      <c r="A144" s="12"/>
      <c r="B144" s="205"/>
      <c r="C144" s="206"/>
      <c r="D144" s="207" t="s">
        <v>72</v>
      </c>
      <c r="E144" s="219" t="s">
        <v>166</v>
      </c>
      <c r="F144" s="219" t="s">
        <v>243</v>
      </c>
      <c r="G144" s="206"/>
      <c r="H144" s="206"/>
      <c r="I144" s="209"/>
      <c r="J144" s="220">
        <f>BK144</f>
        <v>0</v>
      </c>
      <c r="K144" s="206"/>
      <c r="L144" s="211"/>
      <c r="M144" s="212"/>
      <c r="N144" s="213"/>
      <c r="O144" s="213"/>
      <c r="P144" s="214">
        <f>P145</f>
        <v>0</v>
      </c>
      <c r="Q144" s="213"/>
      <c r="R144" s="214">
        <f>R145</f>
        <v>0.67400000000000004</v>
      </c>
      <c r="S144" s="213"/>
      <c r="T144" s="215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6" t="s">
        <v>81</v>
      </c>
      <c r="AT144" s="217" t="s">
        <v>72</v>
      </c>
      <c r="AU144" s="217" t="s">
        <v>81</v>
      </c>
      <c r="AY144" s="216" t="s">
        <v>147</v>
      </c>
      <c r="BK144" s="218">
        <f>BK145</f>
        <v>0</v>
      </c>
    </row>
    <row r="145" s="2" customFormat="1" ht="36" customHeight="1">
      <c r="A145" s="40"/>
      <c r="B145" s="41"/>
      <c r="C145" s="221" t="s">
        <v>7</v>
      </c>
      <c r="D145" s="221" t="s">
        <v>149</v>
      </c>
      <c r="E145" s="222" t="s">
        <v>244</v>
      </c>
      <c r="F145" s="223" t="s">
        <v>245</v>
      </c>
      <c r="G145" s="224" t="s">
        <v>152</v>
      </c>
      <c r="H145" s="225">
        <v>8</v>
      </c>
      <c r="I145" s="226"/>
      <c r="J145" s="227">
        <f>ROUND(I145*H145,2)</f>
        <v>0</v>
      </c>
      <c r="K145" s="228"/>
      <c r="L145" s="46"/>
      <c r="M145" s="229" t="s">
        <v>19</v>
      </c>
      <c r="N145" s="230" t="s">
        <v>44</v>
      </c>
      <c r="O145" s="86"/>
      <c r="P145" s="231">
        <f>O145*H145</f>
        <v>0</v>
      </c>
      <c r="Q145" s="231">
        <v>0.084250000000000005</v>
      </c>
      <c r="R145" s="231">
        <f>Q145*H145</f>
        <v>0.67400000000000004</v>
      </c>
      <c r="S145" s="231">
        <v>0</v>
      </c>
      <c r="T145" s="23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3" t="s">
        <v>153</v>
      </c>
      <c r="AT145" s="233" t="s">
        <v>149</v>
      </c>
      <c r="AU145" s="233" t="s">
        <v>83</v>
      </c>
      <c r="AY145" s="19" t="s">
        <v>147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81</v>
      </c>
      <c r="BK145" s="234">
        <f>ROUND(I145*H145,2)</f>
        <v>0</v>
      </c>
      <c r="BL145" s="19" t="s">
        <v>153</v>
      </c>
      <c r="BM145" s="233" t="s">
        <v>246</v>
      </c>
    </row>
    <row r="146" s="12" customFormat="1" ht="22.8" customHeight="1">
      <c r="A146" s="12"/>
      <c r="B146" s="205"/>
      <c r="C146" s="206"/>
      <c r="D146" s="207" t="s">
        <v>72</v>
      </c>
      <c r="E146" s="219" t="s">
        <v>170</v>
      </c>
      <c r="F146" s="219" t="s">
        <v>247</v>
      </c>
      <c r="G146" s="206"/>
      <c r="H146" s="206"/>
      <c r="I146" s="209"/>
      <c r="J146" s="220">
        <f>BK146</f>
        <v>0</v>
      </c>
      <c r="K146" s="206"/>
      <c r="L146" s="211"/>
      <c r="M146" s="212"/>
      <c r="N146" s="213"/>
      <c r="O146" s="213"/>
      <c r="P146" s="214">
        <f>SUM(P147:P261)</f>
        <v>0</v>
      </c>
      <c r="Q146" s="213"/>
      <c r="R146" s="214">
        <f>SUM(R147:R261)</f>
        <v>40.512537280000011</v>
      </c>
      <c r="S146" s="213"/>
      <c r="T146" s="215">
        <f>SUM(T147:T261)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81</v>
      </c>
      <c r="AT146" s="217" t="s">
        <v>72</v>
      </c>
      <c r="AU146" s="217" t="s">
        <v>81</v>
      </c>
      <c r="AY146" s="216" t="s">
        <v>147</v>
      </c>
      <c r="BK146" s="218">
        <f>SUM(BK147:BK261)</f>
        <v>0</v>
      </c>
    </row>
    <row r="147" s="2" customFormat="1" ht="24" customHeight="1">
      <c r="A147" s="40"/>
      <c r="B147" s="41"/>
      <c r="C147" s="221" t="s">
        <v>248</v>
      </c>
      <c r="D147" s="221" t="s">
        <v>149</v>
      </c>
      <c r="E147" s="222" t="s">
        <v>249</v>
      </c>
      <c r="F147" s="223" t="s">
        <v>250</v>
      </c>
      <c r="G147" s="224" t="s">
        <v>152</v>
      </c>
      <c r="H147" s="225">
        <v>156.53999999999999</v>
      </c>
      <c r="I147" s="226"/>
      <c r="J147" s="227">
        <f>ROUND(I147*H147,2)</f>
        <v>0</v>
      </c>
      <c r="K147" s="228"/>
      <c r="L147" s="46"/>
      <c r="M147" s="229" t="s">
        <v>19</v>
      </c>
      <c r="N147" s="230" t="s">
        <v>44</v>
      </c>
      <c r="O147" s="86"/>
      <c r="P147" s="231">
        <f>O147*H147</f>
        <v>0</v>
      </c>
      <c r="Q147" s="231">
        <v>0.0043800000000000002</v>
      </c>
      <c r="R147" s="231">
        <f>Q147*H147</f>
        <v>0.68564519999999995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153</v>
      </c>
      <c r="AT147" s="233" t="s">
        <v>149</v>
      </c>
      <c r="AU147" s="233" t="s">
        <v>83</v>
      </c>
      <c r="AY147" s="19" t="s">
        <v>147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81</v>
      </c>
      <c r="BK147" s="234">
        <f>ROUND(I147*H147,2)</f>
        <v>0</v>
      </c>
      <c r="BL147" s="19" t="s">
        <v>153</v>
      </c>
      <c r="BM147" s="233" t="s">
        <v>251</v>
      </c>
    </row>
    <row r="148" s="13" customFormat="1">
      <c r="A148" s="13"/>
      <c r="B148" s="246"/>
      <c r="C148" s="247"/>
      <c r="D148" s="248" t="s">
        <v>196</v>
      </c>
      <c r="E148" s="249" t="s">
        <v>19</v>
      </c>
      <c r="F148" s="250" t="s">
        <v>252</v>
      </c>
      <c r="G148" s="247"/>
      <c r="H148" s="251">
        <v>22.5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196</v>
      </c>
      <c r="AU148" s="257" t="s">
        <v>83</v>
      </c>
      <c r="AV148" s="13" t="s">
        <v>83</v>
      </c>
      <c r="AW148" s="13" t="s">
        <v>35</v>
      </c>
      <c r="AX148" s="13" t="s">
        <v>73</v>
      </c>
      <c r="AY148" s="257" t="s">
        <v>147</v>
      </c>
    </row>
    <row r="149" s="13" customFormat="1">
      <c r="A149" s="13"/>
      <c r="B149" s="246"/>
      <c r="C149" s="247"/>
      <c r="D149" s="248" t="s">
        <v>196</v>
      </c>
      <c r="E149" s="249" t="s">
        <v>19</v>
      </c>
      <c r="F149" s="250" t="s">
        <v>253</v>
      </c>
      <c r="G149" s="247"/>
      <c r="H149" s="251">
        <v>16.25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196</v>
      </c>
      <c r="AU149" s="257" t="s">
        <v>83</v>
      </c>
      <c r="AV149" s="13" t="s">
        <v>83</v>
      </c>
      <c r="AW149" s="13" t="s">
        <v>35</v>
      </c>
      <c r="AX149" s="13" t="s">
        <v>73</v>
      </c>
      <c r="AY149" s="257" t="s">
        <v>147</v>
      </c>
    </row>
    <row r="150" s="13" customFormat="1">
      <c r="A150" s="13"/>
      <c r="B150" s="246"/>
      <c r="C150" s="247"/>
      <c r="D150" s="248" t="s">
        <v>196</v>
      </c>
      <c r="E150" s="249" t="s">
        <v>19</v>
      </c>
      <c r="F150" s="250" t="s">
        <v>254</v>
      </c>
      <c r="G150" s="247"/>
      <c r="H150" s="251">
        <v>40.299999999999997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196</v>
      </c>
      <c r="AU150" s="257" t="s">
        <v>83</v>
      </c>
      <c r="AV150" s="13" t="s">
        <v>83</v>
      </c>
      <c r="AW150" s="13" t="s">
        <v>35</v>
      </c>
      <c r="AX150" s="13" t="s">
        <v>73</v>
      </c>
      <c r="AY150" s="257" t="s">
        <v>147</v>
      </c>
    </row>
    <row r="151" s="13" customFormat="1">
      <c r="A151" s="13"/>
      <c r="B151" s="246"/>
      <c r="C151" s="247"/>
      <c r="D151" s="248" t="s">
        <v>196</v>
      </c>
      <c r="E151" s="249" t="s">
        <v>19</v>
      </c>
      <c r="F151" s="250" t="s">
        <v>255</v>
      </c>
      <c r="G151" s="247"/>
      <c r="H151" s="251">
        <v>77.489999999999995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196</v>
      </c>
      <c r="AU151" s="257" t="s">
        <v>83</v>
      </c>
      <c r="AV151" s="13" t="s">
        <v>83</v>
      </c>
      <c r="AW151" s="13" t="s">
        <v>35</v>
      </c>
      <c r="AX151" s="13" t="s">
        <v>73</v>
      </c>
      <c r="AY151" s="257" t="s">
        <v>147</v>
      </c>
    </row>
    <row r="152" s="14" customFormat="1">
      <c r="A152" s="14"/>
      <c r="B152" s="258"/>
      <c r="C152" s="259"/>
      <c r="D152" s="248" t="s">
        <v>196</v>
      </c>
      <c r="E152" s="260" t="s">
        <v>19</v>
      </c>
      <c r="F152" s="261" t="s">
        <v>228</v>
      </c>
      <c r="G152" s="259"/>
      <c r="H152" s="262">
        <v>156.53999999999999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8" t="s">
        <v>196</v>
      </c>
      <c r="AU152" s="268" t="s">
        <v>83</v>
      </c>
      <c r="AV152" s="14" t="s">
        <v>153</v>
      </c>
      <c r="AW152" s="14" t="s">
        <v>35</v>
      </c>
      <c r="AX152" s="14" t="s">
        <v>81</v>
      </c>
      <c r="AY152" s="268" t="s">
        <v>147</v>
      </c>
    </row>
    <row r="153" s="2" customFormat="1" ht="24" customHeight="1">
      <c r="A153" s="40"/>
      <c r="B153" s="41"/>
      <c r="C153" s="221" t="s">
        <v>256</v>
      </c>
      <c r="D153" s="221" t="s">
        <v>149</v>
      </c>
      <c r="E153" s="222" t="s">
        <v>257</v>
      </c>
      <c r="F153" s="223" t="s">
        <v>258</v>
      </c>
      <c r="G153" s="224" t="s">
        <v>152</v>
      </c>
      <c r="H153" s="225">
        <v>77.489999999999995</v>
      </c>
      <c r="I153" s="226"/>
      <c r="J153" s="227">
        <f>ROUND(I153*H153,2)</f>
        <v>0</v>
      </c>
      <c r="K153" s="228"/>
      <c r="L153" s="46"/>
      <c r="M153" s="229" t="s">
        <v>19</v>
      </c>
      <c r="N153" s="230" t="s">
        <v>44</v>
      </c>
      <c r="O153" s="86"/>
      <c r="P153" s="231">
        <f>O153*H153</f>
        <v>0</v>
      </c>
      <c r="Q153" s="231">
        <v>0.0060000000000000001</v>
      </c>
      <c r="R153" s="231">
        <f>Q153*H153</f>
        <v>0.46493999999999996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153</v>
      </c>
      <c r="AT153" s="233" t="s">
        <v>149</v>
      </c>
      <c r="AU153" s="233" t="s">
        <v>83</v>
      </c>
      <c r="AY153" s="19" t="s">
        <v>147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81</v>
      </c>
      <c r="BK153" s="234">
        <f>ROUND(I153*H153,2)</f>
        <v>0</v>
      </c>
      <c r="BL153" s="19" t="s">
        <v>153</v>
      </c>
      <c r="BM153" s="233" t="s">
        <v>259</v>
      </c>
    </row>
    <row r="154" s="13" customFormat="1">
      <c r="A154" s="13"/>
      <c r="B154" s="246"/>
      <c r="C154" s="247"/>
      <c r="D154" s="248" t="s">
        <v>196</v>
      </c>
      <c r="E154" s="249" t="s">
        <v>19</v>
      </c>
      <c r="F154" s="250" t="s">
        <v>260</v>
      </c>
      <c r="G154" s="247"/>
      <c r="H154" s="251">
        <v>77.489999999999995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196</v>
      </c>
      <c r="AU154" s="257" t="s">
        <v>83</v>
      </c>
      <c r="AV154" s="13" t="s">
        <v>83</v>
      </c>
      <c r="AW154" s="13" t="s">
        <v>35</v>
      </c>
      <c r="AX154" s="13" t="s">
        <v>81</v>
      </c>
      <c r="AY154" s="257" t="s">
        <v>147</v>
      </c>
    </row>
    <row r="155" s="2" customFormat="1" ht="24" customHeight="1">
      <c r="A155" s="40"/>
      <c r="B155" s="41"/>
      <c r="C155" s="221" t="s">
        <v>261</v>
      </c>
      <c r="D155" s="221" t="s">
        <v>149</v>
      </c>
      <c r="E155" s="222" t="s">
        <v>262</v>
      </c>
      <c r="F155" s="223" t="s">
        <v>263</v>
      </c>
      <c r="G155" s="224" t="s">
        <v>152</v>
      </c>
      <c r="H155" s="225">
        <v>75.700000000000003</v>
      </c>
      <c r="I155" s="226"/>
      <c r="J155" s="227">
        <f>ROUND(I155*H155,2)</f>
        <v>0</v>
      </c>
      <c r="K155" s="228"/>
      <c r="L155" s="46"/>
      <c r="M155" s="229" t="s">
        <v>19</v>
      </c>
      <c r="N155" s="230" t="s">
        <v>44</v>
      </c>
      <c r="O155" s="86"/>
      <c r="P155" s="231">
        <f>O155*H155</f>
        <v>0</v>
      </c>
      <c r="Q155" s="231">
        <v>0.0030000000000000001</v>
      </c>
      <c r="R155" s="231">
        <f>Q155*H155</f>
        <v>0.22710000000000002</v>
      </c>
      <c r="S155" s="231">
        <v>0</v>
      </c>
      <c r="T155" s="23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3" t="s">
        <v>153</v>
      </c>
      <c r="AT155" s="233" t="s">
        <v>149</v>
      </c>
      <c r="AU155" s="233" t="s">
        <v>83</v>
      </c>
      <c r="AY155" s="19" t="s">
        <v>147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81</v>
      </c>
      <c r="BK155" s="234">
        <f>ROUND(I155*H155,2)</f>
        <v>0</v>
      </c>
      <c r="BL155" s="19" t="s">
        <v>153</v>
      </c>
      <c r="BM155" s="233" t="s">
        <v>264</v>
      </c>
    </row>
    <row r="156" s="15" customFormat="1">
      <c r="A156" s="15"/>
      <c r="B156" s="269"/>
      <c r="C156" s="270"/>
      <c r="D156" s="248" t="s">
        <v>196</v>
      </c>
      <c r="E156" s="271" t="s">
        <v>19</v>
      </c>
      <c r="F156" s="272" t="s">
        <v>265</v>
      </c>
      <c r="G156" s="270"/>
      <c r="H156" s="271" t="s">
        <v>19</v>
      </c>
      <c r="I156" s="273"/>
      <c r="J156" s="270"/>
      <c r="K156" s="270"/>
      <c r="L156" s="274"/>
      <c r="M156" s="275"/>
      <c r="N156" s="276"/>
      <c r="O156" s="276"/>
      <c r="P156" s="276"/>
      <c r="Q156" s="276"/>
      <c r="R156" s="276"/>
      <c r="S156" s="276"/>
      <c r="T156" s="27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8" t="s">
        <v>196</v>
      </c>
      <c r="AU156" s="278" t="s">
        <v>83</v>
      </c>
      <c r="AV156" s="15" t="s">
        <v>81</v>
      </c>
      <c r="AW156" s="15" t="s">
        <v>35</v>
      </c>
      <c r="AX156" s="15" t="s">
        <v>73</v>
      </c>
      <c r="AY156" s="278" t="s">
        <v>147</v>
      </c>
    </row>
    <row r="157" s="13" customFormat="1">
      <c r="A157" s="13"/>
      <c r="B157" s="246"/>
      <c r="C157" s="247"/>
      <c r="D157" s="248" t="s">
        <v>196</v>
      </c>
      <c r="E157" s="249" t="s">
        <v>19</v>
      </c>
      <c r="F157" s="250" t="s">
        <v>266</v>
      </c>
      <c r="G157" s="247"/>
      <c r="H157" s="251">
        <v>22.5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196</v>
      </c>
      <c r="AU157" s="257" t="s">
        <v>83</v>
      </c>
      <c r="AV157" s="13" t="s">
        <v>83</v>
      </c>
      <c r="AW157" s="13" t="s">
        <v>35</v>
      </c>
      <c r="AX157" s="13" t="s">
        <v>73</v>
      </c>
      <c r="AY157" s="257" t="s">
        <v>147</v>
      </c>
    </row>
    <row r="158" s="13" customFormat="1">
      <c r="A158" s="13"/>
      <c r="B158" s="246"/>
      <c r="C158" s="247"/>
      <c r="D158" s="248" t="s">
        <v>196</v>
      </c>
      <c r="E158" s="249" t="s">
        <v>19</v>
      </c>
      <c r="F158" s="250" t="s">
        <v>253</v>
      </c>
      <c r="G158" s="247"/>
      <c r="H158" s="251">
        <v>16.25</v>
      </c>
      <c r="I158" s="252"/>
      <c r="J158" s="247"/>
      <c r="K158" s="247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196</v>
      </c>
      <c r="AU158" s="257" t="s">
        <v>83</v>
      </c>
      <c r="AV158" s="13" t="s">
        <v>83</v>
      </c>
      <c r="AW158" s="13" t="s">
        <v>35</v>
      </c>
      <c r="AX158" s="13" t="s">
        <v>73</v>
      </c>
      <c r="AY158" s="257" t="s">
        <v>147</v>
      </c>
    </row>
    <row r="159" s="13" customFormat="1">
      <c r="A159" s="13"/>
      <c r="B159" s="246"/>
      <c r="C159" s="247"/>
      <c r="D159" s="248" t="s">
        <v>196</v>
      </c>
      <c r="E159" s="249" t="s">
        <v>19</v>
      </c>
      <c r="F159" s="250" t="s">
        <v>254</v>
      </c>
      <c r="G159" s="247"/>
      <c r="H159" s="251">
        <v>40.299999999999997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196</v>
      </c>
      <c r="AU159" s="257" t="s">
        <v>83</v>
      </c>
      <c r="AV159" s="13" t="s">
        <v>83</v>
      </c>
      <c r="AW159" s="13" t="s">
        <v>35</v>
      </c>
      <c r="AX159" s="13" t="s">
        <v>73</v>
      </c>
      <c r="AY159" s="257" t="s">
        <v>147</v>
      </c>
    </row>
    <row r="160" s="13" customFormat="1">
      <c r="A160" s="13"/>
      <c r="B160" s="246"/>
      <c r="C160" s="247"/>
      <c r="D160" s="248" t="s">
        <v>196</v>
      </c>
      <c r="E160" s="249" t="s">
        <v>19</v>
      </c>
      <c r="F160" s="250" t="s">
        <v>255</v>
      </c>
      <c r="G160" s="247"/>
      <c r="H160" s="251">
        <v>77.489999999999995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196</v>
      </c>
      <c r="AU160" s="257" t="s">
        <v>83</v>
      </c>
      <c r="AV160" s="13" t="s">
        <v>83</v>
      </c>
      <c r="AW160" s="13" t="s">
        <v>35</v>
      </c>
      <c r="AX160" s="13" t="s">
        <v>73</v>
      </c>
      <c r="AY160" s="257" t="s">
        <v>147</v>
      </c>
    </row>
    <row r="161" s="16" customFormat="1">
      <c r="A161" s="16"/>
      <c r="B161" s="279"/>
      <c r="C161" s="280"/>
      <c r="D161" s="248" t="s">
        <v>196</v>
      </c>
      <c r="E161" s="281" t="s">
        <v>19</v>
      </c>
      <c r="F161" s="282" t="s">
        <v>267</v>
      </c>
      <c r="G161" s="280"/>
      <c r="H161" s="283">
        <v>156.53999999999999</v>
      </c>
      <c r="I161" s="284"/>
      <c r="J161" s="280"/>
      <c r="K161" s="280"/>
      <c r="L161" s="285"/>
      <c r="M161" s="286"/>
      <c r="N161" s="287"/>
      <c r="O161" s="287"/>
      <c r="P161" s="287"/>
      <c r="Q161" s="287"/>
      <c r="R161" s="287"/>
      <c r="S161" s="287"/>
      <c r="T161" s="288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9" t="s">
        <v>196</v>
      </c>
      <c r="AU161" s="289" t="s">
        <v>83</v>
      </c>
      <c r="AV161" s="16" t="s">
        <v>159</v>
      </c>
      <c r="AW161" s="16" t="s">
        <v>35</v>
      </c>
      <c r="AX161" s="16" t="s">
        <v>73</v>
      </c>
      <c r="AY161" s="289" t="s">
        <v>147</v>
      </c>
    </row>
    <row r="162" s="13" customFormat="1">
      <c r="A162" s="13"/>
      <c r="B162" s="246"/>
      <c r="C162" s="247"/>
      <c r="D162" s="248" t="s">
        <v>196</v>
      </c>
      <c r="E162" s="249" t="s">
        <v>19</v>
      </c>
      <c r="F162" s="250" t="s">
        <v>268</v>
      </c>
      <c r="G162" s="247"/>
      <c r="H162" s="251">
        <v>-10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196</v>
      </c>
      <c r="AU162" s="257" t="s">
        <v>83</v>
      </c>
      <c r="AV162" s="13" t="s">
        <v>83</v>
      </c>
      <c r="AW162" s="13" t="s">
        <v>35</v>
      </c>
      <c r="AX162" s="13" t="s">
        <v>73</v>
      </c>
      <c r="AY162" s="257" t="s">
        <v>147</v>
      </c>
    </row>
    <row r="163" s="13" customFormat="1">
      <c r="A163" s="13"/>
      <c r="B163" s="246"/>
      <c r="C163" s="247"/>
      <c r="D163" s="248" t="s">
        <v>196</v>
      </c>
      <c r="E163" s="249" t="s">
        <v>19</v>
      </c>
      <c r="F163" s="250" t="s">
        <v>269</v>
      </c>
      <c r="G163" s="247"/>
      <c r="H163" s="251">
        <v>-15.32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196</v>
      </c>
      <c r="AU163" s="257" t="s">
        <v>83</v>
      </c>
      <c r="AV163" s="13" t="s">
        <v>83</v>
      </c>
      <c r="AW163" s="13" t="s">
        <v>35</v>
      </c>
      <c r="AX163" s="13" t="s">
        <v>73</v>
      </c>
      <c r="AY163" s="257" t="s">
        <v>147</v>
      </c>
    </row>
    <row r="164" s="13" customFormat="1">
      <c r="A164" s="13"/>
      <c r="B164" s="246"/>
      <c r="C164" s="247"/>
      <c r="D164" s="248" t="s">
        <v>196</v>
      </c>
      <c r="E164" s="249" t="s">
        <v>19</v>
      </c>
      <c r="F164" s="250" t="s">
        <v>270</v>
      </c>
      <c r="G164" s="247"/>
      <c r="H164" s="251">
        <v>-10.800000000000001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196</v>
      </c>
      <c r="AU164" s="257" t="s">
        <v>83</v>
      </c>
      <c r="AV164" s="13" t="s">
        <v>83</v>
      </c>
      <c r="AW164" s="13" t="s">
        <v>35</v>
      </c>
      <c r="AX164" s="13" t="s">
        <v>73</v>
      </c>
      <c r="AY164" s="257" t="s">
        <v>147</v>
      </c>
    </row>
    <row r="165" s="13" customFormat="1">
      <c r="A165" s="13"/>
      <c r="B165" s="246"/>
      <c r="C165" s="247"/>
      <c r="D165" s="248" t="s">
        <v>196</v>
      </c>
      <c r="E165" s="249" t="s">
        <v>19</v>
      </c>
      <c r="F165" s="250" t="s">
        <v>271</v>
      </c>
      <c r="G165" s="247"/>
      <c r="H165" s="251">
        <v>-16.48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196</v>
      </c>
      <c r="AU165" s="257" t="s">
        <v>83</v>
      </c>
      <c r="AV165" s="13" t="s">
        <v>83</v>
      </c>
      <c r="AW165" s="13" t="s">
        <v>35</v>
      </c>
      <c r="AX165" s="13" t="s">
        <v>73</v>
      </c>
      <c r="AY165" s="257" t="s">
        <v>147</v>
      </c>
    </row>
    <row r="166" s="13" customFormat="1">
      <c r="A166" s="13"/>
      <c r="B166" s="246"/>
      <c r="C166" s="247"/>
      <c r="D166" s="248" t="s">
        <v>196</v>
      </c>
      <c r="E166" s="249" t="s">
        <v>19</v>
      </c>
      <c r="F166" s="250" t="s">
        <v>272</v>
      </c>
      <c r="G166" s="247"/>
      <c r="H166" s="251">
        <v>-8.5999999999999996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196</v>
      </c>
      <c r="AU166" s="257" t="s">
        <v>83</v>
      </c>
      <c r="AV166" s="13" t="s">
        <v>83</v>
      </c>
      <c r="AW166" s="13" t="s">
        <v>35</v>
      </c>
      <c r="AX166" s="13" t="s">
        <v>73</v>
      </c>
      <c r="AY166" s="257" t="s">
        <v>147</v>
      </c>
    </row>
    <row r="167" s="13" customFormat="1">
      <c r="A167" s="13"/>
      <c r="B167" s="246"/>
      <c r="C167" s="247"/>
      <c r="D167" s="248" t="s">
        <v>196</v>
      </c>
      <c r="E167" s="249" t="s">
        <v>19</v>
      </c>
      <c r="F167" s="250" t="s">
        <v>273</v>
      </c>
      <c r="G167" s="247"/>
      <c r="H167" s="251">
        <v>-19.640000000000001</v>
      </c>
      <c r="I167" s="252"/>
      <c r="J167" s="247"/>
      <c r="K167" s="247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196</v>
      </c>
      <c r="AU167" s="257" t="s">
        <v>83</v>
      </c>
      <c r="AV167" s="13" t="s">
        <v>83</v>
      </c>
      <c r="AW167" s="13" t="s">
        <v>35</v>
      </c>
      <c r="AX167" s="13" t="s">
        <v>73</v>
      </c>
      <c r="AY167" s="257" t="s">
        <v>147</v>
      </c>
    </row>
    <row r="168" s="16" customFormat="1">
      <c r="A168" s="16"/>
      <c r="B168" s="279"/>
      <c r="C168" s="280"/>
      <c r="D168" s="248" t="s">
        <v>196</v>
      </c>
      <c r="E168" s="281" t="s">
        <v>19</v>
      </c>
      <c r="F168" s="282" t="s">
        <v>267</v>
      </c>
      <c r="G168" s="280"/>
      <c r="H168" s="283">
        <v>-80.840000000000003</v>
      </c>
      <c r="I168" s="284"/>
      <c r="J168" s="280"/>
      <c r="K168" s="280"/>
      <c r="L168" s="285"/>
      <c r="M168" s="286"/>
      <c r="N168" s="287"/>
      <c r="O168" s="287"/>
      <c r="P168" s="287"/>
      <c r="Q168" s="287"/>
      <c r="R168" s="287"/>
      <c r="S168" s="287"/>
      <c r="T168" s="28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9" t="s">
        <v>196</v>
      </c>
      <c r="AU168" s="289" t="s">
        <v>83</v>
      </c>
      <c r="AV168" s="16" t="s">
        <v>159</v>
      </c>
      <c r="AW168" s="16" t="s">
        <v>35</v>
      </c>
      <c r="AX168" s="16" t="s">
        <v>73</v>
      </c>
      <c r="AY168" s="289" t="s">
        <v>147</v>
      </c>
    </row>
    <row r="169" s="14" customFormat="1">
      <c r="A169" s="14"/>
      <c r="B169" s="258"/>
      <c r="C169" s="259"/>
      <c r="D169" s="248" t="s">
        <v>196</v>
      </c>
      <c r="E169" s="260" t="s">
        <v>19</v>
      </c>
      <c r="F169" s="261" t="s">
        <v>228</v>
      </c>
      <c r="G169" s="259"/>
      <c r="H169" s="262">
        <v>75.700000000000003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196</v>
      </c>
      <c r="AU169" s="268" t="s">
        <v>83</v>
      </c>
      <c r="AV169" s="14" t="s">
        <v>153</v>
      </c>
      <c r="AW169" s="14" t="s">
        <v>35</v>
      </c>
      <c r="AX169" s="14" t="s">
        <v>81</v>
      </c>
      <c r="AY169" s="268" t="s">
        <v>147</v>
      </c>
    </row>
    <row r="170" s="2" customFormat="1" ht="16.5" customHeight="1">
      <c r="A170" s="40"/>
      <c r="B170" s="41"/>
      <c r="C170" s="221" t="s">
        <v>274</v>
      </c>
      <c r="D170" s="221" t="s">
        <v>149</v>
      </c>
      <c r="E170" s="222" t="s">
        <v>275</v>
      </c>
      <c r="F170" s="223" t="s">
        <v>276</v>
      </c>
      <c r="G170" s="224" t="s">
        <v>152</v>
      </c>
      <c r="H170" s="225">
        <v>156.53999999999999</v>
      </c>
      <c r="I170" s="226"/>
      <c r="J170" s="227">
        <f>ROUND(I170*H170,2)</f>
        <v>0</v>
      </c>
      <c r="K170" s="228"/>
      <c r="L170" s="46"/>
      <c r="M170" s="229" t="s">
        <v>19</v>
      </c>
      <c r="N170" s="230" t="s">
        <v>44</v>
      </c>
      <c r="O170" s="86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153</v>
      </c>
      <c r="AT170" s="233" t="s">
        <v>149</v>
      </c>
      <c r="AU170" s="233" t="s">
        <v>83</v>
      </c>
      <c r="AY170" s="19" t="s">
        <v>147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81</v>
      </c>
      <c r="BK170" s="234">
        <f>ROUND(I170*H170,2)</f>
        <v>0</v>
      </c>
      <c r="BL170" s="19" t="s">
        <v>153</v>
      </c>
      <c r="BM170" s="233" t="s">
        <v>277</v>
      </c>
    </row>
    <row r="171" s="13" customFormat="1">
      <c r="A171" s="13"/>
      <c r="B171" s="246"/>
      <c r="C171" s="247"/>
      <c r="D171" s="248" t="s">
        <v>196</v>
      </c>
      <c r="E171" s="249" t="s">
        <v>19</v>
      </c>
      <c r="F171" s="250" t="s">
        <v>252</v>
      </c>
      <c r="G171" s="247"/>
      <c r="H171" s="251">
        <v>22.5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196</v>
      </c>
      <c r="AU171" s="257" t="s">
        <v>83</v>
      </c>
      <c r="AV171" s="13" t="s">
        <v>83</v>
      </c>
      <c r="AW171" s="13" t="s">
        <v>35</v>
      </c>
      <c r="AX171" s="13" t="s">
        <v>73</v>
      </c>
      <c r="AY171" s="257" t="s">
        <v>147</v>
      </c>
    </row>
    <row r="172" s="13" customFormat="1">
      <c r="A172" s="13"/>
      <c r="B172" s="246"/>
      <c r="C172" s="247"/>
      <c r="D172" s="248" t="s">
        <v>196</v>
      </c>
      <c r="E172" s="249" t="s">
        <v>19</v>
      </c>
      <c r="F172" s="250" t="s">
        <v>253</v>
      </c>
      <c r="G172" s="247"/>
      <c r="H172" s="251">
        <v>16.25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196</v>
      </c>
      <c r="AU172" s="257" t="s">
        <v>83</v>
      </c>
      <c r="AV172" s="13" t="s">
        <v>83</v>
      </c>
      <c r="AW172" s="13" t="s">
        <v>35</v>
      </c>
      <c r="AX172" s="13" t="s">
        <v>73</v>
      </c>
      <c r="AY172" s="257" t="s">
        <v>147</v>
      </c>
    </row>
    <row r="173" s="13" customFormat="1">
      <c r="A173" s="13"/>
      <c r="B173" s="246"/>
      <c r="C173" s="247"/>
      <c r="D173" s="248" t="s">
        <v>196</v>
      </c>
      <c r="E173" s="249" t="s">
        <v>19</v>
      </c>
      <c r="F173" s="250" t="s">
        <v>254</v>
      </c>
      <c r="G173" s="247"/>
      <c r="H173" s="251">
        <v>40.299999999999997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196</v>
      </c>
      <c r="AU173" s="257" t="s">
        <v>83</v>
      </c>
      <c r="AV173" s="13" t="s">
        <v>83</v>
      </c>
      <c r="AW173" s="13" t="s">
        <v>35</v>
      </c>
      <c r="AX173" s="13" t="s">
        <v>73</v>
      </c>
      <c r="AY173" s="257" t="s">
        <v>147</v>
      </c>
    </row>
    <row r="174" s="13" customFormat="1">
      <c r="A174" s="13"/>
      <c r="B174" s="246"/>
      <c r="C174" s="247"/>
      <c r="D174" s="248" t="s">
        <v>196</v>
      </c>
      <c r="E174" s="249" t="s">
        <v>19</v>
      </c>
      <c r="F174" s="250" t="s">
        <v>255</v>
      </c>
      <c r="G174" s="247"/>
      <c r="H174" s="251">
        <v>77.489999999999995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196</v>
      </c>
      <c r="AU174" s="257" t="s">
        <v>83</v>
      </c>
      <c r="AV174" s="13" t="s">
        <v>83</v>
      </c>
      <c r="AW174" s="13" t="s">
        <v>35</v>
      </c>
      <c r="AX174" s="13" t="s">
        <v>73</v>
      </c>
      <c r="AY174" s="257" t="s">
        <v>147</v>
      </c>
    </row>
    <row r="175" s="14" customFormat="1">
      <c r="A175" s="14"/>
      <c r="B175" s="258"/>
      <c r="C175" s="259"/>
      <c r="D175" s="248" t="s">
        <v>196</v>
      </c>
      <c r="E175" s="260" t="s">
        <v>19</v>
      </c>
      <c r="F175" s="261" t="s">
        <v>228</v>
      </c>
      <c r="G175" s="259"/>
      <c r="H175" s="262">
        <v>156.53999999999999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8" t="s">
        <v>196</v>
      </c>
      <c r="AU175" s="268" t="s">
        <v>83</v>
      </c>
      <c r="AV175" s="14" t="s">
        <v>153</v>
      </c>
      <c r="AW175" s="14" t="s">
        <v>35</v>
      </c>
      <c r="AX175" s="14" t="s">
        <v>81</v>
      </c>
      <c r="AY175" s="268" t="s">
        <v>147</v>
      </c>
    </row>
    <row r="176" s="2" customFormat="1" ht="24" customHeight="1">
      <c r="A176" s="40"/>
      <c r="B176" s="41"/>
      <c r="C176" s="221" t="s">
        <v>278</v>
      </c>
      <c r="D176" s="221" t="s">
        <v>149</v>
      </c>
      <c r="E176" s="222" t="s">
        <v>279</v>
      </c>
      <c r="F176" s="223" t="s">
        <v>280</v>
      </c>
      <c r="G176" s="224" t="s">
        <v>281</v>
      </c>
      <c r="H176" s="225">
        <v>360</v>
      </c>
      <c r="I176" s="226"/>
      <c r="J176" s="227">
        <f>ROUND(I176*H176,2)</f>
        <v>0</v>
      </c>
      <c r="K176" s="228"/>
      <c r="L176" s="46"/>
      <c r="M176" s="229" t="s">
        <v>19</v>
      </c>
      <c r="N176" s="230" t="s">
        <v>44</v>
      </c>
      <c r="O176" s="86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3" t="s">
        <v>153</v>
      </c>
      <c r="AT176" s="233" t="s">
        <v>149</v>
      </c>
      <c r="AU176" s="233" t="s">
        <v>83</v>
      </c>
      <c r="AY176" s="19" t="s">
        <v>147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9" t="s">
        <v>81</v>
      </c>
      <c r="BK176" s="234">
        <f>ROUND(I176*H176,2)</f>
        <v>0</v>
      </c>
      <c r="BL176" s="19" t="s">
        <v>153</v>
      </c>
      <c r="BM176" s="233" t="s">
        <v>282</v>
      </c>
    </row>
    <row r="177" s="2" customFormat="1" ht="16.5" customHeight="1">
      <c r="A177" s="40"/>
      <c r="B177" s="41"/>
      <c r="C177" s="235" t="s">
        <v>283</v>
      </c>
      <c r="D177" s="235" t="s">
        <v>192</v>
      </c>
      <c r="E177" s="236" t="s">
        <v>284</v>
      </c>
      <c r="F177" s="237" t="s">
        <v>285</v>
      </c>
      <c r="G177" s="238" t="s">
        <v>281</v>
      </c>
      <c r="H177" s="239">
        <v>378</v>
      </c>
      <c r="I177" s="240"/>
      <c r="J177" s="241">
        <f>ROUND(I177*H177,2)</f>
        <v>0</v>
      </c>
      <c r="K177" s="242"/>
      <c r="L177" s="243"/>
      <c r="M177" s="244" t="s">
        <v>19</v>
      </c>
      <c r="N177" s="245" t="s">
        <v>44</v>
      </c>
      <c r="O177" s="86"/>
      <c r="P177" s="231">
        <f>O177*H177</f>
        <v>0</v>
      </c>
      <c r="Q177" s="231">
        <v>3.0000000000000001E-05</v>
      </c>
      <c r="R177" s="231">
        <f>Q177*H177</f>
        <v>0.011340000000000001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178</v>
      </c>
      <c r="AT177" s="233" t="s">
        <v>192</v>
      </c>
      <c r="AU177" s="233" t="s">
        <v>83</v>
      </c>
      <c r="AY177" s="19" t="s">
        <v>147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81</v>
      </c>
      <c r="BK177" s="234">
        <f>ROUND(I177*H177,2)</f>
        <v>0</v>
      </c>
      <c r="BL177" s="19" t="s">
        <v>153</v>
      </c>
      <c r="BM177" s="233" t="s">
        <v>286</v>
      </c>
    </row>
    <row r="178" s="13" customFormat="1">
      <c r="A178" s="13"/>
      <c r="B178" s="246"/>
      <c r="C178" s="247"/>
      <c r="D178" s="248" t="s">
        <v>196</v>
      </c>
      <c r="E178" s="249" t="s">
        <v>19</v>
      </c>
      <c r="F178" s="250" t="s">
        <v>287</v>
      </c>
      <c r="G178" s="247"/>
      <c r="H178" s="251">
        <v>378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196</v>
      </c>
      <c r="AU178" s="257" t="s">
        <v>83</v>
      </c>
      <c r="AV178" s="13" t="s">
        <v>83</v>
      </c>
      <c r="AW178" s="13" t="s">
        <v>35</v>
      </c>
      <c r="AX178" s="13" t="s">
        <v>81</v>
      </c>
      <c r="AY178" s="257" t="s">
        <v>147</v>
      </c>
    </row>
    <row r="179" s="2" customFormat="1" ht="24" customHeight="1">
      <c r="A179" s="40"/>
      <c r="B179" s="41"/>
      <c r="C179" s="221" t="s">
        <v>288</v>
      </c>
      <c r="D179" s="221" t="s">
        <v>149</v>
      </c>
      <c r="E179" s="222" t="s">
        <v>289</v>
      </c>
      <c r="F179" s="223" t="s">
        <v>290</v>
      </c>
      <c r="G179" s="224" t="s">
        <v>152</v>
      </c>
      <c r="H179" s="225">
        <v>58.560000000000002</v>
      </c>
      <c r="I179" s="226"/>
      <c r="J179" s="227">
        <f>ROUND(I179*H179,2)</f>
        <v>0</v>
      </c>
      <c r="K179" s="228"/>
      <c r="L179" s="46"/>
      <c r="M179" s="229" t="s">
        <v>19</v>
      </c>
      <c r="N179" s="230" t="s">
        <v>44</v>
      </c>
      <c r="O179" s="86"/>
      <c r="P179" s="231">
        <f>O179*H179</f>
        <v>0</v>
      </c>
      <c r="Q179" s="231">
        <v>0.0085000000000000006</v>
      </c>
      <c r="R179" s="231">
        <f>Q179*H179</f>
        <v>0.49776000000000004</v>
      </c>
      <c r="S179" s="231">
        <v>0</v>
      </c>
      <c r="T179" s="23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3" t="s">
        <v>153</v>
      </c>
      <c r="AT179" s="233" t="s">
        <v>149</v>
      </c>
      <c r="AU179" s="233" t="s">
        <v>83</v>
      </c>
      <c r="AY179" s="19" t="s">
        <v>147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81</v>
      </c>
      <c r="BK179" s="234">
        <f>ROUND(I179*H179,2)</f>
        <v>0</v>
      </c>
      <c r="BL179" s="19" t="s">
        <v>153</v>
      </c>
      <c r="BM179" s="233" t="s">
        <v>291</v>
      </c>
    </row>
    <row r="180" s="13" customFormat="1">
      <c r="A180" s="13"/>
      <c r="B180" s="246"/>
      <c r="C180" s="247"/>
      <c r="D180" s="248" t="s">
        <v>196</v>
      </c>
      <c r="E180" s="249" t="s">
        <v>19</v>
      </c>
      <c r="F180" s="250" t="s">
        <v>292</v>
      </c>
      <c r="G180" s="247"/>
      <c r="H180" s="251">
        <v>50.759999999999998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196</v>
      </c>
      <c r="AU180" s="257" t="s">
        <v>83</v>
      </c>
      <c r="AV180" s="13" t="s">
        <v>83</v>
      </c>
      <c r="AW180" s="13" t="s">
        <v>35</v>
      </c>
      <c r="AX180" s="13" t="s">
        <v>73</v>
      </c>
      <c r="AY180" s="257" t="s">
        <v>147</v>
      </c>
    </row>
    <row r="181" s="13" customFormat="1">
      <c r="A181" s="13"/>
      <c r="B181" s="246"/>
      <c r="C181" s="247"/>
      <c r="D181" s="248" t="s">
        <v>196</v>
      </c>
      <c r="E181" s="249" t="s">
        <v>19</v>
      </c>
      <c r="F181" s="250" t="s">
        <v>293</v>
      </c>
      <c r="G181" s="247"/>
      <c r="H181" s="251">
        <v>7.7999999999999998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196</v>
      </c>
      <c r="AU181" s="257" t="s">
        <v>83</v>
      </c>
      <c r="AV181" s="13" t="s">
        <v>83</v>
      </c>
      <c r="AW181" s="13" t="s">
        <v>35</v>
      </c>
      <c r="AX181" s="13" t="s">
        <v>73</v>
      </c>
      <c r="AY181" s="257" t="s">
        <v>147</v>
      </c>
    </row>
    <row r="182" s="14" customFormat="1">
      <c r="A182" s="14"/>
      <c r="B182" s="258"/>
      <c r="C182" s="259"/>
      <c r="D182" s="248" t="s">
        <v>196</v>
      </c>
      <c r="E182" s="260" t="s">
        <v>19</v>
      </c>
      <c r="F182" s="261" t="s">
        <v>228</v>
      </c>
      <c r="G182" s="259"/>
      <c r="H182" s="262">
        <v>58.559999999999995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196</v>
      </c>
      <c r="AU182" s="268" t="s">
        <v>83</v>
      </c>
      <c r="AV182" s="14" t="s">
        <v>153</v>
      </c>
      <c r="AW182" s="14" t="s">
        <v>35</v>
      </c>
      <c r="AX182" s="14" t="s">
        <v>81</v>
      </c>
      <c r="AY182" s="268" t="s">
        <v>147</v>
      </c>
    </row>
    <row r="183" s="2" customFormat="1" ht="16.5" customHeight="1">
      <c r="A183" s="40"/>
      <c r="B183" s="41"/>
      <c r="C183" s="235" t="s">
        <v>294</v>
      </c>
      <c r="D183" s="235" t="s">
        <v>192</v>
      </c>
      <c r="E183" s="236" t="s">
        <v>295</v>
      </c>
      <c r="F183" s="237" t="s">
        <v>296</v>
      </c>
      <c r="G183" s="238" t="s">
        <v>152</v>
      </c>
      <c r="H183" s="239">
        <v>59.731000000000002</v>
      </c>
      <c r="I183" s="240"/>
      <c r="J183" s="241">
        <f>ROUND(I183*H183,2)</f>
        <v>0</v>
      </c>
      <c r="K183" s="242"/>
      <c r="L183" s="243"/>
      <c r="M183" s="244" t="s">
        <v>19</v>
      </c>
      <c r="N183" s="245" t="s">
        <v>44</v>
      </c>
      <c r="O183" s="86"/>
      <c r="P183" s="231">
        <f>O183*H183</f>
        <v>0</v>
      </c>
      <c r="Q183" s="231">
        <v>0.0041000000000000003</v>
      </c>
      <c r="R183" s="231">
        <f>Q183*H183</f>
        <v>0.24489710000000003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178</v>
      </c>
      <c r="AT183" s="233" t="s">
        <v>192</v>
      </c>
      <c r="AU183" s="233" t="s">
        <v>83</v>
      </c>
      <c r="AY183" s="19" t="s">
        <v>147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81</v>
      </c>
      <c r="BK183" s="234">
        <f>ROUND(I183*H183,2)</f>
        <v>0</v>
      </c>
      <c r="BL183" s="19" t="s">
        <v>153</v>
      </c>
      <c r="BM183" s="233" t="s">
        <v>297</v>
      </c>
    </row>
    <row r="184" s="13" customFormat="1">
      <c r="A184" s="13"/>
      <c r="B184" s="246"/>
      <c r="C184" s="247"/>
      <c r="D184" s="248" t="s">
        <v>196</v>
      </c>
      <c r="E184" s="249" t="s">
        <v>19</v>
      </c>
      <c r="F184" s="250" t="s">
        <v>298</v>
      </c>
      <c r="G184" s="247"/>
      <c r="H184" s="251">
        <v>59.731000000000002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196</v>
      </c>
      <c r="AU184" s="257" t="s">
        <v>83</v>
      </c>
      <c r="AV184" s="13" t="s">
        <v>83</v>
      </c>
      <c r="AW184" s="13" t="s">
        <v>35</v>
      </c>
      <c r="AX184" s="13" t="s">
        <v>81</v>
      </c>
      <c r="AY184" s="257" t="s">
        <v>147</v>
      </c>
    </row>
    <row r="185" s="2" customFormat="1" ht="24" customHeight="1">
      <c r="A185" s="40"/>
      <c r="B185" s="41"/>
      <c r="C185" s="221" t="s">
        <v>299</v>
      </c>
      <c r="D185" s="221" t="s">
        <v>149</v>
      </c>
      <c r="E185" s="222" t="s">
        <v>300</v>
      </c>
      <c r="F185" s="223" t="s">
        <v>301</v>
      </c>
      <c r="G185" s="224" t="s">
        <v>152</v>
      </c>
      <c r="H185" s="225">
        <v>1054.3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44</v>
      </c>
      <c r="O185" s="86"/>
      <c r="P185" s="231">
        <f>O185*H185</f>
        <v>0</v>
      </c>
      <c r="Q185" s="231">
        <v>0.0085000000000000006</v>
      </c>
      <c r="R185" s="231">
        <f>Q185*H185</f>
        <v>8.9615500000000008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153</v>
      </c>
      <c r="AT185" s="233" t="s">
        <v>149</v>
      </c>
      <c r="AU185" s="233" t="s">
        <v>83</v>
      </c>
      <c r="AY185" s="19" t="s">
        <v>147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81</v>
      </c>
      <c r="BK185" s="234">
        <f>ROUND(I185*H185,2)</f>
        <v>0</v>
      </c>
      <c r="BL185" s="19" t="s">
        <v>153</v>
      </c>
      <c r="BM185" s="233" t="s">
        <v>302</v>
      </c>
    </row>
    <row r="186" s="13" customFormat="1">
      <c r="A186" s="13"/>
      <c r="B186" s="246"/>
      <c r="C186" s="247"/>
      <c r="D186" s="248" t="s">
        <v>196</v>
      </c>
      <c r="E186" s="249" t="s">
        <v>19</v>
      </c>
      <c r="F186" s="250" t="s">
        <v>303</v>
      </c>
      <c r="G186" s="247"/>
      <c r="H186" s="251">
        <v>916.5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196</v>
      </c>
      <c r="AU186" s="257" t="s">
        <v>83</v>
      </c>
      <c r="AV186" s="13" t="s">
        <v>83</v>
      </c>
      <c r="AW186" s="13" t="s">
        <v>35</v>
      </c>
      <c r="AX186" s="13" t="s">
        <v>73</v>
      </c>
      <c r="AY186" s="257" t="s">
        <v>147</v>
      </c>
    </row>
    <row r="187" s="13" customFormat="1">
      <c r="A187" s="13"/>
      <c r="B187" s="246"/>
      <c r="C187" s="247"/>
      <c r="D187" s="248" t="s">
        <v>196</v>
      </c>
      <c r="E187" s="249" t="s">
        <v>19</v>
      </c>
      <c r="F187" s="250" t="s">
        <v>304</v>
      </c>
      <c r="G187" s="247"/>
      <c r="H187" s="251">
        <v>137.80000000000001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196</v>
      </c>
      <c r="AU187" s="257" t="s">
        <v>83</v>
      </c>
      <c r="AV187" s="13" t="s">
        <v>83</v>
      </c>
      <c r="AW187" s="13" t="s">
        <v>35</v>
      </c>
      <c r="AX187" s="13" t="s">
        <v>73</v>
      </c>
      <c r="AY187" s="257" t="s">
        <v>147</v>
      </c>
    </row>
    <row r="188" s="14" customFormat="1">
      <c r="A188" s="14"/>
      <c r="B188" s="258"/>
      <c r="C188" s="259"/>
      <c r="D188" s="248" t="s">
        <v>196</v>
      </c>
      <c r="E188" s="260" t="s">
        <v>19</v>
      </c>
      <c r="F188" s="261" t="s">
        <v>228</v>
      </c>
      <c r="G188" s="259"/>
      <c r="H188" s="262">
        <v>1054.3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196</v>
      </c>
      <c r="AU188" s="268" t="s">
        <v>83</v>
      </c>
      <c r="AV188" s="14" t="s">
        <v>153</v>
      </c>
      <c r="AW188" s="14" t="s">
        <v>35</v>
      </c>
      <c r="AX188" s="14" t="s">
        <v>81</v>
      </c>
      <c r="AY188" s="268" t="s">
        <v>147</v>
      </c>
    </row>
    <row r="189" s="2" customFormat="1" ht="16.5" customHeight="1">
      <c r="A189" s="40"/>
      <c r="B189" s="41"/>
      <c r="C189" s="235" t="s">
        <v>305</v>
      </c>
      <c r="D189" s="235" t="s">
        <v>192</v>
      </c>
      <c r="E189" s="236" t="s">
        <v>306</v>
      </c>
      <c r="F189" s="237" t="s">
        <v>307</v>
      </c>
      <c r="G189" s="238" t="s">
        <v>152</v>
      </c>
      <c r="H189" s="239">
        <v>1075.386</v>
      </c>
      <c r="I189" s="240"/>
      <c r="J189" s="241">
        <f>ROUND(I189*H189,2)</f>
        <v>0</v>
      </c>
      <c r="K189" s="242"/>
      <c r="L189" s="243"/>
      <c r="M189" s="244" t="s">
        <v>19</v>
      </c>
      <c r="N189" s="245" t="s">
        <v>44</v>
      </c>
      <c r="O189" s="86"/>
      <c r="P189" s="231">
        <f>O189*H189</f>
        <v>0</v>
      </c>
      <c r="Q189" s="231">
        <v>0.0027000000000000001</v>
      </c>
      <c r="R189" s="231">
        <f>Q189*H189</f>
        <v>2.9035422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178</v>
      </c>
      <c r="AT189" s="233" t="s">
        <v>192</v>
      </c>
      <c r="AU189" s="233" t="s">
        <v>83</v>
      </c>
      <c r="AY189" s="19" t="s">
        <v>147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81</v>
      </c>
      <c r="BK189" s="234">
        <f>ROUND(I189*H189,2)</f>
        <v>0</v>
      </c>
      <c r="BL189" s="19" t="s">
        <v>153</v>
      </c>
      <c r="BM189" s="233" t="s">
        <v>308</v>
      </c>
    </row>
    <row r="190" s="13" customFormat="1">
      <c r="A190" s="13"/>
      <c r="B190" s="246"/>
      <c r="C190" s="247"/>
      <c r="D190" s="248" t="s">
        <v>196</v>
      </c>
      <c r="E190" s="249" t="s">
        <v>19</v>
      </c>
      <c r="F190" s="250" t="s">
        <v>309</v>
      </c>
      <c r="G190" s="247"/>
      <c r="H190" s="251">
        <v>1075.386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196</v>
      </c>
      <c r="AU190" s="257" t="s">
        <v>83</v>
      </c>
      <c r="AV190" s="13" t="s">
        <v>83</v>
      </c>
      <c r="AW190" s="13" t="s">
        <v>35</v>
      </c>
      <c r="AX190" s="13" t="s">
        <v>81</v>
      </c>
      <c r="AY190" s="257" t="s">
        <v>147</v>
      </c>
    </row>
    <row r="191" s="2" customFormat="1" ht="24" customHeight="1">
      <c r="A191" s="40"/>
      <c r="B191" s="41"/>
      <c r="C191" s="221" t="s">
        <v>310</v>
      </c>
      <c r="D191" s="221" t="s">
        <v>149</v>
      </c>
      <c r="E191" s="222" t="s">
        <v>311</v>
      </c>
      <c r="F191" s="223" t="s">
        <v>312</v>
      </c>
      <c r="G191" s="224" t="s">
        <v>281</v>
      </c>
      <c r="H191" s="225">
        <v>976</v>
      </c>
      <c r="I191" s="226"/>
      <c r="J191" s="227">
        <f>ROUND(I191*H191,2)</f>
        <v>0</v>
      </c>
      <c r="K191" s="228"/>
      <c r="L191" s="46"/>
      <c r="M191" s="229" t="s">
        <v>19</v>
      </c>
      <c r="N191" s="230" t="s">
        <v>44</v>
      </c>
      <c r="O191" s="86"/>
      <c r="P191" s="231">
        <f>O191*H191</f>
        <v>0</v>
      </c>
      <c r="Q191" s="231">
        <v>0.0033899999999999998</v>
      </c>
      <c r="R191" s="231">
        <f>Q191*H191</f>
        <v>3.3086399999999996</v>
      </c>
      <c r="S191" s="231">
        <v>0</v>
      </c>
      <c r="T191" s="23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153</v>
      </c>
      <c r="AT191" s="233" t="s">
        <v>149</v>
      </c>
      <c r="AU191" s="233" t="s">
        <v>83</v>
      </c>
      <c r="AY191" s="19" t="s">
        <v>147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81</v>
      </c>
      <c r="BK191" s="234">
        <f>ROUND(I191*H191,2)</f>
        <v>0</v>
      </c>
      <c r="BL191" s="19" t="s">
        <v>153</v>
      </c>
      <c r="BM191" s="233" t="s">
        <v>313</v>
      </c>
    </row>
    <row r="192" s="13" customFormat="1">
      <c r="A192" s="13"/>
      <c r="B192" s="246"/>
      <c r="C192" s="247"/>
      <c r="D192" s="248" t="s">
        <v>196</v>
      </c>
      <c r="E192" s="249" t="s">
        <v>19</v>
      </c>
      <c r="F192" s="250" t="s">
        <v>314</v>
      </c>
      <c r="G192" s="247"/>
      <c r="H192" s="251">
        <v>206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196</v>
      </c>
      <c r="AU192" s="257" t="s">
        <v>83</v>
      </c>
      <c r="AV192" s="13" t="s">
        <v>83</v>
      </c>
      <c r="AW192" s="13" t="s">
        <v>35</v>
      </c>
      <c r="AX192" s="13" t="s">
        <v>73</v>
      </c>
      <c r="AY192" s="257" t="s">
        <v>147</v>
      </c>
    </row>
    <row r="193" s="13" customFormat="1">
      <c r="A193" s="13"/>
      <c r="B193" s="246"/>
      <c r="C193" s="247"/>
      <c r="D193" s="248" t="s">
        <v>196</v>
      </c>
      <c r="E193" s="249" t="s">
        <v>19</v>
      </c>
      <c r="F193" s="250" t="s">
        <v>315</v>
      </c>
      <c r="G193" s="247"/>
      <c r="H193" s="251">
        <v>770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196</v>
      </c>
      <c r="AU193" s="257" t="s">
        <v>83</v>
      </c>
      <c r="AV193" s="13" t="s">
        <v>83</v>
      </c>
      <c r="AW193" s="13" t="s">
        <v>35</v>
      </c>
      <c r="AX193" s="13" t="s">
        <v>73</v>
      </c>
      <c r="AY193" s="257" t="s">
        <v>147</v>
      </c>
    </row>
    <row r="194" s="14" customFormat="1">
      <c r="A194" s="14"/>
      <c r="B194" s="258"/>
      <c r="C194" s="259"/>
      <c r="D194" s="248" t="s">
        <v>196</v>
      </c>
      <c r="E194" s="260" t="s">
        <v>19</v>
      </c>
      <c r="F194" s="261" t="s">
        <v>228</v>
      </c>
      <c r="G194" s="259"/>
      <c r="H194" s="262">
        <v>976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196</v>
      </c>
      <c r="AU194" s="268" t="s">
        <v>83</v>
      </c>
      <c r="AV194" s="14" t="s">
        <v>153</v>
      </c>
      <c r="AW194" s="14" t="s">
        <v>35</v>
      </c>
      <c r="AX194" s="14" t="s">
        <v>81</v>
      </c>
      <c r="AY194" s="268" t="s">
        <v>147</v>
      </c>
    </row>
    <row r="195" s="2" customFormat="1" ht="16.5" customHeight="1">
      <c r="A195" s="40"/>
      <c r="B195" s="41"/>
      <c r="C195" s="235" t="s">
        <v>316</v>
      </c>
      <c r="D195" s="235" t="s">
        <v>192</v>
      </c>
      <c r="E195" s="236" t="s">
        <v>317</v>
      </c>
      <c r="F195" s="237" t="s">
        <v>318</v>
      </c>
      <c r="G195" s="238" t="s">
        <v>152</v>
      </c>
      <c r="H195" s="239">
        <v>347.60000000000002</v>
      </c>
      <c r="I195" s="240"/>
      <c r="J195" s="241">
        <f>ROUND(I195*H195,2)</f>
        <v>0</v>
      </c>
      <c r="K195" s="242"/>
      <c r="L195" s="243"/>
      <c r="M195" s="244" t="s">
        <v>19</v>
      </c>
      <c r="N195" s="245" t="s">
        <v>44</v>
      </c>
      <c r="O195" s="86"/>
      <c r="P195" s="231">
        <f>O195*H195</f>
        <v>0</v>
      </c>
      <c r="Q195" s="231">
        <v>0.00068000000000000005</v>
      </c>
      <c r="R195" s="231">
        <f>Q195*H195</f>
        <v>0.23636800000000002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178</v>
      </c>
      <c r="AT195" s="233" t="s">
        <v>192</v>
      </c>
      <c r="AU195" s="233" t="s">
        <v>83</v>
      </c>
      <c r="AY195" s="19" t="s">
        <v>147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81</v>
      </c>
      <c r="BK195" s="234">
        <f>ROUND(I195*H195,2)</f>
        <v>0</v>
      </c>
      <c r="BL195" s="19" t="s">
        <v>153</v>
      </c>
      <c r="BM195" s="233" t="s">
        <v>319</v>
      </c>
    </row>
    <row r="196" s="13" customFormat="1">
      <c r="A196" s="13"/>
      <c r="B196" s="246"/>
      <c r="C196" s="247"/>
      <c r="D196" s="248" t="s">
        <v>196</v>
      </c>
      <c r="E196" s="249" t="s">
        <v>19</v>
      </c>
      <c r="F196" s="250" t="s">
        <v>320</v>
      </c>
      <c r="G196" s="247"/>
      <c r="H196" s="251">
        <v>52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196</v>
      </c>
      <c r="AU196" s="257" t="s">
        <v>83</v>
      </c>
      <c r="AV196" s="13" t="s">
        <v>83</v>
      </c>
      <c r="AW196" s="13" t="s">
        <v>35</v>
      </c>
      <c r="AX196" s="13" t="s">
        <v>73</v>
      </c>
      <c r="AY196" s="257" t="s">
        <v>147</v>
      </c>
    </row>
    <row r="197" s="13" customFormat="1">
      <c r="A197" s="13"/>
      <c r="B197" s="246"/>
      <c r="C197" s="247"/>
      <c r="D197" s="248" t="s">
        <v>196</v>
      </c>
      <c r="E197" s="249" t="s">
        <v>19</v>
      </c>
      <c r="F197" s="250" t="s">
        <v>321</v>
      </c>
      <c r="G197" s="247"/>
      <c r="H197" s="251">
        <v>264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196</v>
      </c>
      <c r="AU197" s="257" t="s">
        <v>83</v>
      </c>
      <c r="AV197" s="13" t="s">
        <v>83</v>
      </c>
      <c r="AW197" s="13" t="s">
        <v>35</v>
      </c>
      <c r="AX197" s="13" t="s">
        <v>73</v>
      </c>
      <c r="AY197" s="257" t="s">
        <v>147</v>
      </c>
    </row>
    <row r="198" s="14" customFormat="1">
      <c r="A198" s="14"/>
      <c r="B198" s="258"/>
      <c r="C198" s="259"/>
      <c r="D198" s="248" t="s">
        <v>196</v>
      </c>
      <c r="E198" s="260" t="s">
        <v>19</v>
      </c>
      <c r="F198" s="261" t="s">
        <v>228</v>
      </c>
      <c r="G198" s="259"/>
      <c r="H198" s="262">
        <v>316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8" t="s">
        <v>196</v>
      </c>
      <c r="AU198" s="268" t="s">
        <v>83</v>
      </c>
      <c r="AV198" s="14" t="s">
        <v>153</v>
      </c>
      <c r="AW198" s="14" t="s">
        <v>35</v>
      </c>
      <c r="AX198" s="14" t="s">
        <v>73</v>
      </c>
      <c r="AY198" s="268" t="s">
        <v>147</v>
      </c>
    </row>
    <row r="199" s="13" customFormat="1">
      <c r="A199" s="13"/>
      <c r="B199" s="246"/>
      <c r="C199" s="247"/>
      <c r="D199" s="248" t="s">
        <v>196</v>
      </c>
      <c r="E199" s="249" t="s">
        <v>19</v>
      </c>
      <c r="F199" s="250" t="s">
        <v>322</v>
      </c>
      <c r="G199" s="247"/>
      <c r="H199" s="251">
        <v>347.60000000000002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7" t="s">
        <v>196</v>
      </c>
      <c r="AU199" s="257" t="s">
        <v>83</v>
      </c>
      <c r="AV199" s="13" t="s">
        <v>83</v>
      </c>
      <c r="AW199" s="13" t="s">
        <v>35</v>
      </c>
      <c r="AX199" s="13" t="s">
        <v>81</v>
      </c>
      <c r="AY199" s="257" t="s">
        <v>147</v>
      </c>
    </row>
    <row r="200" s="2" customFormat="1" ht="24" customHeight="1">
      <c r="A200" s="40"/>
      <c r="B200" s="41"/>
      <c r="C200" s="221" t="s">
        <v>323</v>
      </c>
      <c r="D200" s="221" t="s">
        <v>149</v>
      </c>
      <c r="E200" s="222" t="s">
        <v>324</v>
      </c>
      <c r="F200" s="223" t="s">
        <v>325</v>
      </c>
      <c r="G200" s="224" t="s">
        <v>152</v>
      </c>
      <c r="H200" s="225">
        <v>234.90000000000001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44</v>
      </c>
      <c r="O200" s="86"/>
      <c r="P200" s="231">
        <f>O200*H200</f>
        <v>0</v>
      </c>
      <c r="Q200" s="231">
        <v>0.011560000000000001</v>
      </c>
      <c r="R200" s="231">
        <f>Q200*H200</f>
        <v>2.7154440000000002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153</v>
      </c>
      <c r="AT200" s="233" t="s">
        <v>149</v>
      </c>
      <c r="AU200" s="233" t="s">
        <v>83</v>
      </c>
      <c r="AY200" s="19" t="s">
        <v>147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81</v>
      </c>
      <c r="BK200" s="234">
        <f>ROUND(I200*H200,2)</f>
        <v>0</v>
      </c>
      <c r="BL200" s="19" t="s">
        <v>153</v>
      </c>
      <c r="BM200" s="233" t="s">
        <v>326</v>
      </c>
    </row>
    <row r="201" s="2" customFormat="1" ht="16.5" customHeight="1">
      <c r="A201" s="40"/>
      <c r="B201" s="41"/>
      <c r="C201" s="235" t="s">
        <v>327</v>
      </c>
      <c r="D201" s="235" t="s">
        <v>192</v>
      </c>
      <c r="E201" s="236" t="s">
        <v>328</v>
      </c>
      <c r="F201" s="237" t="s">
        <v>329</v>
      </c>
      <c r="G201" s="238" t="s">
        <v>152</v>
      </c>
      <c r="H201" s="239">
        <v>258.38999999999999</v>
      </c>
      <c r="I201" s="240"/>
      <c r="J201" s="241">
        <f>ROUND(I201*H201,2)</f>
        <v>0</v>
      </c>
      <c r="K201" s="242"/>
      <c r="L201" s="243"/>
      <c r="M201" s="244" t="s">
        <v>19</v>
      </c>
      <c r="N201" s="245" t="s">
        <v>44</v>
      </c>
      <c r="O201" s="86"/>
      <c r="P201" s="231">
        <f>O201*H201</f>
        <v>0</v>
      </c>
      <c r="Q201" s="231">
        <v>0.017999999999999999</v>
      </c>
      <c r="R201" s="231">
        <f>Q201*H201</f>
        <v>4.651019999999999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178</v>
      </c>
      <c r="AT201" s="233" t="s">
        <v>192</v>
      </c>
      <c r="AU201" s="233" t="s">
        <v>83</v>
      </c>
      <c r="AY201" s="19" t="s">
        <v>147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81</v>
      </c>
      <c r="BK201" s="234">
        <f>ROUND(I201*H201,2)</f>
        <v>0</v>
      </c>
      <c r="BL201" s="19" t="s">
        <v>153</v>
      </c>
      <c r="BM201" s="233" t="s">
        <v>330</v>
      </c>
    </row>
    <row r="202" s="13" customFormat="1">
      <c r="A202" s="13"/>
      <c r="B202" s="246"/>
      <c r="C202" s="247"/>
      <c r="D202" s="248" t="s">
        <v>196</v>
      </c>
      <c r="E202" s="249" t="s">
        <v>19</v>
      </c>
      <c r="F202" s="250" t="s">
        <v>331</v>
      </c>
      <c r="G202" s="247"/>
      <c r="H202" s="251">
        <v>258.38999999999999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196</v>
      </c>
      <c r="AU202" s="257" t="s">
        <v>83</v>
      </c>
      <c r="AV202" s="13" t="s">
        <v>83</v>
      </c>
      <c r="AW202" s="13" t="s">
        <v>35</v>
      </c>
      <c r="AX202" s="13" t="s">
        <v>81</v>
      </c>
      <c r="AY202" s="257" t="s">
        <v>147</v>
      </c>
    </row>
    <row r="203" s="2" customFormat="1" ht="24" customHeight="1">
      <c r="A203" s="40"/>
      <c r="B203" s="41"/>
      <c r="C203" s="221" t="s">
        <v>332</v>
      </c>
      <c r="D203" s="221" t="s">
        <v>149</v>
      </c>
      <c r="E203" s="222" t="s">
        <v>333</v>
      </c>
      <c r="F203" s="223" t="s">
        <v>334</v>
      </c>
      <c r="G203" s="224" t="s">
        <v>281</v>
      </c>
      <c r="H203" s="225">
        <v>565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44</v>
      </c>
      <c r="O203" s="86"/>
      <c r="P203" s="231">
        <f>O203*H203</f>
        <v>0</v>
      </c>
      <c r="Q203" s="231">
        <v>0.0017600000000000001</v>
      </c>
      <c r="R203" s="231">
        <f>Q203*H203</f>
        <v>0.99440000000000006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153</v>
      </c>
      <c r="AT203" s="233" t="s">
        <v>149</v>
      </c>
      <c r="AU203" s="233" t="s">
        <v>83</v>
      </c>
      <c r="AY203" s="19" t="s">
        <v>147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81</v>
      </c>
      <c r="BK203" s="234">
        <f>ROUND(I203*H203,2)</f>
        <v>0</v>
      </c>
      <c r="BL203" s="19" t="s">
        <v>153</v>
      </c>
      <c r="BM203" s="233" t="s">
        <v>335</v>
      </c>
    </row>
    <row r="204" s="13" customFormat="1">
      <c r="A204" s="13"/>
      <c r="B204" s="246"/>
      <c r="C204" s="247"/>
      <c r="D204" s="248" t="s">
        <v>196</v>
      </c>
      <c r="E204" s="249" t="s">
        <v>19</v>
      </c>
      <c r="F204" s="250" t="s">
        <v>336</v>
      </c>
      <c r="G204" s="247"/>
      <c r="H204" s="251">
        <v>240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196</v>
      </c>
      <c r="AU204" s="257" t="s">
        <v>83</v>
      </c>
      <c r="AV204" s="13" t="s">
        <v>83</v>
      </c>
      <c r="AW204" s="13" t="s">
        <v>35</v>
      </c>
      <c r="AX204" s="13" t="s">
        <v>73</v>
      </c>
      <c r="AY204" s="257" t="s">
        <v>147</v>
      </c>
    </row>
    <row r="205" s="13" customFormat="1">
      <c r="A205" s="13"/>
      <c r="B205" s="246"/>
      <c r="C205" s="247"/>
      <c r="D205" s="248" t="s">
        <v>196</v>
      </c>
      <c r="E205" s="249" t="s">
        <v>19</v>
      </c>
      <c r="F205" s="250" t="s">
        <v>337</v>
      </c>
      <c r="G205" s="247"/>
      <c r="H205" s="251">
        <v>325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196</v>
      </c>
      <c r="AU205" s="257" t="s">
        <v>83</v>
      </c>
      <c r="AV205" s="13" t="s">
        <v>83</v>
      </c>
      <c r="AW205" s="13" t="s">
        <v>35</v>
      </c>
      <c r="AX205" s="13" t="s">
        <v>73</v>
      </c>
      <c r="AY205" s="257" t="s">
        <v>147</v>
      </c>
    </row>
    <row r="206" s="14" customFormat="1">
      <c r="A206" s="14"/>
      <c r="B206" s="258"/>
      <c r="C206" s="259"/>
      <c r="D206" s="248" t="s">
        <v>196</v>
      </c>
      <c r="E206" s="260" t="s">
        <v>19</v>
      </c>
      <c r="F206" s="261" t="s">
        <v>228</v>
      </c>
      <c r="G206" s="259"/>
      <c r="H206" s="262">
        <v>565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196</v>
      </c>
      <c r="AU206" s="268" t="s">
        <v>83</v>
      </c>
      <c r="AV206" s="14" t="s">
        <v>153</v>
      </c>
      <c r="AW206" s="14" t="s">
        <v>35</v>
      </c>
      <c r="AX206" s="14" t="s">
        <v>81</v>
      </c>
      <c r="AY206" s="268" t="s">
        <v>147</v>
      </c>
    </row>
    <row r="207" s="2" customFormat="1" ht="16.5" customHeight="1">
      <c r="A207" s="40"/>
      <c r="B207" s="41"/>
      <c r="C207" s="235" t="s">
        <v>338</v>
      </c>
      <c r="D207" s="235" t="s">
        <v>192</v>
      </c>
      <c r="E207" s="236" t="s">
        <v>339</v>
      </c>
      <c r="F207" s="237" t="s">
        <v>340</v>
      </c>
      <c r="G207" s="238" t="s">
        <v>152</v>
      </c>
      <c r="H207" s="239">
        <v>88</v>
      </c>
      <c r="I207" s="240"/>
      <c r="J207" s="241">
        <f>ROUND(I207*H207,2)</f>
        <v>0</v>
      </c>
      <c r="K207" s="242"/>
      <c r="L207" s="243"/>
      <c r="M207" s="244" t="s">
        <v>19</v>
      </c>
      <c r="N207" s="245" t="s">
        <v>44</v>
      </c>
      <c r="O207" s="86"/>
      <c r="P207" s="231">
        <f>O207*H207</f>
        <v>0</v>
      </c>
      <c r="Q207" s="231">
        <v>0.0060000000000000001</v>
      </c>
      <c r="R207" s="231">
        <f>Q207*H207</f>
        <v>0.52800000000000002</v>
      </c>
      <c r="S207" s="231">
        <v>0</v>
      </c>
      <c r="T207" s="23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3" t="s">
        <v>178</v>
      </c>
      <c r="AT207" s="233" t="s">
        <v>192</v>
      </c>
      <c r="AU207" s="233" t="s">
        <v>83</v>
      </c>
      <c r="AY207" s="19" t="s">
        <v>147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81</v>
      </c>
      <c r="BK207" s="234">
        <f>ROUND(I207*H207,2)</f>
        <v>0</v>
      </c>
      <c r="BL207" s="19" t="s">
        <v>153</v>
      </c>
      <c r="BM207" s="233" t="s">
        <v>341</v>
      </c>
    </row>
    <row r="208" s="13" customFormat="1">
      <c r="A208" s="13"/>
      <c r="B208" s="246"/>
      <c r="C208" s="247"/>
      <c r="D208" s="248" t="s">
        <v>196</v>
      </c>
      <c r="E208" s="249" t="s">
        <v>19</v>
      </c>
      <c r="F208" s="250" t="s">
        <v>342</v>
      </c>
      <c r="G208" s="247"/>
      <c r="H208" s="251">
        <v>55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196</v>
      </c>
      <c r="AU208" s="257" t="s">
        <v>83</v>
      </c>
      <c r="AV208" s="13" t="s">
        <v>83</v>
      </c>
      <c r="AW208" s="13" t="s">
        <v>35</v>
      </c>
      <c r="AX208" s="13" t="s">
        <v>73</v>
      </c>
      <c r="AY208" s="257" t="s">
        <v>147</v>
      </c>
    </row>
    <row r="209" s="13" customFormat="1">
      <c r="A209" s="13"/>
      <c r="B209" s="246"/>
      <c r="C209" s="247"/>
      <c r="D209" s="248" t="s">
        <v>196</v>
      </c>
      <c r="E209" s="249" t="s">
        <v>19</v>
      </c>
      <c r="F209" s="250" t="s">
        <v>343</v>
      </c>
      <c r="G209" s="247"/>
      <c r="H209" s="251">
        <v>25</v>
      </c>
      <c r="I209" s="252"/>
      <c r="J209" s="247"/>
      <c r="K209" s="247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196</v>
      </c>
      <c r="AU209" s="257" t="s">
        <v>83</v>
      </c>
      <c r="AV209" s="13" t="s">
        <v>83</v>
      </c>
      <c r="AW209" s="13" t="s">
        <v>35</v>
      </c>
      <c r="AX209" s="13" t="s">
        <v>73</v>
      </c>
      <c r="AY209" s="257" t="s">
        <v>147</v>
      </c>
    </row>
    <row r="210" s="14" customFormat="1">
      <c r="A210" s="14"/>
      <c r="B210" s="258"/>
      <c r="C210" s="259"/>
      <c r="D210" s="248" t="s">
        <v>196</v>
      </c>
      <c r="E210" s="260" t="s">
        <v>19</v>
      </c>
      <c r="F210" s="261" t="s">
        <v>228</v>
      </c>
      <c r="G210" s="259"/>
      <c r="H210" s="262">
        <v>80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8" t="s">
        <v>196</v>
      </c>
      <c r="AU210" s="268" t="s">
        <v>83</v>
      </c>
      <c r="AV210" s="14" t="s">
        <v>153</v>
      </c>
      <c r="AW210" s="14" t="s">
        <v>35</v>
      </c>
      <c r="AX210" s="14" t="s">
        <v>73</v>
      </c>
      <c r="AY210" s="268" t="s">
        <v>147</v>
      </c>
    </row>
    <row r="211" s="13" customFormat="1">
      <c r="A211" s="13"/>
      <c r="B211" s="246"/>
      <c r="C211" s="247"/>
      <c r="D211" s="248" t="s">
        <v>196</v>
      </c>
      <c r="E211" s="249" t="s">
        <v>19</v>
      </c>
      <c r="F211" s="250" t="s">
        <v>344</v>
      </c>
      <c r="G211" s="247"/>
      <c r="H211" s="251">
        <v>88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196</v>
      </c>
      <c r="AU211" s="257" t="s">
        <v>83</v>
      </c>
      <c r="AV211" s="13" t="s">
        <v>83</v>
      </c>
      <c r="AW211" s="13" t="s">
        <v>35</v>
      </c>
      <c r="AX211" s="13" t="s">
        <v>81</v>
      </c>
      <c r="AY211" s="257" t="s">
        <v>147</v>
      </c>
    </row>
    <row r="212" s="2" customFormat="1" ht="16.5" customHeight="1">
      <c r="A212" s="40"/>
      <c r="B212" s="41"/>
      <c r="C212" s="221" t="s">
        <v>345</v>
      </c>
      <c r="D212" s="221" t="s">
        <v>149</v>
      </c>
      <c r="E212" s="222" t="s">
        <v>346</v>
      </c>
      <c r="F212" s="223" t="s">
        <v>347</v>
      </c>
      <c r="G212" s="224" t="s">
        <v>281</v>
      </c>
      <c r="H212" s="225">
        <v>167</v>
      </c>
      <c r="I212" s="226"/>
      <c r="J212" s="227">
        <f>ROUND(I212*H212,2)</f>
        <v>0</v>
      </c>
      <c r="K212" s="228"/>
      <c r="L212" s="46"/>
      <c r="M212" s="229" t="s">
        <v>19</v>
      </c>
      <c r="N212" s="230" t="s">
        <v>44</v>
      </c>
      <c r="O212" s="86"/>
      <c r="P212" s="231">
        <f>O212*H212</f>
        <v>0</v>
      </c>
      <c r="Q212" s="231">
        <v>6.0000000000000002E-05</v>
      </c>
      <c r="R212" s="231">
        <f>Q212*H212</f>
        <v>0.010019999999999999</v>
      </c>
      <c r="S212" s="231">
        <v>0</v>
      </c>
      <c r="T212" s="23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3" t="s">
        <v>153</v>
      </c>
      <c r="AT212" s="233" t="s">
        <v>149</v>
      </c>
      <c r="AU212" s="233" t="s">
        <v>83</v>
      </c>
      <c r="AY212" s="19" t="s">
        <v>147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9" t="s">
        <v>81</v>
      </c>
      <c r="BK212" s="234">
        <f>ROUND(I212*H212,2)</f>
        <v>0</v>
      </c>
      <c r="BL212" s="19" t="s">
        <v>153</v>
      </c>
      <c r="BM212" s="233" t="s">
        <v>348</v>
      </c>
    </row>
    <row r="213" s="13" customFormat="1">
      <c r="A213" s="13"/>
      <c r="B213" s="246"/>
      <c r="C213" s="247"/>
      <c r="D213" s="248" t="s">
        <v>196</v>
      </c>
      <c r="E213" s="249" t="s">
        <v>19</v>
      </c>
      <c r="F213" s="250" t="s">
        <v>349</v>
      </c>
      <c r="G213" s="247"/>
      <c r="H213" s="251">
        <v>141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196</v>
      </c>
      <c r="AU213" s="257" t="s">
        <v>83</v>
      </c>
      <c r="AV213" s="13" t="s">
        <v>83</v>
      </c>
      <c r="AW213" s="13" t="s">
        <v>35</v>
      </c>
      <c r="AX213" s="13" t="s">
        <v>73</v>
      </c>
      <c r="AY213" s="257" t="s">
        <v>147</v>
      </c>
    </row>
    <row r="214" s="13" customFormat="1">
      <c r="A214" s="13"/>
      <c r="B214" s="246"/>
      <c r="C214" s="247"/>
      <c r="D214" s="248" t="s">
        <v>196</v>
      </c>
      <c r="E214" s="249" t="s">
        <v>19</v>
      </c>
      <c r="F214" s="250" t="s">
        <v>350</v>
      </c>
      <c r="G214" s="247"/>
      <c r="H214" s="251">
        <v>26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7" t="s">
        <v>196</v>
      </c>
      <c r="AU214" s="257" t="s">
        <v>83</v>
      </c>
      <c r="AV214" s="13" t="s">
        <v>83</v>
      </c>
      <c r="AW214" s="13" t="s">
        <v>35</v>
      </c>
      <c r="AX214" s="13" t="s">
        <v>73</v>
      </c>
      <c r="AY214" s="257" t="s">
        <v>147</v>
      </c>
    </row>
    <row r="215" s="14" customFormat="1">
      <c r="A215" s="14"/>
      <c r="B215" s="258"/>
      <c r="C215" s="259"/>
      <c r="D215" s="248" t="s">
        <v>196</v>
      </c>
      <c r="E215" s="260" t="s">
        <v>19</v>
      </c>
      <c r="F215" s="261" t="s">
        <v>228</v>
      </c>
      <c r="G215" s="259"/>
      <c r="H215" s="262">
        <v>167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8" t="s">
        <v>196</v>
      </c>
      <c r="AU215" s="268" t="s">
        <v>83</v>
      </c>
      <c r="AV215" s="14" t="s">
        <v>153</v>
      </c>
      <c r="AW215" s="14" t="s">
        <v>35</v>
      </c>
      <c r="AX215" s="14" t="s">
        <v>81</v>
      </c>
      <c r="AY215" s="268" t="s">
        <v>147</v>
      </c>
    </row>
    <row r="216" s="2" customFormat="1" ht="16.5" customHeight="1">
      <c r="A216" s="40"/>
      <c r="B216" s="41"/>
      <c r="C216" s="235" t="s">
        <v>351</v>
      </c>
      <c r="D216" s="235" t="s">
        <v>192</v>
      </c>
      <c r="E216" s="236" t="s">
        <v>352</v>
      </c>
      <c r="F216" s="237" t="s">
        <v>353</v>
      </c>
      <c r="G216" s="238" t="s">
        <v>281</v>
      </c>
      <c r="H216" s="239">
        <v>175.34999999999999</v>
      </c>
      <c r="I216" s="240"/>
      <c r="J216" s="241">
        <f>ROUND(I216*H216,2)</f>
        <v>0</v>
      </c>
      <c r="K216" s="242"/>
      <c r="L216" s="243"/>
      <c r="M216" s="244" t="s">
        <v>19</v>
      </c>
      <c r="N216" s="245" t="s">
        <v>44</v>
      </c>
      <c r="O216" s="86"/>
      <c r="P216" s="231">
        <f>O216*H216</f>
        <v>0</v>
      </c>
      <c r="Q216" s="231">
        <v>0.00068000000000000005</v>
      </c>
      <c r="R216" s="231">
        <f>Q216*H216</f>
        <v>0.11923800000000001</v>
      </c>
      <c r="S216" s="231">
        <v>0</v>
      </c>
      <c r="T216" s="23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3" t="s">
        <v>178</v>
      </c>
      <c r="AT216" s="233" t="s">
        <v>192</v>
      </c>
      <c r="AU216" s="233" t="s">
        <v>83</v>
      </c>
      <c r="AY216" s="19" t="s">
        <v>147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9" t="s">
        <v>81</v>
      </c>
      <c r="BK216" s="234">
        <f>ROUND(I216*H216,2)</f>
        <v>0</v>
      </c>
      <c r="BL216" s="19" t="s">
        <v>153</v>
      </c>
      <c r="BM216" s="233" t="s">
        <v>354</v>
      </c>
    </row>
    <row r="217" s="13" customFormat="1">
      <c r="A217" s="13"/>
      <c r="B217" s="246"/>
      <c r="C217" s="247"/>
      <c r="D217" s="248" t="s">
        <v>196</v>
      </c>
      <c r="E217" s="249" t="s">
        <v>19</v>
      </c>
      <c r="F217" s="250" t="s">
        <v>355</v>
      </c>
      <c r="G217" s="247"/>
      <c r="H217" s="251">
        <v>175.34999999999999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7" t="s">
        <v>196</v>
      </c>
      <c r="AU217" s="257" t="s">
        <v>83</v>
      </c>
      <c r="AV217" s="13" t="s">
        <v>83</v>
      </c>
      <c r="AW217" s="13" t="s">
        <v>35</v>
      </c>
      <c r="AX217" s="13" t="s">
        <v>81</v>
      </c>
      <c r="AY217" s="257" t="s">
        <v>147</v>
      </c>
    </row>
    <row r="218" s="2" customFormat="1" ht="24" customHeight="1">
      <c r="A218" s="40"/>
      <c r="B218" s="41"/>
      <c r="C218" s="221" t="s">
        <v>356</v>
      </c>
      <c r="D218" s="221" t="s">
        <v>149</v>
      </c>
      <c r="E218" s="222" t="s">
        <v>357</v>
      </c>
      <c r="F218" s="223" t="s">
        <v>358</v>
      </c>
      <c r="G218" s="224" t="s">
        <v>152</v>
      </c>
      <c r="H218" s="225">
        <v>1343.75</v>
      </c>
      <c r="I218" s="226"/>
      <c r="J218" s="227">
        <f>ROUND(I218*H218,2)</f>
        <v>0</v>
      </c>
      <c r="K218" s="228"/>
      <c r="L218" s="46"/>
      <c r="M218" s="229" t="s">
        <v>19</v>
      </c>
      <c r="N218" s="230" t="s">
        <v>44</v>
      </c>
      <c r="O218" s="86"/>
      <c r="P218" s="231">
        <f>O218*H218</f>
        <v>0</v>
      </c>
      <c r="Q218" s="231">
        <v>0.0048500000000000001</v>
      </c>
      <c r="R218" s="231">
        <f>Q218*H218</f>
        <v>6.5171875000000004</v>
      </c>
      <c r="S218" s="231">
        <v>0</v>
      </c>
      <c r="T218" s="23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3" t="s">
        <v>153</v>
      </c>
      <c r="AT218" s="233" t="s">
        <v>149</v>
      </c>
      <c r="AU218" s="233" t="s">
        <v>83</v>
      </c>
      <c r="AY218" s="19" t="s">
        <v>147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9" t="s">
        <v>81</v>
      </c>
      <c r="BK218" s="234">
        <f>ROUND(I218*H218,2)</f>
        <v>0</v>
      </c>
      <c r="BL218" s="19" t="s">
        <v>153</v>
      </c>
      <c r="BM218" s="233" t="s">
        <v>359</v>
      </c>
    </row>
    <row r="219" s="13" customFormat="1">
      <c r="A219" s="13"/>
      <c r="B219" s="246"/>
      <c r="C219" s="247"/>
      <c r="D219" s="248" t="s">
        <v>196</v>
      </c>
      <c r="E219" s="249" t="s">
        <v>19</v>
      </c>
      <c r="F219" s="250" t="s">
        <v>360</v>
      </c>
      <c r="G219" s="247"/>
      <c r="H219" s="251">
        <v>1177.3499999999999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196</v>
      </c>
      <c r="AU219" s="257" t="s">
        <v>83</v>
      </c>
      <c r="AV219" s="13" t="s">
        <v>83</v>
      </c>
      <c r="AW219" s="13" t="s">
        <v>35</v>
      </c>
      <c r="AX219" s="13" t="s">
        <v>73</v>
      </c>
      <c r="AY219" s="257" t="s">
        <v>147</v>
      </c>
    </row>
    <row r="220" s="13" customFormat="1">
      <c r="A220" s="13"/>
      <c r="B220" s="246"/>
      <c r="C220" s="247"/>
      <c r="D220" s="248" t="s">
        <v>196</v>
      </c>
      <c r="E220" s="249" t="s">
        <v>19</v>
      </c>
      <c r="F220" s="250" t="s">
        <v>361</v>
      </c>
      <c r="G220" s="247"/>
      <c r="H220" s="251">
        <v>166.40000000000001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196</v>
      </c>
      <c r="AU220" s="257" t="s">
        <v>83</v>
      </c>
      <c r="AV220" s="13" t="s">
        <v>83</v>
      </c>
      <c r="AW220" s="13" t="s">
        <v>35</v>
      </c>
      <c r="AX220" s="13" t="s">
        <v>73</v>
      </c>
      <c r="AY220" s="257" t="s">
        <v>147</v>
      </c>
    </row>
    <row r="221" s="14" customFormat="1">
      <c r="A221" s="14"/>
      <c r="B221" s="258"/>
      <c r="C221" s="259"/>
      <c r="D221" s="248" t="s">
        <v>196</v>
      </c>
      <c r="E221" s="260" t="s">
        <v>19</v>
      </c>
      <c r="F221" s="261" t="s">
        <v>228</v>
      </c>
      <c r="G221" s="259"/>
      <c r="H221" s="262">
        <v>1343.75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8" t="s">
        <v>196</v>
      </c>
      <c r="AU221" s="268" t="s">
        <v>83</v>
      </c>
      <c r="AV221" s="14" t="s">
        <v>153</v>
      </c>
      <c r="AW221" s="14" t="s">
        <v>35</v>
      </c>
      <c r="AX221" s="14" t="s">
        <v>81</v>
      </c>
      <c r="AY221" s="268" t="s">
        <v>147</v>
      </c>
    </row>
    <row r="222" s="2" customFormat="1" ht="24" customHeight="1">
      <c r="A222" s="40"/>
      <c r="B222" s="41"/>
      <c r="C222" s="221" t="s">
        <v>362</v>
      </c>
      <c r="D222" s="221" t="s">
        <v>149</v>
      </c>
      <c r="E222" s="222" t="s">
        <v>363</v>
      </c>
      <c r="F222" s="223" t="s">
        <v>364</v>
      </c>
      <c r="G222" s="224" t="s">
        <v>152</v>
      </c>
      <c r="H222" s="225">
        <v>58.560000000000002</v>
      </c>
      <c r="I222" s="226"/>
      <c r="J222" s="227">
        <f>ROUND(I222*H222,2)</f>
        <v>0</v>
      </c>
      <c r="K222" s="228"/>
      <c r="L222" s="46"/>
      <c r="M222" s="229" t="s">
        <v>19</v>
      </c>
      <c r="N222" s="230" t="s">
        <v>44</v>
      </c>
      <c r="O222" s="86"/>
      <c r="P222" s="231">
        <f>O222*H222</f>
        <v>0</v>
      </c>
      <c r="Q222" s="231">
        <v>0.0032799999999999999</v>
      </c>
      <c r="R222" s="231">
        <f>Q222*H222</f>
        <v>0.19207679999999999</v>
      </c>
      <c r="S222" s="231">
        <v>0</v>
      </c>
      <c r="T222" s="23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3" t="s">
        <v>153</v>
      </c>
      <c r="AT222" s="233" t="s">
        <v>149</v>
      </c>
      <c r="AU222" s="233" t="s">
        <v>83</v>
      </c>
      <c r="AY222" s="19" t="s">
        <v>147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81</v>
      </c>
      <c r="BK222" s="234">
        <f>ROUND(I222*H222,2)</f>
        <v>0</v>
      </c>
      <c r="BL222" s="19" t="s">
        <v>153</v>
      </c>
      <c r="BM222" s="233" t="s">
        <v>365</v>
      </c>
    </row>
    <row r="223" s="13" customFormat="1">
      <c r="A223" s="13"/>
      <c r="B223" s="246"/>
      <c r="C223" s="247"/>
      <c r="D223" s="248" t="s">
        <v>196</v>
      </c>
      <c r="E223" s="249" t="s">
        <v>19</v>
      </c>
      <c r="F223" s="250" t="s">
        <v>292</v>
      </c>
      <c r="G223" s="247"/>
      <c r="H223" s="251">
        <v>50.759999999999998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196</v>
      </c>
      <c r="AU223" s="257" t="s">
        <v>83</v>
      </c>
      <c r="AV223" s="13" t="s">
        <v>83</v>
      </c>
      <c r="AW223" s="13" t="s">
        <v>35</v>
      </c>
      <c r="AX223" s="13" t="s">
        <v>73</v>
      </c>
      <c r="AY223" s="257" t="s">
        <v>147</v>
      </c>
    </row>
    <row r="224" s="13" customFormat="1">
      <c r="A224" s="13"/>
      <c r="B224" s="246"/>
      <c r="C224" s="247"/>
      <c r="D224" s="248" t="s">
        <v>196</v>
      </c>
      <c r="E224" s="249" t="s">
        <v>19</v>
      </c>
      <c r="F224" s="250" t="s">
        <v>293</v>
      </c>
      <c r="G224" s="247"/>
      <c r="H224" s="251">
        <v>7.7999999999999998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196</v>
      </c>
      <c r="AU224" s="257" t="s">
        <v>83</v>
      </c>
      <c r="AV224" s="13" t="s">
        <v>83</v>
      </c>
      <c r="AW224" s="13" t="s">
        <v>35</v>
      </c>
      <c r="AX224" s="13" t="s">
        <v>73</v>
      </c>
      <c r="AY224" s="257" t="s">
        <v>147</v>
      </c>
    </row>
    <row r="225" s="14" customFormat="1">
      <c r="A225" s="14"/>
      <c r="B225" s="258"/>
      <c r="C225" s="259"/>
      <c r="D225" s="248" t="s">
        <v>196</v>
      </c>
      <c r="E225" s="260" t="s">
        <v>19</v>
      </c>
      <c r="F225" s="261" t="s">
        <v>228</v>
      </c>
      <c r="G225" s="259"/>
      <c r="H225" s="262">
        <v>58.559999999999995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196</v>
      </c>
      <c r="AU225" s="268" t="s">
        <v>83</v>
      </c>
      <c r="AV225" s="14" t="s">
        <v>153</v>
      </c>
      <c r="AW225" s="14" t="s">
        <v>35</v>
      </c>
      <c r="AX225" s="14" t="s">
        <v>81</v>
      </c>
      <c r="AY225" s="268" t="s">
        <v>147</v>
      </c>
    </row>
    <row r="226" s="2" customFormat="1" ht="24" customHeight="1">
      <c r="A226" s="40"/>
      <c r="B226" s="41"/>
      <c r="C226" s="221" t="s">
        <v>366</v>
      </c>
      <c r="D226" s="221" t="s">
        <v>149</v>
      </c>
      <c r="E226" s="222" t="s">
        <v>367</v>
      </c>
      <c r="F226" s="223" t="s">
        <v>368</v>
      </c>
      <c r="G226" s="224" t="s">
        <v>152</v>
      </c>
      <c r="H226" s="225">
        <v>1377.376</v>
      </c>
      <c r="I226" s="226"/>
      <c r="J226" s="227">
        <f>ROUND(I226*H226,2)</f>
        <v>0</v>
      </c>
      <c r="K226" s="228"/>
      <c r="L226" s="46"/>
      <c r="M226" s="229" t="s">
        <v>19</v>
      </c>
      <c r="N226" s="230" t="s">
        <v>44</v>
      </c>
      <c r="O226" s="86"/>
      <c r="P226" s="231">
        <f>O226*H226</f>
        <v>0</v>
      </c>
      <c r="Q226" s="231">
        <v>0.00348</v>
      </c>
      <c r="R226" s="231">
        <f>Q226*H226</f>
        <v>4.7932684800000001</v>
      </c>
      <c r="S226" s="231">
        <v>0</v>
      </c>
      <c r="T226" s="23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3" t="s">
        <v>153</v>
      </c>
      <c r="AT226" s="233" t="s">
        <v>149</v>
      </c>
      <c r="AU226" s="233" t="s">
        <v>83</v>
      </c>
      <c r="AY226" s="19" t="s">
        <v>147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9" t="s">
        <v>81</v>
      </c>
      <c r="BK226" s="234">
        <f>ROUND(I226*H226,2)</f>
        <v>0</v>
      </c>
      <c r="BL226" s="19" t="s">
        <v>153</v>
      </c>
      <c r="BM226" s="233" t="s">
        <v>369</v>
      </c>
    </row>
    <row r="227" s="13" customFormat="1">
      <c r="A227" s="13"/>
      <c r="B227" s="246"/>
      <c r="C227" s="247"/>
      <c r="D227" s="248" t="s">
        <v>196</v>
      </c>
      <c r="E227" s="249" t="s">
        <v>19</v>
      </c>
      <c r="F227" s="250" t="s">
        <v>370</v>
      </c>
      <c r="G227" s="247"/>
      <c r="H227" s="251">
        <v>1289.2000000000001</v>
      </c>
      <c r="I227" s="252"/>
      <c r="J227" s="247"/>
      <c r="K227" s="247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196</v>
      </c>
      <c r="AU227" s="257" t="s">
        <v>83</v>
      </c>
      <c r="AV227" s="13" t="s">
        <v>83</v>
      </c>
      <c r="AW227" s="13" t="s">
        <v>35</v>
      </c>
      <c r="AX227" s="13" t="s">
        <v>73</v>
      </c>
      <c r="AY227" s="257" t="s">
        <v>147</v>
      </c>
    </row>
    <row r="228" s="13" customFormat="1">
      <c r="A228" s="13"/>
      <c r="B228" s="246"/>
      <c r="C228" s="247"/>
      <c r="D228" s="248" t="s">
        <v>196</v>
      </c>
      <c r="E228" s="249" t="s">
        <v>19</v>
      </c>
      <c r="F228" s="250" t="s">
        <v>371</v>
      </c>
      <c r="G228" s="247"/>
      <c r="H228" s="251">
        <v>88.176000000000002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196</v>
      </c>
      <c r="AU228" s="257" t="s">
        <v>83</v>
      </c>
      <c r="AV228" s="13" t="s">
        <v>83</v>
      </c>
      <c r="AW228" s="13" t="s">
        <v>35</v>
      </c>
      <c r="AX228" s="13" t="s">
        <v>73</v>
      </c>
      <c r="AY228" s="257" t="s">
        <v>147</v>
      </c>
    </row>
    <row r="229" s="14" customFormat="1">
      <c r="A229" s="14"/>
      <c r="B229" s="258"/>
      <c r="C229" s="259"/>
      <c r="D229" s="248" t="s">
        <v>196</v>
      </c>
      <c r="E229" s="260" t="s">
        <v>19</v>
      </c>
      <c r="F229" s="261" t="s">
        <v>228</v>
      </c>
      <c r="G229" s="259"/>
      <c r="H229" s="262">
        <v>1377.376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8" t="s">
        <v>196</v>
      </c>
      <c r="AU229" s="268" t="s">
        <v>83</v>
      </c>
      <c r="AV229" s="14" t="s">
        <v>153</v>
      </c>
      <c r="AW229" s="14" t="s">
        <v>35</v>
      </c>
      <c r="AX229" s="14" t="s">
        <v>81</v>
      </c>
      <c r="AY229" s="268" t="s">
        <v>147</v>
      </c>
    </row>
    <row r="230" s="2" customFormat="1" ht="24" customHeight="1">
      <c r="A230" s="40"/>
      <c r="B230" s="41"/>
      <c r="C230" s="221" t="s">
        <v>372</v>
      </c>
      <c r="D230" s="221" t="s">
        <v>149</v>
      </c>
      <c r="E230" s="222" t="s">
        <v>373</v>
      </c>
      <c r="F230" s="223" t="s">
        <v>374</v>
      </c>
      <c r="G230" s="224" t="s">
        <v>152</v>
      </c>
      <c r="H230" s="225">
        <v>55</v>
      </c>
      <c r="I230" s="226"/>
      <c r="J230" s="227">
        <f>ROUND(I230*H230,2)</f>
        <v>0</v>
      </c>
      <c r="K230" s="228"/>
      <c r="L230" s="46"/>
      <c r="M230" s="229" t="s">
        <v>19</v>
      </c>
      <c r="N230" s="230" t="s">
        <v>44</v>
      </c>
      <c r="O230" s="86"/>
      <c r="P230" s="231">
        <f>O230*H230</f>
        <v>0</v>
      </c>
      <c r="Q230" s="231">
        <v>0.026360000000000001</v>
      </c>
      <c r="R230" s="231">
        <f>Q230*H230</f>
        <v>1.4498</v>
      </c>
      <c r="S230" s="231">
        <v>0</v>
      </c>
      <c r="T230" s="23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3" t="s">
        <v>153</v>
      </c>
      <c r="AT230" s="233" t="s">
        <v>149</v>
      </c>
      <c r="AU230" s="233" t="s">
        <v>83</v>
      </c>
      <c r="AY230" s="19" t="s">
        <v>147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9" t="s">
        <v>81</v>
      </c>
      <c r="BK230" s="234">
        <f>ROUND(I230*H230,2)</f>
        <v>0</v>
      </c>
      <c r="BL230" s="19" t="s">
        <v>153</v>
      </c>
      <c r="BM230" s="233" t="s">
        <v>375</v>
      </c>
    </row>
    <row r="231" s="13" customFormat="1">
      <c r="A231" s="13"/>
      <c r="B231" s="246"/>
      <c r="C231" s="247"/>
      <c r="D231" s="248" t="s">
        <v>196</v>
      </c>
      <c r="E231" s="249" t="s">
        <v>19</v>
      </c>
      <c r="F231" s="250" t="s">
        <v>376</v>
      </c>
      <c r="G231" s="247"/>
      <c r="H231" s="251">
        <v>55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196</v>
      </c>
      <c r="AU231" s="257" t="s">
        <v>83</v>
      </c>
      <c r="AV231" s="13" t="s">
        <v>83</v>
      </c>
      <c r="AW231" s="13" t="s">
        <v>35</v>
      </c>
      <c r="AX231" s="13" t="s">
        <v>81</v>
      </c>
      <c r="AY231" s="257" t="s">
        <v>147</v>
      </c>
    </row>
    <row r="232" s="2" customFormat="1" ht="16.5" customHeight="1">
      <c r="A232" s="40"/>
      <c r="B232" s="41"/>
      <c r="C232" s="221" t="s">
        <v>377</v>
      </c>
      <c r="D232" s="221" t="s">
        <v>149</v>
      </c>
      <c r="E232" s="222" t="s">
        <v>378</v>
      </c>
      <c r="F232" s="223" t="s">
        <v>379</v>
      </c>
      <c r="G232" s="224" t="s">
        <v>281</v>
      </c>
      <c r="H232" s="225">
        <v>45</v>
      </c>
      <c r="I232" s="226"/>
      <c r="J232" s="227">
        <f>ROUND(I232*H232,2)</f>
        <v>0</v>
      </c>
      <c r="K232" s="228"/>
      <c r="L232" s="46"/>
      <c r="M232" s="229" t="s">
        <v>19</v>
      </c>
      <c r="N232" s="230" t="s">
        <v>44</v>
      </c>
      <c r="O232" s="86"/>
      <c r="P232" s="231">
        <f>O232*H232</f>
        <v>0</v>
      </c>
      <c r="Q232" s="231">
        <v>0.0014400000000000001</v>
      </c>
      <c r="R232" s="231">
        <f>Q232*H232</f>
        <v>0.06480000000000001</v>
      </c>
      <c r="S232" s="231">
        <v>0</v>
      </c>
      <c r="T232" s="23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3" t="s">
        <v>153</v>
      </c>
      <c r="AT232" s="233" t="s">
        <v>149</v>
      </c>
      <c r="AU232" s="233" t="s">
        <v>83</v>
      </c>
      <c r="AY232" s="19" t="s">
        <v>147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9" t="s">
        <v>81</v>
      </c>
      <c r="BK232" s="234">
        <f>ROUND(I232*H232,2)</f>
        <v>0</v>
      </c>
      <c r="BL232" s="19" t="s">
        <v>153</v>
      </c>
      <c r="BM232" s="233" t="s">
        <v>380</v>
      </c>
    </row>
    <row r="233" s="2" customFormat="1" ht="24" customHeight="1">
      <c r="A233" s="40"/>
      <c r="B233" s="41"/>
      <c r="C233" s="221" t="s">
        <v>381</v>
      </c>
      <c r="D233" s="221" t="s">
        <v>149</v>
      </c>
      <c r="E233" s="222" t="s">
        <v>382</v>
      </c>
      <c r="F233" s="223" t="s">
        <v>383</v>
      </c>
      <c r="G233" s="224" t="s">
        <v>152</v>
      </c>
      <c r="H233" s="225">
        <v>157.53</v>
      </c>
      <c r="I233" s="226"/>
      <c r="J233" s="227">
        <f>ROUND(I233*H233,2)</f>
        <v>0</v>
      </c>
      <c r="K233" s="228"/>
      <c r="L233" s="46"/>
      <c r="M233" s="229" t="s">
        <v>19</v>
      </c>
      <c r="N233" s="230" t="s">
        <v>44</v>
      </c>
      <c r="O233" s="86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3" t="s">
        <v>153</v>
      </c>
      <c r="AT233" s="233" t="s">
        <v>149</v>
      </c>
      <c r="AU233" s="233" t="s">
        <v>83</v>
      </c>
      <c r="AY233" s="19" t="s">
        <v>147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9" t="s">
        <v>81</v>
      </c>
      <c r="BK233" s="234">
        <f>ROUND(I233*H233,2)</f>
        <v>0</v>
      </c>
      <c r="BL233" s="19" t="s">
        <v>153</v>
      </c>
      <c r="BM233" s="233" t="s">
        <v>384</v>
      </c>
    </row>
    <row r="234" s="15" customFormat="1">
      <c r="A234" s="15"/>
      <c r="B234" s="269"/>
      <c r="C234" s="270"/>
      <c r="D234" s="248" t="s">
        <v>196</v>
      </c>
      <c r="E234" s="271" t="s">
        <v>19</v>
      </c>
      <c r="F234" s="272" t="s">
        <v>385</v>
      </c>
      <c r="G234" s="270"/>
      <c r="H234" s="271" t="s">
        <v>19</v>
      </c>
      <c r="I234" s="273"/>
      <c r="J234" s="270"/>
      <c r="K234" s="270"/>
      <c r="L234" s="274"/>
      <c r="M234" s="275"/>
      <c r="N234" s="276"/>
      <c r="O234" s="276"/>
      <c r="P234" s="276"/>
      <c r="Q234" s="276"/>
      <c r="R234" s="276"/>
      <c r="S234" s="276"/>
      <c r="T234" s="27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8" t="s">
        <v>196</v>
      </c>
      <c r="AU234" s="278" t="s">
        <v>83</v>
      </c>
      <c r="AV234" s="15" t="s">
        <v>81</v>
      </c>
      <c r="AW234" s="15" t="s">
        <v>35</v>
      </c>
      <c r="AX234" s="15" t="s">
        <v>73</v>
      </c>
      <c r="AY234" s="278" t="s">
        <v>147</v>
      </c>
    </row>
    <row r="235" s="13" customFormat="1">
      <c r="A235" s="13"/>
      <c r="B235" s="246"/>
      <c r="C235" s="247"/>
      <c r="D235" s="248" t="s">
        <v>196</v>
      </c>
      <c r="E235" s="249" t="s">
        <v>19</v>
      </c>
      <c r="F235" s="250" t="s">
        <v>386</v>
      </c>
      <c r="G235" s="247"/>
      <c r="H235" s="251">
        <v>1.8540000000000001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196</v>
      </c>
      <c r="AU235" s="257" t="s">
        <v>83</v>
      </c>
      <c r="AV235" s="13" t="s">
        <v>83</v>
      </c>
      <c r="AW235" s="13" t="s">
        <v>35</v>
      </c>
      <c r="AX235" s="13" t="s">
        <v>73</v>
      </c>
      <c r="AY235" s="257" t="s">
        <v>147</v>
      </c>
    </row>
    <row r="236" s="13" customFormat="1">
      <c r="A236" s="13"/>
      <c r="B236" s="246"/>
      <c r="C236" s="247"/>
      <c r="D236" s="248" t="s">
        <v>196</v>
      </c>
      <c r="E236" s="249" t="s">
        <v>19</v>
      </c>
      <c r="F236" s="250" t="s">
        <v>387</v>
      </c>
      <c r="G236" s="247"/>
      <c r="H236" s="251">
        <v>3.7440000000000002</v>
      </c>
      <c r="I236" s="252"/>
      <c r="J236" s="247"/>
      <c r="K236" s="247"/>
      <c r="L236" s="253"/>
      <c r="M236" s="254"/>
      <c r="N236" s="255"/>
      <c r="O236" s="255"/>
      <c r="P236" s="255"/>
      <c r="Q236" s="255"/>
      <c r="R236" s="255"/>
      <c r="S236" s="255"/>
      <c r="T236" s="25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7" t="s">
        <v>196</v>
      </c>
      <c r="AU236" s="257" t="s">
        <v>83</v>
      </c>
      <c r="AV236" s="13" t="s">
        <v>83</v>
      </c>
      <c r="AW236" s="13" t="s">
        <v>35</v>
      </c>
      <c r="AX236" s="13" t="s">
        <v>73</v>
      </c>
      <c r="AY236" s="257" t="s">
        <v>147</v>
      </c>
    </row>
    <row r="237" s="13" customFormat="1">
      <c r="A237" s="13"/>
      <c r="B237" s="246"/>
      <c r="C237" s="247"/>
      <c r="D237" s="248" t="s">
        <v>196</v>
      </c>
      <c r="E237" s="249" t="s">
        <v>19</v>
      </c>
      <c r="F237" s="250" t="s">
        <v>388</v>
      </c>
      <c r="G237" s="247"/>
      <c r="H237" s="251">
        <v>0.63500000000000001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7" t="s">
        <v>196</v>
      </c>
      <c r="AU237" s="257" t="s">
        <v>83</v>
      </c>
      <c r="AV237" s="13" t="s">
        <v>83</v>
      </c>
      <c r="AW237" s="13" t="s">
        <v>35</v>
      </c>
      <c r="AX237" s="13" t="s">
        <v>73</v>
      </c>
      <c r="AY237" s="257" t="s">
        <v>147</v>
      </c>
    </row>
    <row r="238" s="13" customFormat="1">
      <c r="A238" s="13"/>
      <c r="B238" s="246"/>
      <c r="C238" s="247"/>
      <c r="D238" s="248" t="s">
        <v>196</v>
      </c>
      <c r="E238" s="249" t="s">
        <v>19</v>
      </c>
      <c r="F238" s="250" t="s">
        <v>389</v>
      </c>
      <c r="G238" s="247"/>
      <c r="H238" s="251">
        <v>1.3340000000000001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196</v>
      </c>
      <c r="AU238" s="257" t="s">
        <v>83</v>
      </c>
      <c r="AV238" s="13" t="s">
        <v>83</v>
      </c>
      <c r="AW238" s="13" t="s">
        <v>35</v>
      </c>
      <c r="AX238" s="13" t="s">
        <v>73</v>
      </c>
      <c r="AY238" s="257" t="s">
        <v>147</v>
      </c>
    </row>
    <row r="239" s="13" customFormat="1">
      <c r="A239" s="13"/>
      <c r="B239" s="246"/>
      <c r="C239" s="247"/>
      <c r="D239" s="248" t="s">
        <v>196</v>
      </c>
      <c r="E239" s="249" t="s">
        <v>19</v>
      </c>
      <c r="F239" s="250" t="s">
        <v>390</v>
      </c>
      <c r="G239" s="247"/>
      <c r="H239" s="251">
        <v>1.321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196</v>
      </c>
      <c r="AU239" s="257" t="s">
        <v>83</v>
      </c>
      <c r="AV239" s="13" t="s">
        <v>83</v>
      </c>
      <c r="AW239" s="13" t="s">
        <v>35</v>
      </c>
      <c r="AX239" s="13" t="s">
        <v>73</v>
      </c>
      <c r="AY239" s="257" t="s">
        <v>147</v>
      </c>
    </row>
    <row r="240" s="13" customFormat="1">
      <c r="A240" s="13"/>
      <c r="B240" s="246"/>
      <c r="C240" s="247"/>
      <c r="D240" s="248" t="s">
        <v>196</v>
      </c>
      <c r="E240" s="249" t="s">
        <v>19</v>
      </c>
      <c r="F240" s="250" t="s">
        <v>391</v>
      </c>
      <c r="G240" s="247"/>
      <c r="H240" s="251">
        <v>2.8980000000000001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196</v>
      </c>
      <c r="AU240" s="257" t="s">
        <v>83</v>
      </c>
      <c r="AV240" s="13" t="s">
        <v>83</v>
      </c>
      <c r="AW240" s="13" t="s">
        <v>35</v>
      </c>
      <c r="AX240" s="13" t="s">
        <v>73</v>
      </c>
      <c r="AY240" s="257" t="s">
        <v>147</v>
      </c>
    </row>
    <row r="241" s="13" customFormat="1">
      <c r="A241" s="13"/>
      <c r="B241" s="246"/>
      <c r="C241" s="247"/>
      <c r="D241" s="248" t="s">
        <v>196</v>
      </c>
      <c r="E241" s="249" t="s">
        <v>19</v>
      </c>
      <c r="F241" s="250" t="s">
        <v>392</v>
      </c>
      <c r="G241" s="247"/>
      <c r="H241" s="251">
        <v>2.9159999999999999</v>
      </c>
      <c r="I241" s="252"/>
      <c r="J241" s="247"/>
      <c r="K241" s="247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196</v>
      </c>
      <c r="AU241" s="257" t="s">
        <v>83</v>
      </c>
      <c r="AV241" s="13" t="s">
        <v>83</v>
      </c>
      <c r="AW241" s="13" t="s">
        <v>35</v>
      </c>
      <c r="AX241" s="13" t="s">
        <v>73</v>
      </c>
      <c r="AY241" s="257" t="s">
        <v>147</v>
      </c>
    </row>
    <row r="242" s="13" customFormat="1">
      <c r="A242" s="13"/>
      <c r="B242" s="246"/>
      <c r="C242" s="247"/>
      <c r="D242" s="248" t="s">
        <v>196</v>
      </c>
      <c r="E242" s="249" t="s">
        <v>19</v>
      </c>
      <c r="F242" s="250" t="s">
        <v>393</v>
      </c>
      <c r="G242" s="247"/>
      <c r="H242" s="251">
        <v>30.239999999999998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7" t="s">
        <v>196</v>
      </c>
      <c r="AU242" s="257" t="s">
        <v>83</v>
      </c>
      <c r="AV242" s="13" t="s">
        <v>83</v>
      </c>
      <c r="AW242" s="13" t="s">
        <v>35</v>
      </c>
      <c r="AX242" s="13" t="s">
        <v>73</v>
      </c>
      <c r="AY242" s="257" t="s">
        <v>147</v>
      </c>
    </row>
    <row r="243" s="13" customFormat="1">
      <c r="A243" s="13"/>
      <c r="B243" s="246"/>
      <c r="C243" s="247"/>
      <c r="D243" s="248" t="s">
        <v>196</v>
      </c>
      <c r="E243" s="249" t="s">
        <v>19</v>
      </c>
      <c r="F243" s="250" t="s">
        <v>394</v>
      </c>
      <c r="G243" s="247"/>
      <c r="H243" s="251">
        <v>2.7719999999999998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196</v>
      </c>
      <c r="AU243" s="257" t="s">
        <v>83</v>
      </c>
      <c r="AV243" s="13" t="s">
        <v>83</v>
      </c>
      <c r="AW243" s="13" t="s">
        <v>35</v>
      </c>
      <c r="AX243" s="13" t="s">
        <v>73</v>
      </c>
      <c r="AY243" s="257" t="s">
        <v>147</v>
      </c>
    </row>
    <row r="244" s="13" customFormat="1">
      <c r="A244" s="13"/>
      <c r="B244" s="246"/>
      <c r="C244" s="247"/>
      <c r="D244" s="248" t="s">
        <v>196</v>
      </c>
      <c r="E244" s="249" t="s">
        <v>19</v>
      </c>
      <c r="F244" s="250" t="s">
        <v>395</v>
      </c>
      <c r="G244" s="247"/>
      <c r="H244" s="251">
        <v>2.7360000000000002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196</v>
      </c>
      <c r="AU244" s="257" t="s">
        <v>83</v>
      </c>
      <c r="AV244" s="13" t="s">
        <v>83</v>
      </c>
      <c r="AW244" s="13" t="s">
        <v>35</v>
      </c>
      <c r="AX244" s="13" t="s">
        <v>73</v>
      </c>
      <c r="AY244" s="257" t="s">
        <v>147</v>
      </c>
    </row>
    <row r="245" s="13" customFormat="1">
      <c r="A245" s="13"/>
      <c r="B245" s="246"/>
      <c r="C245" s="247"/>
      <c r="D245" s="248" t="s">
        <v>196</v>
      </c>
      <c r="E245" s="249" t="s">
        <v>19</v>
      </c>
      <c r="F245" s="250" t="s">
        <v>396</v>
      </c>
      <c r="G245" s="247"/>
      <c r="H245" s="251">
        <v>1.8</v>
      </c>
      <c r="I245" s="252"/>
      <c r="J245" s="247"/>
      <c r="K245" s="247"/>
      <c r="L245" s="253"/>
      <c r="M245" s="254"/>
      <c r="N245" s="255"/>
      <c r="O245" s="255"/>
      <c r="P245" s="255"/>
      <c r="Q245" s="255"/>
      <c r="R245" s="255"/>
      <c r="S245" s="255"/>
      <c r="T245" s="25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196</v>
      </c>
      <c r="AU245" s="257" t="s">
        <v>83</v>
      </c>
      <c r="AV245" s="13" t="s">
        <v>83</v>
      </c>
      <c r="AW245" s="13" t="s">
        <v>35</v>
      </c>
      <c r="AX245" s="13" t="s">
        <v>73</v>
      </c>
      <c r="AY245" s="257" t="s">
        <v>147</v>
      </c>
    </row>
    <row r="246" s="13" customFormat="1">
      <c r="A246" s="13"/>
      <c r="B246" s="246"/>
      <c r="C246" s="247"/>
      <c r="D246" s="248" t="s">
        <v>196</v>
      </c>
      <c r="E246" s="249" t="s">
        <v>19</v>
      </c>
      <c r="F246" s="250" t="s">
        <v>397</v>
      </c>
      <c r="G246" s="247"/>
      <c r="H246" s="251">
        <v>39.689999999999998</v>
      </c>
      <c r="I246" s="252"/>
      <c r="J246" s="247"/>
      <c r="K246" s="247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196</v>
      </c>
      <c r="AU246" s="257" t="s">
        <v>83</v>
      </c>
      <c r="AV246" s="13" t="s">
        <v>83</v>
      </c>
      <c r="AW246" s="13" t="s">
        <v>35</v>
      </c>
      <c r="AX246" s="13" t="s">
        <v>73</v>
      </c>
      <c r="AY246" s="257" t="s">
        <v>147</v>
      </c>
    </row>
    <row r="247" s="13" customFormat="1">
      <c r="A247" s="13"/>
      <c r="B247" s="246"/>
      <c r="C247" s="247"/>
      <c r="D247" s="248" t="s">
        <v>196</v>
      </c>
      <c r="E247" s="249" t="s">
        <v>19</v>
      </c>
      <c r="F247" s="250" t="s">
        <v>398</v>
      </c>
      <c r="G247" s="247"/>
      <c r="H247" s="251">
        <v>8.8019999999999996</v>
      </c>
      <c r="I247" s="252"/>
      <c r="J247" s="247"/>
      <c r="K247" s="247"/>
      <c r="L247" s="253"/>
      <c r="M247" s="254"/>
      <c r="N247" s="255"/>
      <c r="O247" s="255"/>
      <c r="P247" s="255"/>
      <c r="Q247" s="255"/>
      <c r="R247" s="255"/>
      <c r="S247" s="255"/>
      <c r="T247" s="25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7" t="s">
        <v>196</v>
      </c>
      <c r="AU247" s="257" t="s">
        <v>83</v>
      </c>
      <c r="AV247" s="13" t="s">
        <v>83</v>
      </c>
      <c r="AW247" s="13" t="s">
        <v>35</v>
      </c>
      <c r="AX247" s="13" t="s">
        <v>73</v>
      </c>
      <c r="AY247" s="257" t="s">
        <v>147</v>
      </c>
    </row>
    <row r="248" s="13" customFormat="1">
      <c r="A248" s="13"/>
      <c r="B248" s="246"/>
      <c r="C248" s="247"/>
      <c r="D248" s="248" t="s">
        <v>196</v>
      </c>
      <c r="E248" s="249" t="s">
        <v>19</v>
      </c>
      <c r="F248" s="250" t="s">
        <v>399</v>
      </c>
      <c r="G248" s="247"/>
      <c r="H248" s="251">
        <v>2.952</v>
      </c>
      <c r="I248" s="252"/>
      <c r="J248" s="247"/>
      <c r="K248" s="247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196</v>
      </c>
      <c r="AU248" s="257" t="s">
        <v>83</v>
      </c>
      <c r="AV248" s="13" t="s">
        <v>83</v>
      </c>
      <c r="AW248" s="13" t="s">
        <v>35</v>
      </c>
      <c r="AX248" s="13" t="s">
        <v>73</v>
      </c>
      <c r="AY248" s="257" t="s">
        <v>147</v>
      </c>
    </row>
    <row r="249" s="13" customFormat="1">
      <c r="A249" s="13"/>
      <c r="B249" s="246"/>
      <c r="C249" s="247"/>
      <c r="D249" s="248" t="s">
        <v>196</v>
      </c>
      <c r="E249" s="249" t="s">
        <v>19</v>
      </c>
      <c r="F249" s="250" t="s">
        <v>400</v>
      </c>
      <c r="G249" s="247"/>
      <c r="H249" s="251">
        <v>1.8360000000000001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196</v>
      </c>
      <c r="AU249" s="257" t="s">
        <v>83</v>
      </c>
      <c r="AV249" s="13" t="s">
        <v>83</v>
      </c>
      <c r="AW249" s="13" t="s">
        <v>35</v>
      </c>
      <c r="AX249" s="13" t="s">
        <v>73</v>
      </c>
      <c r="AY249" s="257" t="s">
        <v>147</v>
      </c>
    </row>
    <row r="250" s="13" customFormat="1">
      <c r="A250" s="13"/>
      <c r="B250" s="246"/>
      <c r="C250" s="247"/>
      <c r="D250" s="248" t="s">
        <v>196</v>
      </c>
      <c r="E250" s="249" t="s">
        <v>19</v>
      </c>
      <c r="F250" s="250" t="s">
        <v>401</v>
      </c>
      <c r="G250" s="247"/>
      <c r="H250" s="251">
        <v>3.3599999999999999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196</v>
      </c>
      <c r="AU250" s="257" t="s">
        <v>83</v>
      </c>
      <c r="AV250" s="13" t="s">
        <v>83</v>
      </c>
      <c r="AW250" s="13" t="s">
        <v>35</v>
      </c>
      <c r="AX250" s="13" t="s">
        <v>73</v>
      </c>
      <c r="AY250" s="257" t="s">
        <v>147</v>
      </c>
    </row>
    <row r="251" s="15" customFormat="1">
      <c r="A251" s="15"/>
      <c r="B251" s="269"/>
      <c r="C251" s="270"/>
      <c r="D251" s="248" t="s">
        <v>196</v>
      </c>
      <c r="E251" s="271" t="s">
        <v>19</v>
      </c>
      <c r="F251" s="272" t="s">
        <v>402</v>
      </c>
      <c r="G251" s="270"/>
      <c r="H251" s="271" t="s">
        <v>19</v>
      </c>
      <c r="I251" s="273"/>
      <c r="J251" s="270"/>
      <c r="K251" s="270"/>
      <c r="L251" s="274"/>
      <c r="M251" s="275"/>
      <c r="N251" s="276"/>
      <c r="O251" s="276"/>
      <c r="P251" s="276"/>
      <c r="Q251" s="276"/>
      <c r="R251" s="276"/>
      <c r="S251" s="276"/>
      <c r="T251" s="27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8" t="s">
        <v>196</v>
      </c>
      <c r="AU251" s="278" t="s">
        <v>83</v>
      </c>
      <c r="AV251" s="15" t="s">
        <v>81</v>
      </c>
      <c r="AW251" s="15" t="s">
        <v>35</v>
      </c>
      <c r="AX251" s="15" t="s">
        <v>73</v>
      </c>
      <c r="AY251" s="278" t="s">
        <v>147</v>
      </c>
    </row>
    <row r="252" s="13" customFormat="1">
      <c r="A252" s="13"/>
      <c r="B252" s="246"/>
      <c r="C252" s="247"/>
      <c r="D252" s="248" t="s">
        <v>196</v>
      </c>
      <c r="E252" s="249" t="s">
        <v>19</v>
      </c>
      <c r="F252" s="250" t="s">
        <v>403</v>
      </c>
      <c r="G252" s="247"/>
      <c r="H252" s="251">
        <v>48.640000000000001</v>
      </c>
      <c r="I252" s="252"/>
      <c r="J252" s="247"/>
      <c r="K252" s="247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196</v>
      </c>
      <c r="AU252" s="257" t="s">
        <v>83</v>
      </c>
      <c r="AV252" s="13" t="s">
        <v>83</v>
      </c>
      <c r="AW252" s="13" t="s">
        <v>35</v>
      </c>
      <c r="AX252" s="13" t="s">
        <v>73</v>
      </c>
      <c r="AY252" s="257" t="s">
        <v>147</v>
      </c>
    </row>
    <row r="253" s="14" customFormat="1">
      <c r="A253" s="14"/>
      <c r="B253" s="258"/>
      <c r="C253" s="259"/>
      <c r="D253" s="248" t="s">
        <v>196</v>
      </c>
      <c r="E253" s="260" t="s">
        <v>19</v>
      </c>
      <c r="F253" s="261" t="s">
        <v>228</v>
      </c>
      <c r="G253" s="259"/>
      <c r="H253" s="262">
        <v>157.52999999999997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196</v>
      </c>
      <c r="AU253" s="268" t="s">
        <v>83</v>
      </c>
      <c r="AV253" s="14" t="s">
        <v>153</v>
      </c>
      <c r="AW253" s="14" t="s">
        <v>35</v>
      </c>
      <c r="AX253" s="14" t="s">
        <v>81</v>
      </c>
      <c r="AY253" s="268" t="s">
        <v>147</v>
      </c>
    </row>
    <row r="254" s="2" customFormat="1" ht="16.5" customHeight="1">
      <c r="A254" s="40"/>
      <c r="B254" s="41"/>
      <c r="C254" s="221" t="s">
        <v>404</v>
      </c>
      <c r="D254" s="221" t="s">
        <v>149</v>
      </c>
      <c r="E254" s="222" t="s">
        <v>405</v>
      </c>
      <c r="F254" s="223" t="s">
        <v>406</v>
      </c>
      <c r="G254" s="224" t="s">
        <v>152</v>
      </c>
      <c r="H254" s="225">
        <v>268.125</v>
      </c>
      <c r="I254" s="226"/>
      <c r="J254" s="227">
        <f>ROUND(I254*H254,2)</f>
        <v>0</v>
      </c>
      <c r="K254" s="228"/>
      <c r="L254" s="46"/>
      <c r="M254" s="229" t="s">
        <v>19</v>
      </c>
      <c r="N254" s="230" t="s">
        <v>44</v>
      </c>
      <c r="O254" s="86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3" t="s">
        <v>153</v>
      </c>
      <c r="AT254" s="233" t="s">
        <v>149</v>
      </c>
      <c r="AU254" s="233" t="s">
        <v>83</v>
      </c>
      <c r="AY254" s="19" t="s">
        <v>147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9" t="s">
        <v>81</v>
      </c>
      <c r="BK254" s="234">
        <f>ROUND(I254*H254,2)</f>
        <v>0</v>
      </c>
      <c r="BL254" s="19" t="s">
        <v>153</v>
      </c>
      <c r="BM254" s="233" t="s">
        <v>407</v>
      </c>
    </row>
    <row r="255" s="13" customFormat="1">
      <c r="A255" s="13"/>
      <c r="B255" s="246"/>
      <c r="C255" s="247"/>
      <c r="D255" s="248" t="s">
        <v>196</v>
      </c>
      <c r="E255" s="249" t="s">
        <v>19</v>
      </c>
      <c r="F255" s="250" t="s">
        <v>408</v>
      </c>
      <c r="G255" s="247"/>
      <c r="H255" s="251">
        <v>268.125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7" t="s">
        <v>196</v>
      </c>
      <c r="AU255" s="257" t="s">
        <v>83</v>
      </c>
      <c r="AV255" s="13" t="s">
        <v>83</v>
      </c>
      <c r="AW255" s="13" t="s">
        <v>35</v>
      </c>
      <c r="AX255" s="13" t="s">
        <v>81</v>
      </c>
      <c r="AY255" s="257" t="s">
        <v>147</v>
      </c>
    </row>
    <row r="256" s="2" customFormat="1" ht="16.5" customHeight="1">
      <c r="A256" s="40"/>
      <c r="B256" s="41"/>
      <c r="C256" s="221" t="s">
        <v>409</v>
      </c>
      <c r="D256" s="221" t="s">
        <v>149</v>
      </c>
      <c r="E256" s="222" t="s">
        <v>410</v>
      </c>
      <c r="F256" s="223" t="s">
        <v>411</v>
      </c>
      <c r="G256" s="224" t="s">
        <v>281</v>
      </c>
      <c r="H256" s="225">
        <v>42</v>
      </c>
      <c r="I256" s="226"/>
      <c r="J256" s="227">
        <f>ROUND(I256*H256,2)</f>
        <v>0</v>
      </c>
      <c r="K256" s="228"/>
      <c r="L256" s="46"/>
      <c r="M256" s="229" t="s">
        <v>19</v>
      </c>
      <c r="N256" s="230" t="s">
        <v>44</v>
      </c>
      <c r="O256" s="86"/>
      <c r="P256" s="231">
        <f>O256*H256</f>
        <v>0</v>
      </c>
      <c r="Q256" s="231">
        <v>0.0079100000000000004</v>
      </c>
      <c r="R256" s="231">
        <f>Q256*H256</f>
        <v>0.33222000000000002</v>
      </c>
      <c r="S256" s="231">
        <v>0</v>
      </c>
      <c r="T256" s="23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3" t="s">
        <v>153</v>
      </c>
      <c r="AT256" s="233" t="s">
        <v>149</v>
      </c>
      <c r="AU256" s="233" t="s">
        <v>83</v>
      </c>
      <c r="AY256" s="19" t="s">
        <v>147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9" t="s">
        <v>81</v>
      </c>
      <c r="BK256" s="234">
        <f>ROUND(I256*H256,2)</f>
        <v>0</v>
      </c>
      <c r="BL256" s="19" t="s">
        <v>153</v>
      </c>
      <c r="BM256" s="233" t="s">
        <v>412</v>
      </c>
    </row>
    <row r="257" s="2" customFormat="1" ht="16.5" customHeight="1">
      <c r="A257" s="40"/>
      <c r="B257" s="41"/>
      <c r="C257" s="221" t="s">
        <v>413</v>
      </c>
      <c r="D257" s="221" t="s">
        <v>149</v>
      </c>
      <c r="E257" s="222" t="s">
        <v>414</v>
      </c>
      <c r="F257" s="223" t="s">
        <v>415</v>
      </c>
      <c r="G257" s="224" t="s">
        <v>152</v>
      </c>
      <c r="H257" s="225">
        <v>21.5</v>
      </c>
      <c r="I257" s="226"/>
      <c r="J257" s="227">
        <f>ROUND(I257*H257,2)</f>
        <v>0</v>
      </c>
      <c r="K257" s="228"/>
      <c r="L257" s="46"/>
      <c r="M257" s="229" t="s">
        <v>19</v>
      </c>
      <c r="N257" s="230" t="s">
        <v>44</v>
      </c>
      <c r="O257" s="86"/>
      <c r="P257" s="231">
        <f>O257*H257</f>
        <v>0</v>
      </c>
      <c r="Q257" s="231">
        <v>0.020400000000000001</v>
      </c>
      <c r="R257" s="231">
        <f>Q257*H257</f>
        <v>0.43860000000000005</v>
      </c>
      <c r="S257" s="231">
        <v>0</v>
      </c>
      <c r="T257" s="23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3" t="s">
        <v>153</v>
      </c>
      <c r="AT257" s="233" t="s">
        <v>149</v>
      </c>
      <c r="AU257" s="233" t="s">
        <v>83</v>
      </c>
      <c r="AY257" s="19" t="s">
        <v>147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9" t="s">
        <v>81</v>
      </c>
      <c r="BK257" s="234">
        <f>ROUND(I257*H257,2)</f>
        <v>0</v>
      </c>
      <c r="BL257" s="19" t="s">
        <v>153</v>
      </c>
      <c r="BM257" s="233" t="s">
        <v>416</v>
      </c>
    </row>
    <row r="258" s="2" customFormat="1" ht="24" customHeight="1">
      <c r="A258" s="40"/>
      <c r="B258" s="41"/>
      <c r="C258" s="221" t="s">
        <v>417</v>
      </c>
      <c r="D258" s="221" t="s">
        <v>149</v>
      </c>
      <c r="E258" s="222" t="s">
        <v>418</v>
      </c>
      <c r="F258" s="223" t="s">
        <v>419</v>
      </c>
      <c r="G258" s="224" t="s">
        <v>220</v>
      </c>
      <c r="H258" s="225">
        <v>6</v>
      </c>
      <c r="I258" s="226"/>
      <c r="J258" s="227">
        <f>ROUND(I258*H258,2)</f>
        <v>0</v>
      </c>
      <c r="K258" s="228"/>
      <c r="L258" s="46"/>
      <c r="M258" s="229" t="s">
        <v>19</v>
      </c>
      <c r="N258" s="230" t="s">
        <v>44</v>
      </c>
      <c r="O258" s="86"/>
      <c r="P258" s="231">
        <f>O258*H258</f>
        <v>0</v>
      </c>
      <c r="Q258" s="231">
        <v>0.016979999999999999</v>
      </c>
      <c r="R258" s="231">
        <f>Q258*H258</f>
        <v>0.10188</v>
      </c>
      <c r="S258" s="231">
        <v>0</v>
      </c>
      <c r="T258" s="232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3" t="s">
        <v>153</v>
      </c>
      <c r="AT258" s="233" t="s">
        <v>149</v>
      </c>
      <c r="AU258" s="233" t="s">
        <v>83</v>
      </c>
      <c r="AY258" s="19" t="s">
        <v>147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9" t="s">
        <v>81</v>
      </c>
      <c r="BK258" s="234">
        <f>ROUND(I258*H258,2)</f>
        <v>0</v>
      </c>
      <c r="BL258" s="19" t="s">
        <v>153</v>
      </c>
      <c r="BM258" s="233" t="s">
        <v>420</v>
      </c>
    </row>
    <row r="259" s="2" customFormat="1" ht="16.5" customHeight="1">
      <c r="A259" s="40"/>
      <c r="B259" s="41"/>
      <c r="C259" s="235" t="s">
        <v>421</v>
      </c>
      <c r="D259" s="235" t="s">
        <v>192</v>
      </c>
      <c r="E259" s="236" t="s">
        <v>422</v>
      </c>
      <c r="F259" s="237" t="s">
        <v>423</v>
      </c>
      <c r="G259" s="238" t="s">
        <v>220</v>
      </c>
      <c r="H259" s="239">
        <v>2</v>
      </c>
      <c r="I259" s="240"/>
      <c r="J259" s="241">
        <f>ROUND(I259*H259,2)</f>
        <v>0</v>
      </c>
      <c r="K259" s="242"/>
      <c r="L259" s="243"/>
      <c r="M259" s="244" t="s">
        <v>19</v>
      </c>
      <c r="N259" s="245" t="s">
        <v>44</v>
      </c>
      <c r="O259" s="86"/>
      <c r="P259" s="231">
        <f>O259*H259</f>
        <v>0</v>
      </c>
      <c r="Q259" s="231">
        <v>0.010200000000000001</v>
      </c>
      <c r="R259" s="231">
        <f>Q259*H259</f>
        <v>0.020400000000000001</v>
      </c>
      <c r="S259" s="231">
        <v>0</v>
      </c>
      <c r="T259" s="23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3" t="s">
        <v>178</v>
      </c>
      <c r="AT259" s="233" t="s">
        <v>192</v>
      </c>
      <c r="AU259" s="233" t="s">
        <v>83</v>
      </c>
      <c r="AY259" s="19" t="s">
        <v>147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9" t="s">
        <v>81</v>
      </c>
      <c r="BK259" s="234">
        <f>ROUND(I259*H259,2)</f>
        <v>0</v>
      </c>
      <c r="BL259" s="19" t="s">
        <v>153</v>
      </c>
      <c r="BM259" s="233" t="s">
        <v>424</v>
      </c>
    </row>
    <row r="260" s="2" customFormat="1" ht="16.5" customHeight="1">
      <c r="A260" s="40"/>
      <c r="B260" s="41"/>
      <c r="C260" s="235" t="s">
        <v>425</v>
      </c>
      <c r="D260" s="235" t="s">
        <v>192</v>
      </c>
      <c r="E260" s="236" t="s">
        <v>426</v>
      </c>
      <c r="F260" s="237" t="s">
        <v>427</v>
      </c>
      <c r="G260" s="238" t="s">
        <v>220</v>
      </c>
      <c r="H260" s="239">
        <v>4</v>
      </c>
      <c r="I260" s="240"/>
      <c r="J260" s="241">
        <f>ROUND(I260*H260,2)</f>
        <v>0</v>
      </c>
      <c r="K260" s="242"/>
      <c r="L260" s="243"/>
      <c r="M260" s="244" t="s">
        <v>19</v>
      </c>
      <c r="N260" s="245" t="s">
        <v>44</v>
      </c>
      <c r="O260" s="86"/>
      <c r="P260" s="231">
        <f>O260*H260</f>
        <v>0</v>
      </c>
      <c r="Q260" s="231">
        <v>0.0106</v>
      </c>
      <c r="R260" s="231">
        <f>Q260*H260</f>
        <v>0.0424</v>
      </c>
      <c r="S260" s="231">
        <v>0</v>
      </c>
      <c r="T260" s="23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3" t="s">
        <v>178</v>
      </c>
      <c r="AT260" s="233" t="s">
        <v>192</v>
      </c>
      <c r="AU260" s="233" t="s">
        <v>83</v>
      </c>
      <c r="AY260" s="19" t="s">
        <v>147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9" t="s">
        <v>81</v>
      </c>
      <c r="BK260" s="234">
        <f>ROUND(I260*H260,2)</f>
        <v>0</v>
      </c>
      <c r="BL260" s="19" t="s">
        <v>153</v>
      </c>
      <c r="BM260" s="233" t="s">
        <v>428</v>
      </c>
    </row>
    <row r="261" s="2" customFormat="1" ht="24" customHeight="1">
      <c r="A261" s="40"/>
      <c r="B261" s="41"/>
      <c r="C261" s="221" t="s">
        <v>429</v>
      </c>
      <c r="D261" s="221" t="s">
        <v>149</v>
      </c>
      <c r="E261" s="222" t="s">
        <v>430</v>
      </c>
      <c r="F261" s="223" t="s">
        <v>431</v>
      </c>
      <c r="G261" s="224" t="s">
        <v>152</v>
      </c>
      <c r="H261" s="225">
        <v>1.5</v>
      </c>
      <c r="I261" s="226"/>
      <c r="J261" s="227">
        <f>ROUND(I261*H261,2)</f>
        <v>0</v>
      </c>
      <c r="K261" s="228"/>
      <c r="L261" s="46"/>
      <c r="M261" s="229" t="s">
        <v>19</v>
      </c>
      <c r="N261" s="230" t="s">
        <v>44</v>
      </c>
      <c r="O261" s="86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3" t="s">
        <v>153</v>
      </c>
      <c r="AT261" s="233" t="s">
        <v>149</v>
      </c>
      <c r="AU261" s="233" t="s">
        <v>83</v>
      </c>
      <c r="AY261" s="19" t="s">
        <v>147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9" t="s">
        <v>81</v>
      </c>
      <c r="BK261" s="234">
        <f>ROUND(I261*H261,2)</f>
        <v>0</v>
      </c>
      <c r="BL261" s="19" t="s">
        <v>153</v>
      </c>
      <c r="BM261" s="233" t="s">
        <v>432</v>
      </c>
    </row>
    <row r="262" s="12" customFormat="1" ht="22.8" customHeight="1">
      <c r="A262" s="12"/>
      <c r="B262" s="205"/>
      <c r="C262" s="206"/>
      <c r="D262" s="207" t="s">
        <v>72</v>
      </c>
      <c r="E262" s="219" t="s">
        <v>183</v>
      </c>
      <c r="F262" s="219" t="s">
        <v>433</v>
      </c>
      <c r="G262" s="206"/>
      <c r="H262" s="206"/>
      <c r="I262" s="209"/>
      <c r="J262" s="220">
        <f>BK262</f>
        <v>0</v>
      </c>
      <c r="K262" s="206"/>
      <c r="L262" s="211"/>
      <c r="M262" s="212"/>
      <c r="N262" s="213"/>
      <c r="O262" s="213"/>
      <c r="P262" s="214">
        <f>SUM(P263:P326)</f>
        <v>0</v>
      </c>
      <c r="Q262" s="213"/>
      <c r="R262" s="214">
        <f>SUM(R263:R326)</f>
        <v>0.016</v>
      </c>
      <c r="S262" s="213"/>
      <c r="T262" s="215">
        <f>SUM(T263:T326)</f>
        <v>37.785211000000004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6" t="s">
        <v>81</v>
      </c>
      <c r="AT262" s="217" t="s">
        <v>72</v>
      </c>
      <c r="AU262" s="217" t="s">
        <v>81</v>
      </c>
      <c r="AY262" s="216" t="s">
        <v>147</v>
      </c>
      <c r="BK262" s="218">
        <f>SUM(BK263:BK326)</f>
        <v>0</v>
      </c>
    </row>
    <row r="263" s="2" customFormat="1" ht="24" customHeight="1">
      <c r="A263" s="40"/>
      <c r="B263" s="41"/>
      <c r="C263" s="221" t="s">
        <v>434</v>
      </c>
      <c r="D263" s="221" t="s">
        <v>149</v>
      </c>
      <c r="E263" s="222" t="s">
        <v>435</v>
      </c>
      <c r="F263" s="223" t="s">
        <v>436</v>
      </c>
      <c r="G263" s="224" t="s">
        <v>152</v>
      </c>
      <c r="H263" s="225">
        <v>1297</v>
      </c>
      <c r="I263" s="226"/>
      <c r="J263" s="227">
        <f>ROUND(I263*H263,2)</f>
        <v>0</v>
      </c>
      <c r="K263" s="228"/>
      <c r="L263" s="46"/>
      <c r="M263" s="229" t="s">
        <v>19</v>
      </c>
      <c r="N263" s="230" t="s">
        <v>44</v>
      </c>
      <c r="O263" s="86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3" t="s">
        <v>153</v>
      </c>
      <c r="AT263" s="233" t="s">
        <v>149</v>
      </c>
      <c r="AU263" s="233" t="s">
        <v>83</v>
      </c>
      <c r="AY263" s="19" t="s">
        <v>147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9" t="s">
        <v>81</v>
      </c>
      <c r="BK263" s="234">
        <f>ROUND(I263*H263,2)</f>
        <v>0</v>
      </c>
      <c r="BL263" s="19" t="s">
        <v>153</v>
      </c>
      <c r="BM263" s="233" t="s">
        <v>437</v>
      </c>
    </row>
    <row r="264" s="13" customFormat="1">
      <c r="A264" s="13"/>
      <c r="B264" s="246"/>
      <c r="C264" s="247"/>
      <c r="D264" s="248" t="s">
        <v>196</v>
      </c>
      <c r="E264" s="249" t="s">
        <v>19</v>
      </c>
      <c r="F264" s="250" t="s">
        <v>438</v>
      </c>
      <c r="G264" s="247"/>
      <c r="H264" s="251">
        <v>1128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196</v>
      </c>
      <c r="AU264" s="257" t="s">
        <v>83</v>
      </c>
      <c r="AV264" s="13" t="s">
        <v>83</v>
      </c>
      <c r="AW264" s="13" t="s">
        <v>35</v>
      </c>
      <c r="AX264" s="13" t="s">
        <v>73</v>
      </c>
      <c r="AY264" s="257" t="s">
        <v>147</v>
      </c>
    </row>
    <row r="265" s="13" customFormat="1">
      <c r="A265" s="13"/>
      <c r="B265" s="246"/>
      <c r="C265" s="247"/>
      <c r="D265" s="248" t="s">
        <v>196</v>
      </c>
      <c r="E265" s="249" t="s">
        <v>19</v>
      </c>
      <c r="F265" s="250" t="s">
        <v>439</v>
      </c>
      <c r="G265" s="247"/>
      <c r="H265" s="251">
        <v>169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7" t="s">
        <v>196</v>
      </c>
      <c r="AU265" s="257" t="s">
        <v>83</v>
      </c>
      <c r="AV265" s="13" t="s">
        <v>83</v>
      </c>
      <c r="AW265" s="13" t="s">
        <v>35</v>
      </c>
      <c r="AX265" s="13" t="s">
        <v>73</v>
      </c>
      <c r="AY265" s="257" t="s">
        <v>147</v>
      </c>
    </row>
    <row r="266" s="14" customFormat="1">
      <c r="A266" s="14"/>
      <c r="B266" s="258"/>
      <c r="C266" s="259"/>
      <c r="D266" s="248" t="s">
        <v>196</v>
      </c>
      <c r="E266" s="260" t="s">
        <v>19</v>
      </c>
      <c r="F266" s="261" t="s">
        <v>228</v>
      </c>
      <c r="G266" s="259"/>
      <c r="H266" s="262">
        <v>1297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8" t="s">
        <v>196</v>
      </c>
      <c r="AU266" s="268" t="s">
        <v>83</v>
      </c>
      <c r="AV266" s="14" t="s">
        <v>153</v>
      </c>
      <c r="AW266" s="14" t="s">
        <v>35</v>
      </c>
      <c r="AX266" s="14" t="s">
        <v>81</v>
      </c>
      <c r="AY266" s="268" t="s">
        <v>147</v>
      </c>
    </row>
    <row r="267" s="2" customFormat="1" ht="24" customHeight="1">
      <c r="A267" s="40"/>
      <c r="B267" s="41"/>
      <c r="C267" s="221" t="s">
        <v>440</v>
      </c>
      <c r="D267" s="221" t="s">
        <v>149</v>
      </c>
      <c r="E267" s="222" t="s">
        <v>441</v>
      </c>
      <c r="F267" s="223" t="s">
        <v>442</v>
      </c>
      <c r="G267" s="224" t="s">
        <v>152</v>
      </c>
      <c r="H267" s="225">
        <v>77820</v>
      </c>
      <c r="I267" s="226"/>
      <c r="J267" s="227">
        <f>ROUND(I267*H267,2)</f>
        <v>0</v>
      </c>
      <c r="K267" s="228"/>
      <c r="L267" s="46"/>
      <c r="M267" s="229" t="s">
        <v>19</v>
      </c>
      <c r="N267" s="230" t="s">
        <v>44</v>
      </c>
      <c r="O267" s="86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33" t="s">
        <v>153</v>
      </c>
      <c r="AT267" s="233" t="s">
        <v>149</v>
      </c>
      <c r="AU267" s="233" t="s">
        <v>83</v>
      </c>
      <c r="AY267" s="19" t="s">
        <v>147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9" t="s">
        <v>81</v>
      </c>
      <c r="BK267" s="234">
        <f>ROUND(I267*H267,2)</f>
        <v>0</v>
      </c>
      <c r="BL267" s="19" t="s">
        <v>153</v>
      </c>
      <c r="BM267" s="233" t="s">
        <v>443</v>
      </c>
    </row>
    <row r="268" s="13" customFormat="1">
      <c r="A268" s="13"/>
      <c r="B268" s="246"/>
      <c r="C268" s="247"/>
      <c r="D268" s="248" t="s">
        <v>196</v>
      </c>
      <c r="E268" s="249" t="s">
        <v>19</v>
      </c>
      <c r="F268" s="250" t="s">
        <v>444</v>
      </c>
      <c r="G268" s="247"/>
      <c r="H268" s="251">
        <v>77820</v>
      </c>
      <c r="I268" s="252"/>
      <c r="J268" s="247"/>
      <c r="K268" s="247"/>
      <c r="L268" s="253"/>
      <c r="M268" s="254"/>
      <c r="N268" s="255"/>
      <c r="O268" s="255"/>
      <c r="P268" s="255"/>
      <c r="Q268" s="255"/>
      <c r="R268" s="255"/>
      <c r="S268" s="255"/>
      <c r="T268" s="25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7" t="s">
        <v>196</v>
      </c>
      <c r="AU268" s="257" t="s">
        <v>83</v>
      </c>
      <c r="AV268" s="13" t="s">
        <v>83</v>
      </c>
      <c r="AW268" s="13" t="s">
        <v>35</v>
      </c>
      <c r="AX268" s="13" t="s">
        <v>81</v>
      </c>
      <c r="AY268" s="257" t="s">
        <v>147</v>
      </c>
    </row>
    <row r="269" s="2" customFormat="1" ht="24" customHeight="1">
      <c r="A269" s="40"/>
      <c r="B269" s="41"/>
      <c r="C269" s="221" t="s">
        <v>445</v>
      </c>
      <c r="D269" s="221" t="s">
        <v>149</v>
      </c>
      <c r="E269" s="222" t="s">
        <v>446</v>
      </c>
      <c r="F269" s="223" t="s">
        <v>447</v>
      </c>
      <c r="G269" s="224" t="s">
        <v>152</v>
      </c>
      <c r="H269" s="225">
        <v>1297</v>
      </c>
      <c r="I269" s="226"/>
      <c r="J269" s="227">
        <f>ROUND(I269*H269,2)</f>
        <v>0</v>
      </c>
      <c r="K269" s="228"/>
      <c r="L269" s="46"/>
      <c r="M269" s="229" t="s">
        <v>19</v>
      </c>
      <c r="N269" s="230" t="s">
        <v>44</v>
      </c>
      <c r="O269" s="86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3" t="s">
        <v>153</v>
      </c>
      <c r="AT269" s="233" t="s">
        <v>149</v>
      </c>
      <c r="AU269" s="233" t="s">
        <v>83</v>
      </c>
      <c r="AY269" s="19" t="s">
        <v>147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9" t="s">
        <v>81</v>
      </c>
      <c r="BK269" s="234">
        <f>ROUND(I269*H269,2)</f>
        <v>0</v>
      </c>
      <c r="BL269" s="19" t="s">
        <v>153</v>
      </c>
      <c r="BM269" s="233" t="s">
        <v>448</v>
      </c>
    </row>
    <row r="270" s="2" customFormat="1" ht="16.5" customHeight="1">
      <c r="A270" s="40"/>
      <c r="B270" s="41"/>
      <c r="C270" s="221" t="s">
        <v>449</v>
      </c>
      <c r="D270" s="221" t="s">
        <v>149</v>
      </c>
      <c r="E270" s="222" t="s">
        <v>450</v>
      </c>
      <c r="F270" s="223" t="s">
        <v>451</v>
      </c>
      <c r="G270" s="224" t="s">
        <v>152</v>
      </c>
      <c r="H270" s="225">
        <v>1297</v>
      </c>
      <c r="I270" s="226"/>
      <c r="J270" s="227">
        <f>ROUND(I270*H270,2)</f>
        <v>0</v>
      </c>
      <c r="K270" s="228"/>
      <c r="L270" s="46"/>
      <c r="M270" s="229" t="s">
        <v>19</v>
      </c>
      <c r="N270" s="230" t="s">
        <v>44</v>
      </c>
      <c r="O270" s="86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3" t="s">
        <v>153</v>
      </c>
      <c r="AT270" s="233" t="s">
        <v>149</v>
      </c>
      <c r="AU270" s="233" t="s">
        <v>83</v>
      </c>
      <c r="AY270" s="19" t="s">
        <v>147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9" t="s">
        <v>81</v>
      </c>
      <c r="BK270" s="234">
        <f>ROUND(I270*H270,2)</f>
        <v>0</v>
      </c>
      <c r="BL270" s="19" t="s">
        <v>153</v>
      </c>
      <c r="BM270" s="233" t="s">
        <v>452</v>
      </c>
    </row>
    <row r="271" s="2" customFormat="1" ht="16.5" customHeight="1">
      <c r="A271" s="40"/>
      <c r="B271" s="41"/>
      <c r="C271" s="221" t="s">
        <v>453</v>
      </c>
      <c r="D271" s="221" t="s">
        <v>149</v>
      </c>
      <c r="E271" s="222" t="s">
        <v>454</v>
      </c>
      <c r="F271" s="223" t="s">
        <v>455</v>
      </c>
      <c r="G271" s="224" t="s">
        <v>152</v>
      </c>
      <c r="H271" s="225">
        <v>77820</v>
      </c>
      <c r="I271" s="226"/>
      <c r="J271" s="227">
        <f>ROUND(I271*H271,2)</f>
        <v>0</v>
      </c>
      <c r="K271" s="228"/>
      <c r="L271" s="46"/>
      <c r="M271" s="229" t="s">
        <v>19</v>
      </c>
      <c r="N271" s="230" t="s">
        <v>44</v>
      </c>
      <c r="O271" s="86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3" t="s">
        <v>153</v>
      </c>
      <c r="AT271" s="233" t="s">
        <v>149</v>
      </c>
      <c r="AU271" s="233" t="s">
        <v>83</v>
      </c>
      <c r="AY271" s="19" t="s">
        <v>147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9" t="s">
        <v>81</v>
      </c>
      <c r="BK271" s="234">
        <f>ROUND(I271*H271,2)</f>
        <v>0</v>
      </c>
      <c r="BL271" s="19" t="s">
        <v>153</v>
      </c>
      <c r="BM271" s="233" t="s">
        <v>456</v>
      </c>
    </row>
    <row r="272" s="13" customFormat="1">
      <c r="A272" s="13"/>
      <c r="B272" s="246"/>
      <c r="C272" s="247"/>
      <c r="D272" s="248" t="s">
        <v>196</v>
      </c>
      <c r="E272" s="249" t="s">
        <v>19</v>
      </c>
      <c r="F272" s="250" t="s">
        <v>444</v>
      </c>
      <c r="G272" s="247"/>
      <c r="H272" s="251">
        <v>77820</v>
      </c>
      <c r="I272" s="252"/>
      <c r="J272" s="247"/>
      <c r="K272" s="247"/>
      <c r="L272" s="253"/>
      <c r="M272" s="254"/>
      <c r="N272" s="255"/>
      <c r="O272" s="255"/>
      <c r="P272" s="255"/>
      <c r="Q272" s="255"/>
      <c r="R272" s="255"/>
      <c r="S272" s="255"/>
      <c r="T272" s="25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7" t="s">
        <v>196</v>
      </c>
      <c r="AU272" s="257" t="s">
        <v>83</v>
      </c>
      <c r="AV272" s="13" t="s">
        <v>83</v>
      </c>
      <c r="AW272" s="13" t="s">
        <v>35</v>
      </c>
      <c r="AX272" s="13" t="s">
        <v>81</v>
      </c>
      <c r="AY272" s="257" t="s">
        <v>147</v>
      </c>
    </row>
    <row r="273" s="2" customFormat="1" ht="16.5" customHeight="1">
      <c r="A273" s="40"/>
      <c r="B273" s="41"/>
      <c r="C273" s="221" t="s">
        <v>457</v>
      </c>
      <c r="D273" s="221" t="s">
        <v>149</v>
      </c>
      <c r="E273" s="222" t="s">
        <v>458</v>
      </c>
      <c r="F273" s="223" t="s">
        <v>459</v>
      </c>
      <c r="G273" s="224" t="s">
        <v>152</v>
      </c>
      <c r="H273" s="225">
        <v>1297</v>
      </c>
      <c r="I273" s="226"/>
      <c r="J273" s="227">
        <f>ROUND(I273*H273,2)</f>
        <v>0</v>
      </c>
      <c r="K273" s="228"/>
      <c r="L273" s="46"/>
      <c r="M273" s="229" t="s">
        <v>19</v>
      </c>
      <c r="N273" s="230" t="s">
        <v>44</v>
      </c>
      <c r="O273" s="86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33" t="s">
        <v>153</v>
      </c>
      <c r="AT273" s="233" t="s">
        <v>149</v>
      </c>
      <c r="AU273" s="233" t="s">
        <v>83</v>
      </c>
      <c r="AY273" s="19" t="s">
        <v>147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9" t="s">
        <v>81</v>
      </c>
      <c r="BK273" s="234">
        <f>ROUND(I273*H273,2)</f>
        <v>0</v>
      </c>
      <c r="BL273" s="19" t="s">
        <v>153</v>
      </c>
      <c r="BM273" s="233" t="s">
        <v>460</v>
      </c>
    </row>
    <row r="274" s="2" customFormat="1" ht="16.5" customHeight="1">
      <c r="A274" s="40"/>
      <c r="B274" s="41"/>
      <c r="C274" s="221" t="s">
        <v>461</v>
      </c>
      <c r="D274" s="221" t="s">
        <v>149</v>
      </c>
      <c r="E274" s="222" t="s">
        <v>462</v>
      </c>
      <c r="F274" s="223" t="s">
        <v>463</v>
      </c>
      <c r="G274" s="224" t="s">
        <v>281</v>
      </c>
      <c r="H274" s="225">
        <v>55</v>
      </c>
      <c r="I274" s="226"/>
      <c r="J274" s="227">
        <f>ROUND(I274*H274,2)</f>
        <v>0</v>
      </c>
      <c r="K274" s="228"/>
      <c r="L274" s="46"/>
      <c r="M274" s="229" t="s">
        <v>19</v>
      </c>
      <c r="N274" s="230" t="s">
        <v>44</v>
      </c>
      <c r="O274" s="86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3" t="s">
        <v>153</v>
      </c>
      <c r="AT274" s="233" t="s">
        <v>149</v>
      </c>
      <c r="AU274" s="233" t="s">
        <v>83</v>
      </c>
      <c r="AY274" s="19" t="s">
        <v>147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9" t="s">
        <v>81</v>
      </c>
      <c r="BK274" s="234">
        <f>ROUND(I274*H274,2)</f>
        <v>0</v>
      </c>
      <c r="BL274" s="19" t="s">
        <v>153</v>
      </c>
      <c r="BM274" s="233" t="s">
        <v>464</v>
      </c>
    </row>
    <row r="275" s="2" customFormat="1" ht="16.5" customHeight="1">
      <c r="A275" s="40"/>
      <c r="B275" s="41"/>
      <c r="C275" s="221" t="s">
        <v>465</v>
      </c>
      <c r="D275" s="221" t="s">
        <v>149</v>
      </c>
      <c r="E275" s="222" t="s">
        <v>466</v>
      </c>
      <c r="F275" s="223" t="s">
        <v>467</v>
      </c>
      <c r="G275" s="224" t="s">
        <v>281</v>
      </c>
      <c r="H275" s="225">
        <v>3300</v>
      </c>
      <c r="I275" s="226"/>
      <c r="J275" s="227">
        <f>ROUND(I275*H275,2)</f>
        <v>0</v>
      </c>
      <c r="K275" s="228"/>
      <c r="L275" s="46"/>
      <c r="M275" s="229" t="s">
        <v>19</v>
      </c>
      <c r="N275" s="230" t="s">
        <v>44</v>
      </c>
      <c r="O275" s="86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33" t="s">
        <v>153</v>
      </c>
      <c r="AT275" s="233" t="s">
        <v>149</v>
      </c>
      <c r="AU275" s="233" t="s">
        <v>83</v>
      </c>
      <c r="AY275" s="19" t="s">
        <v>147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9" t="s">
        <v>81</v>
      </c>
      <c r="BK275" s="234">
        <f>ROUND(I275*H275,2)</f>
        <v>0</v>
      </c>
      <c r="BL275" s="19" t="s">
        <v>153</v>
      </c>
      <c r="BM275" s="233" t="s">
        <v>468</v>
      </c>
    </row>
    <row r="276" s="13" customFormat="1">
      <c r="A276" s="13"/>
      <c r="B276" s="246"/>
      <c r="C276" s="247"/>
      <c r="D276" s="248" t="s">
        <v>196</v>
      </c>
      <c r="E276" s="249" t="s">
        <v>19</v>
      </c>
      <c r="F276" s="250" t="s">
        <v>469</v>
      </c>
      <c r="G276" s="247"/>
      <c r="H276" s="251">
        <v>3300</v>
      </c>
      <c r="I276" s="252"/>
      <c r="J276" s="247"/>
      <c r="K276" s="247"/>
      <c r="L276" s="253"/>
      <c r="M276" s="254"/>
      <c r="N276" s="255"/>
      <c r="O276" s="255"/>
      <c r="P276" s="255"/>
      <c r="Q276" s="255"/>
      <c r="R276" s="255"/>
      <c r="S276" s="255"/>
      <c r="T276" s="25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7" t="s">
        <v>196</v>
      </c>
      <c r="AU276" s="257" t="s">
        <v>83</v>
      </c>
      <c r="AV276" s="13" t="s">
        <v>83</v>
      </c>
      <c r="AW276" s="13" t="s">
        <v>35</v>
      </c>
      <c r="AX276" s="13" t="s">
        <v>81</v>
      </c>
      <c r="AY276" s="257" t="s">
        <v>147</v>
      </c>
    </row>
    <row r="277" s="2" customFormat="1" ht="16.5" customHeight="1">
      <c r="A277" s="40"/>
      <c r="B277" s="41"/>
      <c r="C277" s="221" t="s">
        <v>470</v>
      </c>
      <c r="D277" s="221" t="s">
        <v>149</v>
      </c>
      <c r="E277" s="222" t="s">
        <v>471</v>
      </c>
      <c r="F277" s="223" t="s">
        <v>472</v>
      </c>
      <c r="G277" s="224" t="s">
        <v>281</v>
      </c>
      <c r="H277" s="225">
        <v>55</v>
      </c>
      <c r="I277" s="226"/>
      <c r="J277" s="227">
        <f>ROUND(I277*H277,2)</f>
        <v>0</v>
      </c>
      <c r="K277" s="228"/>
      <c r="L277" s="46"/>
      <c r="M277" s="229" t="s">
        <v>19</v>
      </c>
      <c r="N277" s="230" t="s">
        <v>44</v>
      </c>
      <c r="O277" s="86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3" t="s">
        <v>153</v>
      </c>
      <c r="AT277" s="233" t="s">
        <v>149</v>
      </c>
      <c r="AU277" s="233" t="s">
        <v>83</v>
      </c>
      <c r="AY277" s="19" t="s">
        <v>147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9" t="s">
        <v>81</v>
      </c>
      <c r="BK277" s="234">
        <f>ROUND(I277*H277,2)</f>
        <v>0</v>
      </c>
      <c r="BL277" s="19" t="s">
        <v>153</v>
      </c>
      <c r="BM277" s="233" t="s">
        <v>473</v>
      </c>
    </row>
    <row r="278" s="2" customFormat="1" ht="24" customHeight="1">
      <c r="A278" s="40"/>
      <c r="B278" s="41"/>
      <c r="C278" s="221" t="s">
        <v>474</v>
      </c>
      <c r="D278" s="221" t="s">
        <v>149</v>
      </c>
      <c r="E278" s="222" t="s">
        <v>475</v>
      </c>
      <c r="F278" s="223" t="s">
        <v>476</v>
      </c>
      <c r="G278" s="224" t="s">
        <v>477</v>
      </c>
      <c r="H278" s="225">
        <v>30</v>
      </c>
      <c r="I278" s="226"/>
      <c r="J278" s="227">
        <f>ROUND(I278*H278,2)</f>
        <v>0</v>
      </c>
      <c r="K278" s="228"/>
      <c r="L278" s="46"/>
      <c r="M278" s="229" t="s">
        <v>19</v>
      </c>
      <c r="N278" s="230" t="s">
        <v>44</v>
      </c>
      <c r="O278" s="86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3" t="s">
        <v>153</v>
      </c>
      <c r="AT278" s="233" t="s">
        <v>149</v>
      </c>
      <c r="AU278" s="233" t="s">
        <v>83</v>
      </c>
      <c r="AY278" s="19" t="s">
        <v>147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9" t="s">
        <v>81</v>
      </c>
      <c r="BK278" s="234">
        <f>ROUND(I278*H278,2)</f>
        <v>0</v>
      </c>
      <c r="BL278" s="19" t="s">
        <v>153</v>
      </c>
      <c r="BM278" s="233" t="s">
        <v>478</v>
      </c>
    </row>
    <row r="279" s="2" customFormat="1" ht="16.5" customHeight="1">
      <c r="A279" s="40"/>
      <c r="B279" s="41"/>
      <c r="C279" s="221" t="s">
        <v>479</v>
      </c>
      <c r="D279" s="221" t="s">
        <v>149</v>
      </c>
      <c r="E279" s="222" t="s">
        <v>480</v>
      </c>
      <c r="F279" s="223" t="s">
        <v>481</v>
      </c>
      <c r="G279" s="224" t="s">
        <v>482</v>
      </c>
      <c r="H279" s="225">
        <v>80</v>
      </c>
      <c r="I279" s="226"/>
      <c r="J279" s="227">
        <f>ROUND(I279*H279,2)</f>
        <v>0</v>
      </c>
      <c r="K279" s="228"/>
      <c r="L279" s="46"/>
      <c r="M279" s="229" t="s">
        <v>19</v>
      </c>
      <c r="N279" s="230" t="s">
        <v>44</v>
      </c>
      <c r="O279" s="86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3" t="s">
        <v>153</v>
      </c>
      <c r="AT279" s="233" t="s">
        <v>149</v>
      </c>
      <c r="AU279" s="233" t="s">
        <v>83</v>
      </c>
      <c r="AY279" s="19" t="s">
        <v>147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9" t="s">
        <v>81</v>
      </c>
      <c r="BK279" s="234">
        <f>ROUND(I279*H279,2)</f>
        <v>0</v>
      </c>
      <c r="BL279" s="19" t="s">
        <v>153</v>
      </c>
      <c r="BM279" s="233" t="s">
        <v>483</v>
      </c>
    </row>
    <row r="280" s="2" customFormat="1" ht="24" customHeight="1">
      <c r="A280" s="40"/>
      <c r="B280" s="41"/>
      <c r="C280" s="221" t="s">
        <v>484</v>
      </c>
      <c r="D280" s="221" t="s">
        <v>149</v>
      </c>
      <c r="E280" s="222" t="s">
        <v>485</v>
      </c>
      <c r="F280" s="223" t="s">
        <v>486</v>
      </c>
      <c r="G280" s="224" t="s">
        <v>220</v>
      </c>
      <c r="H280" s="225">
        <v>1</v>
      </c>
      <c r="I280" s="226"/>
      <c r="J280" s="227">
        <f>ROUND(I280*H280,2)</f>
        <v>0</v>
      </c>
      <c r="K280" s="228"/>
      <c r="L280" s="46"/>
      <c r="M280" s="229" t="s">
        <v>19</v>
      </c>
      <c r="N280" s="230" t="s">
        <v>44</v>
      </c>
      <c r="O280" s="86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3" t="s">
        <v>153</v>
      </c>
      <c r="AT280" s="233" t="s">
        <v>149</v>
      </c>
      <c r="AU280" s="233" t="s">
        <v>83</v>
      </c>
      <c r="AY280" s="19" t="s">
        <v>147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9" t="s">
        <v>81</v>
      </c>
      <c r="BK280" s="234">
        <f>ROUND(I280*H280,2)</f>
        <v>0</v>
      </c>
      <c r="BL280" s="19" t="s">
        <v>153</v>
      </c>
      <c r="BM280" s="233" t="s">
        <v>487</v>
      </c>
    </row>
    <row r="281" s="2" customFormat="1" ht="24" customHeight="1">
      <c r="A281" s="40"/>
      <c r="B281" s="41"/>
      <c r="C281" s="221" t="s">
        <v>488</v>
      </c>
      <c r="D281" s="221" t="s">
        <v>149</v>
      </c>
      <c r="E281" s="222" t="s">
        <v>489</v>
      </c>
      <c r="F281" s="223" t="s">
        <v>490</v>
      </c>
      <c r="G281" s="224" t="s">
        <v>220</v>
      </c>
      <c r="H281" s="225">
        <v>20</v>
      </c>
      <c r="I281" s="226"/>
      <c r="J281" s="227">
        <f>ROUND(I281*H281,2)</f>
        <v>0</v>
      </c>
      <c r="K281" s="228"/>
      <c r="L281" s="46"/>
      <c r="M281" s="229" t="s">
        <v>19</v>
      </c>
      <c r="N281" s="230" t="s">
        <v>44</v>
      </c>
      <c r="O281" s="86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3" t="s">
        <v>153</v>
      </c>
      <c r="AT281" s="233" t="s">
        <v>149</v>
      </c>
      <c r="AU281" s="233" t="s">
        <v>83</v>
      </c>
      <c r="AY281" s="19" t="s">
        <v>147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9" t="s">
        <v>81</v>
      </c>
      <c r="BK281" s="234">
        <f>ROUND(I281*H281,2)</f>
        <v>0</v>
      </c>
      <c r="BL281" s="19" t="s">
        <v>153</v>
      </c>
      <c r="BM281" s="233" t="s">
        <v>491</v>
      </c>
    </row>
    <row r="282" s="13" customFormat="1">
      <c r="A282" s="13"/>
      <c r="B282" s="246"/>
      <c r="C282" s="247"/>
      <c r="D282" s="248" t="s">
        <v>196</v>
      </c>
      <c r="E282" s="249" t="s">
        <v>19</v>
      </c>
      <c r="F282" s="250" t="s">
        <v>492</v>
      </c>
      <c r="G282" s="247"/>
      <c r="H282" s="251">
        <v>20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7" t="s">
        <v>196</v>
      </c>
      <c r="AU282" s="257" t="s">
        <v>83</v>
      </c>
      <c r="AV282" s="13" t="s">
        <v>83</v>
      </c>
      <c r="AW282" s="13" t="s">
        <v>35</v>
      </c>
      <c r="AX282" s="13" t="s">
        <v>81</v>
      </c>
      <c r="AY282" s="257" t="s">
        <v>147</v>
      </c>
    </row>
    <row r="283" s="2" customFormat="1" ht="24" customHeight="1">
      <c r="A283" s="40"/>
      <c r="B283" s="41"/>
      <c r="C283" s="221" t="s">
        <v>493</v>
      </c>
      <c r="D283" s="221" t="s">
        <v>149</v>
      </c>
      <c r="E283" s="222" t="s">
        <v>494</v>
      </c>
      <c r="F283" s="223" t="s">
        <v>495</v>
      </c>
      <c r="G283" s="224" t="s">
        <v>220</v>
      </c>
      <c r="H283" s="225">
        <v>1</v>
      </c>
      <c r="I283" s="226"/>
      <c r="J283" s="227">
        <f>ROUND(I283*H283,2)</f>
        <v>0</v>
      </c>
      <c r="K283" s="228"/>
      <c r="L283" s="46"/>
      <c r="M283" s="229" t="s">
        <v>19</v>
      </c>
      <c r="N283" s="230" t="s">
        <v>44</v>
      </c>
      <c r="O283" s="86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33" t="s">
        <v>153</v>
      </c>
      <c r="AT283" s="233" t="s">
        <v>149</v>
      </c>
      <c r="AU283" s="233" t="s">
        <v>83</v>
      </c>
      <c r="AY283" s="19" t="s">
        <v>147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9" t="s">
        <v>81</v>
      </c>
      <c r="BK283" s="234">
        <f>ROUND(I283*H283,2)</f>
        <v>0</v>
      </c>
      <c r="BL283" s="19" t="s">
        <v>153</v>
      </c>
      <c r="BM283" s="233" t="s">
        <v>496</v>
      </c>
    </row>
    <row r="284" s="2" customFormat="1" ht="24" customHeight="1">
      <c r="A284" s="40"/>
      <c r="B284" s="41"/>
      <c r="C284" s="221" t="s">
        <v>497</v>
      </c>
      <c r="D284" s="221" t="s">
        <v>149</v>
      </c>
      <c r="E284" s="222" t="s">
        <v>498</v>
      </c>
      <c r="F284" s="223" t="s">
        <v>499</v>
      </c>
      <c r="G284" s="224" t="s">
        <v>152</v>
      </c>
      <c r="H284" s="225">
        <v>400</v>
      </c>
      <c r="I284" s="226"/>
      <c r="J284" s="227">
        <f>ROUND(I284*H284,2)</f>
        <v>0</v>
      </c>
      <c r="K284" s="228"/>
      <c r="L284" s="46"/>
      <c r="M284" s="229" t="s">
        <v>19</v>
      </c>
      <c r="N284" s="230" t="s">
        <v>44</v>
      </c>
      <c r="O284" s="86"/>
      <c r="P284" s="231">
        <f>O284*H284</f>
        <v>0</v>
      </c>
      <c r="Q284" s="231">
        <v>4.0000000000000003E-05</v>
      </c>
      <c r="R284" s="231">
        <f>Q284*H284</f>
        <v>0.016</v>
      </c>
      <c r="S284" s="231">
        <v>0</v>
      </c>
      <c r="T284" s="23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3" t="s">
        <v>153</v>
      </c>
      <c r="AT284" s="233" t="s">
        <v>149</v>
      </c>
      <c r="AU284" s="233" t="s">
        <v>83</v>
      </c>
      <c r="AY284" s="19" t="s">
        <v>147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9" t="s">
        <v>81</v>
      </c>
      <c r="BK284" s="234">
        <f>ROUND(I284*H284,2)</f>
        <v>0</v>
      </c>
      <c r="BL284" s="19" t="s">
        <v>153</v>
      </c>
      <c r="BM284" s="233" t="s">
        <v>500</v>
      </c>
    </row>
    <row r="285" s="2" customFormat="1" ht="24" customHeight="1">
      <c r="A285" s="40"/>
      <c r="B285" s="41"/>
      <c r="C285" s="221" t="s">
        <v>501</v>
      </c>
      <c r="D285" s="221" t="s">
        <v>149</v>
      </c>
      <c r="E285" s="222" t="s">
        <v>502</v>
      </c>
      <c r="F285" s="223" t="s">
        <v>503</v>
      </c>
      <c r="G285" s="224" t="s">
        <v>152</v>
      </c>
      <c r="H285" s="225">
        <v>51.100000000000001</v>
      </c>
      <c r="I285" s="226"/>
      <c r="J285" s="227">
        <f>ROUND(I285*H285,2)</f>
        <v>0</v>
      </c>
      <c r="K285" s="228"/>
      <c r="L285" s="46"/>
      <c r="M285" s="229" t="s">
        <v>19</v>
      </c>
      <c r="N285" s="230" t="s">
        <v>44</v>
      </c>
      <c r="O285" s="86"/>
      <c r="P285" s="231">
        <f>O285*H285</f>
        <v>0</v>
      </c>
      <c r="Q285" s="231">
        <v>0</v>
      </c>
      <c r="R285" s="231">
        <f>Q285*H285</f>
        <v>0</v>
      </c>
      <c r="S285" s="231">
        <v>0.26100000000000001</v>
      </c>
      <c r="T285" s="232">
        <f>S285*H285</f>
        <v>13.337100000000001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3" t="s">
        <v>153</v>
      </c>
      <c r="AT285" s="233" t="s">
        <v>149</v>
      </c>
      <c r="AU285" s="233" t="s">
        <v>83</v>
      </c>
      <c r="AY285" s="19" t="s">
        <v>147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9" t="s">
        <v>81</v>
      </c>
      <c r="BK285" s="234">
        <f>ROUND(I285*H285,2)</f>
        <v>0</v>
      </c>
      <c r="BL285" s="19" t="s">
        <v>153</v>
      </c>
      <c r="BM285" s="233" t="s">
        <v>504</v>
      </c>
    </row>
    <row r="286" s="13" customFormat="1">
      <c r="A286" s="13"/>
      <c r="B286" s="246"/>
      <c r="C286" s="247"/>
      <c r="D286" s="248" t="s">
        <v>196</v>
      </c>
      <c r="E286" s="249" t="s">
        <v>19</v>
      </c>
      <c r="F286" s="250" t="s">
        <v>505</v>
      </c>
      <c r="G286" s="247"/>
      <c r="H286" s="251">
        <v>17.5</v>
      </c>
      <c r="I286" s="252"/>
      <c r="J286" s="247"/>
      <c r="K286" s="247"/>
      <c r="L286" s="253"/>
      <c r="M286" s="254"/>
      <c r="N286" s="255"/>
      <c r="O286" s="255"/>
      <c r="P286" s="255"/>
      <c r="Q286" s="255"/>
      <c r="R286" s="255"/>
      <c r="S286" s="255"/>
      <c r="T286" s="25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7" t="s">
        <v>196</v>
      </c>
      <c r="AU286" s="257" t="s">
        <v>83</v>
      </c>
      <c r="AV286" s="13" t="s">
        <v>83</v>
      </c>
      <c r="AW286" s="13" t="s">
        <v>35</v>
      </c>
      <c r="AX286" s="13" t="s">
        <v>73</v>
      </c>
      <c r="AY286" s="257" t="s">
        <v>147</v>
      </c>
    </row>
    <row r="287" s="13" customFormat="1">
      <c r="A287" s="13"/>
      <c r="B287" s="246"/>
      <c r="C287" s="247"/>
      <c r="D287" s="248" t="s">
        <v>196</v>
      </c>
      <c r="E287" s="249" t="s">
        <v>19</v>
      </c>
      <c r="F287" s="250" t="s">
        <v>506</v>
      </c>
      <c r="G287" s="247"/>
      <c r="H287" s="251">
        <v>33.600000000000001</v>
      </c>
      <c r="I287" s="252"/>
      <c r="J287" s="247"/>
      <c r="K287" s="247"/>
      <c r="L287" s="253"/>
      <c r="M287" s="254"/>
      <c r="N287" s="255"/>
      <c r="O287" s="255"/>
      <c r="P287" s="255"/>
      <c r="Q287" s="255"/>
      <c r="R287" s="255"/>
      <c r="S287" s="255"/>
      <c r="T287" s="25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7" t="s">
        <v>196</v>
      </c>
      <c r="AU287" s="257" t="s">
        <v>83</v>
      </c>
      <c r="AV287" s="13" t="s">
        <v>83</v>
      </c>
      <c r="AW287" s="13" t="s">
        <v>35</v>
      </c>
      <c r="AX287" s="13" t="s">
        <v>73</v>
      </c>
      <c r="AY287" s="257" t="s">
        <v>147</v>
      </c>
    </row>
    <row r="288" s="14" customFormat="1">
      <c r="A288" s="14"/>
      <c r="B288" s="258"/>
      <c r="C288" s="259"/>
      <c r="D288" s="248" t="s">
        <v>196</v>
      </c>
      <c r="E288" s="260" t="s">
        <v>19</v>
      </c>
      <c r="F288" s="261" t="s">
        <v>228</v>
      </c>
      <c r="G288" s="259"/>
      <c r="H288" s="262">
        <v>51.100000000000001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196</v>
      </c>
      <c r="AU288" s="268" t="s">
        <v>83</v>
      </c>
      <c r="AV288" s="14" t="s">
        <v>153</v>
      </c>
      <c r="AW288" s="14" t="s">
        <v>35</v>
      </c>
      <c r="AX288" s="14" t="s">
        <v>81</v>
      </c>
      <c r="AY288" s="268" t="s">
        <v>147</v>
      </c>
    </row>
    <row r="289" s="2" customFormat="1" ht="16.5" customHeight="1">
      <c r="A289" s="40"/>
      <c r="B289" s="41"/>
      <c r="C289" s="221" t="s">
        <v>507</v>
      </c>
      <c r="D289" s="221" t="s">
        <v>149</v>
      </c>
      <c r="E289" s="222" t="s">
        <v>508</v>
      </c>
      <c r="F289" s="223" t="s">
        <v>509</v>
      </c>
      <c r="G289" s="224" t="s">
        <v>157</v>
      </c>
      <c r="H289" s="225">
        <v>4.2999999999999998</v>
      </c>
      <c r="I289" s="226"/>
      <c r="J289" s="227">
        <f>ROUND(I289*H289,2)</f>
        <v>0</v>
      </c>
      <c r="K289" s="228"/>
      <c r="L289" s="46"/>
      <c r="M289" s="229" t="s">
        <v>19</v>
      </c>
      <c r="N289" s="230" t="s">
        <v>44</v>
      </c>
      <c r="O289" s="86"/>
      <c r="P289" s="231">
        <f>O289*H289</f>
        <v>0</v>
      </c>
      <c r="Q289" s="231">
        <v>0</v>
      </c>
      <c r="R289" s="231">
        <f>Q289*H289</f>
        <v>0</v>
      </c>
      <c r="S289" s="231">
        <v>2.2000000000000002</v>
      </c>
      <c r="T289" s="232">
        <f>S289*H289</f>
        <v>9.4600000000000009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33" t="s">
        <v>153</v>
      </c>
      <c r="AT289" s="233" t="s">
        <v>149</v>
      </c>
      <c r="AU289" s="233" t="s">
        <v>83</v>
      </c>
      <c r="AY289" s="19" t="s">
        <v>147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9" t="s">
        <v>81</v>
      </c>
      <c r="BK289" s="234">
        <f>ROUND(I289*H289,2)</f>
        <v>0</v>
      </c>
      <c r="BL289" s="19" t="s">
        <v>153</v>
      </c>
      <c r="BM289" s="233" t="s">
        <v>510</v>
      </c>
    </row>
    <row r="290" s="13" customFormat="1">
      <c r="A290" s="13"/>
      <c r="B290" s="246"/>
      <c r="C290" s="247"/>
      <c r="D290" s="248" t="s">
        <v>196</v>
      </c>
      <c r="E290" s="249" t="s">
        <v>19</v>
      </c>
      <c r="F290" s="250" t="s">
        <v>511</v>
      </c>
      <c r="G290" s="247"/>
      <c r="H290" s="251">
        <v>4.2999999999999998</v>
      </c>
      <c r="I290" s="252"/>
      <c r="J290" s="247"/>
      <c r="K290" s="247"/>
      <c r="L290" s="253"/>
      <c r="M290" s="254"/>
      <c r="N290" s="255"/>
      <c r="O290" s="255"/>
      <c r="P290" s="255"/>
      <c r="Q290" s="255"/>
      <c r="R290" s="255"/>
      <c r="S290" s="255"/>
      <c r="T290" s="25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7" t="s">
        <v>196</v>
      </c>
      <c r="AU290" s="257" t="s">
        <v>83</v>
      </c>
      <c r="AV290" s="13" t="s">
        <v>83</v>
      </c>
      <c r="AW290" s="13" t="s">
        <v>35</v>
      </c>
      <c r="AX290" s="13" t="s">
        <v>81</v>
      </c>
      <c r="AY290" s="257" t="s">
        <v>147</v>
      </c>
    </row>
    <row r="291" s="2" customFormat="1" ht="24" customHeight="1">
      <c r="A291" s="40"/>
      <c r="B291" s="41"/>
      <c r="C291" s="221" t="s">
        <v>512</v>
      </c>
      <c r="D291" s="221" t="s">
        <v>149</v>
      </c>
      <c r="E291" s="222" t="s">
        <v>513</v>
      </c>
      <c r="F291" s="223" t="s">
        <v>514</v>
      </c>
      <c r="G291" s="224" t="s">
        <v>152</v>
      </c>
      <c r="H291" s="225">
        <v>21</v>
      </c>
      <c r="I291" s="226"/>
      <c r="J291" s="227">
        <f>ROUND(I291*H291,2)</f>
        <v>0</v>
      </c>
      <c r="K291" s="228"/>
      <c r="L291" s="46"/>
      <c r="M291" s="229" t="s">
        <v>19</v>
      </c>
      <c r="N291" s="230" t="s">
        <v>44</v>
      </c>
      <c r="O291" s="86"/>
      <c r="P291" s="231">
        <f>O291*H291</f>
        <v>0</v>
      </c>
      <c r="Q291" s="231">
        <v>0</v>
      </c>
      <c r="R291" s="231">
        <f>Q291*H291</f>
        <v>0</v>
      </c>
      <c r="S291" s="231">
        <v>0.035000000000000003</v>
      </c>
      <c r="T291" s="232">
        <f>S291*H291</f>
        <v>0.7350000000000001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33" t="s">
        <v>153</v>
      </c>
      <c r="AT291" s="233" t="s">
        <v>149</v>
      </c>
      <c r="AU291" s="233" t="s">
        <v>83</v>
      </c>
      <c r="AY291" s="19" t="s">
        <v>147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9" t="s">
        <v>81</v>
      </c>
      <c r="BK291" s="234">
        <f>ROUND(I291*H291,2)</f>
        <v>0</v>
      </c>
      <c r="BL291" s="19" t="s">
        <v>153</v>
      </c>
      <c r="BM291" s="233" t="s">
        <v>515</v>
      </c>
    </row>
    <row r="292" s="13" customFormat="1">
      <c r="A292" s="13"/>
      <c r="B292" s="246"/>
      <c r="C292" s="247"/>
      <c r="D292" s="248" t="s">
        <v>196</v>
      </c>
      <c r="E292" s="249" t="s">
        <v>19</v>
      </c>
      <c r="F292" s="250" t="s">
        <v>516</v>
      </c>
      <c r="G292" s="247"/>
      <c r="H292" s="251">
        <v>21</v>
      </c>
      <c r="I292" s="252"/>
      <c r="J292" s="247"/>
      <c r="K292" s="247"/>
      <c r="L292" s="253"/>
      <c r="M292" s="254"/>
      <c r="N292" s="255"/>
      <c r="O292" s="255"/>
      <c r="P292" s="255"/>
      <c r="Q292" s="255"/>
      <c r="R292" s="255"/>
      <c r="S292" s="255"/>
      <c r="T292" s="25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7" t="s">
        <v>196</v>
      </c>
      <c r="AU292" s="257" t="s">
        <v>83</v>
      </c>
      <c r="AV292" s="13" t="s">
        <v>83</v>
      </c>
      <c r="AW292" s="13" t="s">
        <v>35</v>
      </c>
      <c r="AX292" s="13" t="s">
        <v>81</v>
      </c>
      <c r="AY292" s="257" t="s">
        <v>147</v>
      </c>
    </row>
    <row r="293" s="2" customFormat="1" ht="24" customHeight="1">
      <c r="A293" s="40"/>
      <c r="B293" s="41"/>
      <c r="C293" s="221" t="s">
        <v>517</v>
      </c>
      <c r="D293" s="221" t="s">
        <v>149</v>
      </c>
      <c r="E293" s="222" t="s">
        <v>518</v>
      </c>
      <c r="F293" s="223" t="s">
        <v>519</v>
      </c>
      <c r="G293" s="224" t="s">
        <v>152</v>
      </c>
      <c r="H293" s="225">
        <v>3.9950000000000001</v>
      </c>
      <c r="I293" s="226"/>
      <c r="J293" s="227">
        <f>ROUND(I293*H293,2)</f>
        <v>0</v>
      </c>
      <c r="K293" s="228"/>
      <c r="L293" s="46"/>
      <c r="M293" s="229" t="s">
        <v>19</v>
      </c>
      <c r="N293" s="230" t="s">
        <v>44</v>
      </c>
      <c r="O293" s="86"/>
      <c r="P293" s="231">
        <f>O293*H293</f>
        <v>0</v>
      </c>
      <c r="Q293" s="231">
        <v>0</v>
      </c>
      <c r="R293" s="231">
        <f>Q293*H293</f>
        <v>0</v>
      </c>
      <c r="S293" s="231">
        <v>0.074999999999999997</v>
      </c>
      <c r="T293" s="232">
        <f>S293*H293</f>
        <v>0.29962499999999997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3" t="s">
        <v>153</v>
      </c>
      <c r="AT293" s="233" t="s">
        <v>149</v>
      </c>
      <c r="AU293" s="233" t="s">
        <v>83</v>
      </c>
      <c r="AY293" s="19" t="s">
        <v>147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9" t="s">
        <v>81</v>
      </c>
      <c r="BK293" s="234">
        <f>ROUND(I293*H293,2)</f>
        <v>0</v>
      </c>
      <c r="BL293" s="19" t="s">
        <v>153</v>
      </c>
      <c r="BM293" s="233" t="s">
        <v>520</v>
      </c>
    </row>
    <row r="294" s="13" customFormat="1">
      <c r="A294" s="13"/>
      <c r="B294" s="246"/>
      <c r="C294" s="247"/>
      <c r="D294" s="248" t="s">
        <v>196</v>
      </c>
      <c r="E294" s="249" t="s">
        <v>19</v>
      </c>
      <c r="F294" s="250" t="s">
        <v>521</v>
      </c>
      <c r="G294" s="247"/>
      <c r="H294" s="251">
        <v>0.63500000000000001</v>
      </c>
      <c r="I294" s="252"/>
      <c r="J294" s="247"/>
      <c r="K294" s="247"/>
      <c r="L294" s="253"/>
      <c r="M294" s="254"/>
      <c r="N294" s="255"/>
      <c r="O294" s="255"/>
      <c r="P294" s="255"/>
      <c r="Q294" s="255"/>
      <c r="R294" s="255"/>
      <c r="S294" s="255"/>
      <c r="T294" s="25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7" t="s">
        <v>196</v>
      </c>
      <c r="AU294" s="257" t="s">
        <v>83</v>
      </c>
      <c r="AV294" s="13" t="s">
        <v>83</v>
      </c>
      <c r="AW294" s="13" t="s">
        <v>35</v>
      </c>
      <c r="AX294" s="13" t="s">
        <v>73</v>
      </c>
      <c r="AY294" s="257" t="s">
        <v>147</v>
      </c>
    </row>
    <row r="295" s="13" customFormat="1">
      <c r="A295" s="13"/>
      <c r="B295" s="246"/>
      <c r="C295" s="247"/>
      <c r="D295" s="248" t="s">
        <v>196</v>
      </c>
      <c r="E295" s="249" t="s">
        <v>19</v>
      </c>
      <c r="F295" s="250" t="s">
        <v>522</v>
      </c>
      <c r="G295" s="247"/>
      <c r="H295" s="251">
        <v>3.3599999999999999</v>
      </c>
      <c r="I295" s="252"/>
      <c r="J295" s="247"/>
      <c r="K295" s="247"/>
      <c r="L295" s="253"/>
      <c r="M295" s="254"/>
      <c r="N295" s="255"/>
      <c r="O295" s="255"/>
      <c r="P295" s="255"/>
      <c r="Q295" s="255"/>
      <c r="R295" s="255"/>
      <c r="S295" s="255"/>
      <c r="T295" s="25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7" t="s">
        <v>196</v>
      </c>
      <c r="AU295" s="257" t="s">
        <v>83</v>
      </c>
      <c r="AV295" s="13" t="s">
        <v>83</v>
      </c>
      <c r="AW295" s="13" t="s">
        <v>35</v>
      </c>
      <c r="AX295" s="13" t="s">
        <v>73</v>
      </c>
      <c r="AY295" s="257" t="s">
        <v>147</v>
      </c>
    </row>
    <row r="296" s="14" customFormat="1">
      <c r="A296" s="14"/>
      <c r="B296" s="258"/>
      <c r="C296" s="259"/>
      <c r="D296" s="248" t="s">
        <v>196</v>
      </c>
      <c r="E296" s="260" t="s">
        <v>19</v>
      </c>
      <c r="F296" s="261" t="s">
        <v>228</v>
      </c>
      <c r="G296" s="259"/>
      <c r="H296" s="262">
        <v>3.9950000000000001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8" t="s">
        <v>196</v>
      </c>
      <c r="AU296" s="268" t="s">
        <v>83</v>
      </c>
      <c r="AV296" s="14" t="s">
        <v>153</v>
      </c>
      <c r="AW296" s="14" t="s">
        <v>35</v>
      </c>
      <c r="AX296" s="14" t="s">
        <v>81</v>
      </c>
      <c r="AY296" s="268" t="s">
        <v>147</v>
      </c>
    </row>
    <row r="297" s="2" customFormat="1" ht="24" customHeight="1">
      <c r="A297" s="40"/>
      <c r="B297" s="41"/>
      <c r="C297" s="221" t="s">
        <v>523</v>
      </c>
      <c r="D297" s="221" t="s">
        <v>149</v>
      </c>
      <c r="E297" s="222" t="s">
        <v>524</v>
      </c>
      <c r="F297" s="223" t="s">
        <v>525</v>
      </c>
      <c r="G297" s="224" t="s">
        <v>152</v>
      </c>
      <c r="H297" s="225">
        <v>104.895</v>
      </c>
      <c r="I297" s="226"/>
      <c r="J297" s="227">
        <f>ROUND(I297*H297,2)</f>
        <v>0</v>
      </c>
      <c r="K297" s="228"/>
      <c r="L297" s="46"/>
      <c r="M297" s="229" t="s">
        <v>19</v>
      </c>
      <c r="N297" s="230" t="s">
        <v>44</v>
      </c>
      <c r="O297" s="86"/>
      <c r="P297" s="231">
        <f>O297*H297</f>
        <v>0</v>
      </c>
      <c r="Q297" s="231">
        <v>0</v>
      </c>
      <c r="R297" s="231">
        <f>Q297*H297</f>
        <v>0</v>
      </c>
      <c r="S297" s="231">
        <v>0.062</v>
      </c>
      <c r="T297" s="232">
        <f>S297*H297</f>
        <v>6.5034899999999993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3" t="s">
        <v>153</v>
      </c>
      <c r="AT297" s="233" t="s">
        <v>149</v>
      </c>
      <c r="AU297" s="233" t="s">
        <v>83</v>
      </c>
      <c r="AY297" s="19" t="s">
        <v>147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9" t="s">
        <v>81</v>
      </c>
      <c r="BK297" s="234">
        <f>ROUND(I297*H297,2)</f>
        <v>0</v>
      </c>
      <c r="BL297" s="19" t="s">
        <v>153</v>
      </c>
      <c r="BM297" s="233" t="s">
        <v>526</v>
      </c>
    </row>
    <row r="298" s="13" customFormat="1">
      <c r="A298" s="13"/>
      <c r="B298" s="246"/>
      <c r="C298" s="247"/>
      <c r="D298" s="248" t="s">
        <v>196</v>
      </c>
      <c r="E298" s="249" t="s">
        <v>19</v>
      </c>
      <c r="F298" s="250" t="s">
        <v>527</v>
      </c>
      <c r="G298" s="247"/>
      <c r="H298" s="251">
        <v>1.8540000000000001</v>
      </c>
      <c r="I298" s="252"/>
      <c r="J298" s="247"/>
      <c r="K298" s="247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196</v>
      </c>
      <c r="AU298" s="257" t="s">
        <v>83</v>
      </c>
      <c r="AV298" s="13" t="s">
        <v>83</v>
      </c>
      <c r="AW298" s="13" t="s">
        <v>35</v>
      </c>
      <c r="AX298" s="13" t="s">
        <v>73</v>
      </c>
      <c r="AY298" s="257" t="s">
        <v>147</v>
      </c>
    </row>
    <row r="299" s="13" customFormat="1">
      <c r="A299" s="13"/>
      <c r="B299" s="246"/>
      <c r="C299" s="247"/>
      <c r="D299" s="248" t="s">
        <v>196</v>
      </c>
      <c r="E299" s="249" t="s">
        <v>19</v>
      </c>
      <c r="F299" s="250" t="s">
        <v>528</v>
      </c>
      <c r="G299" s="247"/>
      <c r="H299" s="251">
        <v>3.7440000000000002</v>
      </c>
      <c r="I299" s="252"/>
      <c r="J299" s="247"/>
      <c r="K299" s="247"/>
      <c r="L299" s="253"/>
      <c r="M299" s="254"/>
      <c r="N299" s="255"/>
      <c r="O299" s="255"/>
      <c r="P299" s="255"/>
      <c r="Q299" s="255"/>
      <c r="R299" s="255"/>
      <c r="S299" s="255"/>
      <c r="T299" s="25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7" t="s">
        <v>196</v>
      </c>
      <c r="AU299" s="257" t="s">
        <v>83</v>
      </c>
      <c r="AV299" s="13" t="s">
        <v>83</v>
      </c>
      <c r="AW299" s="13" t="s">
        <v>35</v>
      </c>
      <c r="AX299" s="13" t="s">
        <v>73</v>
      </c>
      <c r="AY299" s="257" t="s">
        <v>147</v>
      </c>
    </row>
    <row r="300" s="13" customFormat="1">
      <c r="A300" s="13"/>
      <c r="B300" s="246"/>
      <c r="C300" s="247"/>
      <c r="D300" s="248" t="s">
        <v>196</v>
      </c>
      <c r="E300" s="249" t="s">
        <v>19</v>
      </c>
      <c r="F300" s="250" t="s">
        <v>529</v>
      </c>
      <c r="G300" s="247"/>
      <c r="H300" s="251">
        <v>1.3340000000000001</v>
      </c>
      <c r="I300" s="252"/>
      <c r="J300" s="247"/>
      <c r="K300" s="247"/>
      <c r="L300" s="253"/>
      <c r="M300" s="254"/>
      <c r="N300" s="255"/>
      <c r="O300" s="255"/>
      <c r="P300" s="255"/>
      <c r="Q300" s="255"/>
      <c r="R300" s="255"/>
      <c r="S300" s="255"/>
      <c r="T300" s="25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7" t="s">
        <v>196</v>
      </c>
      <c r="AU300" s="257" t="s">
        <v>83</v>
      </c>
      <c r="AV300" s="13" t="s">
        <v>83</v>
      </c>
      <c r="AW300" s="13" t="s">
        <v>35</v>
      </c>
      <c r="AX300" s="13" t="s">
        <v>73</v>
      </c>
      <c r="AY300" s="257" t="s">
        <v>147</v>
      </c>
    </row>
    <row r="301" s="13" customFormat="1">
      <c r="A301" s="13"/>
      <c r="B301" s="246"/>
      <c r="C301" s="247"/>
      <c r="D301" s="248" t="s">
        <v>196</v>
      </c>
      <c r="E301" s="249" t="s">
        <v>19</v>
      </c>
      <c r="F301" s="250" t="s">
        <v>530</v>
      </c>
      <c r="G301" s="247"/>
      <c r="H301" s="251">
        <v>1.321</v>
      </c>
      <c r="I301" s="252"/>
      <c r="J301" s="247"/>
      <c r="K301" s="247"/>
      <c r="L301" s="253"/>
      <c r="M301" s="254"/>
      <c r="N301" s="255"/>
      <c r="O301" s="255"/>
      <c r="P301" s="255"/>
      <c r="Q301" s="255"/>
      <c r="R301" s="255"/>
      <c r="S301" s="255"/>
      <c r="T301" s="25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7" t="s">
        <v>196</v>
      </c>
      <c r="AU301" s="257" t="s">
        <v>83</v>
      </c>
      <c r="AV301" s="13" t="s">
        <v>83</v>
      </c>
      <c r="AW301" s="13" t="s">
        <v>35</v>
      </c>
      <c r="AX301" s="13" t="s">
        <v>73</v>
      </c>
      <c r="AY301" s="257" t="s">
        <v>147</v>
      </c>
    </row>
    <row r="302" s="13" customFormat="1">
      <c r="A302" s="13"/>
      <c r="B302" s="246"/>
      <c r="C302" s="247"/>
      <c r="D302" s="248" t="s">
        <v>196</v>
      </c>
      <c r="E302" s="249" t="s">
        <v>19</v>
      </c>
      <c r="F302" s="250" t="s">
        <v>531</v>
      </c>
      <c r="G302" s="247"/>
      <c r="H302" s="251">
        <v>2.8980000000000001</v>
      </c>
      <c r="I302" s="252"/>
      <c r="J302" s="247"/>
      <c r="K302" s="247"/>
      <c r="L302" s="253"/>
      <c r="M302" s="254"/>
      <c r="N302" s="255"/>
      <c r="O302" s="255"/>
      <c r="P302" s="255"/>
      <c r="Q302" s="255"/>
      <c r="R302" s="255"/>
      <c r="S302" s="255"/>
      <c r="T302" s="25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7" t="s">
        <v>196</v>
      </c>
      <c r="AU302" s="257" t="s">
        <v>83</v>
      </c>
      <c r="AV302" s="13" t="s">
        <v>83</v>
      </c>
      <c r="AW302" s="13" t="s">
        <v>35</v>
      </c>
      <c r="AX302" s="13" t="s">
        <v>73</v>
      </c>
      <c r="AY302" s="257" t="s">
        <v>147</v>
      </c>
    </row>
    <row r="303" s="13" customFormat="1">
      <c r="A303" s="13"/>
      <c r="B303" s="246"/>
      <c r="C303" s="247"/>
      <c r="D303" s="248" t="s">
        <v>196</v>
      </c>
      <c r="E303" s="249" t="s">
        <v>19</v>
      </c>
      <c r="F303" s="250" t="s">
        <v>532</v>
      </c>
      <c r="G303" s="247"/>
      <c r="H303" s="251">
        <v>2.9159999999999999</v>
      </c>
      <c r="I303" s="252"/>
      <c r="J303" s="247"/>
      <c r="K303" s="247"/>
      <c r="L303" s="253"/>
      <c r="M303" s="254"/>
      <c r="N303" s="255"/>
      <c r="O303" s="255"/>
      <c r="P303" s="255"/>
      <c r="Q303" s="255"/>
      <c r="R303" s="255"/>
      <c r="S303" s="255"/>
      <c r="T303" s="25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7" t="s">
        <v>196</v>
      </c>
      <c r="AU303" s="257" t="s">
        <v>83</v>
      </c>
      <c r="AV303" s="13" t="s">
        <v>83</v>
      </c>
      <c r="AW303" s="13" t="s">
        <v>35</v>
      </c>
      <c r="AX303" s="13" t="s">
        <v>73</v>
      </c>
      <c r="AY303" s="257" t="s">
        <v>147</v>
      </c>
    </row>
    <row r="304" s="13" customFormat="1">
      <c r="A304" s="13"/>
      <c r="B304" s="246"/>
      <c r="C304" s="247"/>
      <c r="D304" s="248" t="s">
        <v>196</v>
      </c>
      <c r="E304" s="249" t="s">
        <v>19</v>
      </c>
      <c r="F304" s="250" t="s">
        <v>533</v>
      </c>
      <c r="G304" s="247"/>
      <c r="H304" s="251">
        <v>30.239999999999998</v>
      </c>
      <c r="I304" s="252"/>
      <c r="J304" s="247"/>
      <c r="K304" s="247"/>
      <c r="L304" s="253"/>
      <c r="M304" s="254"/>
      <c r="N304" s="255"/>
      <c r="O304" s="255"/>
      <c r="P304" s="255"/>
      <c r="Q304" s="255"/>
      <c r="R304" s="255"/>
      <c r="S304" s="255"/>
      <c r="T304" s="25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196</v>
      </c>
      <c r="AU304" s="257" t="s">
        <v>83</v>
      </c>
      <c r="AV304" s="13" t="s">
        <v>83</v>
      </c>
      <c r="AW304" s="13" t="s">
        <v>35</v>
      </c>
      <c r="AX304" s="13" t="s">
        <v>73</v>
      </c>
      <c r="AY304" s="257" t="s">
        <v>147</v>
      </c>
    </row>
    <row r="305" s="13" customFormat="1">
      <c r="A305" s="13"/>
      <c r="B305" s="246"/>
      <c r="C305" s="247"/>
      <c r="D305" s="248" t="s">
        <v>196</v>
      </c>
      <c r="E305" s="249" t="s">
        <v>19</v>
      </c>
      <c r="F305" s="250" t="s">
        <v>534</v>
      </c>
      <c r="G305" s="247"/>
      <c r="H305" s="251">
        <v>2.7719999999999998</v>
      </c>
      <c r="I305" s="252"/>
      <c r="J305" s="247"/>
      <c r="K305" s="247"/>
      <c r="L305" s="253"/>
      <c r="M305" s="254"/>
      <c r="N305" s="255"/>
      <c r="O305" s="255"/>
      <c r="P305" s="255"/>
      <c r="Q305" s="255"/>
      <c r="R305" s="255"/>
      <c r="S305" s="255"/>
      <c r="T305" s="25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7" t="s">
        <v>196</v>
      </c>
      <c r="AU305" s="257" t="s">
        <v>83</v>
      </c>
      <c r="AV305" s="13" t="s">
        <v>83</v>
      </c>
      <c r="AW305" s="13" t="s">
        <v>35</v>
      </c>
      <c r="AX305" s="13" t="s">
        <v>73</v>
      </c>
      <c r="AY305" s="257" t="s">
        <v>147</v>
      </c>
    </row>
    <row r="306" s="13" customFormat="1">
      <c r="A306" s="13"/>
      <c r="B306" s="246"/>
      <c r="C306" s="247"/>
      <c r="D306" s="248" t="s">
        <v>196</v>
      </c>
      <c r="E306" s="249" t="s">
        <v>19</v>
      </c>
      <c r="F306" s="250" t="s">
        <v>535</v>
      </c>
      <c r="G306" s="247"/>
      <c r="H306" s="251">
        <v>2.7360000000000002</v>
      </c>
      <c r="I306" s="252"/>
      <c r="J306" s="247"/>
      <c r="K306" s="247"/>
      <c r="L306" s="253"/>
      <c r="M306" s="254"/>
      <c r="N306" s="255"/>
      <c r="O306" s="255"/>
      <c r="P306" s="255"/>
      <c r="Q306" s="255"/>
      <c r="R306" s="255"/>
      <c r="S306" s="255"/>
      <c r="T306" s="25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7" t="s">
        <v>196</v>
      </c>
      <c r="AU306" s="257" t="s">
        <v>83</v>
      </c>
      <c r="AV306" s="13" t="s">
        <v>83</v>
      </c>
      <c r="AW306" s="13" t="s">
        <v>35</v>
      </c>
      <c r="AX306" s="13" t="s">
        <v>73</v>
      </c>
      <c r="AY306" s="257" t="s">
        <v>147</v>
      </c>
    </row>
    <row r="307" s="13" customFormat="1">
      <c r="A307" s="13"/>
      <c r="B307" s="246"/>
      <c r="C307" s="247"/>
      <c r="D307" s="248" t="s">
        <v>196</v>
      </c>
      <c r="E307" s="249" t="s">
        <v>19</v>
      </c>
      <c r="F307" s="250" t="s">
        <v>536</v>
      </c>
      <c r="G307" s="247"/>
      <c r="H307" s="251">
        <v>1.8</v>
      </c>
      <c r="I307" s="252"/>
      <c r="J307" s="247"/>
      <c r="K307" s="247"/>
      <c r="L307" s="253"/>
      <c r="M307" s="254"/>
      <c r="N307" s="255"/>
      <c r="O307" s="255"/>
      <c r="P307" s="255"/>
      <c r="Q307" s="255"/>
      <c r="R307" s="255"/>
      <c r="S307" s="255"/>
      <c r="T307" s="25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7" t="s">
        <v>196</v>
      </c>
      <c r="AU307" s="257" t="s">
        <v>83</v>
      </c>
      <c r="AV307" s="13" t="s">
        <v>83</v>
      </c>
      <c r="AW307" s="13" t="s">
        <v>35</v>
      </c>
      <c r="AX307" s="13" t="s">
        <v>73</v>
      </c>
      <c r="AY307" s="257" t="s">
        <v>147</v>
      </c>
    </row>
    <row r="308" s="13" customFormat="1">
      <c r="A308" s="13"/>
      <c r="B308" s="246"/>
      <c r="C308" s="247"/>
      <c r="D308" s="248" t="s">
        <v>196</v>
      </c>
      <c r="E308" s="249" t="s">
        <v>19</v>
      </c>
      <c r="F308" s="250" t="s">
        <v>537</v>
      </c>
      <c r="G308" s="247"/>
      <c r="H308" s="251">
        <v>39.689999999999998</v>
      </c>
      <c r="I308" s="252"/>
      <c r="J308" s="247"/>
      <c r="K308" s="247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196</v>
      </c>
      <c r="AU308" s="257" t="s">
        <v>83</v>
      </c>
      <c r="AV308" s="13" t="s">
        <v>83</v>
      </c>
      <c r="AW308" s="13" t="s">
        <v>35</v>
      </c>
      <c r="AX308" s="13" t="s">
        <v>73</v>
      </c>
      <c r="AY308" s="257" t="s">
        <v>147</v>
      </c>
    </row>
    <row r="309" s="13" customFormat="1">
      <c r="A309" s="13"/>
      <c r="B309" s="246"/>
      <c r="C309" s="247"/>
      <c r="D309" s="248" t="s">
        <v>196</v>
      </c>
      <c r="E309" s="249" t="s">
        <v>19</v>
      </c>
      <c r="F309" s="250" t="s">
        <v>538</v>
      </c>
      <c r="G309" s="247"/>
      <c r="H309" s="251">
        <v>8.8019999999999996</v>
      </c>
      <c r="I309" s="252"/>
      <c r="J309" s="247"/>
      <c r="K309" s="247"/>
      <c r="L309" s="253"/>
      <c r="M309" s="254"/>
      <c r="N309" s="255"/>
      <c r="O309" s="255"/>
      <c r="P309" s="255"/>
      <c r="Q309" s="255"/>
      <c r="R309" s="255"/>
      <c r="S309" s="255"/>
      <c r="T309" s="25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7" t="s">
        <v>196</v>
      </c>
      <c r="AU309" s="257" t="s">
        <v>83</v>
      </c>
      <c r="AV309" s="13" t="s">
        <v>83</v>
      </c>
      <c r="AW309" s="13" t="s">
        <v>35</v>
      </c>
      <c r="AX309" s="13" t="s">
        <v>73</v>
      </c>
      <c r="AY309" s="257" t="s">
        <v>147</v>
      </c>
    </row>
    <row r="310" s="13" customFormat="1">
      <c r="A310" s="13"/>
      <c r="B310" s="246"/>
      <c r="C310" s="247"/>
      <c r="D310" s="248" t="s">
        <v>196</v>
      </c>
      <c r="E310" s="249" t="s">
        <v>19</v>
      </c>
      <c r="F310" s="250" t="s">
        <v>539</v>
      </c>
      <c r="G310" s="247"/>
      <c r="H310" s="251">
        <v>2.952</v>
      </c>
      <c r="I310" s="252"/>
      <c r="J310" s="247"/>
      <c r="K310" s="247"/>
      <c r="L310" s="253"/>
      <c r="M310" s="254"/>
      <c r="N310" s="255"/>
      <c r="O310" s="255"/>
      <c r="P310" s="255"/>
      <c r="Q310" s="255"/>
      <c r="R310" s="255"/>
      <c r="S310" s="255"/>
      <c r="T310" s="25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7" t="s">
        <v>196</v>
      </c>
      <c r="AU310" s="257" t="s">
        <v>83</v>
      </c>
      <c r="AV310" s="13" t="s">
        <v>83</v>
      </c>
      <c r="AW310" s="13" t="s">
        <v>35</v>
      </c>
      <c r="AX310" s="13" t="s">
        <v>73</v>
      </c>
      <c r="AY310" s="257" t="s">
        <v>147</v>
      </c>
    </row>
    <row r="311" s="13" customFormat="1">
      <c r="A311" s="13"/>
      <c r="B311" s="246"/>
      <c r="C311" s="247"/>
      <c r="D311" s="248" t="s">
        <v>196</v>
      </c>
      <c r="E311" s="249" t="s">
        <v>19</v>
      </c>
      <c r="F311" s="250" t="s">
        <v>540</v>
      </c>
      <c r="G311" s="247"/>
      <c r="H311" s="251">
        <v>1.8360000000000001</v>
      </c>
      <c r="I311" s="252"/>
      <c r="J311" s="247"/>
      <c r="K311" s="247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196</v>
      </c>
      <c r="AU311" s="257" t="s">
        <v>83</v>
      </c>
      <c r="AV311" s="13" t="s">
        <v>83</v>
      </c>
      <c r="AW311" s="13" t="s">
        <v>35</v>
      </c>
      <c r="AX311" s="13" t="s">
        <v>73</v>
      </c>
      <c r="AY311" s="257" t="s">
        <v>147</v>
      </c>
    </row>
    <row r="312" s="14" customFormat="1">
      <c r="A312" s="14"/>
      <c r="B312" s="258"/>
      <c r="C312" s="259"/>
      <c r="D312" s="248" t="s">
        <v>196</v>
      </c>
      <c r="E312" s="260" t="s">
        <v>19</v>
      </c>
      <c r="F312" s="261" t="s">
        <v>228</v>
      </c>
      <c r="G312" s="259"/>
      <c r="H312" s="262">
        <v>104.895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8" t="s">
        <v>196</v>
      </c>
      <c r="AU312" s="268" t="s">
        <v>83</v>
      </c>
      <c r="AV312" s="14" t="s">
        <v>153</v>
      </c>
      <c r="AW312" s="14" t="s">
        <v>35</v>
      </c>
      <c r="AX312" s="14" t="s">
        <v>81</v>
      </c>
      <c r="AY312" s="268" t="s">
        <v>147</v>
      </c>
    </row>
    <row r="313" s="2" customFormat="1" ht="24" customHeight="1">
      <c r="A313" s="40"/>
      <c r="B313" s="41"/>
      <c r="C313" s="221" t="s">
        <v>541</v>
      </c>
      <c r="D313" s="221" t="s">
        <v>149</v>
      </c>
      <c r="E313" s="222" t="s">
        <v>542</v>
      </c>
      <c r="F313" s="223" t="s">
        <v>543</v>
      </c>
      <c r="G313" s="224" t="s">
        <v>157</v>
      </c>
      <c r="H313" s="225">
        <v>0.47099999999999997</v>
      </c>
      <c r="I313" s="226"/>
      <c r="J313" s="227">
        <f>ROUND(I313*H313,2)</f>
        <v>0</v>
      </c>
      <c r="K313" s="228"/>
      <c r="L313" s="46"/>
      <c r="M313" s="229" t="s">
        <v>19</v>
      </c>
      <c r="N313" s="230" t="s">
        <v>44</v>
      </c>
      <c r="O313" s="86"/>
      <c r="P313" s="231">
        <f>O313*H313</f>
        <v>0</v>
      </c>
      <c r="Q313" s="231">
        <v>0</v>
      </c>
      <c r="R313" s="231">
        <f>Q313*H313</f>
        <v>0</v>
      </c>
      <c r="S313" s="231">
        <v>1.8</v>
      </c>
      <c r="T313" s="232">
        <f>S313*H313</f>
        <v>0.8478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33" t="s">
        <v>153</v>
      </c>
      <c r="AT313" s="233" t="s">
        <v>149</v>
      </c>
      <c r="AU313" s="233" t="s">
        <v>83</v>
      </c>
      <c r="AY313" s="19" t="s">
        <v>147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9" t="s">
        <v>81</v>
      </c>
      <c r="BK313" s="234">
        <f>ROUND(I313*H313,2)</f>
        <v>0</v>
      </c>
      <c r="BL313" s="19" t="s">
        <v>153</v>
      </c>
      <c r="BM313" s="233" t="s">
        <v>544</v>
      </c>
    </row>
    <row r="314" s="15" customFormat="1">
      <c r="A314" s="15"/>
      <c r="B314" s="269"/>
      <c r="C314" s="270"/>
      <c r="D314" s="248" t="s">
        <v>196</v>
      </c>
      <c r="E314" s="271" t="s">
        <v>19</v>
      </c>
      <c r="F314" s="272" t="s">
        <v>265</v>
      </c>
      <c r="G314" s="270"/>
      <c r="H314" s="271" t="s">
        <v>19</v>
      </c>
      <c r="I314" s="273"/>
      <c r="J314" s="270"/>
      <c r="K314" s="270"/>
      <c r="L314" s="274"/>
      <c r="M314" s="275"/>
      <c r="N314" s="276"/>
      <c r="O314" s="276"/>
      <c r="P314" s="276"/>
      <c r="Q314" s="276"/>
      <c r="R314" s="276"/>
      <c r="S314" s="276"/>
      <c r="T314" s="27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8" t="s">
        <v>196</v>
      </c>
      <c r="AU314" s="278" t="s">
        <v>83</v>
      </c>
      <c r="AV314" s="15" t="s">
        <v>81</v>
      </c>
      <c r="AW314" s="15" t="s">
        <v>35</v>
      </c>
      <c r="AX314" s="15" t="s">
        <v>73</v>
      </c>
      <c r="AY314" s="278" t="s">
        <v>147</v>
      </c>
    </row>
    <row r="315" s="13" customFormat="1">
      <c r="A315" s="13"/>
      <c r="B315" s="246"/>
      <c r="C315" s="247"/>
      <c r="D315" s="248" t="s">
        <v>196</v>
      </c>
      <c r="E315" s="249" t="s">
        <v>19</v>
      </c>
      <c r="F315" s="250" t="s">
        <v>545</v>
      </c>
      <c r="G315" s="247"/>
      <c r="H315" s="251">
        <v>0.28899999999999998</v>
      </c>
      <c r="I315" s="252"/>
      <c r="J315" s="247"/>
      <c r="K315" s="247"/>
      <c r="L315" s="253"/>
      <c r="M315" s="254"/>
      <c r="N315" s="255"/>
      <c r="O315" s="255"/>
      <c r="P315" s="255"/>
      <c r="Q315" s="255"/>
      <c r="R315" s="255"/>
      <c r="S315" s="255"/>
      <c r="T315" s="25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7" t="s">
        <v>196</v>
      </c>
      <c r="AU315" s="257" t="s">
        <v>83</v>
      </c>
      <c r="AV315" s="13" t="s">
        <v>83</v>
      </c>
      <c r="AW315" s="13" t="s">
        <v>35</v>
      </c>
      <c r="AX315" s="13" t="s">
        <v>73</v>
      </c>
      <c r="AY315" s="257" t="s">
        <v>147</v>
      </c>
    </row>
    <row r="316" s="13" customFormat="1">
      <c r="A316" s="13"/>
      <c r="B316" s="246"/>
      <c r="C316" s="247"/>
      <c r="D316" s="248" t="s">
        <v>196</v>
      </c>
      <c r="E316" s="249" t="s">
        <v>19</v>
      </c>
      <c r="F316" s="250" t="s">
        <v>546</v>
      </c>
      <c r="G316" s="247"/>
      <c r="H316" s="251">
        <v>0.182</v>
      </c>
      <c r="I316" s="252"/>
      <c r="J316" s="247"/>
      <c r="K316" s="247"/>
      <c r="L316" s="253"/>
      <c r="M316" s="254"/>
      <c r="N316" s="255"/>
      <c r="O316" s="255"/>
      <c r="P316" s="255"/>
      <c r="Q316" s="255"/>
      <c r="R316" s="255"/>
      <c r="S316" s="255"/>
      <c r="T316" s="25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7" t="s">
        <v>196</v>
      </c>
      <c r="AU316" s="257" t="s">
        <v>83</v>
      </c>
      <c r="AV316" s="13" t="s">
        <v>83</v>
      </c>
      <c r="AW316" s="13" t="s">
        <v>35</v>
      </c>
      <c r="AX316" s="13" t="s">
        <v>73</v>
      </c>
      <c r="AY316" s="257" t="s">
        <v>147</v>
      </c>
    </row>
    <row r="317" s="14" customFormat="1">
      <c r="A317" s="14"/>
      <c r="B317" s="258"/>
      <c r="C317" s="259"/>
      <c r="D317" s="248" t="s">
        <v>196</v>
      </c>
      <c r="E317" s="260" t="s">
        <v>19</v>
      </c>
      <c r="F317" s="261" t="s">
        <v>228</v>
      </c>
      <c r="G317" s="259"/>
      <c r="H317" s="262">
        <v>0.47099999999999997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8" t="s">
        <v>196</v>
      </c>
      <c r="AU317" s="268" t="s">
        <v>83</v>
      </c>
      <c r="AV317" s="14" t="s">
        <v>153</v>
      </c>
      <c r="AW317" s="14" t="s">
        <v>35</v>
      </c>
      <c r="AX317" s="14" t="s">
        <v>81</v>
      </c>
      <c r="AY317" s="268" t="s">
        <v>147</v>
      </c>
    </row>
    <row r="318" s="2" customFormat="1" ht="24" customHeight="1">
      <c r="A318" s="40"/>
      <c r="B318" s="41"/>
      <c r="C318" s="221" t="s">
        <v>547</v>
      </c>
      <c r="D318" s="221" t="s">
        <v>149</v>
      </c>
      <c r="E318" s="222" t="s">
        <v>548</v>
      </c>
      <c r="F318" s="223" t="s">
        <v>549</v>
      </c>
      <c r="G318" s="224" t="s">
        <v>152</v>
      </c>
      <c r="H318" s="225">
        <v>77.489999999999995</v>
      </c>
      <c r="I318" s="226"/>
      <c r="J318" s="227">
        <f>ROUND(I318*H318,2)</f>
        <v>0</v>
      </c>
      <c r="K318" s="228"/>
      <c r="L318" s="46"/>
      <c r="M318" s="229" t="s">
        <v>19</v>
      </c>
      <c r="N318" s="230" t="s">
        <v>44</v>
      </c>
      <c r="O318" s="86"/>
      <c r="P318" s="231">
        <f>O318*H318</f>
        <v>0</v>
      </c>
      <c r="Q318" s="231">
        <v>0</v>
      </c>
      <c r="R318" s="231">
        <f>Q318*H318</f>
        <v>0</v>
      </c>
      <c r="S318" s="231">
        <v>0.045999999999999999</v>
      </c>
      <c r="T318" s="232">
        <f>S318*H318</f>
        <v>3.5645399999999996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3" t="s">
        <v>153</v>
      </c>
      <c r="AT318" s="233" t="s">
        <v>149</v>
      </c>
      <c r="AU318" s="233" t="s">
        <v>83</v>
      </c>
      <c r="AY318" s="19" t="s">
        <v>147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9" t="s">
        <v>81</v>
      </c>
      <c r="BK318" s="234">
        <f>ROUND(I318*H318,2)</f>
        <v>0</v>
      </c>
      <c r="BL318" s="19" t="s">
        <v>153</v>
      </c>
      <c r="BM318" s="233" t="s">
        <v>550</v>
      </c>
    </row>
    <row r="319" s="13" customFormat="1">
      <c r="A319" s="13"/>
      <c r="B319" s="246"/>
      <c r="C319" s="247"/>
      <c r="D319" s="248" t="s">
        <v>196</v>
      </c>
      <c r="E319" s="249" t="s">
        <v>19</v>
      </c>
      <c r="F319" s="250" t="s">
        <v>260</v>
      </c>
      <c r="G319" s="247"/>
      <c r="H319" s="251">
        <v>77.489999999999995</v>
      </c>
      <c r="I319" s="252"/>
      <c r="J319" s="247"/>
      <c r="K319" s="247"/>
      <c r="L319" s="253"/>
      <c r="M319" s="254"/>
      <c r="N319" s="255"/>
      <c r="O319" s="255"/>
      <c r="P319" s="255"/>
      <c r="Q319" s="255"/>
      <c r="R319" s="255"/>
      <c r="S319" s="255"/>
      <c r="T319" s="25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7" t="s">
        <v>196</v>
      </c>
      <c r="AU319" s="257" t="s">
        <v>83</v>
      </c>
      <c r="AV319" s="13" t="s">
        <v>83</v>
      </c>
      <c r="AW319" s="13" t="s">
        <v>35</v>
      </c>
      <c r="AX319" s="13" t="s">
        <v>81</v>
      </c>
      <c r="AY319" s="257" t="s">
        <v>147</v>
      </c>
    </row>
    <row r="320" s="2" customFormat="1" ht="24" customHeight="1">
      <c r="A320" s="40"/>
      <c r="B320" s="41"/>
      <c r="C320" s="221" t="s">
        <v>551</v>
      </c>
      <c r="D320" s="221" t="s">
        <v>149</v>
      </c>
      <c r="E320" s="222" t="s">
        <v>552</v>
      </c>
      <c r="F320" s="223" t="s">
        <v>553</v>
      </c>
      <c r="G320" s="224" t="s">
        <v>152</v>
      </c>
      <c r="H320" s="225">
        <v>8.2739999999999991</v>
      </c>
      <c r="I320" s="226"/>
      <c r="J320" s="227">
        <f>ROUND(I320*H320,2)</f>
        <v>0</v>
      </c>
      <c r="K320" s="228"/>
      <c r="L320" s="46"/>
      <c r="M320" s="229" t="s">
        <v>19</v>
      </c>
      <c r="N320" s="230" t="s">
        <v>44</v>
      </c>
      <c r="O320" s="86"/>
      <c r="P320" s="231">
        <f>O320*H320</f>
        <v>0</v>
      </c>
      <c r="Q320" s="231">
        <v>0</v>
      </c>
      <c r="R320" s="231">
        <f>Q320*H320</f>
        <v>0</v>
      </c>
      <c r="S320" s="231">
        <v>0.075999999999999998</v>
      </c>
      <c r="T320" s="232">
        <f>S320*H320</f>
        <v>0.62882399999999994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3" t="s">
        <v>153</v>
      </c>
      <c r="AT320" s="233" t="s">
        <v>149</v>
      </c>
      <c r="AU320" s="233" t="s">
        <v>83</v>
      </c>
      <c r="AY320" s="19" t="s">
        <v>147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9" t="s">
        <v>81</v>
      </c>
      <c r="BK320" s="234">
        <f>ROUND(I320*H320,2)</f>
        <v>0</v>
      </c>
      <c r="BL320" s="19" t="s">
        <v>153</v>
      </c>
      <c r="BM320" s="233" t="s">
        <v>554</v>
      </c>
    </row>
    <row r="321" s="15" customFormat="1">
      <c r="A321" s="15"/>
      <c r="B321" s="269"/>
      <c r="C321" s="270"/>
      <c r="D321" s="248" t="s">
        <v>196</v>
      </c>
      <c r="E321" s="271" t="s">
        <v>19</v>
      </c>
      <c r="F321" s="272" t="s">
        <v>555</v>
      </c>
      <c r="G321" s="270"/>
      <c r="H321" s="271" t="s">
        <v>19</v>
      </c>
      <c r="I321" s="273"/>
      <c r="J321" s="270"/>
      <c r="K321" s="270"/>
      <c r="L321" s="274"/>
      <c r="M321" s="275"/>
      <c r="N321" s="276"/>
      <c r="O321" s="276"/>
      <c r="P321" s="276"/>
      <c r="Q321" s="276"/>
      <c r="R321" s="276"/>
      <c r="S321" s="276"/>
      <c r="T321" s="27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8" t="s">
        <v>196</v>
      </c>
      <c r="AU321" s="278" t="s">
        <v>83</v>
      </c>
      <c r="AV321" s="15" t="s">
        <v>81</v>
      </c>
      <c r="AW321" s="15" t="s">
        <v>35</v>
      </c>
      <c r="AX321" s="15" t="s">
        <v>73</v>
      </c>
      <c r="AY321" s="278" t="s">
        <v>147</v>
      </c>
    </row>
    <row r="322" s="13" customFormat="1">
      <c r="A322" s="13"/>
      <c r="B322" s="246"/>
      <c r="C322" s="247"/>
      <c r="D322" s="248" t="s">
        <v>196</v>
      </c>
      <c r="E322" s="249" t="s">
        <v>19</v>
      </c>
      <c r="F322" s="250" t="s">
        <v>556</v>
      </c>
      <c r="G322" s="247"/>
      <c r="H322" s="251">
        <v>3.5459999999999998</v>
      </c>
      <c r="I322" s="252"/>
      <c r="J322" s="247"/>
      <c r="K322" s="247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196</v>
      </c>
      <c r="AU322" s="257" t="s">
        <v>83</v>
      </c>
      <c r="AV322" s="13" t="s">
        <v>83</v>
      </c>
      <c r="AW322" s="13" t="s">
        <v>35</v>
      </c>
      <c r="AX322" s="13" t="s">
        <v>73</v>
      </c>
      <c r="AY322" s="257" t="s">
        <v>147</v>
      </c>
    </row>
    <row r="323" s="13" customFormat="1">
      <c r="A323" s="13"/>
      <c r="B323" s="246"/>
      <c r="C323" s="247"/>
      <c r="D323" s="248" t="s">
        <v>196</v>
      </c>
      <c r="E323" s="249" t="s">
        <v>19</v>
      </c>
      <c r="F323" s="250" t="s">
        <v>557</v>
      </c>
      <c r="G323" s="247"/>
      <c r="H323" s="251">
        <v>4.7279999999999998</v>
      </c>
      <c r="I323" s="252"/>
      <c r="J323" s="247"/>
      <c r="K323" s="247"/>
      <c r="L323" s="253"/>
      <c r="M323" s="254"/>
      <c r="N323" s="255"/>
      <c r="O323" s="255"/>
      <c r="P323" s="255"/>
      <c r="Q323" s="255"/>
      <c r="R323" s="255"/>
      <c r="S323" s="255"/>
      <c r="T323" s="25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7" t="s">
        <v>196</v>
      </c>
      <c r="AU323" s="257" t="s">
        <v>83</v>
      </c>
      <c r="AV323" s="13" t="s">
        <v>83</v>
      </c>
      <c r="AW323" s="13" t="s">
        <v>35</v>
      </c>
      <c r="AX323" s="13" t="s">
        <v>73</v>
      </c>
      <c r="AY323" s="257" t="s">
        <v>147</v>
      </c>
    </row>
    <row r="324" s="14" customFormat="1">
      <c r="A324" s="14"/>
      <c r="B324" s="258"/>
      <c r="C324" s="259"/>
      <c r="D324" s="248" t="s">
        <v>196</v>
      </c>
      <c r="E324" s="260" t="s">
        <v>19</v>
      </c>
      <c r="F324" s="261" t="s">
        <v>228</v>
      </c>
      <c r="G324" s="259"/>
      <c r="H324" s="262">
        <v>8.2739999999999991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8" t="s">
        <v>196</v>
      </c>
      <c r="AU324" s="268" t="s">
        <v>83</v>
      </c>
      <c r="AV324" s="14" t="s">
        <v>153</v>
      </c>
      <c r="AW324" s="14" t="s">
        <v>35</v>
      </c>
      <c r="AX324" s="14" t="s">
        <v>81</v>
      </c>
      <c r="AY324" s="268" t="s">
        <v>147</v>
      </c>
    </row>
    <row r="325" s="2" customFormat="1" ht="24" customHeight="1">
      <c r="A325" s="40"/>
      <c r="B325" s="41"/>
      <c r="C325" s="221" t="s">
        <v>558</v>
      </c>
      <c r="D325" s="221" t="s">
        <v>149</v>
      </c>
      <c r="E325" s="222" t="s">
        <v>559</v>
      </c>
      <c r="F325" s="223" t="s">
        <v>560</v>
      </c>
      <c r="G325" s="224" t="s">
        <v>152</v>
      </c>
      <c r="H325" s="225">
        <v>35.423999999999999</v>
      </c>
      <c r="I325" s="226"/>
      <c r="J325" s="227">
        <f>ROUND(I325*H325,2)</f>
        <v>0</v>
      </c>
      <c r="K325" s="228"/>
      <c r="L325" s="46"/>
      <c r="M325" s="229" t="s">
        <v>19</v>
      </c>
      <c r="N325" s="230" t="s">
        <v>44</v>
      </c>
      <c r="O325" s="86"/>
      <c r="P325" s="231">
        <f>O325*H325</f>
        <v>0</v>
      </c>
      <c r="Q325" s="231">
        <v>0</v>
      </c>
      <c r="R325" s="231">
        <f>Q325*H325</f>
        <v>0</v>
      </c>
      <c r="S325" s="231">
        <v>0.068000000000000005</v>
      </c>
      <c r="T325" s="232">
        <f>S325*H325</f>
        <v>2.4088320000000003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3" t="s">
        <v>153</v>
      </c>
      <c r="AT325" s="233" t="s">
        <v>149</v>
      </c>
      <c r="AU325" s="233" t="s">
        <v>83</v>
      </c>
      <c r="AY325" s="19" t="s">
        <v>147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9" t="s">
        <v>81</v>
      </c>
      <c r="BK325" s="234">
        <f>ROUND(I325*H325,2)</f>
        <v>0</v>
      </c>
      <c r="BL325" s="19" t="s">
        <v>153</v>
      </c>
      <c r="BM325" s="233" t="s">
        <v>561</v>
      </c>
    </row>
    <row r="326" s="13" customFormat="1">
      <c r="A326" s="13"/>
      <c r="B326" s="246"/>
      <c r="C326" s="247"/>
      <c r="D326" s="248" t="s">
        <v>196</v>
      </c>
      <c r="E326" s="249" t="s">
        <v>19</v>
      </c>
      <c r="F326" s="250" t="s">
        <v>562</v>
      </c>
      <c r="G326" s="247"/>
      <c r="H326" s="251">
        <v>35.423999999999999</v>
      </c>
      <c r="I326" s="252"/>
      <c r="J326" s="247"/>
      <c r="K326" s="247"/>
      <c r="L326" s="253"/>
      <c r="M326" s="254"/>
      <c r="N326" s="255"/>
      <c r="O326" s="255"/>
      <c r="P326" s="255"/>
      <c r="Q326" s="255"/>
      <c r="R326" s="255"/>
      <c r="S326" s="255"/>
      <c r="T326" s="25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7" t="s">
        <v>196</v>
      </c>
      <c r="AU326" s="257" t="s">
        <v>83</v>
      </c>
      <c r="AV326" s="13" t="s">
        <v>83</v>
      </c>
      <c r="AW326" s="13" t="s">
        <v>35</v>
      </c>
      <c r="AX326" s="13" t="s">
        <v>81</v>
      </c>
      <c r="AY326" s="257" t="s">
        <v>147</v>
      </c>
    </row>
    <row r="327" s="12" customFormat="1" ht="22.8" customHeight="1">
      <c r="A327" s="12"/>
      <c r="B327" s="205"/>
      <c r="C327" s="206"/>
      <c r="D327" s="207" t="s">
        <v>72</v>
      </c>
      <c r="E327" s="219" t="s">
        <v>563</v>
      </c>
      <c r="F327" s="219" t="s">
        <v>564</v>
      </c>
      <c r="G327" s="206"/>
      <c r="H327" s="206"/>
      <c r="I327" s="209"/>
      <c r="J327" s="220">
        <f>BK327</f>
        <v>0</v>
      </c>
      <c r="K327" s="206"/>
      <c r="L327" s="211"/>
      <c r="M327" s="212"/>
      <c r="N327" s="213"/>
      <c r="O327" s="213"/>
      <c r="P327" s="214">
        <f>SUM(P328:P335)</f>
        <v>0</v>
      </c>
      <c r="Q327" s="213"/>
      <c r="R327" s="214">
        <f>SUM(R328:R335)</f>
        <v>0</v>
      </c>
      <c r="S327" s="213"/>
      <c r="T327" s="215">
        <f>SUM(T328:T335)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6" t="s">
        <v>81</v>
      </c>
      <c r="AT327" s="217" t="s">
        <v>72</v>
      </c>
      <c r="AU327" s="217" t="s">
        <v>81</v>
      </c>
      <c r="AY327" s="216" t="s">
        <v>147</v>
      </c>
      <c r="BK327" s="218">
        <f>SUM(BK328:BK335)</f>
        <v>0</v>
      </c>
    </row>
    <row r="328" s="2" customFormat="1" ht="24" customHeight="1">
      <c r="A328" s="40"/>
      <c r="B328" s="41"/>
      <c r="C328" s="221" t="s">
        <v>565</v>
      </c>
      <c r="D328" s="221" t="s">
        <v>149</v>
      </c>
      <c r="E328" s="222" t="s">
        <v>566</v>
      </c>
      <c r="F328" s="223" t="s">
        <v>567</v>
      </c>
      <c r="G328" s="224" t="s">
        <v>181</v>
      </c>
      <c r="H328" s="225">
        <v>37.784999999999997</v>
      </c>
      <c r="I328" s="226"/>
      <c r="J328" s="227">
        <f>ROUND(I328*H328,2)</f>
        <v>0</v>
      </c>
      <c r="K328" s="228"/>
      <c r="L328" s="46"/>
      <c r="M328" s="229" t="s">
        <v>19</v>
      </c>
      <c r="N328" s="230" t="s">
        <v>44</v>
      </c>
      <c r="O328" s="86"/>
      <c r="P328" s="231">
        <f>O328*H328</f>
        <v>0</v>
      </c>
      <c r="Q328" s="231">
        <v>0</v>
      </c>
      <c r="R328" s="231">
        <f>Q328*H328</f>
        <v>0</v>
      </c>
      <c r="S328" s="231">
        <v>0</v>
      </c>
      <c r="T328" s="232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3" t="s">
        <v>153</v>
      </c>
      <c r="AT328" s="233" t="s">
        <v>149</v>
      </c>
      <c r="AU328" s="233" t="s">
        <v>83</v>
      </c>
      <c r="AY328" s="19" t="s">
        <v>147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9" t="s">
        <v>81</v>
      </c>
      <c r="BK328" s="234">
        <f>ROUND(I328*H328,2)</f>
        <v>0</v>
      </c>
      <c r="BL328" s="19" t="s">
        <v>153</v>
      </c>
      <c r="BM328" s="233" t="s">
        <v>568</v>
      </c>
    </row>
    <row r="329" s="2" customFormat="1" ht="16.5" customHeight="1">
      <c r="A329" s="40"/>
      <c r="B329" s="41"/>
      <c r="C329" s="221" t="s">
        <v>569</v>
      </c>
      <c r="D329" s="221" t="s">
        <v>149</v>
      </c>
      <c r="E329" s="222" t="s">
        <v>570</v>
      </c>
      <c r="F329" s="223" t="s">
        <v>571</v>
      </c>
      <c r="G329" s="224" t="s">
        <v>281</v>
      </c>
      <c r="H329" s="225">
        <v>15</v>
      </c>
      <c r="I329" s="226"/>
      <c r="J329" s="227">
        <f>ROUND(I329*H329,2)</f>
        <v>0</v>
      </c>
      <c r="K329" s="228"/>
      <c r="L329" s="46"/>
      <c r="M329" s="229" t="s">
        <v>19</v>
      </c>
      <c r="N329" s="230" t="s">
        <v>44</v>
      </c>
      <c r="O329" s="86"/>
      <c r="P329" s="231">
        <f>O329*H329</f>
        <v>0</v>
      </c>
      <c r="Q329" s="231">
        <v>0</v>
      </c>
      <c r="R329" s="231">
        <f>Q329*H329</f>
        <v>0</v>
      </c>
      <c r="S329" s="231">
        <v>0</v>
      </c>
      <c r="T329" s="232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3" t="s">
        <v>153</v>
      </c>
      <c r="AT329" s="233" t="s">
        <v>149</v>
      </c>
      <c r="AU329" s="233" t="s">
        <v>83</v>
      </c>
      <c r="AY329" s="19" t="s">
        <v>147</v>
      </c>
      <c r="BE329" s="234">
        <f>IF(N329="základní",J329,0)</f>
        <v>0</v>
      </c>
      <c r="BF329" s="234">
        <f>IF(N329="snížená",J329,0)</f>
        <v>0</v>
      </c>
      <c r="BG329" s="234">
        <f>IF(N329="zákl. přenesená",J329,0)</f>
        <v>0</v>
      </c>
      <c r="BH329" s="234">
        <f>IF(N329="sníž. přenesená",J329,0)</f>
        <v>0</v>
      </c>
      <c r="BI329" s="234">
        <f>IF(N329="nulová",J329,0)</f>
        <v>0</v>
      </c>
      <c r="BJ329" s="19" t="s">
        <v>81</v>
      </c>
      <c r="BK329" s="234">
        <f>ROUND(I329*H329,2)</f>
        <v>0</v>
      </c>
      <c r="BL329" s="19" t="s">
        <v>153</v>
      </c>
      <c r="BM329" s="233" t="s">
        <v>572</v>
      </c>
    </row>
    <row r="330" s="2" customFormat="1" ht="24" customHeight="1">
      <c r="A330" s="40"/>
      <c r="B330" s="41"/>
      <c r="C330" s="221" t="s">
        <v>573</v>
      </c>
      <c r="D330" s="221" t="s">
        <v>149</v>
      </c>
      <c r="E330" s="222" t="s">
        <v>574</v>
      </c>
      <c r="F330" s="223" t="s">
        <v>575</v>
      </c>
      <c r="G330" s="224" t="s">
        <v>281</v>
      </c>
      <c r="H330" s="225">
        <v>300</v>
      </c>
      <c r="I330" s="226"/>
      <c r="J330" s="227">
        <f>ROUND(I330*H330,2)</f>
        <v>0</v>
      </c>
      <c r="K330" s="228"/>
      <c r="L330" s="46"/>
      <c r="M330" s="229" t="s">
        <v>19</v>
      </c>
      <c r="N330" s="230" t="s">
        <v>44</v>
      </c>
      <c r="O330" s="86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3" t="s">
        <v>153</v>
      </c>
      <c r="AT330" s="233" t="s">
        <v>149</v>
      </c>
      <c r="AU330" s="233" t="s">
        <v>83</v>
      </c>
      <c r="AY330" s="19" t="s">
        <v>147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9" t="s">
        <v>81</v>
      </c>
      <c r="BK330" s="234">
        <f>ROUND(I330*H330,2)</f>
        <v>0</v>
      </c>
      <c r="BL330" s="19" t="s">
        <v>153</v>
      </c>
      <c r="BM330" s="233" t="s">
        <v>576</v>
      </c>
    </row>
    <row r="331" s="13" customFormat="1">
      <c r="A331" s="13"/>
      <c r="B331" s="246"/>
      <c r="C331" s="247"/>
      <c r="D331" s="248" t="s">
        <v>196</v>
      </c>
      <c r="E331" s="249" t="s">
        <v>19</v>
      </c>
      <c r="F331" s="250" t="s">
        <v>577</v>
      </c>
      <c r="G331" s="247"/>
      <c r="H331" s="251">
        <v>300</v>
      </c>
      <c r="I331" s="252"/>
      <c r="J331" s="247"/>
      <c r="K331" s="247"/>
      <c r="L331" s="253"/>
      <c r="M331" s="254"/>
      <c r="N331" s="255"/>
      <c r="O331" s="255"/>
      <c r="P331" s="255"/>
      <c r="Q331" s="255"/>
      <c r="R331" s="255"/>
      <c r="S331" s="255"/>
      <c r="T331" s="25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7" t="s">
        <v>196</v>
      </c>
      <c r="AU331" s="257" t="s">
        <v>83</v>
      </c>
      <c r="AV331" s="13" t="s">
        <v>83</v>
      </c>
      <c r="AW331" s="13" t="s">
        <v>35</v>
      </c>
      <c r="AX331" s="13" t="s">
        <v>81</v>
      </c>
      <c r="AY331" s="257" t="s">
        <v>147</v>
      </c>
    </row>
    <row r="332" s="2" customFormat="1" ht="24" customHeight="1">
      <c r="A332" s="40"/>
      <c r="B332" s="41"/>
      <c r="C332" s="221" t="s">
        <v>578</v>
      </c>
      <c r="D332" s="221" t="s">
        <v>149</v>
      </c>
      <c r="E332" s="222" t="s">
        <v>579</v>
      </c>
      <c r="F332" s="223" t="s">
        <v>580</v>
      </c>
      <c r="G332" s="224" t="s">
        <v>181</v>
      </c>
      <c r="H332" s="225">
        <v>755.70000000000005</v>
      </c>
      <c r="I332" s="226"/>
      <c r="J332" s="227">
        <f>ROUND(I332*H332,2)</f>
        <v>0</v>
      </c>
      <c r="K332" s="228"/>
      <c r="L332" s="46"/>
      <c r="M332" s="229" t="s">
        <v>19</v>
      </c>
      <c r="N332" s="230" t="s">
        <v>44</v>
      </c>
      <c r="O332" s="86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3" t="s">
        <v>153</v>
      </c>
      <c r="AT332" s="233" t="s">
        <v>149</v>
      </c>
      <c r="AU332" s="233" t="s">
        <v>83</v>
      </c>
      <c r="AY332" s="19" t="s">
        <v>147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9" t="s">
        <v>81</v>
      </c>
      <c r="BK332" s="234">
        <f>ROUND(I332*H332,2)</f>
        <v>0</v>
      </c>
      <c r="BL332" s="19" t="s">
        <v>153</v>
      </c>
      <c r="BM332" s="233" t="s">
        <v>581</v>
      </c>
    </row>
    <row r="333" s="13" customFormat="1">
      <c r="A333" s="13"/>
      <c r="B333" s="246"/>
      <c r="C333" s="247"/>
      <c r="D333" s="248" t="s">
        <v>196</v>
      </c>
      <c r="E333" s="249" t="s">
        <v>19</v>
      </c>
      <c r="F333" s="250" t="s">
        <v>582</v>
      </c>
      <c r="G333" s="247"/>
      <c r="H333" s="251">
        <v>755.70000000000005</v>
      </c>
      <c r="I333" s="252"/>
      <c r="J333" s="247"/>
      <c r="K333" s="247"/>
      <c r="L333" s="253"/>
      <c r="M333" s="254"/>
      <c r="N333" s="255"/>
      <c r="O333" s="255"/>
      <c r="P333" s="255"/>
      <c r="Q333" s="255"/>
      <c r="R333" s="255"/>
      <c r="S333" s="255"/>
      <c r="T333" s="25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7" t="s">
        <v>196</v>
      </c>
      <c r="AU333" s="257" t="s">
        <v>83</v>
      </c>
      <c r="AV333" s="13" t="s">
        <v>83</v>
      </c>
      <c r="AW333" s="13" t="s">
        <v>35</v>
      </c>
      <c r="AX333" s="13" t="s">
        <v>81</v>
      </c>
      <c r="AY333" s="257" t="s">
        <v>147</v>
      </c>
    </row>
    <row r="334" s="2" customFormat="1" ht="16.5" customHeight="1">
      <c r="A334" s="40"/>
      <c r="B334" s="41"/>
      <c r="C334" s="221" t="s">
        <v>583</v>
      </c>
      <c r="D334" s="221" t="s">
        <v>149</v>
      </c>
      <c r="E334" s="222" t="s">
        <v>584</v>
      </c>
      <c r="F334" s="223" t="s">
        <v>585</v>
      </c>
      <c r="G334" s="224" t="s">
        <v>181</v>
      </c>
      <c r="H334" s="225">
        <v>37.784999999999997</v>
      </c>
      <c r="I334" s="226"/>
      <c r="J334" s="227">
        <f>ROUND(I334*H334,2)</f>
        <v>0</v>
      </c>
      <c r="K334" s="228"/>
      <c r="L334" s="46"/>
      <c r="M334" s="229" t="s">
        <v>19</v>
      </c>
      <c r="N334" s="230" t="s">
        <v>44</v>
      </c>
      <c r="O334" s="86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3" t="s">
        <v>153</v>
      </c>
      <c r="AT334" s="233" t="s">
        <v>149</v>
      </c>
      <c r="AU334" s="233" t="s">
        <v>83</v>
      </c>
      <c r="AY334" s="19" t="s">
        <v>147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9" t="s">
        <v>81</v>
      </c>
      <c r="BK334" s="234">
        <f>ROUND(I334*H334,2)</f>
        <v>0</v>
      </c>
      <c r="BL334" s="19" t="s">
        <v>153</v>
      </c>
      <c r="BM334" s="233" t="s">
        <v>586</v>
      </c>
    </row>
    <row r="335" s="2" customFormat="1" ht="24" customHeight="1">
      <c r="A335" s="40"/>
      <c r="B335" s="41"/>
      <c r="C335" s="221" t="s">
        <v>587</v>
      </c>
      <c r="D335" s="221" t="s">
        <v>149</v>
      </c>
      <c r="E335" s="222" t="s">
        <v>588</v>
      </c>
      <c r="F335" s="223" t="s">
        <v>589</v>
      </c>
      <c r="G335" s="224" t="s">
        <v>181</v>
      </c>
      <c r="H335" s="225">
        <v>37.784999999999997</v>
      </c>
      <c r="I335" s="226"/>
      <c r="J335" s="227">
        <f>ROUND(I335*H335,2)</f>
        <v>0</v>
      </c>
      <c r="K335" s="228"/>
      <c r="L335" s="46"/>
      <c r="M335" s="229" t="s">
        <v>19</v>
      </c>
      <c r="N335" s="230" t="s">
        <v>44</v>
      </c>
      <c r="O335" s="86"/>
      <c r="P335" s="231">
        <f>O335*H335</f>
        <v>0</v>
      </c>
      <c r="Q335" s="231">
        <v>0</v>
      </c>
      <c r="R335" s="231">
        <f>Q335*H335</f>
        <v>0</v>
      </c>
      <c r="S335" s="231">
        <v>0</v>
      </c>
      <c r="T335" s="232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33" t="s">
        <v>153</v>
      </c>
      <c r="AT335" s="233" t="s">
        <v>149</v>
      </c>
      <c r="AU335" s="233" t="s">
        <v>83</v>
      </c>
      <c r="AY335" s="19" t="s">
        <v>147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9" t="s">
        <v>81</v>
      </c>
      <c r="BK335" s="234">
        <f>ROUND(I335*H335,2)</f>
        <v>0</v>
      </c>
      <c r="BL335" s="19" t="s">
        <v>153</v>
      </c>
      <c r="BM335" s="233" t="s">
        <v>590</v>
      </c>
    </row>
    <row r="336" s="12" customFormat="1" ht="22.8" customHeight="1">
      <c r="A336" s="12"/>
      <c r="B336" s="205"/>
      <c r="C336" s="206"/>
      <c r="D336" s="207" t="s">
        <v>72</v>
      </c>
      <c r="E336" s="219" t="s">
        <v>591</v>
      </c>
      <c r="F336" s="219" t="s">
        <v>592</v>
      </c>
      <c r="G336" s="206"/>
      <c r="H336" s="206"/>
      <c r="I336" s="209"/>
      <c r="J336" s="220">
        <f>BK336</f>
        <v>0</v>
      </c>
      <c r="K336" s="206"/>
      <c r="L336" s="211"/>
      <c r="M336" s="212"/>
      <c r="N336" s="213"/>
      <c r="O336" s="213"/>
      <c r="P336" s="214">
        <f>SUM(P337:P338)</f>
        <v>0</v>
      </c>
      <c r="Q336" s="213"/>
      <c r="R336" s="214">
        <f>SUM(R337:R338)</f>
        <v>0</v>
      </c>
      <c r="S336" s="213"/>
      <c r="T336" s="215">
        <f>SUM(T337:T338)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6" t="s">
        <v>81</v>
      </c>
      <c r="AT336" s="217" t="s">
        <v>72</v>
      </c>
      <c r="AU336" s="217" t="s">
        <v>81</v>
      </c>
      <c r="AY336" s="216" t="s">
        <v>147</v>
      </c>
      <c r="BK336" s="218">
        <f>SUM(BK337:BK338)</f>
        <v>0</v>
      </c>
    </row>
    <row r="337" s="2" customFormat="1" ht="24" customHeight="1">
      <c r="A337" s="40"/>
      <c r="B337" s="41"/>
      <c r="C337" s="221" t="s">
        <v>593</v>
      </c>
      <c r="D337" s="221" t="s">
        <v>149</v>
      </c>
      <c r="E337" s="222" t="s">
        <v>594</v>
      </c>
      <c r="F337" s="223" t="s">
        <v>595</v>
      </c>
      <c r="G337" s="224" t="s">
        <v>181</v>
      </c>
      <c r="H337" s="225">
        <v>66.397000000000006</v>
      </c>
      <c r="I337" s="226"/>
      <c r="J337" s="227">
        <f>ROUND(I337*H337,2)</f>
        <v>0</v>
      </c>
      <c r="K337" s="228"/>
      <c r="L337" s="46"/>
      <c r="M337" s="229" t="s">
        <v>19</v>
      </c>
      <c r="N337" s="230" t="s">
        <v>44</v>
      </c>
      <c r="O337" s="86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3" t="s">
        <v>153</v>
      </c>
      <c r="AT337" s="233" t="s">
        <v>149</v>
      </c>
      <c r="AU337" s="233" t="s">
        <v>83</v>
      </c>
      <c r="AY337" s="19" t="s">
        <v>147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9" t="s">
        <v>81</v>
      </c>
      <c r="BK337" s="234">
        <f>ROUND(I337*H337,2)</f>
        <v>0</v>
      </c>
      <c r="BL337" s="19" t="s">
        <v>153</v>
      </c>
      <c r="BM337" s="233" t="s">
        <v>596</v>
      </c>
    </row>
    <row r="338" s="2" customFormat="1" ht="16.5" customHeight="1">
      <c r="A338" s="40"/>
      <c r="B338" s="41"/>
      <c r="C338" s="221" t="s">
        <v>597</v>
      </c>
      <c r="D338" s="221" t="s">
        <v>149</v>
      </c>
      <c r="E338" s="222" t="s">
        <v>598</v>
      </c>
      <c r="F338" s="223" t="s">
        <v>599</v>
      </c>
      <c r="G338" s="224" t="s">
        <v>600</v>
      </c>
      <c r="H338" s="225">
        <v>1</v>
      </c>
      <c r="I338" s="226"/>
      <c r="J338" s="227">
        <f>ROUND(I338*H338,2)</f>
        <v>0</v>
      </c>
      <c r="K338" s="228"/>
      <c r="L338" s="46"/>
      <c r="M338" s="229" t="s">
        <v>19</v>
      </c>
      <c r="N338" s="230" t="s">
        <v>44</v>
      </c>
      <c r="O338" s="86"/>
      <c r="P338" s="231">
        <f>O338*H338</f>
        <v>0</v>
      </c>
      <c r="Q338" s="231">
        <v>0</v>
      </c>
      <c r="R338" s="231">
        <f>Q338*H338</f>
        <v>0</v>
      </c>
      <c r="S338" s="231">
        <v>0</v>
      </c>
      <c r="T338" s="232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33" t="s">
        <v>153</v>
      </c>
      <c r="AT338" s="233" t="s">
        <v>149</v>
      </c>
      <c r="AU338" s="233" t="s">
        <v>83</v>
      </c>
      <c r="AY338" s="19" t="s">
        <v>147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9" t="s">
        <v>81</v>
      </c>
      <c r="BK338" s="234">
        <f>ROUND(I338*H338,2)</f>
        <v>0</v>
      </c>
      <c r="BL338" s="19" t="s">
        <v>153</v>
      </c>
      <c r="BM338" s="233" t="s">
        <v>601</v>
      </c>
    </row>
    <row r="339" s="12" customFormat="1" ht="25.92" customHeight="1">
      <c r="A339" s="12"/>
      <c r="B339" s="205"/>
      <c r="C339" s="206"/>
      <c r="D339" s="207" t="s">
        <v>72</v>
      </c>
      <c r="E339" s="208" t="s">
        <v>602</v>
      </c>
      <c r="F339" s="208" t="s">
        <v>603</v>
      </c>
      <c r="G339" s="206"/>
      <c r="H339" s="206"/>
      <c r="I339" s="209"/>
      <c r="J339" s="210">
        <f>BK339</f>
        <v>0</v>
      </c>
      <c r="K339" s="206"/>
      <c r="L339" s="211"/>
      <c r="M339" s="212"/>
      <c r="N339" s="213"/>
      <c r="O339" s="213"/>
      <c r="P339" s="214">
        <f>P340+P356+P367+P383+P397+P417+P422+P430+P433+P438+P440+P449+P489+P517+P525+P592+P610+P619+P655+P778+P833</f>
        <v>0</v>
      </c>
      <c r="Q339" s="213"/>
      <c r="R339" s="214">
        <f>R340+R356+R367+R383+R397+R417+R422+R430+R433+R438+R440+R449+R489+R517+R525+R592+R610+R619+R655+R778+R833</f>
        <v>55.834852660000003</v>
      </c>
      <c r="S339" s="213"/>
      <c r="T339" s="215">
        <f>T340+T356+T367+T383+T397+T417+T422+T430+T433+T438+T440+T449+T489+T517+T525+T592+T610+T619+T655+T778+T833</f>
        <v>13.340415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6" t="s">
        <v>83</v>
      </c>
      <c r="AT339" s="217" t="s">
        <v>72</v>
      </c>
      <c r="AU339" s="217" t="s">
        <v>73</v>
      </c>
      <c r="AY339" s="216" t="s">
        <v>147</v>
      </c>
      <c r="BK339" s="218">
        <f>BK340+BK356+BK367+BK383+BK397+BK417+BK422+BK430+BK433+BK438+BK440+BK449+BK489+BK517+BK525+BK592+BK610+BK619+BK655+BK778+BK833</f>
        <v>0</v>
      </c>
    </row>
    <row r="340" s="12" customFormat="1" ht="22.8" customHeight="1">
      <c r="A340" s="12"/>
      <c r="B340" s="205"/>
      <c r="C340" s="206"/>
      <c r="D340" s="207" t="s">
        <v>72</v>
      </c>
      <c r="E340" s="219" t="s">
        <v>604</v>
      </c>
      <c r="F340" s="219" t="s">
        <v>605</v>
      </c>
      <c r="G340" s="206"/>
      <c r="H340" s="206"/>
      <c r="I340" s="209"/>
      <c r="J340" s="220">
        <f>BK340</f>
        <v>0</v>
      </c>
      <c r="K340" s="206"/>
      <c r="L340" s="211"/>
      <c r="M340" s="212"/>
      <c r="N340" s="213"/>
      <c r="O340" s="213"/>
      <c r="P340" s="214">
        <f>SUM(P341:P355)</f>
        <v>0</v>
      </c>
      <c r="Q340" s="213"/>
      <c r="R340" s="214">
        <f>SUM(R341:R355)</f>
        <v>0.18752050000000001</v>
      </c>
      <c r="S340" s="213"/>
      <c r="T340" s="215">
        <f>SUM(T341:T355)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6" t="s">
        <v>83</v>
      </c>
      <c r="AT340" s="217" t="s">
        <v>72</v>
      </c>
      <c r="AU340" s="217" t="s">
        <v>81</v>
      </c>
      <c r="AY340" s="216" t="s">
        <v>147</v>
      </c>
      <c r="BK340" s="218">
        <f>SUM(BK341:BK355)</f>
        <v>0</v>
      </c>
    </row>
    <row r="341" s="2" customFormat="1" ht="16.5" customHeight="1">
      <c r="A341" s="40"/>
      <c r="B341" s="41"/>
      <c r="C341" s="221" t="s">
        <v>606</v>
      </c>
      <c r="D341" s="221" t="s">
        <v>149</v>
      </c>
      <c r="E341" s="222" t="s">
        <v>607</v>
      </c>
      <c r="F341" s="223" t="s">
        <v>608</v>
      </c>
      <c r="G341" s="224" t="s">
        <v>152</v>
      </c>
      <c r="H341" s="225">
        <v>42</v>
      </c>
      <c r="I341" s="226"/>
      <c r="J341" s="227">
        <f>ROUND(I341*H341,2)</f>
        <v>0</v>
      </c>
      <c r="K341" s="228"/>
      <c r="L341" s="46"/>
      <c r="M341" s="229" t="s">
        <v>19</v>
      </c>
      <c r="N341" s="230" t="s">
        <v>44</v>
      </c>
      <c r="O341" s="86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3" t="s">
        <v>217</v>
      </c>
      <c r="AT341" s="233" t="s">
        <v>149</v>
      </c>
      <c r="AU341" s="233" t="s">
        <v>83</v>
      </c>
      <c r="AY341" s="19" t="s">
        <v>147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9" t="s">
        <v>81</v>
      </c>
      <c r="BK341" s="234">
        <f>ROUND(I341*H341,2)</f>
        <v>0</v>
      </c>
      <c r="BL341" s="19" t="s">
        <v>217</v>
      </c>
      <c r="BM341" s="233" t="s">
        <v>609</v>
      </c>
    </row>
    <row r="342" s="2" customFormat="1" ht="16.5" customHeight="1">
      <c r="A342" s="40"/>
      <c r="B342" s="41"/>
      <c r="C342" s="235" t="s">
        <v>610</v>
      </c>
      <c r="D342" s="235" t="s">
        <v>192</v>
      </c>
      <c r="E342" s="236" t="s">
        <v>611</v>
      </c>
      <c r="F342" s="237" t="s">
        <v>612</v>
      </c>
      <c r="G342" s="238" t="s">
        <v>613</v>
      </c>
      <c r="H342" s="239">
        <v>42</v>
      </c>
      <c r="I342" s="240"/>
      <c r="J342" s="241">
        <f>ROUND(I342*H342,2)</f>
        <v>0</v>
      </c>
      <c r="K342" s="242"/>
      <c r="L342" s="243"/>
      <c r="M342" s="244" t="s">
        <v>19</v>
      </c>
      <c r="N342" s="245" t="s">
        <v>44</v>
      </c>
      <c r="O342" s="86"/>
      <c r="P342" s="231">
        <f>O342*H342</f>
        <v>0</v>
      </c>
      <c r="Q342" s="231">
        <v>0.001</v>
      </c>
      <c r="R342" s="231">
        <f>Q342*H342</f>
        <v>0.042000000000000003</v>
      </c>
      <c r="S342" s="231">
        <v>0</v>
      </c>
      <c r="T342" s="232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33" t="s">
        <v>310</v>
      </c>
      <c r="AT342" s="233" t="s">
        <v>192</v>
      </c>
      <c r="AU342" s="233" t="s">
        <v>83</v>
      </c>
      <c r="AY342" s="19" t="s">
        <v>147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9" t="s">
        <v>81</v>
      </c>
      <c r="BK342" s="234">
        <f>ROUND(I342*H342,2)</f>
        <v>0</v>
      </c>
      <c r="BL342" s="19" t="s">
        <v>217</v>
      </c>
      <c r="BM342" s="233" t="s">
        <v>614</v>
      </c>
    </row>
    <row r="343" s="2" customFormat="1" ht="16.5" customHeight="1">
      <c r="A343" s="40"/>
      <c r="B343" s="41"/>
      <c r="C343" s="221" t="s">
        <v>615</v>
      </c>
      <c r="D343" s="221" t="s">
        <v>149</v>
      </c>
      <c r="E343" s="222" t="s">
        <v>616</v>
      </c>
      <c r="F343" s="223" t="s">
        <v>617</v>
      </c>
      <c r="G343" s="224" t="s">
        <v>152</v>
      </c>
      <c r="H343" s="225">
        <v>55</v>
      </c>
      <c r="I343" s="226"/>
      <c r="J343" s="227">
        <f>ROUND(I343*H343,2)</f>
        <v>0</v>
      </c>
      <c r="K343" s="228"/>
      <c r="L343" s="46"/>
      <c r="M343" s="229" t="s">
        <v>19</v>
      </c>
      <c r="N343" s="230" t="s">
        <v>44</v>
      </c>
      <c r="O343" s="86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3" t="s">
        <v>217</v>
      </c>
      <c r="AT343" s="233" t="s">
        <v>149</v>
      </c>
      <c r="AU343" s="233" t="s">
        <v>83</v>
      </c>
      <c r="AY343" s="19" t="s">
        <v>147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9" t="s">
        <v>81</v>
      </c>
      <c r="BK343" s="234">
        <f>ROUND(I343*H343,2)</f>
        <v>0</v>
      </c>
      <c r="BL343" s="19" t="s">
        <v>217</v>
      </c>
      <c r="BM343" s="233" t="s">
        <v>618</v>
      </c>
    </row>
    <row r="344" s="2" customFormat="1" ht="16.5" customHeight="1">
      <c r="A344" s="40"/>
      <c r="B344" s="41"/>
      <c r="C344" s="235" t="s">
        <v>619</v>
      </c>
      <c r="D344" s="235" t="s">
        <v>192</v>
      </c>
      <c r="E344" s="236" t="s">
        <v>620</v>
      </c>
      <c r="F344" s="237" t="s">
        <v>621</v>
      </c>
      <c r="G344" s="238" t="s">
        <v>613</v>
      </c>
      <c r="H344" s="239">
        <v>55</v>
      </c>
      <c r="I344" s="240"/>
      <c r="J344" s="241">
        <f>ROUND(I344*H344,2)</f>
        <v>0</v>
      </c>
      <c r="K344" s="242"/>
      <c r="L344" s="243"/>
      <c r="M344" s="244" t="s">
        <v>19</v>
      </c>
      <c r="N344" s="245" t="s">
        <v>44</v>
      </c>
      <c r="O344" s="86"/>
      <c r="P344" s="231">
        <f>O344*H344</f>
        <v>0</v>
      </c>
      <c r="Q344" s="231">
        <v>0.001</v>
      </c>
      <c r="R344" s="231">
        <f>Q344*H344</f>
        <v>0.055</v>
      </c>
      <c r="S344" s="231">
        <v>0</v>
      </c>
      <c r="T344" s="232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3" t="s">
        <v>310</v>
      </c>
      <c r="AT344" s="233" t="s">
        <v>192</v>
      </c>
      <c r="AU344" s="233" t="s">
        <v>83</v>
      </c>
      <c r="AY344" s="19" t="s">
        <v>147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9" t="s">
        <v>81</v>
      </c>
      <c r="BK344" s="234">
        <f>ROUND(I344*H344,2)</f>
        <v>0</v>
      </c>
      <c r="BL344" s="19" t="s">
        <v>217</v>
      </c>
      <c r="BM344" s="233" t="s">
        <v>622</v>
      </c>
    </row>
    <row r="345" s="2" customFormat="1" ht="24" customHeight="1">
      <c r="A345" s="40"/>
      <c r="B345" s="41"/>
      <c r="C345" s="221" t="s">
        <v>623</v>
      </c>
      <c r="D345" s="221" t="s">
        <v>149</v>
      </c>
      <c r="E345" s="222" t="s">
        <v>624</v>
      </c>
      <c r="F345" s="223" t="s">
        <v>625</v>
      </c>
      <c r="G345" s="224" t="s">
        <v>152</v>
      </c>
      <c r="H345" s="225">
        <v>21</v>
      </c>
      <c r="I345" s="226"/>
      <c r="J345" s="227">
        <f>ROUND(I345*H345,2)</f>
        <v>0</v>
      </c>
      <c r="K345" s="228"/>
      <c r="L345" s="46"/>
      <c r="M345" s="229" t="s">
        <v>19</v>
      </c>
      <c r="N345" s="230" t="s">
        <v>44</v>
      </c>
      <c r="O345" s="86"/>
      <c r="P345" s="231">
        <f>O345*H345</f>
        <v>0</v>
      </c>
      <c r="Q345" s="231">
        <v>0.00076999999999999996</v>
      </c>
      <c r="R345" s="231">
        <f>Q345*H345</f>
        <v>0.01617</v>
      </c>
      <c r="S345" s="231">
        <v>0</v>
      </c>
      <c r="T345" s="232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3" t="s">
        <v>217</v>
      </c>
      <c r="AT345" s="233" t="s">
        <v>149</v>
      </c>
      <c r="AU345" s="233" t="s">
        <v>83</v>
      </c>
      <c r="AY345" s="19" t="s">
        <v>147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9" t="s">
        <v>81</v>
      </c>
      <c r="BK345" s="234">
        <f>ROUND(I345*H345,2)</f>
        <v>0</v>
      </c>
      <c r="BL345" s="19" t="s">
        <v>217</v>
      </c>
      <c r="BM345" s="233" t="s">
        <v>626</v>
      </c>
    </row>
    <row r="346" s="2" customFormat="1" ht="16.5" customHeight="1">
      <c r="A346" s="40"/>
      <c r="B346" s="41"/>
      <c r="C346" s="235" t="s">
        <v>627</v>
      </c>
      <c r="D346" s="235" t="s">
        <v>192</v>
      </c>
      <c r="E346" s="236" t="s">
        <v>628</v>
      </c>
      <c r="F346" s="237" t="s">
        <v>629</v>
      </c>
      <c r="G346" s="238" t="s">
        <v>152</v>
      </c>
      <c r="H346" s="239">
        <v>24.149999999999999</v>
      </c>
      <c r="I346" s="240"/>
      <c r="J346" s="241">
        <f>ROUND(I346*H346,2)</f>
        <v>0</v>
      </c>
      <c r="K346" s="242"/>
      <c r="L346" s="243"/>
      <c r="M346" s="244" t="s">
        <v>19</v>
      </c>
      <c r="N346" s="245" t="s">
        <v>44</v>
      </c>
      <c r="O346" s="86"/>
      <c r="P346" s="231">
        <f>O346*H346</f>
        <v>0</v>
      </c>
      <c r="Q346" s="231">
        <v>0.0025400000000000002</v>
      </c>
      <c r="R346" s="231">
        <f>Q346*H346</f>
        <v>0.061341</v>
      </c>
      <c r="S346" s="231">
        <v>0</v>
      </c>
      <c r="T346" s="232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33" t="s">
        <v>310</v>
      </c>
      <c r="AT346" s="233" t="s">
        <v>192</v>
      </c>
      <c r="AU346" s="233" t="s">
        <v>83</v>
      </c>
      <c r="AY346" s="19" t="s">
        <v>147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9" t="s">
        <v>81</v>
      </c>
      <c r="BK346" s="234">
        <f>ROUND(I346*H346,2)</f>
        <v>0</v>
      </c>
      <c r="BL346" s="19" t="s">
        <v>217</v>
      </c>
      <c r="BM346" s="233" t="s">
        <v>630</v>
      </c>
    </row>
    <row r="347" s="13" customFormat="1">
      <c r="A347" s="13"/>
      <c r="B347" s="246"/>
      <c r="C347" s="247"/>
      <c r="D347" s="248" t="s">
        <v>196</v>
      </c>
      <c r="E347" s="249" t="s">
        <v>19</v>
      </c>
      <c r="F347" s="250" t="s">
        <v>631</v>
      </c>
      <c r="G347" s="247"/>
      <c r="H347" s="251">
        <v>24.149999999999999</v>
      </c>
      <c r="I347" s="252"/>
      <c r="J347" s="247"/>
      <c r="K347" s="247"/>
      <c r="L347" s="253"/>
      <c r="M347" s="254"/>
      <c r="N347" s="255"/>
      <c r="O347" s="255"/>
      <c r="P347" s="255"/>
      <c r="Q347" s="255"/>
      <c r="R347" s="255"/>
      <c r="S347" s="255"/>
      <c r="T347" s="25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7" t="s">
        <v>196</v>
      </c>
      <c r="AU347" s="257" t="s">
        <v>83</v>
      </c>
      <c r="AV347" s="13" t="s">
        <v>83</v>
      </c>
      <c r="AW347" s="13" t="s">
        <v>35</v>
      </c>
      <c r="AX347" s="13" t="s">
        <v>81</v>
      </c>
      <c r="AY347" s="257" t="s">
        <v>147</v>
      </c>
    </row>
    <row r="348" s="2" customFormat="1" ht="24" customHeight="1">
      <c r="A348" s="40"/>
      <c r="B348" s="41"/>
      <c r="C348" s="221" t="s">
        <v>632</v>
      </c>
      <c r="D348" s="221" t="s">
        <v>149</v>
      </c>
      <c r="E348" s="222" t="s">
        <v>633</v>
      </c>
      <c r="F348" s="223" t="s">
        <v>634</v>
      </c>
      <c r="G348" s="224" t="s">
        <v>152</v>
      </c>
      <c r="H348" s="225">
        <v>21</v>
      </c>
      <c r="I348" s="226"/>
      <c r="J348" s="227">
        <f>ROUND(I348*H348,2)</f>
        <v>0</v>
      </c>
      <c r="K348" s="228"/>
      <c r="L348" s="46"/>
      <c r="M348" s="229" t="s">
        <v>19</v>
      </c>
      <c r="N348" s="230" t="s">
        <v>44</v>
      </c>
      <c r="O348" s="86"/>
      <c r="P348" s="231">
        <f>O348*H348</f>
        <v>0</v>
      </c>
      <c r="Q348" s="231">
        <v>0</v>
      </c>
      <c r="R348" s="231">
        <f>Q348*H348</f>
        <v>0</v>
      </c>
      <c r="S348" s="231">
        <v>0</v>
      </c>
      <c r="T348" s="232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33" t="s">
        <v>217</v>
      </c>
      <c r="AT348" s="233" t="s">
        <v>149</v>
      </c>
      <c r="AU348" s="233" t="s">
        <v>83</v>
      </c>
      <c r="AY348" s="19" t="s">
        <v>147</v>
      </c>
      <c r="BE348" s="234">
        <f>IF(N348="základní",J348,0)</f>
        <v>0</v>
      </c>
      <c r="BF348" s="234">
        <f>IF(N348="snížená",J348,0)</f>
        <v>0</v>
      </c>
      <c r="BG348" s="234">
        <f>IF(N348="zákl. přenesená",J348,0)</f>
        <v>0</v>
      </c>
      <c r="BH348" s="234">
        <f>IF(N348="sníž. přenesená",J348,0)</f>
        <v>0</v>
      </c>
      <c r="BI348" s="234">
        <f>IF(N348="nulová",J348,0)</f>
        <v>0</v>
      </c>
      <c r="BJ348" s="19" t="s">
        <v>81</v>
      </c>
      <c r="BK348" s="234">
        <f>ROUND(I348*H348,2)</f>
        <v>0</v>
      </c>
      <c r="BL348" s="19" t="s">
        <v>217</v>
      </c>
      <c r="BM348" s="233" t="s">
        <v>635</v>
      </c>
    </row>
    <row r="349" s="2" customFormat="1" ht="16.5" customHeight="1">
      <c r="A349" s="40"/>
      <c r="B349" s="41"/>
      <c r="C349" s="235" t="s">
        <v>636</v>
      </c>
      <c r="D349" s="235" t="s">
        <v>192</v>
      </c>
      <c r="E349" s="236" t="s">
        <v>637</v>
      </c>
      <c r="F349" s="237" t="s">
        <v>638</v>
      </c>
      <c r="G349" s="238" t="s">
        <v>152</v>
      </c>
      <c r="H349" s="239">
        <v>22.050000000000001</v>
      </c>
      <c r="I349" s="240"/>
      <c r="J349" s="241">
        <f>ROUND(I349*H349,2)</f>
        <v>0</v>
      </c>
      <c r="K349" s="242"/>
      <c r="L349" s="243"/>
      <c r="M349" s="244" t="s">
        <v>19</v>
      </c>
      <c r="N349" s="245" t="s">
        <v>44</v>
      </c>
      <c r="O349" s="86"/>
      <c r="P349" s="231">
        <f>O349*H349</f>
        <v>0</v>
      </c>
      <c r="Q349" s="231">
        <v>0.00031</v>
      </c>
      <c r="R349" s="231">
        <f>Q349*H349</f>
        <v>0.0068355000000000004</v>
      </c>
      <c r="S349" s="231">
        <v>0</v>
      </c>
      <c r="T349" s="232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3" t="s">
        <v>310</v>
      </c>
      <c r="AT349" s="233" t="s">
        <v>192</v>
      </c>
      <c r="AU349" s="233" t="s">
        <v>83</v>
      </c>
      <c r="AY349" s="19" t="s">
        <v>147</v>
      </c>
      <c r="BE349" s="234">
        <f>IF(N349="základní",J349,0)</f>
        <v>0</v>
      </c>
      <c r="BF349" s="234">
        <f>IF(N349="snížená",J349,0)</f>
        <v>0</v>
      </c>
      <c r="BG349" s="234">
        <f>IF(N349="zákl. přenesená",J349,0)</f>
        <v>0</v>
      </c>
      <c r="BH349" s="234">
        <f>IF(N349="sníž. přenesená",J349,0)</f>
        <v>0</v>
      </c>
      <c r="BI349" s="234">
        <f>IF(N349="nulová",J349,0)</f>
        <v>0</v>
      </c>
      <c r="BJ349" s="19" t="s">
        <v>81</v>
      </c>
      <c r="BK349" s="234">
        <f>ROUND(I349*H349,2)</f>
        <v>0</v>
      </c>
      <c r="BL349" s="19" t="s">
        <v>217</v>
      </c>
      <c r="BM349" s="233" t="s">
        <v>639</v>
      </c>
    </row>
    <row r="350" s="13" customFormat="1">
      <c r="A350" s="13"/>
      <c r="B350" s="246"/>
      <c r="C350" s="247"/>
      <c r="D350" s="248" t="s">
        <v>196</v>
      </c>
      <c r="E350" s="249" t="s">
        <v>19</v>
      </c>
      <c r="F350" s="250" t="s">
        <v>640</v>
      </c>
      <c r="G350" s="247"/>
      <c r="H350" s="251">
        <v>22.050000000000001</v>
      </c>
      <c r="I350" s="252"/>
      <c r="J350" s="247"/>
      <c r="K350" s="247"/>
      <c r="L350" s="253"/>
      <c r="M350" s="254"/>
      <c r="N350" s="255"/>
      <c r="O350" s="255"/>
      <c r="P350" s="255"/>
      <c r="Q350" s="255"/>
      <c r="R350" s="255"/>
      <c r="S350" s="255"/>
      <c r="T350" s="25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7" t="s">
        <v>196</v>
      </c>
      <c r="AU350" s="257" t="s">
        <v>83</v>
      </c>
      <c r="AV350" s="13" t="s">
        <v>83</v>
      </c>
      <c r="AW350" s="13" t="s">
        <v>35</v>
      </c>
      <c r="AX350" s="13" t="s">
        <v>81</v>
      </c>
      <c r="AY350" s="257" t="s">
        <v>147</v>
      </c>
    </row>
    <row r="351" s="2" customFormat="1" ht="24" customHeight="1">
      <c r="A351" s="40"/>
      <c r="B351" s="41"/>
      <c r="C351" s="221" t="s">
        <v>641</v>
      </c>
      <c r="D351" s="221" t="s">
        <v>149</v>
      </c>
      <c r="E351" s="222" t="s">
        <v>642</v>
      </c>
      <c r="F351" s="223" t="s">
        <v>643</v>
      </c>
      <c r="G351" s="224" t="s">
        <v>152</v>
      </c>
      <c r="H351" s="225">
        <v>21</v>
      </c>
      <c r="I351" s="226"/>
      <c r="J351" s="227">
        <f>ROUND(I351*H351,2)</f>
        <v>0</v>
      </c>
      <c r="K351" s="228"/>
      <c r="L351" s="46"/>
      <c r="M351" s="229" t="s">
        <v>19</v>
      </c>
      <c r="N351" s="230" t="s">
        <v>44</v>
      </c>
      <c r="O351" s="86"/>
      <c r="P351" s="231">
        <f>O351*H351</f>
        <v>0</v>
      </c>
      <c r="Q351" s="231">
        <v>0</v>
      </c>
      <c r="R351" s="231">
        <f>Q351*H351</f>
        <v>0</v>
      </c>
      <c r="S351" s="231">
        <v>0</v>
      </c>
      <c r="T351" s="232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33" t="s">
        <v>217</v>
      </c>
      <c r="AT351" s="233" t="s">
        <v>149</v>
      </c>
      <c r="AU351" s="233" t="s">
        <v>83</v>
      </c>
      <c r="AY351" s="19" t="s">
        <v>147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9" t="s">
        <v>81</v>
      </c>
      <c r="BK351" s="234">
        <f>ROUND(I351*H351,2)</f>
        <v>0</v>
      </c>
      <c r="BL351" s="19" t="s">
        <v>217</v>
      </c>
      <c r="BM351" s="233" t="s">
        <v>644</v>
      </c>
    </row>
    <row r="352" s="2" customFormat="1" ht="16.5" customHeight="1">
      <c r="A352" s="40"/>
      <c r="B352" s="41"/>
      <c r="C352" s="235" t="s">
        <v>645</v>
      </c>
      <c r="D352" s="235" t="s">
        <v>192</v>
      </c>
      <c r="E352" s="236" t="s">
        <v>646</v>
      </c>
      <c r="F352" s="237" t="s">
        <v>647</v>
      </c>
      <c r="G352" s="238" t="s">
        <v>152</v>
      </c>
      <c r="H352" s="239">
        <v>22.050000000000001</v>
      </c>
      <c r="I352" s="240"/>
      <c r="J352" s="241">
        <f>ROUND(I352*H352,2)</f>
        <v>0</v>
      </c>
      <c r="K352" s="242"/>
      <c r="L352" s="243"/>
      <c r="M352" s="244" t="s">
        <v>19</v>
      </c>
      <c r="N352" s="245" t="s">
        <v>44</v>
      </c>
      <c r="O352" s="86"/>
      <c r="P352" s="231">
        <f>O352*H352</f>
        <v>0</v>
      </c>
      <c r="Q352" s="231">
        <v>0.00027999999999999998</v>
      </c>
      <c r="R352" s="231">
        <f>Q352*H352</f>
        <v>0.0061739999999999998</v>
      </c>
      <c r="S352" s="231">
        <v>0</v>
      </c>
      <c r="T352" s="232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3" t="s">
        <v>310</v>
      </c>
      <c r="AT352" s="233" t="s">
        <v>192</v>
      </c>
      <c r="AU352" s="233" t="s">
        <v>83</v>
      </c>
      <c r="AY352" s="19" t="s">
        <v>147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9" t="s">
        <v>81</v>
      </c>
      <c r="BK352" s="234">
        <f>ROUND(I352*H352,2)</f>
        <v>0</v>
      </c>
      <c r="BL352" s="19" t="s">
        <v>217</v>
      </c>
      <c r="BM352" s="233" t="s">
        <v>648</v>
      </c>
    </row>
    <row r="353" s="13" customFormat="1">
      <c r="A353" s="13"/>
      <c r="B353" s="246"/>
      <c r="C353" s="247"/>
      <c r="D353" s="248" t="s">
        <v>196</v>
      </c>
      <c r="E353" s="249" t="s">
        <v>19</v>
      </c>
      <c r="F353" s="250" t="s">
        <v>640</v>
      </c>
      <c r="G353" s="247"/>
      <c r="H353" s="251">
        <v>22.050000000000001</v>
      </c>
      <c r="I353" s="252"/>
      <c r="J353" s="247"/>
      <c r="K353" s="247"/>
      <c r="L353" s="253"/>
      <c r="M353" s="254"/>
      <c r="N353" s="255"/>
      <c r="O353" s="255"/>
      <c r="P353" s="255"/>
      <c r="Q353" s="255"/>
      <c r="R353" s="255"/>
      <c r="S353" s="255"/>
      <c r="T353" s="25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7" t="s">
        <v>196</v>
      </c>
      <c r="AU353" s="257" t="s">
        <v>83</v>
      </c>
      <c r="AV353" s="13" t="s">
        <v>83</v>
      </c>
      <c r="AW353" s="13" t="s">
        <v>35</v>
      </c>
      <c r="AX353" s="13" t="s">
        <v>81</v>
      </c>
      <c r="AY353" s="257" t="s">
        <v>147</v>
      </c>
    </row>
    <row r="354" s="2" customFormat="1" ht="24" customHeight="1">
      <c r="A354" s="40"/>
      <c r="B354" s="41"/>
      <c r="C354" s="221" t="s">
        <v>649</v>
      </c>
      <c r="D354" s="221" t="s">
        <v>149</v>
      </c>
      <c r="E354" s="222" t="s">
        <v>650</v>
      </c>
      <c r="F354" s="223" t="s">
        <v>651</v>
      </c>
      <c r="G354" s="224" t="s">
        <v>181</v>
      </c>
      <c r="H354" s="225">
        <v>0.188</v>
      </c>
      <c r="I354" s="226"/>
      <c r="J354" s="227">
        <f>ROUND(I354*H354,2)</f>
        <v>0</v>
      </c>
      <c r="K354" s="228"/>
      <c r="L354" s="46"/>
      <c r="M354" s="229" t="s">
        <v>19</v>
      </c>
      <c r="N354" s="230" t="s">
        <v>44</v>
      </c>
      <c r="O354" s="86"/>
      <c r="P354" s="231">
        <f>O354*H354</f>
        <v>0</v>
      </c>
      <c r="Q354" s="231">
        <v>0</v>
      </c>
      <c r="R354" s="231">
        <f>Q354*H354</f>
        <v>0</v>
      </c>
      <c r="S354" s="231">
        <v>0</v>
      </c>
      <c r="T354" s="232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33" t="s">
        <v>217</v>
      </c>
      <c r="AT354" s="233" t="s">
        <v>149</v>
      </c>
      <c r="AU354" s="233" t="s">
        <v>83</v>
      </c>
      <c r="AY354" s="19" t="s">
        <v>147</v>
      </c>
      <c r="BE354" s="234">
        <f>IF(N354="základní",J354,0)</f>
        <v>0</v>
      </c>
      <c r="BF354" s="234">
        <f>IF(N354="snížená",J354,0)</f>
        <v>0</v>
      </c>
      <c r="BG354" s="234">
        <f>IF(N354="zákl. přenesená",J354,0)</f>
        <v>0</v>
      </c>
      <c r="BH354" s="234">
        <f>IF(N354="sníž. přenesená",J354,0)</f>
        <v>0</v>
      </c>
      <c r="BI354" s="234">
        <f>IF(N354="nulová",J354,0)</f>
        <v>0</v>
      </c>
      <c r="BJ354" s="19" t="s">
        <v>81</v>
      </c>
      <c r="BK354" s="234">
        <f>ROUND(I354*H354,2)</f>
        <v>0</v>
      </c>
      <c r="BL354" s="19" t="s">
        <v>217</v>
      </c>
      <c r="BM354" s="233" t="s">
        <v>652</v>
      </c>
    </row>
    <row r="355" s="2" customFormat="1" ht="24" customHeight="1">
      <c r="A355" s="40"/>
      <c r="B355" s="41"/>
      <c r="C355" s="221" t="s">
        <v>653</v>
      </c>
      <c r="D355" s="221" t="s">
        <v>149</v>
      </c>
      <c r="E355" s="222" t="s">
        <v>654</v>
      </c>
      <c r="F355" s="223" t="s">
        <v>655</v>
      </c>
      <c r="G355" s="224" t="s">
        <v>181</v>
      </c>
      <c r="H355" s="225">
        <v>0.188</v>
      </c>
      <c r="I355" s="226"/>
      <c r="J355" s="227">
        <f>ROUND(I355*H355,2)</f>
        <v>0</v>
      </c>
      <c r="K355" s="228"/>
      <c r="L355" s="46"/>
      <c r="M355" s="229" t="s">
        <v>19</v>
      </c>
      <c r="N355" s="230" t="s">
        <v>44</v>
      </c>
      <c r="O355" s="86"/>
      <c r="P355" s="231">
        <f>O355*H355</f>
        <v>0</v>
      </c>
      <c r="Q355" s="231">
        <v>0</v>
      </c>
      <c r="R355" s="231">
        <f>Q355*H355</f>
        <v>0</v>
      </c>
      <c r="S355" s="231">
        <v>0</v>
      </c>
      <c r="T355" s="232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3" t="s">
        <v>217</v>
      </c>
      <c r="AT355" s="233" t="s">
        <v>149</v>
      </c>
      <c r="AU355" s="233" t="s">
        <v>83</v>
      </c>
      <c r="AY355" s="19" t="s">
        <v>147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9" t="s">
        <v>81</v>
      </c>
      <c r="BK355" s="234">
        <f>ROUND(I355*H355,2)</f>
        <v>0</v>
      </c>
      <c r="BL355" s="19" t="s">
        <v>217</v>
      </c>
      <c r="BM355" s="233" t="s">
        <v>656</v>
      </c>
    </row>
    <row r="356" s="12" customFormat="1" ht="22.8" customHeight="1">
      <c r="A356" s="12"/>
      <c r="B356" s="205"/>
      <c r="C356" s="206"/>
      <c r="D356" s="207" t="s">
        <v>72</v>
      </c>
      <c r="E356" s="219" t="s">
        <v>657</v>
      </c>
      <c r="F356" s="219" t="s">
        <v>658</v>
      </c>
      <c r="G356" s="206"/>
      <c r="H356" s="206"/>
      <c r="I356" s="209"/>
      <c r="J356" s="220">
        <f>BK356</f>
        <v>0</v>
      </c>
      <c r="K356" s="206"/>
      <c r="L356" s="211"/>
      <c r="M356" s="212"/>
      <c r="N356" s="213"/>
      <c r="O356" s="213"/>
      <c r="P356" s="214">
        <f>SUM(P357:P366)</f>
        <v>0</v>
      </c>
      <c r="Q356" s="213"/>
      <c r="R356" s="214">
        <f>SUM(R357:R366)</f>
        <v>0.16619200000000001</v>
      </c>
      <c r="S356" s="213"/>
      <c r="T356" s="215">
        <f>SUM(T357:T366)</f>
        <v>0.154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6" t="s">
        <v>83</v>
      </c>
      <c r="AT356" s="217" t="s">
        <v>72</v>
      </c>
      <c r="AU356" s="217" t="s">
        <v>81</v>
      </c>
      <c r="AY356" s="216" t="s">
        <v>147</v>
      </c>
      <c r="BK356" s="218">
        <f>SUM(BK357:BK366)</f>
        <v>0</v>
      </c>
    </row>
    <row r="357" s="2" customFormat="1" ht="16.5" customHeight="1">
      <c r="A357" s="40"/>
      <c r="B357" s="41"/>
      <c r="C357" s="221" t="s">
        <v>659</v>
      </c>
      <c r="D357" s="221" t="s">
        <v>149</v>
      </c>
      <c r="E357" s="222" t="s">
        <v>660</v>
      </c>
      <c r="F357" s="223" t="s">
        <v>661</v>
      </c>
      <c r="G357" s="224" t="s">
        <v>152</v>
      </c>
      <c r="H357" s="225">
        <v>13</v>
      </c>
      <c r="I357" s="226"/>
      <c r="J357" s="227">
        <f>ROUND(I357*H357,2)</f>
        <v>0</v>
      </c>
      <c r="K357" s="228"/>
      <c r="L357" s="46"/>
      <c r="M357" s="229" t="s">
        <v>19</v>
      </c>
      <c r="N357" s="230" t="s">
        <v>44</v>
      </c>
      <c r="O357" s="86"/>
      <c r="P357" s="231">
        <f>O357*H357</f>
        <v>0</v>
      </c>
      <c r="Q357" s="231">
        <v>0</v>
      </c>
      <c r="R357" s="231">
        <f>Q357*H357</f>
        <v>0</v>
      </c>
      <c r="S357" s="231">
        <v>0.0060000000000000001</v>
      </c>
      <c r="T357" s="232">
        <f>S357*H357</f>
        <v>0.078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3" t="s">
        <v>217</v>
      </c>
      <c r="AT357" s="233" t="s">
        <v>149</v>
      </c>
      <c r="AU357" s="233" t="s">
        <v>83</v>
      </c>
      <c r="AY357" s="19" t="s">
        <v>147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9" t="s">
        <v>81</v>
      </c>
      <c r="BK357" s="234">
        <f>ROUND(I357*H357,2)</f>
        <v>0</v>
      </c>
      <c r="BL357" s="19" t="s">
        <v>217</v>
      </c>
      <c r="BM357" s="233" t="s">
        <v>662</v>
      </c>
    </row>
    <row r="358" s="2" customFormat="1" ht="16.5" customHeight="1">
      <c r="A358" s="40"/>
      <c r="B358" s="41"/>
      <c r="C358" s="221" t="s">
        <v>663</v>
      </c>
      <c r="D358" s="221" t="s">
        <v>149</v>
      </c>
      <c r="E358" s="222" t="s">
        <v>664</v>
      </c>
      <c r="F358" s="223" t="s">
        <v>665</v>
      </c>
      <c r="G358" s="224" t="s">
        <v>152</v>
      </c>
      <c r="H358" s="225">
        <v>38</v>
      </c>
      <c r="I358" s="226"/>
      <c r="J358" s="227">
        <f>ROUND(I358*H358,2)</f>
        <v>0</v>
      </c>
      <c r="K358" s="228"/>
      <c r="L358" s="46"/>
      <c r="M358" s="229" t="s">
        <v>19</v>
      </c>
      <c r="N358" s="230" t="s">
        <v>44</v>
      </c>
      <c r="O358" s="86"/>
      <c r="P358" s="231">
        <f>O358*H358</f>
        <v>0</v>
      </c>
      <c r="Q358" s="231">
        <v>0</v>
      </c>
      <c r="R358" s="231">
        <f>Q358*H358</f>
        <v>0</v>
      </c>
      <c r="S358" s="231">
        <v>0.002</v>
      </c>
      <c r="T358" s="232">
        <f>S358*H358</f>
        <v>0.075999999999999998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33" t="s">
        <v>217</v>
      </c>
      <c r="AT358" s="233" t="s">
        <v>149</v>
      </c>
      <c r="AU358" s="233" t="s">
        <v>83</v>
      </c>
      <c r="AY358" s="19" t="s">
        <v>147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9" t="s">
        <v>81</v>
      </c>
      <c r="BK358" s="234">
        <f>ROUND(I358*H358,2)</f>
        <v>0</v>
      </c>
      <c r="BL358" s="19" t="s">
        <v>217</v>
      </c>
      <c r="BM358" s="233" t="s">
        <v>666</v>
      </c>
    </row>
    <row r="359" s="2" customFormat="1" ht="24" customHeight="1">
      <c r="A359" s="40"/>
      <c r="B359" s="41"/>
      <c r="C359" s="221" t="s">
        <v>667</v>
      </c>
      <c r="D359" s="221" t="s">
        <v>149</v>
      </c>
      <c r="E359" s="222" t="s">
        <v>668</v>
      </c>
      <c r="F359" s="223" t="s">
        <v>669</v>
      </c>
      <c r="G359" s="224" t="s">
        <v>152</v>
      </c>
      <c r="H359" s="225">
        <v>18.199999999999999</v>
      </c>
      <c r="I359" s="226"/>
      <c r="J359" s="227">
        <f>ROUND(I359*H359,2)</f>
        <v>0</v>
      </c>
      <c r="K359" s="228"/>
      <c r="L359" s="46"/>
      <c r="M359" s="229" t="s">
        <v>19</v>
      </c>
      <c r="N359" s="230" t="s">
        <v>44</v>
      </c>
      <c r="O359" s="86"/>
      <c r="P359" s="231">
        <f>O359*H359</f>
        <v>0</v>
      </c>
      <c r="Q359" s="231">
        <v>0</v>
      </c>
      <c r="R359" s="231">
        <f>Q359*H359</f>
        <v>0</v>
      </c>
      <c r="S359" s="231">
        <v>0</v>
      </c>
      <c r="T359" s="232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33" t="s">
        <v>217</v>
      </c>
      <c r="AT359" s="233" t="s">
        <v>149</v>
      </c>
      <c r="AU359" s="233" t="s">
        <v>83</v>
      </c>
      <c r="AY359" s="19" t="s">
        <v>147</v>
      </c>
      <c r="BE359" s="234">
        <f>IF(N359="základní",J359,0)</f>
        <v>0</v>
      </c>
      <c r="BF359" s="234">
        <f>IF(N359="snížená",J359,0)</f>
        <v>0</v>
      </c>
      <c r="BG359" s="234">
        <f>IF(N359="zákl. přenesená",J359,0)</f>
        <v>0</v>
      </c>
      <c r="BH359" s="234">
        <f>IF(N359="sníž. přenesená",J359,0)</f>
        <v>0</v>
      </c>
      <c r="BI359" s="234">
        <f>IF(N359="nulová",J359,0)</f>
        <v>0</v>
      </c>
      <c r="BJ359" s="19" t="s">
        <v>81</v>
      </c>
      <c r="BK359" s="234">
        <f>ROUND(I359*H359,2)</f>
        <v>0</v>
      </c>
      <c r="BL359" s="19" t="s">
        <v>217</v>
      </c>
      <c r="BM359" s="233" t="s">
        <v>670</v>
      </c>
    </row>
    <row r="360" s="2" customFormat="1" ht="24" customHeight="1">
      <c r="A360" s="40"/>
      <c r="B360" s="41"/>
      <c r="C360" s="235" t="s">
        <v>671</v>
      </c>
      <c r="D360" s="235" t="s">
        <v>192</v>
      </c>
      <c r="E360" s="236" t="s">
        <v>672</v>
      </c>
      <c r="F360" s="237" t="s">
        <v>673</v>
      </c>
      <c r="G360" s="238" t="s">
        <v>152</v>
      </c>
      <c r="H360" s="239">
        <v>21.84</v>
      </c>
      <c r="I360" s="240"/>
      <c r="J360" s="241">
        <f>ROUND(I360*H360,2)</f>
        <v>0</v>
      </c>
      <c r="K360" s="242"/>
      <c r="L360" s="243"/>
      <c r="M360" s="244" t="s">
        <v>19</v>
      </c>
      <c r="N360" s="245" t="s">
        <v>44</v>
      </c>
      <c r="O360" s="86"/>
      <c r="P360" s="231">
        <f>O360*H360</f>
        <v>0</v>
      </c>
      <c r="Q360" s="231">
        <v>0.001</v>
      </c>
      <c r="R360" s="231">
        <f>Q360*H360</f>
        <v>0.021840000000000002</v>
      </c>
      <c r="S360" s="231">
        <v>0</v>
      </c>
      <c r="T360" s="232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33" t="s">
        <v>310</v>
      </c>
      <c r="AT360" s="233" t="s">
        <v>192</v>
      </c>
      <c r="AU360" s="233" t="s">
        <v>83</v>
      </c>
      <c r="AY360" s="19" t="s">
        <v>147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9" t="s">
        <v>81</v>
      </c>
      <c r="BK360" s="234">
        <f>ROUND(I360*H360,2)</f>
        <v>0</v>
      </c>
      <c r="BL360" s="19" t="s">
        <v>217</v>
      </c>
      <c r="BM360" s="233" t="s">
        <v>674</v>
      </c>
    </row>
    <row r="361" s="13" customFormat="1">
      <c r="A361" s="13"/>
      <c r="B361" s="246"/>
      <c r="C361" s="247"/>
      <c r="D361" s="248" t="s">
        <v>196</v>
      </c>
      <c r="E361" s="249" t="s">
        <v>19</v>
      </c>
      <c r="F361" s="250" t="s">
        <v>675</v>
      </c>
      <c r="G361" s="247"/>
      <c r="H361" s="251">
        <v>21.84</v>
      </c>
      <c r="I361" s="252"/>
      <c r="J361" s="247"/>
      <c r="K361" s="247"/>
      <c r="L361" s="253"/>
      <c r="M361" s="254"/>
      <c r="N361" s="255"/>
      <c r="O361" s="255"/>
      <c r="P361" s="255"/>
      <c r="Q361" s="255"/>
      <c r="R361" s="255"/>
      <c r="S361" s="255"/>
      <c r="T361" s="25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7" t="s">
        <v>196</v>
      </c>
      <c r="AU361" s="257" t="s">
        <v>83</v>
      </c>
      <c r="AV361" s="13" t="s">
        <v>83</v>
      </c>
      <c r="AW361" s="13" t="s">
        <v>35</v>
      </c>
      <c r="AX361" s="13" t="s">
        <v>81</v>
      </c>
      <c r="AY361" s="257" t="s">
        <v>147</v>
      </c>
    </row>
    <row r="362" s="2" customFormat="1" ht="24" customHeight="1">
      <c r="A362" s="40"/>
      <c r="B362" s="41"/>
      <c r="C362" s="221" t="s">
        <v>676</v>
      </c>
      <c r="D362" s="221" t="s">
        <v>149</v>
      </c>
      <c r="E362" s="222" t="s">
        <v>677</v>
      </c>
      <c r="F362" s="223" t="s">
        <v>678</v>
      </c>
      <c r="G362" s="224" t="s">
        <v>152</v>
      </c>
      <c r="H362" s="225">
        <v>20.800000000000001</v>
      </c>
      <c r="I362" s="226"/>
      <c r="J362" s="227">
        <f>ROUND(I362*H362,2)</f>
        <v>0</v>
      </c>
      <c r="K362" s="228"/>
      <c r="L362" s="46"/>
      <c r="M362" s="229" t="s">
        <v>19</v>
      </c>
      <c r="N362" s="230" t="s">
        <v>44</v>
      </c>
      <c r="O362" s="86"/>
      <c r="P362" s="231">
        <f>O362*H362</f>
        <v>0</v>
      </c>
      <c r="Q362" s="231">
        <v>0.00093999999999999997</v>
      </c>
      <c r="R362" s="231">
        <f>Q362*H362</f>
        <v>0.019552</v>
      </c>
      <c r="S362" s="231">
        <v>0</v>
      </c>
      <c r="T362" s="232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3" t="s">
        <v>217</v>
      </c>
      <c r="AT362" s="233" t="s">
        <v>149</v>
      </c>
      <c r="AU362" s="233" t="s">
        <v>83</v>
      </c>
      <c r="AY362" s="19" t="s">
        <v>147</v>
      </c>
      <c r="BE362" s="234">
        <f>IF(N362="základní",J362,0)</f>
        <v>0</v>
      </c>
      <c r="BF362" s="234">
        <f>IF(N362="snížená",J362,0)</f>
        <v>0</v>
      </c>
      <c r="BG362" s="234">
        <f>IF(N362="zákl. přenesená",J362,0)</f>
        <v>0</v>
      </c>
      <c r="BH362" s="234">
        <f>IF(N362="sníž. přenesená",J362,0)</f>
        <v>0</v>
      </c>
      <c r="BI362" s="234">
        <f>IF(N362="nulová",J362,0)</f>
        <v>0</v>
      </c>
      <c r="BJ362" s="19" t="s">
        <v>81</v>
      </c>
      <c r="BK362" s="234">
        <f>ROUND(I362*H362,2)</f>
        <v>0</v>
      </c>
      <c r="BL362" s="19" t="s">
        <v>217</v>
      </c>
      <c r="BM362" s="233" t="s">
        <v>679</v>
      </c>
    </row>
    <row r="363" s="2" customFormat="1" ht="24" customHeight="1">
      <c r="A363" s="40"/>
      <c r="B363" s="41"/>
      <c r="C363" s="235" t="s">
        <v>680</v>
      </c>
      <c r="D363" s="235" t="s">
        <v>192</v>
      </c>
      <c r="E363" s="236" t="s">
        <v>681</v>
      </c>
      <c r="F363" s="237" t="s">
        <v>682</v>
      </c>
      <c r="G363" s="238" t="s">
        <v>152</v>
      </c>
      <c r="H363" s="239">
        <v>24.960000000000001</v>
      </c>
      <c r="I363" s="240"/>
      <c r="J363" s="241">
        <f>ROUND(I363*H363,2)</f>
        <v>0</v>
      </c>
      <c r="K363" s="242"/>
      <c r="L363" s="243"/>
      <c r="M363" s="244" t="s">
        <v>19</v>
      </c>
      <c r="N363" s="245" t="s">
        <v>44</v>
      </c>
      <c r="O363" s="86"/>
      <c r="P363" s="231">
        <f>O363*H363</f>
        <v>0</v>
      </c>
      <c r="Q363" s="231">
        <v>0.0050000000000000001</v>
      </c>
      <c r="R363" s="231">
        <f>Q363*H363</f>
        <v>0.12480000000000001</v>
      </c>
      <c r="S363" s="231">
        <v>0</v>
      </c>
      <c r="T363" s="232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33" t="s">
        <v>310</v>
      </c>
      <c r="AT363" s="233" t="s">
        <v>192</v>
      </c>
      <c r="AU363" s="233" t="s">
        <v>83</v>
      </c>
      <c r="AY363" s="19" t="s">
        <v>147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9" t="s">
        <v>81</v>
      </c>
      <c r="BK363" s="234">
        <f>ROUND(I363*H363,2)</f>
        <v>0</v>
      </c>
      <c r="BL363" s="19" t="s">
        <v>217</v>
      </c>
      <c r="BM363" s="233" t="s">
        <v>683</v>
      </c>
    </row>
    <row r="364" s="13" customFormat="1">
      <c r="A364" s="13"/>
      <c r="B364" s="246"/>
      <c r="C364" s="247"/>
      <c r="D364" s="248" t="s">
        <v>196</v>
      </c>
      <c r="E364" s="249" t="s">
        <v>19</v>
      </c>
      <c r="F364" s="250" t="s">
        <v>684</v>
      </c>
      <c r="G364" s="247"/>
      <c r="H364" s="251">
        <v>24.960000000000001</v>
      </c>
      <c r="I364" s="252"/>
      <c r="J364" s="247"/>
      <c r="K364" s="247"/>
      <c r="L364" s="253"/>
      <c r="M364" s="254"/>
      <c r="N364" s="255"/>
      <c r="O364" s="255"/>
      <c r="P364" s="255"/>
      <c r="Q364" s="255"/>
      <c r="R364" s="255"/>
      <c r="S364" s="255"/>
      <c r="T364" s="25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7" t="s">
        <v>196</v>
      </c>
      <c r="AU364" s="257" t="s">
        <v>83</v>
      </c>
      <c r="AV364" s="13" t="s">
        <v>83</v>
      </c>
      <c r="AW364" s="13" t="s">
        <v>35</v>
      </c>
      <c r="AX364" s="13" t="s">
        <v>81</v>
      </c>
      <c r="AY364" s="257" t="s">
        <v>147</v>
      </c>
    </row>
    <row r="365" s="2" customFormat="1" ht="24" customHeight="1">
      <c r="A365" s="40"/>
      <c r="B365" s="41"/>
      <c r="C365" s="221" t="s">
        <v>685</v>
      </c>
      <c r="D365" s="221" t="s">
        <v>149</v>
      </c>
      <c r="E365" s="222" t="s">
        <v>686</v>
      </c>
      <c r="F365" s="223" t="s">
        <v>687</v>
      </c>
      <c r="G365" s="224" t="s">
        <v>181</v>
      </c>
      <c r="H365" s="225">
        <v>0.16600000000000001</v>
      </c>
      <c r="I365" s="226"/>
      <c r="J365" s="227">
        <f>ROUND(I365*H365,2)</f>
        <v>0</v>
      </c>
      <c r="K365" s="228"/>
      <c r="L365" s="46"/>
      <c r="M365" s="229" t="s">
        <v>19</v>
      </c>
      <c r="N365" s="230" t="s">
        <v>44</v>
      </c>
      <c r="O365" s="86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3" t="s">
        <v>217</v>
      </c>
      <c r="AT365" s="233" t="s">
        <v>149</v>
      </c>
      <c r="AU365" s="233" t="s">
        <v>83</v>
      </c>
      <c r="AY365" s="19" t="s">
        <v>147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9" t="s">
        <v>81</v>
      </c>
      <c r="BK365" s="234">
        <f>ROUND(I365*H365,2)</f>
        <v>0</v>
      </c>
      <c r="BL365" s="19" t="s">
        <v>217</v>
      </c>
      <c r="BM365" s="233" t="s">
        <v>688</v>
      </c>
    </row>
    <row r="366" s="2" customFormat="1" ht="24" customHeight="1">
      <c r="A366" s="40"/>
      <c r="B366" s="41"/>
      <c r="C366" s="221" t="s">
        <v>689</v>
      </c>
      <c r="D366" s="221" t="s">
        <v>149</v>
      </c>
      <c r="E366" s="222" t="s">
        <v>690</v>
      </c>
      <c r="F366" s="223" t="s">
        <v>691</v>
      </c>
      <c r="G366" s="224" t="s">
        <v>181</v>
      </c>
      <c r="H366" s="225">
        <v>0.16600000000000001</v>
      </c>
      <c r="I366" s="226"/>
      <c r="J366" s="227">
        <f>ROUND(I366*H366,2)</f>
        <v>0</v>
      </c>
      <c r="K366" s="228"/>
      <c r="L366" s="46"/>
      <c r="M366" s="229" t="s">
        <v>19</v>
      </c>
      <c r="N366" s="230" t="s">
        <v>44</v>
      </c>
      <c r="O366" s="86"/>
      <c r="P366" s="231">
        <f>O366*H366</f>
        <v>0</v>
      </c>
      <c r="Q366" s="231">
        <v>0</v>
      </c>
      <c r="R366" s="231">
        <f>Q366*H366</f>
        <v>0</v>
      </c>
      <c r="S366" s="231">
        <v>0</v>
      </c>
      <c r="T366" s="232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33" t="s">
        <v>217</v>
      </c>
      <c r="AT366" s="233" t="s">
        <v>149</v>
      </c>
      <c r="AU366" s="233" t="s">
        <v>83</v>
      </c>
      <c r="AY366" s="19" t="s">
        <v>147</v>
      </c>
      <c r="BE366" s="234">
        <f>IF(N366="základní",J366,0)</f>
        <v>0</v>
      </c>
      <c r="BF366" s="234">
        <f>IF(N366="snížená",J366,0)</f>
        <v>0</v>
      </c>
      <c r="BG366" s="234">
        <f>IF(N366="zákl. přenesená",J366,0)</f>
        <v>0</v>
      </c>
      <c r="BH366" s="234">
        <f>IF(N366="sníž. přenesená",J366,0)</f>
        <v>0</v>
      </c>
      <c r="BI366" s="234">
        <f>IF(N366="nulová",J366,0)</f>
        <v>0</v>
      </c>
      <c r="BJ366" s="19" t="s">
        <v>81</v>
      </c>
      <c r="BK366" s="234">
        <f>ROUND(I366*H366,2)</f>
        <v>0</v>
      </c>
      <c r="BL366" s="19" t="s">
        <v>217</v>
      </c>
      <c r="BM366" s="233" t="s">
        <v>692</v>
      </c>
    </row>
    <row r="367" s="12" customFormat="1" ht="22.8" customHeight="1">
      <c r="A367" s="12"/>
      <c r="B367" s="205"/>
      <c r="C367" s="206"/>
      <c r="D367" s="207" t="s">
        <v>72</v>
      </c>
      <c r="E367" s="219" t="s">
        <v>693</v>
      </c>
      <c r="F367" s="219" t="s">
        <v>694</v>
      </c>
      <c r="G367" s="206"/>
      <c r="H367" s="206"/>
      <c r="I367" s="209"/>
      <c r="J367" s="220">
        <f>BK367</f>
        <v>0</v>
      </c>
      <c r="K367" s="206"/>
      <c r="L367" s="211"/>
      <c r="M367" s="212"/>
      <c r="N367" s="213"/>
      <c r="O367" s="213"/>
      <c r="P367" s="214">
        <f>SUM(P368:P382)</f>
        <v>0</v>
      </c>
      <c r="Q367" s="213"/>
      <c r="R367" s="214">
        <f>SUM(R368:R382)</f>
        <v>0.074389999999999998</v>
      </c>
      <c r="S367" s="213"/>
      <c r="T367" s="215">
        <f>SUM(T368:T382)</f>
        <v>0.46015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6" t="s">
        <v>83</v>
      </c>
      <c r="AT367" s="217" t="s">
        <v>72</v>
      </c>
      <c r="AU367" s="217" t="s">
        <v>81</v>
      </c>
      <c r="AY367" s="216" t="s">
        <v>147</v>
      </c>
      <c r="BK367" s="218">
        <f>SUM(BK368:BK382)</f>
        <v>0</v>
      </c>
    </row>
    <row r="368" s="2" customFormat="1" ht="16.5" customHeight="1">
      <c r="A368" s="40"/>
      <c r="B368" s="41"/>
      <c r="C368" s="221" t="s">
        <v>695</v>
      </c>
      <c r="D368" s="221" t="s">
        <v>149</v>
      </c>
      <c r="E368" s="222" t="s">
        <v>696</v>
      </c>
      <c r="F368" s="223" t="s">
        <v>697</v>
      </c>
      <c r="G368" s="224" t="s">
        <v>281</v>
      </c>
      <c r="H368" s="225">
        <v>15</v>
      </c>
      <c r="I368" s="226"/>
      <c r="J368" s="227">
        <f>ROUND(I368*H368,2)</f>
        <v>0</v>
      </c>
      <c r="K368" s="228"/>
      <c r="L368" s="46"/>
      <c r="M368" s="229" t="s">
        <v>19</v>
      </c>
      <c r="N368" s="230" t="s">
        <v>44</v>
      </c>
      <c r="O368" s="86"/>
      <c r="P368" s="231">
        <f>O368*H368</f>
        <v>0</v>
      </c>
      <c r="Q368" s="231">
        <v>0</v>
      </c>
      <c r="R368" s="231">
        <f>Q368*H368</f>
        <v>0</v>
      </c>
      <c r="S368" s="231">
        <v>0.026700000000000002</v>
      </c>
      <c r="T368" s="232">
        <f>S368*H368</f>
        <v>0.40050000000000002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33" t="s">
        <v>217</v>
      </c>
      <c r="AT368" s="233" t="s">
        <v>149</v>
      </c>
      <c r="AU368" s="233" t="s">
        <v>83</v>
      </c>
      <c r="AY368" s="19" t="s">
        <v>147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9" t="s">
        <v>81</v>
      </c>
      <c r="BK368" s="234">
        <f>ROUND(I368*H368,2)</f>
        <v>0</v>
      </c>
      <c r="BL368" s="19" t="s">
        <v>217</v>
      </c>
      <c r="BM368" s="233" t="s">
        <v>698</v>
      </c>
    </row>
    <row r="369" s="2" customFormat="1" ht="16.5" customHeight="1">
      <c r="A369" s="40"/>
      <c r="B369" s="41"/>
      <c r="C369" s="221" t="s">
        <v>699</v>
      </c>
      <c r="D369" s="221" t="s">
        <v>149</v>
      </c>
      <c r="E369" s="222" t="s">
        <v>700</v>
      </c>
      <c r="F369" s="223" t="s">
        <v>701</v>
      </c>
      <c r="G369" s="224" t="s">
        <v>281</v>
      </c>
      <c r="H369" s="225">
        <v>6</v>
      </c>
      <c r="I369" s="226"/>
      <c r="J369" s="227">
        <f>ROUND(I369*H369,2)</f>
        <v>0</v>
      </c>
      <c r="K369" s="228"/>
      <c r="L369" s="46"/>
      <c r="M369" s="229" t="s">
        <v>19</v>
      </c>
      <c r="N369" s="230" t="s">
        <v>44</v>
      </c>
      <c r="O369" s="86"/>
      <c r="P369" s="231">
        <f>O369*H369</f>
        <v>0</v>
      </c>
      <c r="Q369" s="231">
        <v>0</v>
      </c>
      <c r="R369" s="231">
        <f>Q369*H369</f>
        <v>0</v>
      </c>
      <c r="S369" s="231">
        <v>0.0020999999999999999</v>
      </c>
      <c r="T369" s="232">
        <f>S369*H369</f>
        <v>0.0126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3" t="s">
        <v>217</v>
      </c>
      <c r="AT369" s="233" t="s">
        <v>149</v>
      </c>
      <c r="AU369" s="233" t="s">
        <v>83</v>
      </c>
      <c r="AY369" s="19" t="s">
        <v>147</v>
      </c>
      <c r="BE369" s="234">
        <f>IF(N369="základní",J369,0)</f>
        <v>0</v>
      </c>
      <c r="BF369" s="234">
        <f>IF(N369="snížená",J369,0)</f>
        <v>0</v>
      </c>
      <c r="BG369" s="234">
        <f>IF(N369="zákl. přenesená",J369,0)</f>
        <v>0</v>
      </c>
      <c r="BH369" s="234">
        <f>IF(N369="sníž. přenesená",J369,0)</f>
        <v>0</v>
      </c>
      <c r="BI369" s="234">
        <f>IF(N369="nulová",J369,0)</f>
        <v>0</v>
      </c>
      <c r="BJ369" s="19" t="s">
        <v>81</v>
      </c>
      <c r="BK369" s="234">
        <f>ROUND(I369*H369,2)</f>
        <v>0</v>
      </c>
      <c r="BL369" s="19" t="s">
        <v>217</v>
      </c>
      <c r="BM369" s="233" t="s">
        <v>702</v>
      </c>
    </row>
    <row r="370" s="2" customFormat="1" ht="16.5" customHeight="1">
      <c r="A370" s="40"/>
      <c r="B370" s="41"/>
      <c r="C370" s="221" t="s">
        <v>703</v>
      </c>
      <c r="D370" s="221" t="s">
        <v>149</v>
      </c>
      <c r="E370" s="222" t="s">
        <v>704</v>
      </c>
      <c r="F370" s="223" t="s">
        <v>705</v>
      </c>
      <c r="G370" s="224" t="s">
        <v>281</v>
      </c>
      <c r="H370" s="225">
        <v>10</v>
      </c>
      <c r="I370" s="226"/>
      <c r="J370" s="227">
        <f>ROUND(I370*H370,2)</f>
        <v>0</v>
      </c>
      <c r="K370" s="228"/>
      <c r="L370" s="46"/>
      <c r="M370" s="229" t="s">
        <v>19</v>
      </c>
      <c r="N370" s="230" t="s">
        <v>44</v>
      </c>
      <c r="O370" s="86"/>
      <c r="P370" s="231">
        <f>O370*H370</f>
        <v>0</v>
      </c>
      <c r="Q370" s="231">
        <v>0.00042999999999999999</v>
      </c>
      <c r="R370" s="231">
        <f>Q370*H370</f>
        <v>0.0043</v>
      </c>
      <c r="S370" s="231">
        <v>0</v>
      </c>
      <c r="T370" s="232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3" t="s">
        <v>217</v>
      </c>
      <c r="AT370" s="233" t="s">
        <v>149</v>
      </c>
      <c r="AU370" s="233" t="s">
        <v>83</v>
      </c>
      <c r="AY370" s="19" t="s">
        <v>147</v>
      </c>
      <c r="BE370" s="234">
        <f>IF(N370="základní",J370,0)</f>
        <v>0</v>
      </c>
      <c r="BF370" s="234">
        <f>IF(N370="snížená",J370,0)</f>
        <v>0</v>
      </c>
      <c r="BG370" s="234">
        <f>IF(N370="zákl. přenesená",J370,0)</f>
        <v>0</v>
      </c>
      <c r="BH370" s="234">
        <f>IF(N370="sníž. přenesená",J370,0)</f>
        <v>0</v>
      </c>
      <c r="BI370" s="234">
        <f>IF(N370="nulová",J370,0)</f>
        <v>0</v>
      </c>
      <c r="BJ370" s="19" t="s">
        <v>81</v>
      </c>
      <c r="BK370" s="234">
        <f>ROUND(I370*H370,2)</f>
        <v>0</v>
      </c>
      <c r="BL370" s="19" t="s">
        <v>217</v>
      </c>
      <c r="BM370" s="233" t="s">
        <v>706</v>
      </c>
    </row>
    <row r="371" s="2" customFormat="1" ht="16.5" customHeight="1">
      <c r="A371" s="40"/>
      <c r="B371" s="41"/>
      <c r="C371" s="221" t="s">
        <v>707</v>
      </c>
      <c r="D371" s="221" t="s">
        <v>149</v>
      </c>
      <c r="E371" s="222" t="s">
        <v>708</v>
      </c>
      <c r="F371" s="223" t="s">
        <v>709</v>
      </c>
      <c r="G371" s="224" t="s">
        <v>281</v>
      </c>
      <c r="H371" s="225">
        <v>1</v>
      </c>
      <c r="I371" s="226"/>
      <c r="J371" s="227">
        <f>ROUND(I371*H371,2)</f>
        <v>0</v>
      </c>
      <c r="K371" s="228"/>
      <c r="L371" s="46"/>
      <c r="M371" s="229" t="s">
        <v>19</v>
      </c>
      <c r="N371" s="230" t="s">
        <v>44</v>
      </c>
      <c r="O371" s="86"/>
      <c r="P371" s="231">
        <f>O371*H371</f>
        <v>0</v>
      </c>
      <c r="Q371" s="231">
        <v>0.0015299999999999999</v>
      </c>
      <c r="R371" s="231">
        <f>Q371*H371</f>
        <v>0.0015299999999999999</v>
      </c>
      <c r="S371" s="231">
        <v>0</v>
      </c>
      <c r="T371" s="232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3" t="s">
        <v>217</v>
      </c>
      <c r="AT371" s="233" t="s">
        <v>149</v>
      </c>
      <c r="AU371" s="233" t="s">
        <v>83</v>
      </c>
      <c r="AY371" s="19" t="s">
        <v>147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9" t="s">
        <v>81</v>
      </c>
      <c r="BK371" s="234">
        <f>ROUND(I371*H371,2)</f>
        <v>0</v>
      </c>
      <c r="BL371" s="19" t="s">
        <v>217</v>
      </c>
      <c r="BM371" s="233" t="s">
        <v>710</v>
      </c>
    </row>
    <row r="372" s="2" customFormat="1" ht="16.5" customHeight="1">
      <c r="A372" s="40"/>
      <c r="B372" s="41"/>
      <c r="C372" s="221" t="s">
        <v>711</v>
      </c>
      <c r="D372" s="221" t="s">
        <v>149</v>
      </c>
      <c r="E372" s="222" t="s">
        <v>712</v>
      </c>
      <c r="F372" s="223" t="s">
        <v>713</v>
      </c>
      <c r="G372" s="224" t="s">
        <v>281</v>
      </c>
      <c r="H372" s="225">
        <v>5</v>
      </c>
      <c r="I372" s="226"/>
      <c r="J372" s="227">
        <f>ROUND(I372*H372,2)</f>
        <v>0</v>
      </c>
      <c r="K372" s="228"/>
      <c r="L372" s="46"/>
      <c r="M372" s="229" t="s">
        <v>19</v>
      </c>
      <c r="N372" s="230" t="s">
        <v>44</v>
      </c>
      <c r="O372" s="86"/>
      <c r="P372" s="231">
        <f>O372*H372</f>
        <v>0</v>
      </c>
      <c r="Q372" s="231">
        <v>0.0028800000000000002</v>
      </c>
      <c r="R372" s="231">
        <f>Q372*H372</f>
        <v>0.014400000000000001</v>
      </c>
      <c r="S372" s="231">
        <v>0</v>
      </c>
      <c r="T372" s="232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3" t="s">
        <v>217</v>
      </c>
      <c r="AT372" s="233" t="s">
        <v>149</v>
      </c>
      <c r="AU372" s="233" t="s">
        <v>83</v>
      </c>
      <c r="AY372" s="19" t="s">
        <v>147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9" t="s">
        <v>81</v>
      </c>
      <c r="BK372" s="234">
        <f>ROUND(I372*H372,2)</f>
        <v>0</v>
      </c>
      <c r="BL372" s="19" t="s">
        <v>217</v>
      </c>
      <c r="BM372" s="233" t="s">
        <v>714</v>
      </c>
    </row>
    <row r="373" s="2" customFormat="1" ht="16.5" customHeight="1">
      <c r="A373" s="40"/>
      <c r="B373" s="41"/>
      <c r="C373" s="221" t="s">
        <v>715</v>
      </c>
      <c r="D373" s="221" t="s">
        <v>149</v>
      </c>
      <c r="E373" s="222" t="s">
        <v>716</v>
      </c>
      <c r="F373" s="223" t="s">
        <v>717</v>
      </c>
      <c r="G373" s="224" t="s">
        <v>281</v>
      </c>
      <c r="H373" s="225">
        <v>10</v>
      </c>
      <c r="I373" s="226"/>
      <c r="J373" s="227">
        <f>ROUND(I373*H373,2)</f>
        <v>0</v>
      </c>
      <c r="K373" s="228"/>
      <c r="L373" s="46"/>
      <c r="M373" s="229" t="s">
        <v>19</v>
      </c>
      <c r="N373" s="230" t="s">
        <v>44</v>
      </c>
      <c r="O373" s="86"/>
      <c r="P373" s="231">
        <f>O373*H373</f>
        <v>0</v>
      </c>
      <c r="Q373" s="231">
        <v>0.0026700000000000001</v>
      </c>
      <c r="R373" s="231">
        <f>Q373*H373</f>
        <v>0.026700000000000002</v>
      </c>
      <c r="S373" s="231">
        <v>0</v>
      </c>
      <c r="T373" s="232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33" t="s">
        <v>217</v>
      </c>
      <c r="AT373" s="233" t="s">
        <v>149</v>
      </c>
      <c r="AU373" s="233" t="s">
        <v>83</v>
      </c>
      <c r="AY373" s="19" t="s">
        <v>147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9" t="s">
        <v>81</v>
      </c>
      <c r="BK373" s="234">
        <f>ROUND(I373*H373,2)</f>
        <v>0</v>
      </c>
      <c r="BL373" s="19" t="s">
        <v>217</v>
      </c>
      <c r="BM373" s="233" t="s">
        <v>718</v>
      </c>
    </row>
    <row r="374" s="2" customFormat="1" ht="16.5" customHeight="1">
      <c r="A374" s="40"/>
      <c r="B374" s="41"/>
      <c r="C374" s="221" t="s">
        <v>719</v>
      </c>
      <c r="D374" s="221" t="s">
        <v>149</v>
      </c>
      <c r="E374" s="222" t="s">
        <v>720</v>
      </c>
      <c r="F374" s="223" t="s">
        <v>721</v>
      </c>
      <c r="G374" s="224" t="s">
        <v>281</v>
      </c>
      <c r="H374" s="225">
        <v>7</v>
      </c>
      <c r="I374" s="226"/>
      <c r="J374" s="227">
        <f>ROUND(I374*H374,2)</f>
        <v>0</v>
      </c>
      <c r="K374" s="228"/>
      <c r="L374" s="46"/>
      <c r="M374" s="229" t="s">
        <v>19</v>
      </c>
      <c r="N374" s="230" t="s">
        <v>44</v>
      </c>
      <c r="O374" s="86"/>
      <c r="P374" s="231">
        <f>O374*H374</f>
        <v>0</v>
      </c>
      <c r="Q374" s="231">
        <v>0.00348</v>
      </c>
      <c r="R374" s="231">
        <f>Q374*H374</f>
        <v>0.02436</v>
      </c>
      <c r="S374" s="231">
        <v>0</v>
      </c>
      <c r="T374" s="232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3" t="s">
        <v>217</v>
      </c>
      <c r="AT374" s="233" t="s">
        <v>149</v>
      </c>
      <c r="AU374" s="233" t="s">
        <v>83</v>
      </c>
      <c r="AY374" s="19" t="s">
        <v>147</v>
      </c>
      <c r="BE374" s="234">
        <f>IF(N374="základní",J374,0)</f>
        <v>0</v>
      </c>
      <c r="BF374" s="234">
        <f>IF(N374="snížená",J374,0)</f>
        <v>0</v>
      </c>
      <c r="BG374" s="234">
        <f>IF(N374="zákl. přenesená",J374,0)</f>
        <v>0</v>
      </c>
      <c r="BH374" s="234">
        <f>IF(N374="sníž. přenesená",J374,0)</f>
        <v>0</v>
      </c>
      <c r="BI374" s="234">
        <f>IF(N374="nulová",J374,0)</f>
        <v>0</v>
      </c>
      <c r="BJ374" s="19" t="s">
        <v>81</v>
      </c>
      <c r="BK374" s="234">
        <f>ROUND(I374*H374,2)</f>
        <v>0</v>
      </c>
      <c r="BL374" s="19" t="s">
        <v>217</v>
      </c>
      <c r="BM374" s="233" t="s">
        <v>722</v>
      </c>
    </row>
    <row r="375" s="2" customFormat="1" ht="16.5" customHeight="1">
      <c r="A375" s="40"/>
      <c r="B375" s="41"/>
      <c r="C375" s="221" t="s">
        <v>723</v>
      </c>
      <c r="D375" s="221" t="s">
        <v>149</v>
      </c>
      <c r="E375" s="222" t="s">
        <v>724</v>
      </c>
      <c r="F375" s="223" t="s">
        <v>725</v>
      </c>
      <c r="G375" s="224" t="s">
        <v>220</v>
      </c>
      <c r="H375" s="225">
        <v>1</v>
      </c>
      <c r="I375" s="226"/>
      <c r="J375" s="227">
        <f>ROUND(I375*H375,2)</f>
        <v>0</v>
      </c>
      <c r="K375" s="228"/>
      <c r="L375" s="46"/>
      <c r="M375" s="229" t="s">
        <v>19</v>
      </c>
      <c r="N375" s="230" t="s">
        <v>44</v>
      </c>
      <c r="O375" s="86"/>
      <c r="P375" s="231">
        <f>O375*H375</f>
        <v>0</v>
      </c>
      <c r="Q375" s="231">
        <v>0</v>
      </c>
      <c r="R375" s="231">
        <f>Q375*H375</f>
        <v>0</v>
      </c>
      <c r="S375" s="231">
        <v>0.042849999999999999</v>
      </c>
      <c r="T375" s="232">
        <f>S375*H375</f>
        <v>0.042849999999999999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3" t="s">
        <v>217</v>
      </c>
      <c r="AT375" s="233" t="s">
        <v>149</v>
      </c>
      <c r="AU375" s="233" t="s">
        <v>83</v>
      </c>
      <c r="AY375" s="19" t="s">
        <v>147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9" t="s">
        <v>81</v>
      </c>
      <c r="BK375" s="234">
        <f>ROUND(I375*H375,2)</f>
        <v>0</v>
      </c>
      <c r="BL375" s="19" t="s">
        <v>217</v>
      </c>
      <c r="BM375" s="233" t="s">
        <v>726</v>
      </c>
    </row>
    <row r="376" s="2" customFormat="1" ht="16.5" customHeight="1">
      <c r="A376" s="40"/>
      <c r="B376" s="41"/>
      <c r="C376" s="221" t="s">
        <v>727</v>
      </c>
      <c r="D376" s="221" t="s">
        <v>149</v>
      </c>
      <c r="E376" s="222" t="s">
        <v>728</v>
      </c>
      <c r="F376" s="223" t="s">
        <v>729</v>
      </c>
      <c r="G376" s="224" t="s">
        <v>220</v>
      </c>
      <c r="H376" s="225">
        <v>2</v>
      </c>
      <c r="I376" s="226"/>
      <c r="J376" s="227">
        <f>ROUND(I376*H376,2)</f>
        <v>0</v>
      </c>
      <c r="K376" s="228"/>
      <c r="L376" s="46"/>
      <c r="M376" s="229" t="s">
        <v>19</v>
      </c>
      <c r="N376" s="230" t="s">
        <v>44</v>
      </c>
      <c r="O376" s="86"/>
      <c r="P376" s="231">
        <f>O376*H376</f>
        <v>0</v>
      </c>
      <c r="Q376" s="231">
        <v>0.00148</v>
      </c>
      <c r="R376" s="231">
        <f>Q376*H376</f>
        <v>0.00296</v>
      </c>
      <c r="S376" s="231">
        <v>0</v>
      </c>
      <c r="T376" s="232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33" t="s">
        <v>217</v>
      </c>
      <c r="AT376" s="233" t="s">
        <v>149</v>
      </c>
      <c r="AU376" s="233" t="s">
        <v>83</v>
      </c>
      <c r="AY376" s="19" t="s">
        <v>147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9" t="s">
        <v>81</v>
      </c>
      <c r="BK376" s="234">
        <f>ROUND(I376*H376,2)</f>
        <v>0</v>
      </c>
      <c r="BL376" s="19" t="s">
        <v>217</v>
      </c>
      <c r="BM376" s="233" t="s">
        <v>730</v>
      </c>
    </row>
    <row r="377" s="2" customFormat="1" ht="16.5" customHeight="1">
      <c r="A377" s="40"/>
      <c r="B377" s="41"/>
      <c r="C377" s="221" t="s">
        <v>731</v>
      </c>
      <c r="D377" s="221" t="s">
        <v>149</v>
      </c>
      <c r="E377" s="222" t="s">
        <v>732</v>
      </c>
      <c r="F377" s="223" t="s">
        <v>733</v>
      </c>
      <c r="G377" s="224" t="s">
        <v>220</v>
      </c>
      <c r="H377" s="225">
        <v>1</v>
      </c>
      <c r="I377" s="226"/>
      <c r="J377" s="227">
        <f>ROUND(I377*H377,2)</f>
        <v>0</v>
      </c>
      <c r="K377" s="228"/>
      <c r="L377" s="46"/>
      <c r="M377" s="229" t="s">
        <v>19</v>
      </c>
      <c r="N377" s="230" t="s">
        <v>44</v>
      </c>
      <c r="O377" s="86"/>
      <c r="P377" s="231">
        <f>O377*H377</f>
        <v>0</v>
      </c>
      <c r="Q377" s="231">
        <v>0</v>
      </c>
      <c r="R377" s="231">
        <f>Q377*H377</f>
        <v>0</v>
      </c>
      <c r="S377" s="231">
        <v>0.0041999999999999997</v>
      </c>
      <c r="T377" s="232">
        <f>S377*H377</f>
        <v>0.0041999999999999997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3" t="s">
        <v>217</v>
      </c>
      <c r="AT377" s="233" t="s">
        <v>149</v>
      </c>
      <c r="AU377" s="233" t="s">
        <v>83</v>
      </c>
      <c r="AY377" s="19" t="s">
        <v>147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9" t="s">
        <v>81</v>
      </c>
      <c r="BK377" s="234">
        <f>ROUND(I377*H377,2)</f>
        <v>0</v>
      </c>
      <c r="BL377" s="19" t="s">
        <v>217</v>
      </c>
      <c r="BM377" s="233" t="s">
        <v>734</v>
      </c>
    </row>
    <row r="378" s="2" customFormat="1" ht="16.5" customHeight="1">
      <c r="A378" s="40"/>
      <c r="B378" s="41"/>
      <c r="C378" s="221" t="s">
        <v>735</v>
      </c>
      <c r="D378" s="221" t="s">
        <v>149</v>
      </c>
      <c r="E378" s="222" t="s">
        <v>736</v>
      </c>
      <c r="F378" s="223" t="s">
        <v>737</v>
      </c>
      <c r="G378" s="224" t="s">
        <v>220</v>
      </c>
      <c r="H378" s="225">
        <v>1</v>
      </c>
      <c r="I378" s="226"/>
      <c r="J378" s="227">
        <f>ROUND(I378*H378,2)</f>
        <v>0</v>
      </c>
      <c r="K378" s="228"/>
      <c r="L378" s="46"/>
      <c r="M378" s="229" t="s">
        <v>19</v>
      </c>
      <c r="N378" s="230" t="s">
        <v>44</v>
      </c>
      <c r="O378" s="86"/>
      <c r="P378" s="231">
        <f>O378*H378</f>
        <v>0</v>
      </c>
      <c r="Q378" s="231">
        <v>8.0000000000000007E-05</v>
      </c>
      <c r="R378" s="231">
        <f>Q378*H378</f>
        <v>8.0000000000000007E-05</v>
      </c>
      <c r="S378" s="231">
        <v>0</v>
      </c>
      <c r="T378" s="232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33" t="s">
        <v>217</v>
      </c>
      <c r="AT378" s="233" t="s">
        <v>149</v>
      </c>
      <c r="AU378" s="233" t="s">
        <v>83</v>
      </c>
      <c r="AY378" s="19" t="s">
        <v>147</v>
      </c>
      <c r="BE378" s="234">
        <f>IF(N378="základní",J378,0)</f>
        <v>0</v>
      </c>
      <c r="BF378" s="234">
        <f>IF(N378="snížená",J378,0)</f>
        <v>0</v>
      </c>
      <c r="BG378" s="234">
        <f>IF(N378="zákl. přenesená",J378,0)</f>
        <v>0</v>
      </c>
      <c r="BH378" s="234">
        <f>IF(N378="sníž. přenesená",J378,0)</f>
        <v>0</v>
      </c>
      <c r="BI378" s="234">
        <f>IF(N378="nulová",J378,0)</f>
        <v>0</v>
      </c>
      <c r="BJ378" s="19" t="s">
        <v>81</v>
      </c>
      <c r="BK378" s="234">
        <f>ROUND(I378*H378,2)</f>
        <v>0</v>
      </c>
      <c r="BL378" s="19" t="s">
        <v>217</v>
      </c>
      <c r="BM378" s="233" t="s">
        <v>738</v>
      </c>
    </row>
    <row r="379" s="2" customFormat="1" ht="16.5" customHeight="1">
      <c r="A379" s="40"/>
      <c r="B379" s="41"/>
      <c r="C379" s="221" t="s">
        <v>739</v>
      </c>
      <c r="D379" s="221" t="s">
        <v>149</v>
      </c>
      <c r="E379" s="222" t="s">
        <v>740</v>
      </c>
      <c r="F379" s="223" t="s">
        <v>741</v>
      </c>
      <c r="G379" s="224" t="s">
        <v>220</v>
      </c>
      <c r="H379" s="225">
        <v>1</v>
      </c>
      <c r="I379" s="226"/>
      <c r="J379" s="227">
        <f>ROUND(I379*H379,2)</f>
        <v>0</v>
      </c>
      <c r="K379" s="228"/>
      <c r="L379" s="46"/>
      <c r="M379" s="229" t="s">
        <v>19</v>
      </c>
      <c r="N379" s="230" t="s">
        <v>44</v>
      </c>
      <c r="O379" s="86"/>
      <c r="P379" s="231">
        <f>O379*H379</f>
        <v>0</v>
      </c>
      <c r="Q379" s="231">
        <v>6.0000000000000002E-05</v>
      </c>
      <c r="R379" s="231">
        <f>Q379*H379</f>
        <v>6.0000000000000002E-05</v>
      </c>
      <c r="S379" s="231">
        <v>0</v>
      </c>
      <c r="T379" s="232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33" t="s">
        <v>217</v>
      </c>
      <c r="AT379" s="233" t="s">
        <v>149</v>
      </c>
      <c r="AU379" s="233" t="s">
        <v>83</v>
      </c>
      <c r="AY379" s="19" t="s">
        <v>147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9" t="s">
        <v>81</v>
      </c>
      <c r="BK379" s="234">
        <f>ROUND(I379*H379,2)</f>
        <v>0</v>
      </c>
      <c r="BL379" s="19" t="s">
        <v>217</v>
      </c>
      <c r="BM379" s="233" t="s">
        <v>742</v>
      </c>
    </row>
    <row r="380" s="2" customFormat="1" ht="16.5" customHeight="1">
      <c r="A380" s="40"/>
      <c r="B380" s="41"/>
      <c r="C380" s="221" t="s">
        <v>743</v>
      </c>
      <c r="D380" s="221" t="s">
        <v>149</v>
      </c>
      <c r="E380" s="222" t="s">
        <v>744</v>
      </c>
      <c r="F380" s="223" t="s">
        <v>745</v>
      </c>
      <c r="G380" s="224" t="s">
        <v>281</v>
      </c>
      <c r="H380" s="225">
        <v>33</v>
      </c>
      <c r="I380" s="226"/>
      <c r="J380" s="227">
        <f>ROUND(I380*H380,2)</f>
        <v>0</v>
      </c>
      <c r="K380" s="228"/>
      <c r="L380" s="46"/>
      <c r="M380" s="229" t="s">
        <v>19</v>
      </c>
      <c r="N380" s="230" t="s">
        <v>44</v>
      </c>
      <c r="O380" s="86"/>
      <c r="P380" s="231">
        <f>O380*H380</f>
        <v>0</v>
      </c>
      <c r="Q380" s="231">
        <v>0</v>
      </c>
      <c r="R380" s="231">
        <f>Q380*H380</f>
        <v>0</v>
      </c>
      <c r="S380" s="231">
        <v>0</v>
      </c>
      <c r="T380" s="232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3" t="s">
        <v>217</v>
      </c>
      <c r="AT380" s="233" t="s">
        <v>149</v>
      </c>
      <c r="AU380" s="233" t="s">
        <v>83</v>
      </c>
      <c r="AY380" s="19" t="s">
        <v>147</v>
      </c>
      <c r="BE380" s="234">
        <f>IF(N380="základní",J380,0)</f>
        <v>0</v>
      </c>
      <c r="BF380" s="234">
        <f>IF(N380="snížená",J380,0)</f>
        <v>0</v>
      </c>
      <c r="BG380" s="234">
        <f>IF(N380="zákl. přenesená",J380,0)</f>
        <v>0</v>
      </c>
      <c r="BH380" s="234">
        <f>IF(N380="sníž. přenesená",J380,0)</f>
        <v>0</v>
      </c>
      <c r="BI380" s="234">
        <f>IF(N380="nulová",J380,0)</f>
        <v>0</v>
      </c>
      <c r="BJ380" s="19" t="s">
        <v>81</v>
      </c>
      <c r="BK380" s="234">
        <f>ROUND(I380*H380,2)</f>
        <v>0</v>
      </c>
      <c r="BL380" s="19" t="s">
        <v>217</v>
      </c>
      <c r="BM380" s="233" t="s">
        <v>746</v>
      </c>
    </row>
    <row r="381" s="2" customFormat="1" ht="24" customHeight="1">
      <c r="A381" s="40"/>
      <c r="B381" s="41"/>
      <c r="C381" s="221" t="s">
        <v>747</v>
      </c>
      <c r="D381" s="221" t="s">
        <v>149</v>
      </c>
      <c r="E381" s="222" t="s">
        <v>748</v>
      </c>
      <c r="F381" s="223" t="s">
        <v>749</v>
      </c>
      <c r="G381" s="224" t="s">
        <v>181</v>
      </c>
      <c r="H381" s="225">
        <v>0.073999999999999996</v>
      </c>
      <c r="I381" s="226"/>
      <c r="J381" s="227">
        <f>ROUND(I381*H381,2)</f>
        <v>0</v>
      </c>
      <c r="K381" s="228"/>
      <c r="L381" s="46"/>
      <c r="M381" s="229" t="s">
        <v>19</v>
      </c>
      <c r="N381" s="230" t="s">
        <v>44</v>
      </c>
      <c r="O381" s="86"/>
      <c r="P381" s="231">
        <f>O381*H381</f>
        <v>0</v>
      </c>
      <c r="Q381" s="231">
        <v>0</v>
      </c>
      <c r="R381" s="231">
        <f>Q381*H381</f>
        <v>0</v>
      </c>
      <c r="S381" s="231">
        <v>0</v>
      </c>
      <c r="T381" s="232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33" t="s">
        <v>217</v>
      </c>
      <c r="AT381" s="233" t="s">
        <v>149</v>
      </c>
      <c r="AU381" s="233" t="s">
        <v>83</v>
      </c>
      <c r="AY381" s="19" t="s">
        <v>147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9" t="s">
        <v>81</v>
      </c>
      <c r="BK381" s="234">
        <f>ROUND(I381*H381,2)</f>
        <v>0</v>
      </c>
      <c r="BL381" s="19" t="s">
        <v>217</v>
      </c>
      <c r="BM381" s="233" t="s">
        <v>750</v>
      </c>
    </row>
    <row r="382" s="2" customFormat="1" ht="24" customHeight="1">
      <c r="A382" s="40"/>
      <c r="B382" s="41"/>
      <c r="C382" s="221" t="s">
        <v>751</v>
      </c>
      <c r="D382" s="221" t="s">
        <v>149</v>
      </c>
      <c r="E382" s="222" t="s">
        <v>752</v>
      </c>
      <c r="F382" s="223" t="s">
        <v>753</v>
      </c>
      <c r="G382" s="224" t="s">
        <v>181</v>
      </c>
      <c r="H382" s="225">
        <v>0.073999999999999996</v>
      </c>
      <c r="I382" s="226"/>
      <c r="J382" s="227">
        <f>ROUND(I382*H382,2)</f>
        <v>0</v>
      </c>
      <c r="K382" s="228"/>
      <c r="L382" s="46"/>
      <c r="M382" s="229" t="s">
        <v>19</v>
      </c>
      <c r="N382" s="230" t="s">
        <v>44</v>
      </c>
      <c r="O382" s="86"/>
      <c r="P382" s="231">
        <f>O382*H382</f>
        <v>0</v>
      </c>
      <c r="Q382" s="231">
        <v>0</v>
      </c>
      <c r="R382" s="231">
        <f>Q382*H382</f>
        <v>0</v>
      </c>
      <c r="S382" s="231">
        <v>0</v>
      </c>
      <c r="T382" s="232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3" t="s">
        <v>217</v>
      </c>
      <c r="AT382" s="233" t="s">
        <v>149</v>
      </c>
      <c r="AU382" s="233" t="s">
        <v>83</v>
      </c>
      <c r="AY382" s="19" t="s">
        <v>147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9" t="s">
        <v>81</v>
      </c>
      <c r="BK382" s="234">
        <f>ROUND(I382*H382,2)</f>
        <v>0</v>
      </c>
      <c r="BL382" s="19" t="s">
        <v>217</v>
      </c>
      <c r="BM382" s="233" t="s">
        <v>754</v>
      </c>
    </row>
    <row r="383" s="12" customFormat="1" ht="22.8" customHeight="1">
      <c r="A383" s="12"/>
      <c r="B383" s="205"/>
      <c r="C383" s="206"/>
      <c r="D383" s="207" t="s">
        <v>72</v>
      </c>
      <c r="E383" s="219" t="s">
        <v>755</v>
      </c>
      <c r="F383" s="219" t="s">
        <v>756</v>
      </c>
      <c r="G383" s="206"/>
      <c r="H383" s="206"/>
      <c r="I383" s="209"/>
      <c r="J383" s="220">
        <f>BK383</f>
        <v>0</v>
      </c>
      <c r="K383" s="206"/>
      <c r="L383" s="211"/>
      <c r="M383" s="212"/>
      <c r="N383" s="213"/>
      <c r="O383" s="213"/>
      <c r="P383" s="214">
        <f>SUM(P384:P396)</f>
        <v>0</v>
      </c>
      <c r="Q383" s="213"/>
      <c r="R383" s="214">
        <f>SUM(R384:R396)</f>
        <v>0.057349999999999998</v>
      </c>
      <c r="S383" s="213"/>
      <c r="T383" s="215">
        <f>SUM(T384:T396)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6" t="s">
        <v>83</v>
      </c>
      <c r="AT383" s="217" t="s">
        <v>72</v>
      </c>
      <c r="AU383" s="217" t="s">
        <v>81</v>
      </c>
      <c r="AY383" s="216" t="s">
        <v>147</v>
      </c>
      <c r="BK383" s="218">
        <f>SUM(BK384:BK396)</f>
        <v>0</v>
      </c>
    </row>
    <row r="384" s="2" customFormat="1" ht="16.5" customHeight="1">
      <c r="A384" s="40"/>
      <c r="B384" s="41"/>
      <c r="C384" s="221" t="s">
        <v>757</v>
      </c>
      <c r="D384" s="221" t="s">
        <v>149</v>
      </c>
      <c r="E384" s="222" t="s">
        <v>758</v>
      </c>
      <c r="F384" s="223" t="s">
        <v>759</v>
      </c>
      <c r="G384" s="224" t="s">
        <v>281</v>
      </c>
      <c r="H384" s="225">
        <v>14</v>
      </c>
      <c r="I384" s="226"/>
      <c r="J384" s="227">
        <f>ROUND(I384*H384,2)</f>
        <v>0</v>
      </c>
      <c r="K384" s="228"/>
      <c r="L384" s="46"/>
      <c r="M384" s="229" t="s">
        <v>19</v>
      </c>
      <c r="N384" s="230" t="s">
        <v>44</v>
      </c>
      <c r="O384" s="86"/>
      <c r="P384" s="231">
        <f>O384*H384</f>
        <v>0</v>
      </c>
      <c r="Q384" s="231">
        <v>0.00066</v>
      </c>
      <c r="R384" s="231">
        <f>Q384*H384</f>
        <v>0.0092399999999999999</v>
      </c>
      <c r="S384" s="231">
        <v>0</v>
      </c>
      <c r="T384" s="232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3" t="s">
        <v>217</v>
      </c>
      <c r="AT384" s="233" t="s">
        <v>149</v>
      </c>
      <c r="AU384" s="233" t="s">
        <v>83</v>
      </c>
      <c r="AY384" s="19" t="s">
        <v>147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9" t="s">
        <v>81</v>
      </c>
      <c r="BK384" s="234">
        <f>ROUND(I384*H384,2)</f>
        <v>0</v>
      </c>
      <c r="BL384" s="19" t="s">
        <v>217</v>
      </c>
      <c r="BM384" s="233" t="s">
        <v>760</v>
      </c>
    </row>
    <row r="385" s="2" customFormat="1" ht="16.5" customHeight="1">
      <c r="A385" s="40"/>
      <c r="B385" s="41"/>
      <c r="C385" s="221" t="s">
        <v>761</v>
      </c>
      <c r="D385" s="221" t="s">
        <v>149</v>
      </c>
      <c r="E385" s="222" t="s">
        <v>762</v>
      </c>
      <c r="F385" s="223" t="s">
        <v>763</v>
      </c>
      <c r="G385" s="224" t="s">
        <v>281</v>
      </c>
      <c r="H385" s="225">
        <v>20</v>
      </c>
      <c r="I385" s="226"/>
      <c r="J385" s="227">
        <f>ROUND(I385*H385,2)</f>
        <v>0</v>
      </c>
      <c r="K385" s="228"/>
      <c r="L385" s="46"/>
      <c r="M385" s="229" t="s">
        <v>19</v>
      </c>
      <c r="N385" s="230" t="s">
        <v>44</v>
      </c>
      <c r="O385" s="86"/>
      <c r="P385" s="231">
        <f>O385*H385</f>
        <v>0</v>
      </c>
      <c r="Q385" s="231">
        <v>0.0011900000000000001</v>
      </c>
      <c r="R385" s="231">
        <f>Q385*H385</f>
        <v>0.023800000000000002</v>
      </c>
      <c r="S385" s="231">
        <v>0</v>
      </c>
      <c r="T385" s="232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33" t="s">
        <v>217</v>
      </c>
      <c r="AT385" s="233" t="s">
        <v>149</v>
      </c>
      <c r="AU385" s="233" t="s">
        <v>83</v>
      </c>
      <c r="AY385" s="19" t="s">
        <v>147</v>
      </c>
      <c r="BE385" s="234">
        <f>IF(N385="základní",J385,0)</f>
        <v>0</v>
      </c>
      <c r="BF385" s="234">
        <f>IF(N385="snížená",J385,0)</f>
        <v>0</v>
      </c>
      <c r="BG385" s="234">
        <f>IF(N385="zákl. přenesená",J385,0)</f>
        <v>0</v>
      </c>
      <c r="BH385" s="234">
        <f>IF(N385="sníž. přenesená",J385,0)</f>
        <v>0</v>
      </c>
      <c r="BI385" s="234">
        <f>IF(N385="nulová",J385,0)</f>
        <v>0</v>
      </c>
      <c r="BJ385" s="19" t="s">
        <v>81</v>
      </c>
      <c r="BK385" s="234">
        <f>ROUND(I385*H385,2)</f>
        <v>0</v>
      </c>
      <c r="BL385" s="19" t="s">
        <v>217</v>
      </c>
      <c r="BM385" s="233" t="s">
        <v>764</v>
      </c>
    </row>
    <row r="386" s="2" customFormat="1" ht="16.5" customHeight="1">
      <c r="A386" s="40"/>
      <c r="B386" s="41"/>
      <c r="C386" s="221" t="s">
        <v>765</v>
      </c>
      <c r="D386" s="221" t="s">
        <v>149</v>
      </c>
      <c r="E386" s="222" t="s">
        <v>766</v>
      </c>
      <c r="F386" s="223" t="s">
        <v>767</v>
      </c>
      <c r="G386" s="224" t="s">
        <v>600</v>
      </c>
      <c r="H386" s="225">
        <v>1</v>
      </c>
      <c r="I386" s="226"/>
      <c r="J386" s="227">
        <f>ROUND(I386*H386,2)</f>
        <v>0</v>
      </c>
      <c r="K386" s="228"/>
      <c r="L386" s="46"/>
      <c r="M386" s="229" t="s">
        <v>19</v>
      </c>
      <c r="N386" s="230" t="s">
        <v>44</v>
      </c>
      <c r="O386" s="86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3" t="s">
        <v>217</v>
      </c>
      <c r="AT386" s="233" t="s">
        <v>149</v>
      </c>
      <c r="AU386" s="233" t="s">
        <v>83</v>
      </c>
      <c r="AY386" s="19" t="s">
        <v>147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9" t="s">
        <v>81</v>
      </c>
      <c r="BK386" s="234">
        <f>ROUND(I386*H386,2)</f>
        <v>0</v>
      </c>
      <c r="BL386" s="19" t="s">
        <v>217</v>
      </c>
      <c r="BM386" s="233" t="s">
        <v>768</v>
      </c>
    </row>
    <row r="387" s="2" customFormat="1" ht="24" customHeight="1">
      <c r="A387" s="40"/>
      <c r="B387" s="41"/>
      <c r="C387" s="221" t="s">
        <v>769</v>
      </c>
      <c r="D387" s="221" t="s">
        <v>149</v>
      </c>
      <c r="E387" s="222" t="s">
        <v>770</v>
      </c>
      <c r="F387" s="223" t="s">
        <v>771</v>
      </c>
      <c r="G387" s="224" t="s">
        <v>600</v>
      </c>
      <c r="H387" s="225">
        <v>1</v>
      </c>
      <c r="I387" s="226"/>
      <c r="J387" s="227">
        <f>ROUND(I387*H387,2)</f>
        <v>0</v>
      </c>
      <c r="K387" s="228"/>
      <c r="L387" s="46"/>
      <c r="M387" s="229" t="s">
        <v>19</v>
      </c>
      <c r="N387" s="230" t="s">
        <v>44</v>
      </c>
      <c r="O387" s="86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3" t="s">
        <v>217</v>
      </c>
      <c r="AT387" s="233" t="s">
        <v>149</v>
      </c>
      <c r="AU387" s="233" t="s">
        <v>83</v>
      </c>
      <c r="AY387" s="19" t="s">
        <v>147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9" t="s">
        <v>81</v>
      </c>
      <c r="BK387" s="234">
        <f>ROUND(I387*H387,2)</f>
        <v>0</v>
      </c>
      <c r="BL387" s="19" t="s">
        <v>217</v>
      </c>
      <c r="BM387" s="233" t="s">
        <v>772</v>
      </c>
    </row>
    <row r="388" s="2" customFormat="1" ht="24" customHeight="1">
      <c r="A388" s="40"/>
      <c r="B388" s="41"/>
      <c r="C388" s="221" t="s">
        <v>773</v>
      </c>
      <c r="D388" s="221" t="s">
        <v>149</v>
      </c>
      <c r="E388" s="222" t="s">
        <v>774</v>
      </c>
      <c r="F388" s="223" t="s">
        <v>775</v>
      </c>
      <c r="G388" s="224" t="s">
        <v>281</v>
      </c>
      <c r="H388" s="225">
        <v>14</v>
      </c>
      <c r="I388" s="226"/>
      <c r="J388" s="227">
        <f>ROUND(I388*H388,2)</f>
        <v>0</v>
      </c>
      <c r="K388" s="228"/>
      <c r="L388" s="46"/>
      <c r="M388" s="229" t="s">
        <v>19</v>
      </c>
      <c r="N388" s="230" t="s">
        <v>44</v>
      </c>
      <c r="O388" s="86"/>
      <c r="P388" s="231">
        <f>O388*H388</f>
        <v>0</v>
      </c>
      <c r="Q388" s="231">
        <v>5.0000000000000002E-05</v>
      </c>
      <c r="R388" s="231">
        <f>Q388*H388</f>
        <v>0.00069999999999999999</v>
      </c>
      <c r="S388" s="231">
        <v>0</v>
      </c>
      <c r="T388" s="232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3" t="s">
        <v>217</v>
      </c>
      <c r="AT388" s="233" t="s">
        <v>149</v>
      </c>
      <c r="AU388" s="233" t="s">
        <v>83</v>
      </c>
      <c r="AY388" s="19" t="s">
        <v>147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9" t="s">
        <v>81</v>
      </c>
      <c r="BK388" s="234">
        <f>ROUND(I388*H388,2)</f>
        <v>0</v>
      </c>
      <c r="BL388" s="19" t="s">
        <v>217</v>
      </c>
      <c r="BM388" s="233" t="s">
        <v>776</v>
      </c>
    </row>
    <row r="389" s="2" customFormat="1" ht="24" customHeight="1">
      <c r="A389" s="40"/>
      <c r="B389" s="41"/>
      <c r="C389" s="221" t="s">
        <v>777</v>
      </c>
      <c r="D389" s="221" t="s">
        <v>149</v>
      </c>
      <c r="E389" s="222" t="s">
        <v>778</v>
      </c>
      <c r="F389" s="223" t="s">
        <v>779</v>
      </c>
      <c r="G389" s="224" t="s">
        <v>281</v>
      </c>
      <c r="H389" s="225">
        <v>20</v>
      </c>
      <c r="I389" s="226"/>
      <c r="J389" s="227">
        <f>ROUND(I389*H389,2)</f>
        <v>0</v>
      </c>
      <c r="K389" s="228"/>
      <c r="L389" s="46"/>
      <c r="M389" s="229" t="s">
        <v>19</v>
      </c>
      <c r="N389" s="230" t="s">
        <v>44</v>
      </c>
      <c r="O389" s="86"/>
      <c r="P389" s="231">
        <f>O389*H389</f>
        <v>0</v>
      </c>
      <c r="Q389" s="231">
        <v>6.9999999999999994E-05</v>
      </c>
      <c r="R389" s="231">
        <f>Q389*H389</f>
        <v>0.0013999999999999998</v>
      </c>
      <c r="S389" s="231">
        <v>0</v>
      </c>
      <c r="T389" s="232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33" t="s">
        <v>217</v>
      </c>
      <c r="AT389" s="233" t="s">
        <v>149</v>
      </c>
      <c r="AU389" s="233" t="s">
        <v>83</v>
      </c>
      <c r="AY389" s="19" t="s">
        <v>147</v>
      </c>
      <c r="BE389" s="234">
        <f>IF(N389="základní",J389,0)</f>
        <v>0</v>
      </c>
      <c r="BF389" s="234">
        <f>IF(N389="snížená",J389,0)</f>
        <v>0</v>
      </c>
      <c r="BG389" s="234">
        <f>IF(N389="zákl. přenesená",J389,0)</f>
        <v>0</v>
      </c>
      <c r="BH389" s="234">
        <f>IF(N389="sníž. přenesená",J389,0)</f>
        <v>0</v>
      </c>
      <c r="BI389" s="234">
        <f>IF(N389="nulová",J389,0)</f>
        <v>0</v>
      </c>
      <c r="BJ389" s="19" t="s">
        <v>81</v>
      </c>
      <c r="BK389" s="234">
        <f>ROUND(I389*H389,2)</f>
        <v>0</v>
      </c>
      <c r="BL389" s="19" t="s">
        <v>217</v>
      </c>
      <c r="BM389" s="233" t="s">
        <v>780</v>
      </c>
    </row>
    <row r="390" s="2" customFormat="1" ht="16.5" customHeight="1">
      <c r="A390" s="40"/>
      <c r="B390" s="41"/>
      <c r="C390" s="221" t="s">
        <v>781</v>
      </c>
      <c r="D390" s="221" t="s">
        <v>149</v>
      </c>
      <c r="E390" s="222" t="s">
        <v>782</v>
      </c>
      <c r="F390" s="223" t="s">
        <v>783</v>
      </c>
      <c r="G390" s="224" t="s">
        <v>220</v>
      </c>
      <c r="H390" s="225">
        <v>1</v>
      </c>
      <c r="I390" s="226"/>
      <c r="J390" s="227">
        <f>ROUND(I390*H390,2)</f>
        <v>0</v>
      </c>
      <c r="K390" s="228"/>
      <c r="L390" s="46"/>
      <c r="M390" s="229" t="s">
        <v>19</v>
      </c>
      <c r="N390" s="230" t="s">
        <v>44</v>
      </c>
      <c r="O390" s="86"/>
      <c r="P390" s="231">
        <f>O390*H390</f>
        <v>0</v>
      </c>
      <c r="Q390" s="231">
        <v>0.00076000000000000004</v>
      </c>
      <c r="R390" s="231">
        <f>Q390*H390</f>
        <v>0.00076000000000000004</v>
      </c>
      <c r="S390" s="231">
        <v>0</v>
      </c>
      <c r="T390" s="232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33" t="s">
        <v>217</v>
      </c>
      <c r="AT390" s="233" t="s">
        <v>149</v>
      </c>
      <c r="AU390" s="233" t="s">
        <v>83</v>
      </c>
      <c r="AY390" s="19" t="s">
        <v>147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9" t="s">
        <v>81</v>
      </c>
      <c r="BK390" s="234">
        <f>ROUND(I390*H390,2)</f>
        <v>0</v>
      </c>
      <c r="BL390" s="19" t="s">
        <v>217</v>
      </c>
      <c r="BM390" s="233" t="s">
        <v>784</v>
      </c>
    </row>
    <row r="391" s="2" customFormat="1" ht="16.5" customHeight="1">
      <c r="A391" s="40"/>
      <c r="B391" s="41"/>
      <c r="C391" s="221" t="s">
        <v>785</v>
      </c>
      <c r="D391" s="221" t="s">
        <v>149</v>
      </c>
      <c r="E391" s="222" t="s">
        <v>786</v>
      </c>
      <c r="F391" s="223" t="s">
        <v>787</v>
      </c>
      <c r="G391" s="224" t="s">
        <v>220</v>
      </c>
      <c r="H391" s="225">
        <v>1</v>
      </c>
      <c r="I391" s="226"/>
      <c r="J391" s="227">
        <f>ROUND(I391*H391,2)</f>
        <v>0</v>
      </c>
      <c r="K391" s="228"/>
      <c r="L391" s="46"/>
      <c r="M391" s="229" t="s">
        <v>19</v>
      </c>
      <c r="N391" s="230" t="s">
        <v>44</v>
      </c>
      <c r="O391" s="86"/>
      <c r="P391" s="231">
        <f>O391*H391</f>
        <v>0</v>
      </c>
      <c r="Q391" s="231">
        <v>0.0013600000000000001</v>
      </c>
      <c r="R391" s="231">
        <f>Q391*H391</f>
        <v>0.0013600000000000001</v>
      </c>
      <c r="S391" s="231">
        <v>0</v>
      </c>
      <c r="T391" s="232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3" t="s">
        <v>217</v>
      </c>
      <c r="AT391" s="233" t="s">
        <v>149</v>
      </c>
      <c r="AU391" s="233" t="s">
        <v>83</v>
      </c>
      <c r="AY391" s="19" t="s">
        <v>147</v>
      </c>
      <c r="BE391" s="234">
        <f>IF(N391="základní",J391,0)</f>
        <v>0</v>
      </c>
      <c r="BF391" s="234">
        <f>IF(N391="snížená",J391,0)</f>
        <v>0</v>
      </c>
      <c r="BG391" s="234">
        <f>IF(N391="zákl. přenesená",J391,0)</f>
        <v>0</v>
      </c>
      <c r="BH391" s="234">
        <f>IF(N391="sníž. přenesená",J391,0)</f>
        <v>0</v>
      </c>
      <c r="BI391" s="234">
        <f>IF(N391="nulová",J391,0)</f>
        <v>0</v>
      </c>
      <c r="BJ391" s="19" t="s">
        <v>81</v>
      </c>
      <c r="BK391" s="234">
        <f>ROUND(I391*H391,2)</f>
        <v>0</v>
      </c>
      <c r="BL391" s="19" t="s">
        <v>217</v>
      </c>
      <c r="BM391" s="233" t="s">
        <v>788</v>
      </c>
    </row>
    <row r="392" s="2" customFormat="1" ht="16.5" customHeight="1">
      <c r="A392" s="40"/>
      <c r="B392" s="41"/>
      <c r="C392" s="221" t="s">
        <v>789</v>
      </c>
      <c r="D392" s="221" t="s">
        <v>149</v>
      </c>
      <c r="E392" s="222" t="s">
        <v>790</v>
      </c>
      <c r="F392" s="223" t="s">
        <v>791</v>
      </c>
      <c r="G392" s="224" t="s">
        <v>220</v>
      </c>
      <c r="H392" s="225">
        <v>5</v>
      </c>
      <c r="I392" s="226"/>
      <c r="J392" s="227">
        <f>ROUND(I392*H392,2)</f>
        <v>0</v>
      </c>
      <c r="K392" s="228"/>
      <c r="L392" s="46"/>
      <c r="M392" s="229" t="s">
        <v>19</v>
      </c>
      <c r="N392" s="230" t="s">
        <v>44</v>
      </c>
      <c r="O392" s="86"/>
      <c r="P392" s="231">
        <f>O392*H392</f>
        <v>0</v>
      </c>
      <c r="Q392" s="231">
        <v>0.00123</v>
      </c>
      <c r="R392" s="231">
        <f>Q392*H392</f>
        <v>0.0061500000000000001</v>
      </c>
      <c r="S392" s="231">
        <v>0</v>
      </c>
      <c r="T392" s="232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3" t="s">
        <v>217</v>
      </c>
      <c r="AT392" s="233" t="s">
        <v>149</v>
      </c>
      <c r="AU392" s="233" t="s">
        <v>83</v>
      </c>
      <c r="AY392" s="19" t="s">
        <v>147</v>
      </c>
      <c r="BE392" s="234">
        <f>IF(N392="základní",J392,0)</f>
        <v>0</v>
      </c>
      <c r="BF392" s="234">
        <f>IF(N392="snížená",J392,0)</f>
        <v>0</v>
      </c>
      <c r="BG392" s="234">
        <f>IF(N392="zákl. přenesená",J392,0)</f>
        <v>0</v>
      </c>
      <c r="BH392" s="234">
        <f>IF(N392="sníž. přenesená",J392,0)</f>
        <v>0</v>
      </c>
      <c r="BI392" s="234">
        <f>IF(N392="nulová",J392,0)</f>
        <v>0</v>
      </c>
      <c r="BJ392" s="19" t="s">
        <v>81</v>
      </c>
      <c r="BK392" s="234">
        <f>ROUND(I392*H392,2)</f>
        <v>0</v>
      </c>
      <c r="BL392" s="19" t="s">
        <v>217</v>
      </c>
      <c r="BM392" s="233" t="s">
        <v>792</v>
      </c>
    </row>
    <row r="393" s="2" customFormat="1" ht="24" customHeight="1">
      <c r="A393" s="40"/>
      <c r="B393" s="41"/>
      <c r="C393" s="221" t="s">
        <v>793</v>
      </c>
      <c r="D393" s="221" t="s">
        <v>149</v>
      </c>
      <c r="E393" s="222" t="s">
        <v>794</v>
      </c>
      <c r="F393" s="223" t="s">
        <v>795</v>
      </c>
      <c r="G393" s="224" t="s">
        <v>281</v>
      </c>
      <c r="H393" s="225">
        <v>34</v>
      </c>
      <c r="I393" s="226"/>
      <c r="J393" s="227">
        <f>ROUND(I393*H393,2)</f>
        <v>0</v>
      </c>
      <c r="K393" s="228"/>
      <c r="L393" s="46"/>
      <c r="M393" s="229" t="s">
        <v>19</v>
      </c>
      <c r="N393" s="230" t="s">
        <v>44</v>
      </c>
      <c r="O393" s="86"/>
      <c r="P393" s="231">
        <f>O393*H393</f>
        <v>0</v>
      </c>
      <c r="Q393" s="231">
        <v>0.00040000000000000002</v>
      </c>
      <c r="R393" s="231">
        <f>Q393*H393</f>
        <v>0.013600000000000001</v>
      </c>
      <c r="S393" s="231">
        <v>0</v>
      </c>
      <c r="T393" s="232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33" t="s">
        <v>217</v>
      </c>
      <c r="AT393" s="233" t="s">
        <v>149</v>
      </c>
      <c r="AU393" s="233" t="s">
        <v>83</v>
      </c>
      <c r="AY393" s="19" t="s">
        <v>147</v>
      </c>
      <c r="BE393" s="234">
        <f>IF(N393="základní",J393,0)</f>
        <v>0</v>
      </c>
      <c r="BF393" s="234">
        <f>IF(N393="snížená",J393,0)</f>
        <v>0</v>
      </c>
      <c r="BG393" s="234">
        <f>IF(N393="zákl. přenesená",J393,0)</f>
        <v>0</v>
      </c>
      <c r="BH393" s="234">
        <f>IF(N393="sníž. přenesená",J393,0)</f>
        <v>0</v>
      </c>
      <c r="BI393" s="234">
        <f>IF(N393="nulová",J393,0)</f>
        <v>0</v>
      </c>
      <c r="BJ393" s="19" t="s">
        <v>81</v>
      </c>
      <c r="BK393" s="234">
        <f>ROUND(I393*H393,2)</f>
        <v>0</v>
      </c>
      <c r="BL393" s="19" t="s">
        <v>217</v>
      </c>
      <c r="BM393" s="233" t="s">
        <v>796</v>
      </c>
    </row>
    <row r="394" s="2" customFormat="1" ht="16.5" customHeight="1">
      <c r="A394" s="40"/>
      <c r="B394" s="41"/>
      <c r="C394" s="221" t="s">
        <v>797</v>
      </c>
      <c r="D394" s="221" t="s">
        <v>149</v>
      </c>
      <c r="E394" s="222" t="s">
        <v>798</v>
      </c>
      <c r="F394" s="223" t="s">
        <v>799</v>
      </c>
      <c r="G394" s="224" t="s">
        <v>281</v>
      </c>
      <c r="H394" s="225">
        <v>34</v>
      </c>
      <c r="I394" s="226"/>
      <c r="J394" s="227">
        <f>ROUND(I394*H394,2)</f>
        <v>0</v>
      </c>
      <c r="K394" s="228"/>
      <c r="L394" s="46"/>
      <c r="M394" s="229" t="s">
        <v>19</v>
      </c>
      <c r="N394" s="230" t="s">
        <v>44</v>
      </c>
      <c r="O394" s="86"/>
      <c r="P394" s="231">
        <f>O394*H394</f>
        <v>0</v>
      </c>
      <c r="Q394" s="231">
        <v>1.0000000000000001E-05</v>
      </c>
      <c r="R394" s="231">
        <f>Q394*H394</f>
        <v>0.00034000000000000002</v>
      </c>
      <c r="S394" s="231">
        <v>0</v>
      </c>
      <c r="T394" s="232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33" t="s">
        <v>217</v>
      </c>
      <c r="AT394" s="233" t="s">
        <v>149</v>
      </c>
      <c r="AU394" s="233" t="s">
        <v>83</v>
      </c>
      <c r="AY394" s="19" t="s">
        <v>147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9" t="s">
        <v>81</v>
      </c>
      <c r="BK394" s="234">
        <f>ROUND(I394*H394,2)</f>
        <v>0</v>
      </c>
      <c r="BL394" s="19" t="s">
        <v>217</v>
      </c>
      <c r="BM394" s="233" t="s">
        <v>800</v>
      </c>
    </row>
    <row r="395" s="2" customFormat="1" ht="24" customHeight="1">
      <c r="A395" s="40"/>
      <c r="B395" s="41"/>
      <c r="C395" s="221" t="s">
        <v>801</v>
      </c>
      <c r="D395" s="221" t="s">
        <v>149</v>
      </c>
      <c r="E395" s="222" t="s">
        <v>802</v>
      </c>
      <c r="F395" s="223" t="s">
        <v>803</v>
      </c>
      <c r="G395" s="224" t="s">
        <v>181</v>
      </c>
      <c r="H395" s="225">
        <v>0.057000000000000002</v>
      </c>
      <c r="I395" s="226"/>
      <c r="J395" s="227">
        <f>ROUND(I395*H395,2)</f>
        <v>0</v>
      </c>
      <c r="K395" s="228"/>
      <c r="L395" s="46"/>
      <c r="M395" s="229" t="s">
        <v>19</v>
      </c>
      <c r="N395" s="230" t="s">
        <v>44</v>
      </c>
      <c r="O395" s="86"/>
      <c r="P395" s="231">
        <f>O395*H395</f>
        <v>0</v>
      </c>
      <c r="Q395" s="231">
        <v>0</v>
      </c>
      <c r="R395" s="231">
        <f>Q395*H395</f>
        <v>0</v>
      </c>
      <c r="S395" s="231">
        <v>0</v>
      </c>
      <c r="T395" s="232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3" t="s">
        <v>217</v>
      </c>
      <c r="AT395" s="233" t="s">
        <v>149</v>
      </c>
      <c r="AU395" s="233" t="s">
        <v>83</v>
      </c>
      <c r="AY395" s="19" t="s">
        <v>147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9" t="s">
        <v>81</v>
      </c>
      <c r="BK395" s="234">
        <f>ROUND(I395*H395,2)</f>
        <v>0</v>
      </c>
      <c r="BL395" s="19" t="s">
        <v>217</v>
      </c>
      <c r="BM395" s="233" t="s">
        <v>804</v>
      </c>
    </row>
    <row r="396" s="2" customFormat="1" ht="24" customHeight="1">
      <c r="A396" s="40"/>
      <c r="B396" s="41"/>
      <c r="C396" s="221" t="s">
        <v>805</v>
      </c>
      <c r="D396" s="221" t="s">
        <v>149</v>
      </c>
      <c r="E396" s="222" t="s">
        <v>806</v>
      </c>
      <c r="F396" s="223" t="s">
        <v>807</v>
      </c>
      <c r="G396" s="224" t="s">
        <v>181</v>
      </c>
      <c r="H396" s="225">
        <v>0.057000000000000002</v>
      </c>
      <c r="I396" s="226"/>
      <c r="J396" s="227">
        <f>ROUND(I396*H396,2)</f>
        <v>0</v>
      </c>
      <c r="K396" s="228"/>
      <c r="L396" s="46"/>
      <c r="M396" s="229" t="s">
        <v>19</v>
      </c>
      <c r="N396" s="230" t="s">
        <v>44</v>
      </c>
      <c r="O396" s="86"/>
      <c r="P396" s="231">
        <f>O396*H396</f>
        <v>0</v>
      </c>
      <c r="Q396" s="231">
        <v>0</v>
      </c>
      <c r="R396" s="231">
        <f>Q396*H396</f>
        <v>0</v>
      </c>
      <c r="S396" s="231">
        <v>0</v>
      </c>
      <c r="T396" s="232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33" t="s">
        <v>217</v>
      </c>
      <c r="AT396" s="233" t="s">
        <v>149</v>
      </c>
      <c r="AU396" s="233" t="s">
        <v>83</v>
      </c>
      <c r="AY396" s="19" t="s">
        <v>147</v>
      </c>
      <c r="BE396" s="234">
        <f>IF(N396="základní",J396,0)</f>
        <v>0</v>
      </c>
      <c r="BF396" s="234">
        <f>IF(N396="snížená",J396,0)</f>
        <v>0</v>
      </c>
      <c r="BG396" s="234">
        <f>IF(N396="zákl. přenesená",J396,0)</f>
        <v>0</v>
      </c>
      <c r="BH396" s="234">
        <f>IF(N396="sníž. přenesená",J396,0)</f>
        <v>0</v>
      </c>
      <c r="BI396" s="234">
        <f>IF(N396="nulová",J396,0)</f>
        <v>0</v>
      </c>
      <c r="BJ396" s="19" t="s">
        <v>81</v>
      </c>
      <c r="BK396" s="234">
        <f>ROUND(I396*H396,2)</f>
        <v>0</v>
      </c>
      <c r="BL396" s="19" t="s">
        <v>217</v>
      </c>
      <c r="BM396" s="233" t="s">
        <v>808</v>
      </c>
    </row>
    <row r="397" s="12" customFormat="1" ht="22.8" customHeight="1">
      <c r="A397" s="12"/>
      <c r="B397" s="205"/>
      <c r="C397" s="206"/>
      <c r="D397" s="207" t="s">
        <v>72</v>
      </c>
      <c r="E397" s="219" t="s">
        <v>809</v>
      </c>
      <c r="F397" s="219" t="s">
        <v>810</v>
      </c>
      <c r="G397" s="206"/>
      <c r="H397" s="206"/>
      <c r="I397" s="209"/>
      <c r="J397" s="220">
        <f>BK397</f>
        <v>0</v>
      </c>
      <c r="K397" s="206"/>
      <c r="L397" s="211"/>
      <c r="M397" s="212"/>
      <c r="N397" s="213"/>
      <c r="O397" s="213"/>
      <c r="P397" s="214">
        <f>SUM(P398:P416)</f>
        <v>0</v>
      </c>
      <c r="Q397" s="213"/>
      <c r="R397" s="214">
        <f>SUM(R398:R416)</f>
        <v>0.16807</v>
      </c>
      <c r="S397" s="213"/>
      <c r="T397" s="215">
        <f>SUM(T398:T416)</f>
        <v>0.13131000000000001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6" t="s">
        <v>83</v>
      </c>
      <c r="AT397" s="217" t="s">
        <v>72</v>
      </c>
      <c r="AU397" s="217" t="s">
        <v>81</v>
      </c>
      <c r="AY397" s="216" t="s">
        <v>147</v>
      </c>
      <c r="BK397" s="218">
        <f>SUM(BK398:BK416)</f>
        <v>0</v>
      </c>
    </row>
    <row r="398" s="2" customFormat="1" ht="16.5" customHeight="1">
      <c r="A398" s="40"/>
      <c r="B398" s="41"/>
      <c r="C398" s="221" t="s">
        <v>811</v>
      </c>
      <c r="D398" s="221" t="s">
        <v>149</v>
      </c>
      <c r="E398" s="222" t="s">
        <v>812</v>
      </c>
      <c r="F398" s="223" t="s">
        <v>813</v>
      </c>
      <c r="G398" s="224" t="s">
        <v>600</v>
      </c>
      <c r="H398" s="225">
        <v>3</v>
      </c>
      <c r="I398" s="226"/>
      <c r="J398" s="227">
        <f>ROUND(I398*H398,2)</f>
        <v>0</v>
      </c>
      <c r="K398" s="228"/>
      <c r="L398" s="46"/>
      <c r="M398" s="229" t="s">
        <v>19</v>
      </c>
      <c r="N398" s="230" t="s">
        <v>44</v>
      </c>
      <c r="O398" s="86"/>
      <c r="P398" s="231">
        <f>O398*H398</f>
        <v>0</v>
      </c>
      <c r="Q398" s="231">
        <v>0</v>
      </c>
      <c r="R398" s="231">
        <f>Q398*H398</f>
        <v>0</v>
      </c>
      <c r="S398" s="231">
        <v>0.01933</v>
      </c>
      <c r="T398" s="232">
        <f>S398*H398</f>
        <v>0.05799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3" t="s">
        <v>217</v>
      </c>
      <c r="AT398" s="233" t="s">
        <v>149</v>
      </c>
      <c r="AU398" s="233" t="s">
        <v>83</v>
      </c>
      <c r="AY398" s="19" t="s">
        <v>147</v>
      </c>
      <c r="BE398" s="234">
        <f>IF(N398="základní",J398,0)</f>
        <v>0</v>
      </c>
      <c r="BF398" s="234">
        <f>IF(N398="snížená",J398,0)</f>
        <v>0</v>
      </c>
      <c r="BG398" s="234">
        <f>IF(N398="zákl. přenesená",J398,0)</f>
        <v>0</v>
      </c>
      <c r="BH398" s="234">
        <f>IF(N398="sníž. přenesená",J398,0)</f>
        <v>0</v>
      </c>
      <c r="BI398" s="234">
        <f>IF(N398="nulová",J398,0)</f>
        <v>0</v>
      </c>
      <c r="BJ398" s="19" t="s">
        <v>81</v>
      </c>
      <c r="BK398" s="234">
        <f>ROUND(I398*H398,2)</f>
        <v>0</v>
      </c>
      <c r="BL398" s="19" t="s">
        <v>217</v>
      </c>
      <c r="BM398" s="233" t="s">
        <v>814</v>
      </c>
    </row>
    <row r="399" s="2" customFormat="1" ht="16.5" customHeight="1">
      <c r="A399" s="40"/>
      <c r="B399" s="41"/>
      <c r="C399" s="221" t="s">
        <v>815</v>
      </c>
      <c r="D399" s="221" t="s">
        <v>149</v>
      </c>
      <c r="E399" s="222" t="s">
        <v>816</v>
      </c>
      <c r="F399" s="223" t="s">
        <v>817</v>
      </c>
      <c r="G399" s="224" t="s">
        <v>600</v>
      </c>
      <c r="H399" s="225">
        <v>3</v>
      </c>
      <c r="I399" s="226"/>
      <c r="J399" s="227">
        <f>ROUND(I399*H399,2)</f>
        <v>0</v>
      </c>
      <c r="K399" s="228"/>
      <c r="L399" s="46"/>
      <c r="M399" s="229" t="s">
        <v>19</v>
      </c>
      <c r="N399" s="230" t="s">
        <v>44</v>
      </c>
      <c r="O399" s="86"/>
      <c r="P399" s="231">
        <f>O399*H399</f>
        <v>0</v>
      </c>
      <c r="Q399" s="231">
        <v>0.01413</v>
      </c>
      <c r="R399" s="231">
        <f>Q399*H399</f>
        <v>0.042389999999999997</v>
      </c>
      <c r="S399" s="231">
        <v>0</v>
      </c>
      <c r="T399" s="232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33" t="s">
        <v>217</v>
      </c>
      <c r="AT399" s="233" t="s">
        <v>149</v>
      </c>
      <c r="AU399" s="233" t="s">
        <v>83</v>
      </c>
      <c r="AY399" s="19" t="s">
        <v>147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9" t="s">
        <v>81</v>
      </c>
      <c r="BK399" s="234">
        <f>ROUND(I399*H399,2)</f>
        <v>0</v>
      </c>
      <c r="BL399" s="19" t="s">
        <v>217</v>
      </c>
      <c r="BM399" s="233" t="s">
        <v>818</v>
      </c>
    </row>
    <row r="400" s="2" customFormat="1" ht="16.5" customHeight="1">
      <c r="A400" s="40"/>
      <c r="B400" s="41"/>
      <c r="C400" s="221" t="s">
        <v>819</v>
      </c>
      <c r="D400" s="221" t="s">
        <v>149</v>
      </c>
      <c r="E400" s="222" t="s">
        <v>820</v>
      </c>
      <c r="F400" s="223" t="s">
        <v>821</v>
      </c>
      <c r="G400" s="224" t="s">
        <v>600</v>
      </c>
      <c r="H400" s="225">
        <v>2</v>
      </c>
      <c r="I400" s="226"/>
      <c r="J400" s="227">
        <f>ROUND(I400*H400,2)</f>
        <v>0</v>
      </c>
      <c r="K400" s="228"/>
      <c r="L400" s="46"/>
      <c r="M400" s="229" t="s">
        <v>19</v>
      </c>
      <c r="N400" s="230" t="s">
        <v>44</v>
      </c>
      <c r="O400" s="86"/>
      <c r="P400" s="231">
        <f>O400*H400</f>
        <v>0</v>
      </c>
      <c r="Q400" s="231">
        <v>0.0025799999999999998</v>
      </c>
      <c r="R400" s="231">
        <f>Q400*H400</f>
        <v>0.0051599999999999997</v>
      </c>
      <c r="S400" s="231">
        <v>0</v>
      </c>
      <c r="T400" s="232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33" t="s">
        <v>217</v>
      </c>
      <c r="AT400" s="233" t="s">
        <v>149</v>
      </c>
      <c r="AU400" s="233" t="s">
        <v>83</v>
      </c>
      <c r="AY400" s="19" t="s">
        <v>147</v>
      </c>
      <c r="BE400" s="234">
        <f>IF(N400="základní",J400,0)</f>
        <v>0</v>
      </c>
      <c r="BF400" s="234">
        <f>IF(N400="snížená",J400,0)</f>
        <v>0</v>
      </c>
      <c r="BG400" s="234">
        <f>IF(N400="zákl. přenesená",J400,0)</f>
        <v>0</v>
      </c>
      <c r="BH400" s="234">
        <f>IF(N400="sníž. přenesená",J400,0)</f>
        <v>0</v>
      </c>
      <c r="BI400" s="234">
        <f>IF(N400="nulová",J400,0)</f>
        <v>0</v>
      </c>
      <c r="BJ400" s="19" t="s">
        <v>81</v>
      </c>
      <c r="BK400" s="234">
        <f>ROUND(I400*H400,2)</f>
        <v>0</v>
      </c>
      <c r="BL400" s="19" t="s">
        <v>217</v>
      </c>
      <c r="BM400" s="233" t="s">
        <v>822</v>
      </c>
    </row>
    <row r="401" s="2" customFormat="1" ht="16.5" customHeight="1">
      <c r="A401" s="40"/>
      <c r="B401" s="41"/>
      <c r="C401" s="221" t="s">
        <v>823</v>
      </c>
      <c r="D401" s="221" t="s">
        <v>149</v>
      </c>
      <c r="E401" s="222" t="s">
        <v>824</v>
      </c>
      <c r="F401" s="223" t="s">
        <v>825</v>
      </c>
      <c r="G401" s="224" t="s">
        <v>600</v>
      </c>
      <c r="H401" s="225">
        <v>2</v>
      </c>
      <c r="I401" s="226"/>
      <c r="J401" s="227">
        <f>ROUND(I401*H401,2)</f>
        <v>0</v>
      </c>
      <c r="K401" s="228"/>
      <c r="L401" s="46"/>
      <c r="M401" s="229" t="s">
        <v>19</v>
      </c>
      <c r="N401" s="230" t="s">
        <v>44</v>
      </c>
      <c r="O401" s="86"/>
      <c r="P401" s="231">
        <f>O401*H401</f>
        <v>0</v>
      </c>
      <c r="Q401" s="231">
        <v>0.0097800000000000005</v>
      </c>
      <c r="R401" s="231">
        <f>Q401*H401</f>
        <v>0.019560000000000001</v>
      </c>
      <c r="S401" s="231">
        <v>0</v>
      </c>
      <c r="T401" s="232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3" t="s">
        <v>217</v>
      </c>
      <c r="AT401" s="233" t="s">
        <v>149</v>
      </c>
      <c r="AU401" s="233" t="s">
        <v>83</v>
      </c>
      <c r="AY401" s="19" t="s">
        <v>147</v>
      </c>
      <c r="BE401" s="234">
        <f>IF(N401="základní",J401,0)</f>
        <v>0</v>
      </c>
      <c r="BF401" s="234">
        <f>IF(N401="snížená",J401,0)</f>
        <v>0</v>
      </c>
      <c r="BG401" s="234">
        <f>IF(N401="zákl. přenesená",J401,0)</f>
        <v>0</v>
      </c>
      <c r="BH401" s="234">
        <f>IF(N401="sníž. přenesená",J401,0)</f>
        <v>0</v>
      </c>
      <c r="BI401" s="234">
        <f>IF(N401="nulová",J401,0)</f>
        <v>0</v>
      </c>
      <c r="BJ401" s="19" t="s">
        <v>81</v>
      </c>
      <c r="BK401" s="234">
        <f>ROUND(I401*H401,2)</f>
        <v>0</v>
      </c>
      <c r="BL401" s="19" t="s">
        <v>217</v>
      </c>
      <c r="BM401" s="233" t="s">
        <v>826</v>
      </c>
    </row>
    <row r="402" s="2" customFormat="1" ht="16.5" customHeight="1">
      <c r="A402" s="40"/>
      <c r="B402" s="41"/>
      <c r="C402" s="221" t="s">
        <v>827</v>
      </c>
      <c r="D402" s="221" t="s">
        <v>149</v>
      </c>
      <c r="E402" s="222" t="s">
        <v>828</v>
      </c>
      <c r="F402" s="223" t="s">
        <v>829</v>
      </c>
      <c r="G402" s="224" t="s">
        <v>600</v>
      </c>
      <c r="H402" s="225">
        <v>2</v>
      </c>
      <c r="I402" s="226"/>
      <c r="J402" s="227">
        <f>ROUND(I402*H402,2)</f>
        <v>0</v>
      </c>
      <c r="K402" s="228"/>
      <c r="L402" s="46"/>
      <c r="M402" s="229" t="s">
        <v>19</v>
      </c>
      <c r="N402" s="230" t="s">
        <v>44</v>
      </c>
      <c r="O402" s="86"/>
      <c r="P402" s="231">
        <f>O402*H402</f>
        <v>0</v>
      </c>
      <c r="Q402" s="231">
        <v>0</v>
      </c>
      <c r="R402" s="231">
        <f>Q402*H402</f>
        <v>0</v>
      </c>
      <c r="S402" s="231">
        <v>0.0172</v>
      </c>
      <c r="T402" s="232">
        <f>S402*H402</f>
        <v>0.0344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33" t="s">
        <v>217</v>
      </c>
      <c r="AT402" s="233" t="s">
        <v>149</v>
      </c>
      <c r="AU402" s="233" t="s">
        <v>83</v>
      </c>
      <c r="AY402" s="19" t="s">
        <v>147</v>
      </c>
      <c r="BE402" s="234">
        <f>IF(N402="základní",J402,0)</f>
        <v>0</v>
      </c>
      <c r="BF402" s="234">
        <f>IF(N402="snížená",J402,0)</f>
        <v>0</v>
      </c>
      <c r="BG402" s="234">
        <f>IF(N402="zákl. přenesená",J402,0)</f>
        <v>0</v>
      </c>
      <c r="BH402" s="234">
        <f>IF(N402="sníž. přenesená",J402,0)</f>
        <v>0</v>
      </c>
      <c r="BI402" s="234">
        <f>IF(N402="nulová",J402,0)</f>
        <v>0</v>
      </c>
      <c r="BJ402" s="19" t="s">
        <v>81</v>
      </c>
      <c r="BK402" s="234">
        <f>ROUND(I402*H402,2)</f>
        <v>0</v>
      </c>
      <c r="BL402" s="19" t="s">
        <v>217</v>
      </c>
      <c r="BM402" s="233" t="s">
        <v>830</v>
      </c>
    </row>
    <row r="403" s="2" customFormat="1" ht="16.5" customHeight="1">
      <c r="A403" s="40"/>
      <c r="B403" s="41"/>
      <c r="C403" s="221" t="s">
        <v>831</v>
      </c>
      <c r="D403" s="221" t="s">
        <v>149</v>
      </c>
      <c r="E403" s="222" t="s">
        <v>832</v>
      </c>
      <c r="F403" s="223" t="s">
        <v>833</v>
      </c>
      <c r="G403" s="224" t="s">
        <v>600</v>
      </c>
      <c r="H403" s="225">
        <v>2</v>
      </c>
      <c r="I403" s="226"/>
      <c r="J403" s="227">
        <f>ROUND(I403*H403,2)</f>
        <v>0</v>
      </c>
      <c r="K403" s="228"/>
      <c r="L403" s="46"/>
      <c r="M403" s="229" t="s">
        <v>19</v>
      </c>
      <c r="N403" s="230" t="s">
        <v>44</v>
      </c>
      <c r="O403" s="86"/>
      <c r="P403" s="231">
        <f>O403*H403</f>
        <v>0</v>
      </c>
      <c r="Q403" s="231">
        <v>0</v>
      </c>
      <c r="R403" s="231">
        <f>Q403*H403</f>
        <v>0</v>
      </c>
      <c r="S403" s="231">
        <v>0.019460000000000002</v>
      </c>
      <c r="T403" s="232">
        <f>S403*H403</f>
        <v>0.038920000000000003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3" t="s">
        <v>217</v>
      </c>
      <c r="AT403" s="233" t="s">
        <v>149</v>
      </c>
      <c r="AU403" s="233" t="s">
        <v>83</v>
      </c>
      <c r="AY403" s="19" t="s">
        <v>147</v>
      </c>
      <c r="BE403" s="234">
        <f>IF(N403="základní",J403,0)</f>
        <v>0</v>
      </c>
      <c r="BF403" s="234">
        <f>IF(N403="snížená",J403,0)</f>
        <v>0</v>
      </c>
      <c r="BG403" s="234">
        <f>IF(N403="zákl. přenesená",J403,0)</f>
        <v>0</v>
      </c>
      <c r="BH403" s="234">
        <f>IF(N403="sníž. přenesená",J403,0)</f>
        <v>0</v>
      </c>
      <c r="BI403" s="234">
        <f>IF(N403="nulová",J403,0)</f>
        <v>0</v>
      </c>
      <c r="BJ403" s="19" t="s">
        <v>81</v>
      </c>
      <c r="BK403" s="234">
        <f>ROUND(I403*H403,2)</f>
        <v>0</v>
      </c>
      <c r="BL403" s="19" t="s">
        <v>217</v>
      </c>
      <c r="BM403" s="233" t="s">
        <v>834</v>
      </c>
    </row>
    <row r="404" s="2" customFormat="1" ht="24" customHeight="1">
      <c r="A404" s="40"/>
      <c r="B404" s="41"/>
      <c r="C404" s="221" t="s">
        <v>835</v>
      </c>
      <c r="D404" s="221" t="s">
        <v>149</v>
      </c>
      <c r="E404" s="222" t="s">
        <v>836</v>
      </c>
      <c r="F404" s="223" t="s">
        <v>837</v>
      </c>
      <c r="G404" s="224" t="s">
        <v>600</v>
      </c>
      <c r="H404" s="225">
        <v>3</v>
      </c>
      <c r="I404" s="226"/>
      <c r="J404" s="227">
        <f>ROUND(I404*H404,2)</f>
        <v>0</v>
      </c>
      <c r="K404" s="228"/>
      <c r="L404" s="46"/>
      <c r="M404" s="229" t="s">
        <v>19</v>
      </c>
      <c r="N404" s="230" t="s">
        <v>44</v>
      </c>
      <c r="O404" s="86"/>
      <c r="P404" s="231">
        <f>O404*H404</f>
        <v>0</v>
      </c>
      <c r="Q404" s="231">
        <v>0.014080000000000001</v>
      </c>
      <c r="R404" s="231">
        <f>Q404*H404</f>
        <v>0.04224</v>
      </c>
      <c r="S404" s="231">
        <v>0</v>
      </c>
      <c r="T404" s="232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33" t="s">
        <v>217</v>
      </c>
      <c r="AT404" s="233" t="s">
        <v>149</v>
      </c>
      <c r="AU404" s="233" t="s">
        <v>83</v>
      </c>
      <c r="AY404" s="19" t="s">
        <v>147</v>
      </c>
      <c r="BE404" s="234">
        <f>IF(N404="základní",J404,0)</f>
        <v>0</v>
      </c>
      <c r="BF404" s="234">
        <f>IF(N404="snížená",J404,0)</f>
        <v>0</v>
      </c>
      <c r="BG404" s="234">
        <f>IF(N404="zákl. přenesená",J404,0)</f>
        <v>0</v>
      </c>
      <c r="BH404" s="234">
        <f>IF(N404="sníž. přenesená",J404,0)</f>
        <v>0</v>
      </c>
      <c r="BI404" s="234">
        <f>IF(N404="nulová",J404,0)</f>
        <v>0</v>
      </c>
      <c r="BJ404" s="19" t="s">
        <v>81</v>
      </c>
      <c r="BK404" s="234">
        <f>ROUND(I404*H404,2)</f>
        <v>0</v>
      </c>
      <c r="BL404" s="19" t="s">
        <v>217</v>
      </c>
      <c r="BM404" s="233" t="s">
        <v>838</v>
      </c>
    </row>
    <row r="405" s="2" customFormat="1" ht="16.5" customHeight="1">
      <c r="A405" s="40"/>
      <c r="B405" s="41"/>
      <c r="C405" s="221" t="s">
        <v>839</v>
      </c>
      <c r="D405" s="221" t="s">
        <v>149</v>
      </c>
      <c r="E405" s="222" t="s">
        <v>840</v>
      </c>
      <c r="F405" s="223" t="s">
        <v>841</v>
      </c>
      <c r="G405" s="224" t="s">
        <v>600</v>
      </c>
      <c r="H405" s="225">
        <v>3</v>
      </c>
      <c r="I405" s="226"/>
      <c r="J405" s="227">
        <f>ROUND(I405*H405,2)</f>
        <v>0</v>
      </c>
      <c r="K405" s="228"/>
      <c r="L405" s="46"/>
      <c r="M405" s="229" t="s">
        <v>19</v>
      </c>
      <c r="N405" s="230" t="s">
        <v>44</v>
      </c>
      <c r="O405" s="86"/>
      <c r="P405" s="231">
        <f>O405*H405</f>
        <v>0</v>
      </c>
      <c r="Q405" s="231">
        <v>0.00051999999999999995</v>
      </c>
      <c r="R405" s="231">
        <f>Q405*H405</f>
        <v>0.0015599999999999998</v>
      </c>
      <c r="S405" s="231">
        <v>0</v>
      </c>
      <c r="T405" s="232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33" t="s">
        <v>217</v>
      </c>
      <c r="AT405" s="233" t="s">
        <v>149</v>
      </c>
      <c r="AU405" s="233" t="s">
        <v>83</v>
      </c>
      <c r="AY405" s="19" t="s">
        <v>147</v>
      </c>
      <c r="BE405" s="234">
        <f>IF(N405="základní",J405,0)</f>
        <v>0</v>
      </c>
      <c r="BF405" s="234">
        <f>IF(N405="snížená",J405,0)</f>
        <v>0</v>
      </c>
      <c r="BG405" s="234">
        <f>IF(N405="zákl. přenesená",J405,0)</f>
        <v>0</v>
      </c>
      <c r="BH405" s="234">
        <f>IF(N405="sníž. přenesená",J405,0)</f>
        <v>0</v>
      </c>
      <c r="BI405" s="234">
        <f>IF(N405="nulová",J405,0)</f>
        <v>0</v>
      </c>
      <c r="BJ405" s="19" t="s">
        <v>81</v>
      </c>
      <c r="BK405" s="234">
        <f>ROUND(I405*H405,2)</f>
        <v>0</v>
      </c>
      <c r="BL405" s="19" t="s">
        <v>217</v>
      </c>
      <c r="BM405" s="233" t="s">
        <v>842</v>
      </c>
    </row>
    <row r="406" s="2" customFormat="1" ht="16.5" customHeight="1">
      <c r="A406" s="40"/>
      <c r="B406" s="41"/>
      <c r="C406" s="221" t="s">
        <v>843</v>
      </c>
      <c r="D406" s="221" t="s">
        <v>149</v>
      </c>
      <c r="E406" s="222" t="s">
        <v>844</v>
      </c>
      <c r="F406" s="223" t="s">
        <v>845</v>
      </c>
      <c r="G406" s="224" t="s">
        <v>600</v>
      </c>
      <c r="H406" s="225">
        <v>2</v>
      </c>
      <c r="I406" s="226"/>
      <c r="J406" s="227">
        <f>ROUND(I406*H406,2)</f>
        <v>0</v>
      </c>
      <c r="K406" s="228"/>
      <c r="L406" s="46"/>
      <c r="M406" s="229" t="s">
        <v>19</v>
      </c>
      <c r="N406" s="230" t="s">
        <v>44</v>
      </c>
      <c r="O406" s="86"/>
      <c r="P406" s="231">
        <f>O406*H406</f>
        <v>0</v>
      </c>
      <c r="Q406" s="231">
        <v>0.00084999999999999995</v>
      </c>
      <c r="R406" s="231">
        <f>Q406*H406</f>
        <v>0.0016999999999999999</v>
      </c>
      <c r="S406" s="231">
        <v>0</v>
      </c>
      <c r="T406" s="232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33" t="s">
        <v>217</v>
      </c>
      <c r="AT406" s="233" t="s">
        <v>149</v>
      </c>
      <c r="AU406" s="233" t="s">
        <v>83</v>
      </c>
      <c r="AY406" s="19" t="s">
        <v>147</v>
      </c>
      <c r="BE406" s="234">
        <f>IF(N406="základní",J406,0)</f>
        <v>0</v>
      </c>
      <c r="BF406" s="234">
        <f>IF(N406="snížená",J406,0)</f>
        <v>0</v>
      </c>
      <c r="BG406" s="234">
        <f>IF(N406="zákl. přenesená",J406,0)</f>
        <v>0</v>
      </c>
      <c r="BH406" s="234">
        <f>IF(N406="sníž. přenesená",J406,0)</f>
        <v>0</v>
      </c>
      <c r="BI406" s="234">
        <f>IF(N406="nulová",J406,0)</f>
        <v>0</v>
      </c>
      <c r="BJ406" s="19" t="s">
        <v>81</v>
      </c>
      <c r="BK406" s="234">
        <f>ROUND(I406*H406,2)</f>
        <v>0</v>
      </c>
      <c r="BL406" s="19" t="s">
        <v>217</v>
      </c>
      <c r="BM406" s="233" t="s">
        <v>846</v>
      </c>
    </row>
    <row r="407" s="2" customFormat="1" ht="24" customHeight="1">
      <c r="A407" s="40"/>
      <c r="B407" s="41"/>
      <c r="C407" s="221" t="s">
        <v>847</v>
      </c>
      <c r="D407" s="221" t="s">
        <v>149</v>
      </c>
      <c r="E407" s="222" t="s">
        <v>848</v>
      </c>
      <c r="F407" s="223" t="s">
        <v>849</v>
      </c>
      <c r="G407" s="224" t="s">
        <v>600</v>
      </c>
      <c r="H407" s="225">
        <v>1</v>
      </c>
      <c r="I407" s="226"/>
      <c r="J407" s="227">
        <f>ROUND(I407*H407,2)</f>
        <v>0</v>
      </c>
      <c r="K407" s="228"/>
      <c r="L407" s="46"/>
      <c r="M407" s="229" t="s">
        <v>19</v>
      </c>
      <c r="N407" s="230" t="s">
        <v>44</v>
      </c>
      <c r="O407" s="86"/>
      <c r="P407" s="231">
        <f>O407*H407</f>
        <v>0</v>
      </c>
      <c r="Q407" s="231">
        <v>0.024250000000000001</v>
      </c>
      <c r="R407" s="231">
        <f>Q407*H407</f>
        <v>0.024250000000000001</v>
      </c>
      <c r="S407" s="231">
        <v>0</v>
      </c>
      <c r="T407" s="232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33" t="s">
        <v>217</v>
      </c>
      <c r="AT407" s="233" t="s">
        <v>149</v>
      </c>
      <c r="AU407" s="233" t="s">
        <v>83</v>
      </c>
      <c r="AY407" s="19" t="s">
        <v>147</v>
      </c>
      <c r="BE407" s="234">
        <f>IF(N407="základní",J407,0)</f>
        <v>0</v>
      </c>
      <c r="BF407" s="234">
        <f>IF(N407="snížená",J407,0)</f>
        <v>0</v>
      </c>
      <c r="BG407" s="234">
        <f>IF(N407="zákl. přenesená",J407,0)</f>
        <v>0</v>
      </c>
      <c r="BH407" s="234">
        <f>IF(N407="sníž. přenesená",J407,0)</f>
        <v>0</v>
      </c>
      <c r="BI407" s="234">
        <f>IF(N407="nulová",J407,0)</f>
        <v>0</v>
      </c>
      <c r="BJ407" s="19" t="s">
        <v>81</v>
      </c>
      <c r="BK407" s="234">
        <f>ROUND(I407*H407,2)</f>
        <v>0</v>
      </c>
      <c r="BL407" s="19" t="s">
        <v>217</v>
      </c>
      <c r="BM407" s="233" t="s">
        <v>850</v>
      </c>
    </row>
    <row r="408" s="2" customFormat="1" ht="16.5" customHeight="1">
      <c r="A408" s="40"/>
      <c r="B408" s="41"/>
      <c r="C408" s="221" t="s">
        <v>851</v>
      </c>
      <c r="D408" s="221" t="s">
        <v>149</v>
      </c>
      <c r="E408" s="222" t="s">
        <v>852</v>
      </c>
      <c r="F408" s="223" t="s">
        <v>853</v>
      </c>
      <c r="G408" s="224" t="s">
        <v>600</v>
      </c>
      <c r="H408" s="225">
        <v>5</v>
      </c>
      <c r="I408" s="226"/>
      <c r="J408" s="227">
        <f>ROUND(I408*H408,2)</f>
        <v>0</v>
      </c>
      <c r="K408" s="228"/>
      <c r="L408" s="46"/>
      <c r="M408" s="229" t="s">
        <v>19</v>
      </c>
      <c r="N408" s="230" t="s">
        <v>44</v>
      </c>
      <c r="O408" s="86"/>
      <c r="P408" s="231">
        <f>O408*H408</f>
        <v>0</v>
      </c>
      <c r="Q408" s="231">
        <v>0.00029999999999999997</v>
      </c>
      <c r="R408" s="231">
        <f>Q408*H408</f>
        <v>0.0014999999999999998</v>
      </c>
      <c r="S408" s="231">
        <v>0</v>
      </c>
      <c r="T408" s="23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3" t="s">
        <v>217</v>
      </c>
      <c r="AT408" s="233" t="s">
        <v>149</v>
      </c>
      <c r="AU408" s="233" t="s">
        <v>83</v>
      </c>
      <c r="AY408" s="19" t="s">
        <v>147</v>
      </c>
      <c r="BE408" s="234">
        <f>IF(N408="základní",J408,0)</f>
        <v>0</v>
      </c>
      <c r="BF408" s="234">
        <f>IF(N408="snížená",J408,0)</f>
        <v>0</v>
      </c>
      <c r="BG408" s="234">
        <f>IF(N408="zákl. přenesená",J408,0)</f>
        <v>0</v>
      </c>
      <c r="BH408" s="234">
        <f>IF(N408="sníž. přenesená",J408,0)</f>
        <v>0</v>
      </c>
      <c r="BI408" s="234">
        <f>IF(N408="nulová",J408,0)</f>
        <v>0</v>
      </c>
      <c r="BJ408" s="19" t="s">
        <v>81</v>
      </c>
      <c r="BK408" s="234">
        <f>ROUND(I408*H408,2)</f>
        <v>0</v>
      </c>
      <c r="BL408" s="19" t="s">
        <v>217</v>
      </c>
      <c r="BM408" s="233" t="s">
        <v>854</v>
      </c>
    </row>
    <row r="409" s="2" customFormat="1" ht="16.5" customHeight="1">
      <c r="A409" s="40"/>
      <c r="B409" s="41"/>
      <c r="C409" s="221" t="s">
        <v>855</v>
      </c>
      <c r="D409" s="221" t="s">
        <v>149</v>
      </c>
      <c r="E409" s="222" t="s">
        <v>856</v>
      </c>
      <c r="F409" s="223" t="s">
        <v>857</v>
      </c>
      <c r="G409" s="224" t="s">
        <v>220</v>
      </c>
      <c r="H409" s="225">
        <v>1</v>
      </c>
      <c r="I409" s="226"/>
      <c r="J409" s="227">
        <f>ROUND(I409*H409,2)</f>
        <v>0</v>
      </c>
      <c r="K409" s="228"/>
      <c r="L409" s="46"/>
      <c r="M409" s="229" t="s">
        <v>19</v>
      </c>
      <c r="N409" s="230" t="s">
        <v>44</v>
      </c>
      <c r="O409" s="86"/>
      <c r="P409" s="231">
        <f>O409*H409</f>
        <v>0</v>
      </c>
      <c r="Q409" s="231">
        <v>0.00109</v>
      </c>
      <c r="R409" s="231">
        <f>Q409*H409</f>
        <v>0.00109</v>
      </c>
      <c r="S409" s="231">
        <v>0</v>
      </c>
      <c r="T409" s="232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33" t="s">
        <v>217</v>
      </c>
      <c r="AT409" s="233" t="s">
        <v>149</v>
      </c>
      <c r="AU409" s="233" t="s">
        <v>83</v>
      </c>
      <c r="AY409" s="19" t="s">
        <v>147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9" t="s">
        <v>81</v>
      </c>
      <c r="BK409" s="234">
        <f>ROUND(I409*H409,2)</f>
        <v>0</v>
      </c>
      <c r="BL409" s="19" t="s">
        <v>217</v>
      </c>
      <c r="BM409" s="233" t="s">
        <v>858</v>
      </c>
    </row>
    <row r="410" s="2" customFormat="1" ht="16.5" customHeight="1">
      <c r="A410" s="40"/>
      <c r="B410" s="41"/>
      <c r="C410" s="221" t="s">
        <v>859</v>
      </c>
      <c r="D410" s="221" t="s">
        <v>149</v>
      </c>
      <c r="E410" s="222" t="s">
        <v>860</v>
      </c>
      <c r="F410" s="223" t="s">
        <v>861</v>
      </c>
      <c r="G410" s="224" t="s">
        <v>600</v>
      </c>
      <c r="H410" s="225">
        <v>3</v>
      </c>
      <c r="I410" s="226"/>
      <c r="J410" s="227">
        <f>ROUND(I410*H410,2)</f>
        <v>0</v>
      </c>
      <c r="K410" s="228"/>
      <c r="L410" s="46"/>
      <c r="M410" s="229" t="s">
        <v>19</v>
      </c>
      <c r="N410" s="230" t="s">
        <v>44</v>
      </c>
      <c r="O410" s="86"/>
      <c r="P410" s="231">
        <f>O410*H410</f>
        <v>0</v>
      </c>
      <c r="Q410" s="231">
        <v>0.0025400000000000002</v>
      </c>
      <c r="R410" s="231">
        <f>Q410*H410</f>
        <v>0.00762</v>
      </c>
      <c r="S410" s="231">
        <v>0</v>
      </c>
      <c r="T410" s="232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3" t="s">
        <v>217</v>
      </c>
      <c r="AT410" s="233" t="s">
        <v>149</v>
      </c>
      <c r="AU410" s="233" t="s">
        <v>83</v>
      </c>
      <c r="AY410" s="19" t="s">
        <v>147</v>
      </c>
      <c r="BE410" s="234">
        <f>IF(N410="základní",J410,0)</f>
        <v>0</v>
      </c>
      <c r="BF410" s="234">
        <f>IF(N410="snížená",J410,0)</f>
        <v>0</v>
      </c>
      <c r="BG410" s="234">
        <f>IF(N410="zákl. přenesená",J410,0)</f>
        <v>0</v>
      </c>
      <c r="BH410" s="234">
        <f>IF(N410="sníž. přenesená",J410,0)</f>
        <v>0</v>
      </c>
      <c r="BI410" s="234">
        <f>IF(N410="nulová",J410,0)</f>
        <v>0</v>
      </c>
      <c r="BJ410" s="19" t="s">
        <v>81</v>
      </c>
      <c r="BK410" s="234">
        <f>ROUND(I410*H410,2)</f>
        <v>0</v>
      </c>
      <c r="BL410" s="19" t="s">
        <v>217</v>
      </c>
      <c r="BM410" s="233" t="s">
        <v>862</v>
      </c>
    </row>
    <row r="411" s="2" customFormat="1" ht="16.5" customHeight="1">
      <c r="A411" s="40"/>
      <c r="B411" s="41"/>
      <c r="C411" s="221" t="s">
        <v>863</v>
      </c>
      <c r="D411" s="221" t="s">
        <v>149</v>
      </c>
      <c r="E411" s="222" t="s">
        <v>864</v>
      </c>
      <c r="F411" s="223" t="s">
        <v>865</v>
      </c>
      <c r="G411" s="224" t="s">
        <v>866</v>
      </c>
      <c r="H411" s="225">
        <v>3</v>
      </c>
      <c r="I411" s="226"/>
      <c r="J411" s="227">
        <f>ROUND(I411*H411,2)</f>
        <v>0</v>
      </c>
      <c r="K411" s="228"/>
      <c r="L411" s="46"/>
      <c r="M411" s="229" t="s">
        <v>19</v>
      </c>
      <c r="N411" s="230" t="s">
        <v>44</v>
      </c>
      <c r="O411" s="86"/>
      <c r="P411" s="231">
        <f>O411*H411</f>
        <v>0</v>
      </c>
      <c r="Q411" s="231">
        <v>0.0050000000000000001</v>
      </c>
      <c r="R411" s="231">
        <f>Q411*H411</f>
        <v>0.014999999999999999</v>
      </c>
      <c r="S411" s="231">
        <v>0</v>
      </c>
      <c r="T411" s="232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3" t="s">
        <v>217</v>
      </c>
      <c r="AT411" s="233" t="s">
        <v>149</v>
      </c>
      <c r="AU411" s="233" t="s">
        <v>83</v>
      </c>
      <c r="AY411" s="19" t="s">
        <v>147</v>
      </c>
      <c r="BE411" s="234">
        <f>IF(N411="základní",J411,0)</f>
        <v>0</v>
      </c>
      <c r="BF411" s="234">
        <f>IF(N411="snížená",J411,0)</f>
        <v>0</v>
      </c>
      <c r="BG411" s="234">
        <f>IF(N411="zákl. přenesená",J411,0)</f>
        <v>0</v>
      </c>
      <c r="BH411" s="234">
        <f>IF(N411="sníž. přenesená",J411,0)</f>
        <v>0</v>
      </c>
      <c r="BI411" s="234">
        <f>IF(N411="nulová",J411,0)</f>
        <v>0</v>
      </c>
      <c r="BJ411" s="19" t="s">
        <v>81</v>
      </c>
      <c r="BK411" s="234">
        <f>ROUND(I411*H411,2)</f>
        <v>0</v>
      </c>
      <c r="BL411" s="19" t="s">
        <v>217</v>
      </c>
      <c r="BM411" s="233" t="s">
        <v>867</v>
      </c>
    </row>
    <row r="412" s="2" customFormat="1">
      <c r="A412" s="40"/>
      <c r="B412" s="41"/>
      <c r="C412" s="42"/>
      <c r="D412" s="248" t="s">
        <v>868</v>
      </c>
      <c r="E412" s="42"/>
      <c r="F412" s="290" t="s">
        <v>869</v>
      </c>
      <c r="G412" s="42"/>
      <c r="H412" s="42"/>
      <c r="I412" s="138"/>
      <c r="J412" s="42"/>
      <c r="K412" s="42"/>
      <c r="L412" s="46"/>
      <c r="M412" s="291"/>
      <c r="N412" s="292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868</v>
      </c>
      <c r="AU412" s="19" t="s">
        <v>83</v>
      </c>
    </row>
    <row r="413" s="2" customFormat="1" ht="24" customHeight="1">
      <c r="A413" s="40"/>
      <c r="B413" s="41"/>
      <c r="C413" s="221" t="s">
        <v>870</v>
      </c>
      <c r="D413" s="221" t="s">
        <v>149</v>
      </c>
      <c r="E413" s="222" t="s">
        <v>871</v>
      </c>
      <c r="F413" s="223" t="s">
        <v>872</v>
      </c>
      <c r="G413" s="224" t="s">
        <v>866</v>
      </c>
      <c r="H413" s="225">
        <v>2</v>
      </c>
      <c r="I413" s="226"/>
      <c r="J413" s="227">
        <f>ROUND(I413*H413,2)</f>
        <v>0</v>
      </c>
      <c r="K413" s="228"/>
      <c r="L413" s="46"/>
      <c r="M413" s="229" t="s">
        <v>19</v>
      </c>
      <c r="N413" s="230" t="s">
        <v>44</v>
      </c>
      <c r="O413" s="86"/>
      <c r="P413" s="231">
        <f>O413*H413</f>
        <v>0</v>
      </c>
      <c r="Q413" s="231">
        <v>0.0030000000000000001</v>
      </c>
      <c r="R413" s="231">
        <f>Q413*H413</f>
        <v>0.0060000000000000001</v>
      </c>
      <c r="S413" s="231">
        <v>0</v>
      </c>
      <c r="T413" s="232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33" t="s">
        <v>217</v>
      </c>
      <c r="AT413" s="233" t="s">
        <v>149</v>
      </c>
      <c r="AU413" s="233" t="s">
        <v>83</v>
      </c>
      <c r="AY413" s="19" t="s">
        <v>147</v>
      </c>
      <c r="BE413" s="234">
        <f>IF(N413="základní",J413,0)</f>
        <v>0</v>
      </c>
      <c r="BF413" s="234">
        <f>IF(N413="snížená",J413,0)</f>
        <v>0</v>
      </c>
      <c r="BG413" s="234">
        <f>IF(N413="zákl. přenesená",J413,0)</f>
        <v>0</v>
      </c>
      <c r="BH413" s="234">
        <f>IF(N413="sníž. přenesená",J413,0)</f>
        <v>0</v>
      </c>
      <c r="BI413" s="234">
        <f>IF(N413="nulová",J413,0)</f>
        <v>0</v>
      </c>
      <c r="BJ413" s="19" t="s">
        <v>81</v>
      </c>
      <c r="BK413" s="234">
        <f>ROUND(I413*H413,2)</f>
        <v>0</v>
      </c>
      <c r="BL413" s="19" t="s">
        <v>217</v>
      </c>
      <c r="BM413" s="233" t="s">
        <v>873</v>
      </c>
    </row>
    <row r="414" s="2" customFormat="1">
      <c r="A414" s="40"/>
      <c r="B414" s="41"/>
      <c r="C414" s="42"/>
      <c r="D414" s="248" t="s">
        <v>868</v>
      </c>
      <c r="E414" s="42"/>
      <c r="F414" s="290" t="s">
        <v>869</v>
      </c>
      <c r="G414" s="42"/>
      <c r="H414" s="42"/>
      <c r="I414" s="138"/>
      <c r="J414" s="42"/>
      <c r="K414" s="42"/>
      <c r="L414" s="46"/>
      <c r="M414" s="291"/>
      <c r="N414" s="292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868</v>
      </c>
      <c r="AU414" s="19" t="s">
        <v>83</v>
      </c>
    </row>
    <row r="415" s="2" customFormat="1" ht="24" customHeight="1">
      <c r="A415" s="40"/>
      <c r="B415" s="41"/>
      <c r="C415" s="221" t="s">
        <v>874</v>
      </c>
      <c r="D415" s="221" t="s">
        <v>149</v>
      </c>
      <c r="E415" s="222" t="s">
        <v>875</v>
      </c>
      <c r="F415" s="223" t="s">
        <v>876</v>
      </c>
      <c r="G415" s="224" t="s">
        <v>181</v>
      </c>
      <c r="H415" s="225">
        <v>0.16800000000000001</v>
      </c>
      <c r="I415" s="226"/>
      <c r="J415" s="227">
        <f>ROUND(I415*H415,2)</f>
        <v>0</v>
      </c>
      <c r="K415" s="228"/>
      <c r="L415" s="46"/>
      <c r="M415" s="229" t="s">
        <v>19</v>
      </c>
      <c r="N415" s="230" t="s">
        <v>44</v>
      </c>
      <c r="O415" s="86"/>
      <c r="P415" s="231">
        <f>O415*H415</f>
        <v>0</v>
      </c>
      <c r="Q415" s="231">
        <v>0</v>
      </c>
      <c r="R415" s="231">
        <f>Q415*H415</f>
        <v>0</v>
      </c>
      <c r="S415" s="231">
        <v>0</v>
      </c>
      <c r="T415" s="232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33" t="s">
        <v>217</v>
      </c>
      <c r="AT415" s="233" t="s">
        <v>149</v>
      </c>
      <c r="AU415" s="233" t="s">
        <v>83</v>
      </c>
      <c r="AY415" s="19" t="s">
        <v>147</v>
      </c>
      <c r="BE415" s="234">
        <f>IF(N415="základní",J415,0)</f>
        <v>0</v>
      </c>
      <c r="BF415" s="234">
        <f>IF(N415="snížená",J415,0)</f>
        <v>0</v>
      </c>
      <c r="BG415" s="234">
        <f>IF(N415="zákl. přenesená",J415,0)</f>
        <v>0</v>
      </c>
      <c r="BH415" s="234">
        <f>IF(N415="sníž. přenesená",J415,0)</f>
        <v>0</v>
      </c>
      <c r="BI415" s="234">
        <f>IF(N415="nulová",J415,0)</f>
        <v>0</v>
      </c>
      <c r="BJ415" s="19" t="s">
        <v>81</v>
      </c>
      <c r="BK415" s="234">
        <f>ROUND(I415*H415,2)</f>
        <v>0</v>
      </c>
      <c r="BL415" s="19" t="s">
        <v>217</v>
      </c>
      <c r="BM415" s="233" t="s">
        <v>877</v>
      </c>
    </row>
    <row r="416" s="2" customFormat="1" ht="24" customHeight="1">
      <c r="A416" s="40"/>
      <c r="B416" s="41"/>
      <c r="C416" s="221" t="s">
        <v>878</v>
      </c>
      <c r="D416" s="221" t="s">
        <v>149</v>
      </c>
      <c r="E416" s="222" t="s">
        <v>879</v>
      </c>
      <c r="F416" s="223" t="s">
        <v>880</v>
      </c>
      <c r="G416" s="224" t="s">
        <v>181</v>
      </c>
      <c r="H416" s="225">
        <v>0.16800000000000001</v>
      </c>
      <c r="I416" s="226"/>
      <c r="J416" s="227">
        <f>ROUND(I416*H416,2)</f>
        <v>0</v>
      </c>
      <c r="K416" s="228"/>
      <c r="L416" s="46"/>
      <c r="M416" s="229" t="s">
        <v>19</v>
      </c>
      <c r="N416" s="230" t="s">
        <v>44</v>
      </c>
      <c r="O416" s="86"/>
      <c r="P416" s="231">
        <f>O416*H416</f>
        <v>0</v>
      </c>
      <c r="Q416" s="231">
        <v>0</v>
      </c>
      <c r="R416" s="231">
        <f>Q416*H416</f>
        <v>0</v>
      </c>
      <c r="S416" s="231">
        <v>0</v>
      </c>
      <c r="T416" s="232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33" t="s">
        <v>217</v>
      </c>
      <c r="AT416" s="233" t="s">
        <v>149</v>
      </c>
      <c r="AU416" s="233" t="s">
        <v>83</v>
      </c>
      <c r="AY416" s="19" t="s">
        <v>147</v>
      </c>
      <c r="BE416" s="234">
        <f>IF(N416="základní",J416,0)</f>
        <v>0</v>
      </c>
      <c r="BF416" s="234">
        <f>IF(N416="snížená",J416,0)</f>
        <v>0</v>
      </c>
      <c r="BG416" s="234">
        <f>IF(N416="zákl. přenesená",J416,0)</f>
        <v>0</v>
      </c>
      <c r="BH416" s="234">
        <f>IF(N416="sníž. přenesená",J416,0)</f>
        <v>0</v>
      </c>
      <c r="BI416" s="234">
        <f>IF(N416="nulová",J416,0)</f>
        <v>0</v>
      </c>
      <c r="BJ416" s="19" t="s">
        <v>81</v>
      </c>
      <c r="BK416" s="234">
        <f>ROUND(I416*H416,2)</f>
        <v>0</v>
      </c>
      <c r="BL416" s="19" t="s">
        <v>217</v>
      </c>
      <c r="BM416" s="233" t="s">
        <v>881</v>
      </c>
    </row>
    <row r="417" s="12" customFormat="1" ht="22.8" customHeight="1">
      <c r="A417" s="12"/>
      <c r="B417" s="205"/>
      <c r="C417" s="206"/>
      <c r="D417" s="207" t="s">
        <v>72</v>
      </c>
      <c r="E417" s="219" t="s">
        <v>882</v>
      </c>
      <c r="F417" s="219" t="s">
        <v>883</v>
      </c>
      <c r="G417" s="206"/>
      <c r="H417" s="206"/>
      <c r="I417" s="209"/>
      <c r="J417" s="220">
        <f>BK417</f>
        <v>0</v>
      </c>
      <c r="K417" s="206"/>
      <c r="L417" s="211"/>
      <c r="M417" s="212"/>
      <c r="N417" s="213"/>
      <c r="O417" s="213"/>
      <c r="P417" s="214">
        <f>SUM(P418:P421)</f>
        <v>0</v>
      </c>
      <c r="Q417" s="213"/>
      <c r="R417" s="214">
        <f>SUM(R418:R421)</f>
        <v>0.054949999999999999</v>
      </c>
      <c r="S417" s="213"/>
      <c r="T417" s="215">
        <f>SUM(T418:T421)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6" t="s">
        <v>83</v>
      </c>
      <c r="AT417" s="217" t="s">
        <v>72</v>
      </c>
      <c r="AU417" s="217" t="s">
        <v>81</v>
      </c>
      <c r="AY417" s="216" t="s">
        <v>147</v>
      </c>
      <c r="BK417" s="218">
        <f>SUM(BK418:BK421)</f>
        <v>0</v>
      </c>
    </row>
    <row r="418" s="2" customFormat="1" ht="24" customHeight="1">
      <c r="A418" s="40"/>
      <c r="B418" s="41"/>
      <c r="C418" s="221" t="s">
        <v>884</v>
      </c>
      <c r="D418" s="221" t="s">
        <v>149</v>
      </c>
      <c r="E418" s="222" t="s">
        <v>885</v>
      </c>
      <c r="F418" s="223" t="s">
        <v>886</v>
      </c>
      <c r="G418" s="224" t="s">
        <v>600</v>
      </c>
      <c r="H418" s="225">
        <v>2</v>
      </c>
      <c r="I418" s="226"/>
      <c r="J418" s="227">
        <f>ROUND(I418*H418,2)</f>
        <v>0</v>
      </c>
      <c r="K418" s="228"/>
      <c r="L418" s="46"/>
      <c r="M418" s="229" t="s">
        <v>19</v>
      </c>
      <c r="N418" s="230" t="s">
        <v>44</v>
      </c>
      <c r="O418" s="86"/>
      <c r="P418" s="231">
        <f>O418*H418</f>
        <v>0</v>
      </c>
      <c r="Q418" s="231">
        <v>0.01865</v>
      </c>
      <c r="R418" s="231">
        <f>Q418*H418</f>
        <v>0.0373</v>
      </c>
      <c r="S418" s="231">
        <v>0</v>
      </c>
      <c r="T418" s="232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3" t="s">
        <v>217</v>
      </c>
      <c r="AT418" s="233" t="s">
        <v>149</v>
      </c>
      <c r="AU418" s="233" t="s">
        <v>83</v>
      </c>
      <c r="AY418" s="19" t="s">
        <v>147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9" t="s">
        <v>81</v>
      </c>
      <c r="BK418" s="234">
        <f>ROUND(I418*H418,2)</f>
        <v>0</v>
      </c>
      <c r="BL418" s="19" t="s">
        <v>217</v>
      </c>
      <c r="BM418" s="233" t="s">
        <v>887</v>
      </c>
    </row>
    <row r="419" s="2" customFormat="1" ht="24" customHeight="1">
      <c r="A419" s="40"/>
      <c r="B419" s="41"/>
      <c r="C419" s="221" t="s">
        <v>888</v>
      </c>
      <c r="D419" s="221" t="s">
        <v>149</v>
      </c>
      <c r="E419" s="222" t="s">
        <v>889</v>
      </c>
      <c r="F419" s="223" t="s">
        <v>890</v>
      </c>
      <c r="G419" s="224" t="s">
        <v>600</v>
      </c>
      <c r="H419" s="225">
        <v>1</v>
      </c>
      <c r="I419" s="226"/>
      <c r="J419" s="227">
        <f>ROUND(I419*H419,2)</f>
        <v>0</v>
      </c>
      <c r="K419" s="228"/>
      <c r="L419" s="46"/>
      <c r="M419" s="229" t="s">
        <v>19</v>
      </c>
      <c r="N419" s="230" t="s">
        <v>44</v>
      </c>
      <c r="O419" s="86"/>
      <c r="P419" s="231">
        <f>O419*H419</f>
        <v>0</v>
      </c>
      <c r="Q419" s="231">
        <v>0.017649999999999999</v>
      </c>
      <c r="R419" s="231">
        <f>Q419*H419</f>
        <v>0.017649999999999999</v>
      </c>
      <c r="S419" s="231">
        <v>0</v>
      </c>
      <c r="T419" s="232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33" t="s">
        <v>217</v>
      </c>
      <c r="AT419" s="233" t="s">
        <v>149</v>
      </c>
      <c r="AU419" s="233" t="s">
        <v>83</v>
      </c>
      <c r="AY419" s="19" t="s">
        <v>147</v>
      </c>
      <c r="BE419" s="234">
        <f>IF(N419="základní",J419,0)</f>
        <v>0</v>
      </c>
      <c r="BF419" s="234">
        <f>IF(N419="snížená",J419,0)</f>
        <v>0</v>
      </c>
      <c r="BG419" s="234">
        <f>IF(N419="zákl. přenesená",J419,0)</f>
        <v>0</v>
      </c>
      <c r="BH419" s="234">
        <f>IF(N419="sníž. přenesená",J419,0)</f>
        <v>0</v>
      </c>
      <c r="BI419" s="234">
        <f>IF(N419="nulová",J419,0)</f>
        <v>0</v>
      </c>
      <c r="BJ419" s="19" t="s">
        <v>81</v>
      </c>
      <c r="BK419" s="234">
        <f>ROUND(I419*H419,2)</f>
        <v>0</v>
      </c>
      <c r="BL419" s="19" t="s">
        <v>217</v>
      </c>
      <c r="BM419" s="233" t="s">
        <v>891</v>
      </c>
    </row>
    <row r="420" s="2" customFormat="1" ht="24" customHeight="1">
      <c r="A420" s="40"/>
      <c r="B420" s="41"/>
      <c r="C420" s="221" t="s">
        <v>892</v>
      </c>
      <c r="D420" s="221" t="s">
        <v>149</v>
      </c>
      <c r="E420" s="222" t="s">
        <v>893</v>
      </c>
      <c r="F420" s="223" t="s">
        <v>894</v>
      </c>
      <c r="G420" s="224" t="s">
        <v>181</v>
      </c>
      <c r="H420" s="225">
        <v>0.055</v>
      </c>
      <c r="I420" s="226"/>
      <c r="J420" s="227">
        <f>ROUND(I420*H420,2)</f>
        <v>0</v>
      </c>
      <c r="K420" s="228"/>
      <c r="L420" s="46"/>
      <c r="M420" s="229" t="s">
        <v>19</v>
      </c>
      <c r="N420" s="230" t="s">
        <v>44</v>
      </c>
      <c r="O420" s="86"/>
      <c r="P420" s="231">
        <f>O420*H420</f>
        <v>0</v>
      </c>
      <c r="Q420" s="231">
        <v>0</v>
      </c>
      <c r="R420" s="231">
        <f>Q420*H420</f>
        <v>0</v>
      </c>
      <c r="S420" s="231">
        <v>0</v>
      </c>
      <c r="T420" s="232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3" t="s">
        <v>217</v>
      </c>
      <c r="AT420" s="233" t="s">
        <v>149</v>
      </c>
      <c r="AU420" s="233" t="s">
        <v>83</v>
      </c>
      <c r="AY420" s="19" t="s">
        <v>147</v>
      </c>
      <c r="BE420" s="234">
        <f>IF(N420="základní",J420,0)</f>
        <v>0</v>
      </c>
      <c r="BF420" s="234">
        <f>IF(N420="snížená",J420,0)</f>
        <v>0</v>
      </c>
      <c r="BG420" s="234">
        <f>IF(N420="zákl. přenesená",J420,0)</f>
        <v>0</v>
      </c>
      <c r="BH420" s="234">
        <f>IF(N420="sníž. přenesená",J420,0)</f>
        <v>0</v>
      </c>
      <c r="BI420" s="234">
        <f>IF(N420="nulová",J420,0)</f>
        <v>0</v>
      </c>
      <c r="BJ420" s="19" t="s">
        <v>81</v>
      </c>
      <c r="BK420" s="234">
        <f>ROUND(I420*H420,2)</f>
        <v>0</v>
      </c>
      <c r="BL420" s="19" t="s">
        <v>217</v>
      </c>
      <c r="BM420" s="233" t="s">
        <v>895</v>
      </c>
    </row>
    <row r="421" s="2" customFormat="1" ht="24" customHeight="1">
      <c r="A421" s="40"/>
      <c r="B421" s="41"/>
      <c r="C421" s="221" t="s">
        <v>896</v>
      </c>
      <c r="D421" s="221" t="s">
        <v>149</v>
      </c>
      <c r="E421" s="222" t="s">
        <v>897</v>
      </c>
      <c r="F421" s="223" t="s">
        <v>898</v>
      </c>
      <c r="G421" s="224" t="s">
        <v>181</v>
      </c>
      <c r="H421" s="225">
        <v>0.055</v>
      </c>
      <c r="I421" s="226"/>
      <c r="J421" s="227">
        <f>ROUND(I421*H421,2)</f>
        <v>0</v>
      </c>
      <c r="K421" s="228"/>
      <c r="L421" s="46"/>
      <c r="M421" s="229" t="s">
        <v>19</v>
      </c>
      <c r="N421" s="230" t="s">
        <v>44</v>
      </c>
      <c r="O421" s="86"/>
      <c r="P421" s="231">
        <f>O421*H421</f>
        <v>0</v>
      </c>
      <c r="Q421" s="231">
        <v>0</v>
      </c>
      <c r="R421" s="231">
        <f>Q421*H421</f>
        <v>0</v>
      </c>
      <c r="S421" s="231">
        <v>0</v>
      </c>
      <c r="T421" s="232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3" t="s">
        <v>217</v>
      </c>
      <c r="AT421" s="233" t="s">
        <v>149</v>
      </c>
      <c r="AU421" s="233" t="s">
        <v>83</v>
      </c>
      <c r="AY421" s="19" t="s">
        <v>147</v>
      </c>
      <c r="BE421" s="234">
        <f>IF(N421="základní",J421,0)</f>
        <v>0</v>
      </c>
      <c r="BF421" s="234">
        <f>IF(N421="snížená",J421,0)</f>
        <v>0</v>
      </c>
      <c r="BG421" s="234">
        <f>IF(N421="zákl. přenesená",J421,0)</f>
        <v>0</v>
      </c>
      <c r="BH421" s="234">
        <f>IF(N421="sníž. přenesená",J421,0)</f>
        <v>0</v>
      </c>
      <c r="BI421" s="234">
        <f>IF(N421="nulová",J421,0)</f>
        <v>0</v>
      </c>
      <c r="BJ421" s="19" t="s">
        <v>81</v>
      </c>
      <c r="BK421" s="234">
        <f>ROUND(I421*H421,2)</f>
        <v>0</v>
      </c>
      <c r="BL421" s="19" t="s">
        <v>217</v>
      </c>
      <c r="BM421" s="233" t="s">
        <v>899</v>
      </c>
    </row>
    <row r="422" s="12" customFormat="1" ht="22.8" customHeight="1">
      <c r="A422" s="12"/>
      <c r="B422" s="205"/>
      <c r="C422" s="206"/>
      <c r="D422" s="207" t="s">
        <v>72</v>
      </c>
      <c r="E422" s="219" t="s">
        <v>900</v>
      </c>
      <c r="F422" s="219" t="s">
        <v>901</v>
      </c>
      <c r="G422" s="206"/>
      <c r="H422" s="206"/>
      <c r="I422" s="209"/>
      <c r="J422" s="220">
        <f>BK422</f>
        <v>0</v>
      </c>
      <c r="K422" s="206"/>
      <c r="L422" s="211"/>
      <c r="M422" s="212"/>
      <c r="N422" s="213"/>
      <c r="O422" s="213"/>
      <c r="P422" s="214">
        <f>SUM(P423:P429)</f>
        <v>0</v>
      </c>
      <c r="Q422" s="213"/>
      <c r="R422" s="214">
        <f>SUM(R423:R429)</f>
        <v>0.02</v>
      </c>
      <c r="S422" s="213"/>
      <c r="T422" s="215">
        <f>SUM(T423:T429)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6" t="s">
        <v>83</v>
      </c>
      <c r="AT422" s="217" t="s">
        <v>72</v>
      </c>
      <c r="AU422" s="217" t="s">
        <v>81</v>
      </c>
      <c r="AY422" s="216" t="s">
        <v>147</v>
      </c>
      <c r="BK422" s="218">
        <f>SUM(BK423:BK429)</f>
        <v>0</v>
      </c>
    </row>
    <row r="423" s="2" customFormat="1" ht="16.5" customHeight="1">
      <c r="A423" s="40"/>
      <c r="B423" s="41"/>
      <c r="C423" s="221" t="s">
        <v>902</v>
      </c>
      <c r="D423" s="221" t="s">
        <v>149</v>
      </c>
      <c r="E423" s="222" t="s">
        <v>903</v>
      </c>
      <c r="F423" s="223" t="s">
        <v>904</v>
      </c>
      <c r="G423" s="224" t="s">
        <v>281</v>
      </c>
      <c r="H423" s="225">
        <v>16</v>
      </c>
      <c r="I423" s="226"/>
      <c r="J423" s="227">
        <f>ROUND(I423*H423,2)</f>
        <v>0</v>
      </c>
      <c r="K423" s="228"/>
      <c r="L423" s="46"/>
      <c r="M423" s="229" t="s">
        <v>19</v>
      </c>
      <c r="N423" s="230" t="s">
        <v>44</v>
      </c>
      <c r="O423" s="86"/>
      <c r="P423" s="231">
        <f>O423*H423</f>
        <v>0</v>
      </c>
      <c r="Q423" s="231">
        <v>0.0010499999999999999</v>
      </c>
      <c r="R423" s="231">
        <f>Q423*H423</f>
        <v>0.016799999999999999</v>
      </c>
      <c r="S423" s="231">
        <v>0</v>
      </c>
      <c r="T423" s="23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33" t="s">
        <v>217</v>
      </c>
      <c r="AT423" s="233" t="s">
        <v>149</v>
      </c>
      <c r="AU423" s="233" t="s">
        <v>83</v>
      </c>
      <c r="AY423" s="19" t="s">
        <v>147</v>
      </c>
      <c r="BE423" s="234">
        <f>IF(N423="základní",J423,0)</f>
        <v>0</v>
      </c>
      <c r="BF423" s="234">
        <f>IF(N423="snížená",J423,0)</f>
        <v>0</v>
      </c>
      <c r="BG423" s="234">
        <f>IF(N423="zákl. přenesená",J423,0)</f>
        <v>0</v>
      </c>
      <c r="BH423" s="234">
        <f>IF(N423="sníž. přenesená",J423,0)</f>
        <v>0</v>
      </c>
      <c r="BI423" s="234">
        <f>IF(N423="nulová",J423,0)</f>
        <v>0</v>
      </c>
      <c r="BJ423" s="19" t="s">
        <v>81</v>
      </c>
      <c r="BK423" s="234">
        <f>ROUND(I423*H423,2)</f>
        <v>0</v>
      </c>
      <c r="BL423" s="19" t="s">
        <v>217</v>
      </c>
      <c r="BM423" s="233" t="s">
        <v>905</v>
      </c>
    </row>
    <row r="424" s="2" customFormat="1" ht="24" customHeight="1">
      <c r="A424" s="40"/>
      <c r="B424" s="41"/>
      <c r="C424" s="221" t="s">
        <v>906</v>
      </c>
      <c r="D424" s="221" t="s">
        <v>149</v>
      </c>
      <c r="E424" s="222" t="s">
        <v>907</v>
      </c>
      <c r="F424" s="223" t="s">
        <v>908</v>
      </c>
      <c r="G424" s="224" t="s">
        <v>281</v>
      </c>
      <c r="H424" s="225">
        <v>16</v>
      </c>
      <c r="I424" s="226"/>
      <c r="J424" s="227">
        <f>ROUND(I424*H424,2)</f>
        <v>0</v>
      </c>
      <c r="K424" s="228"/>
      <c r="L424" s="46"/>
      <c r="M424" s="229" t="s">
        <v>19</v>
      </c>
      <c r="N424" s="230" t="s">
        <v>44</v>
      </c>
      <c r="O424" s="86"/>
      <c r="P424" s="231">
        <f>O424*H424</f>
        <v>0</v>
      </c>
      <c r="Q424" s="231">
        <v>0</v>
      </c>
      <c r="R424" s="231">
        <f>Q424*H424</f>
        <v>0</v>
      </c>
      <c r="S424" s="231">
        <v>0</v>
      </c>
      <c r="T424" s="232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3" t="s">
        <v>217</v>
      </c>
      <c r="AT424" s="233" t="s">
        <v>149</v>
      </c>
      <c r="AU424" s="233" t="s">
        <v>83</v>
      </c>
      <c r="AY424" s="19" t="s">
        <v>147</v>
      </c>
      <c r="BE424" s="234">
        <f>IF(N424="základní",J424,0)</f>
        <v>0</v>
      </c>
      <c r="BF424" s="234">
        <f>IF(N424="snížená",J424,0)</f>
        <v>0</v>
      </c>
      <c r="BG424" s="234">
        <f>IF(N424="zákl. přenesená",J424,0)</f>
        <v>0</v>
      </c>
      <c r="BH424" s="234">
        <f>IF(N424="sníž. přenesená",J424,0)</f>
        <v>0</v>
      </c>
      <c r="BI424" s="234">
        <f>IF(N424="nulová",J424,0)</f>
        <v>0</v>
      </c>
      <c r="BJ424" s="19" t="s">
        <v>81</v>
      </c>
      <c r="BK424" s="234">
        <f>ROUND(I424*H424,2)</f>
        <v>0</v>
      </c>
      <c r="BL424" s="19" t="s">
        <v>217</v>
      </c>
      <c r="BM424" s="233" t="s">
        <v>909</v>
      </c>
    </row>
    <row r="425" s="2" customFormat="1" ht="24" customHeight="1">
      <c r="A425" s="40"/>
      <c r="B425" s="41"/>
      <c r="C425" s="221" t="s">
        <v>910</v>
      </c>
      <c r="D425" s="221" t="s">
        <v>149</v>
      </c>
      <c r="E425" s="222" t="s">
        <v>911</v>
      </c>
      <c r="F425" s="223" t="s">
        <v>912</v>
      </c>
      <c r="G425" s="224" t="s">
        <v>281</v>
      </c>
      <c r="H425" s="225">
        <v>16</v>
      </c>
      <c r="I425" s="226"/>
      <c r="J425" s="227">
        <f>ROUND(I425*H425,2)</f>
        <v>0</v>
      </c>
      <c r="K425" s="228"/>
      <c r="L425" s="46"/>
      <c r="M425" s="229" t="s">
        <v>19</v>
      </c>
      <c r="N425" s="230" t="s">
        <v>44</v>
      </c>
      <c r="O425" s="86"/>
      <c r="P425" s="231">
        <f>O425*H425</f>
        <v>0</v>
      </c>
      <c r="Q425" s="231">
        <v>0.00020000000000000001</v>
      </c>
      <c r="R425" s="231">
        <f>Q425*H425</f>
        <v>0.0032000000000000002</v>
      </c>
      <c r="S425" s="231">
        <v>0</v>
      </c>
      <c r="T425" s="232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33" t="s">
        <v>217</v>
      </c>
      <c r="AT425" s="233" t="s">
        <v>149</v>
      </c>
      <c r="AU425" s="233" t="s">
        <v>83</v>
      </c>
      <c r="AY425" s="19" t="s">
        <v>147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9" t="s">
        <v>81</v>
      </c>
      <c r="BK425" s="234">
        <f>ROUND(I425*H425,2)</f>
        <v>0</v>
      </c>
      <c r="BL425" s="19" t="s">
        <v>217</v>
      </c>
      <c r="BM425" s="233" t="s">
        <v>913</v>
      </c>
    </row>
    <row r="426" s="2" customFormat="1" ht="16.5" customHeight="1">
      <c r="A426" s="40"/>
      <c r="B426" s="41"/>
      <c r="C426" s="221" t="s">
        <v>914</v>
      </c>
      <c r="D426" s="221" t="s">
        <v>149</v>
      </c>
      <c r="E426" s="222" t="s">
        <v>915</v>
      </c>
      <c r="F426" s="223" t="s">
        <v>916</v>
      </c>
      <c r="G426" s="224" t="s">
        <v>600</v>
      </c>
      <c r="H426" s="225">
        <v>1</v>
      </c>
      <c r="I426" s="226"/>
      <c r="J426" s="227">
        <f>ROUND(I426*H426,2)</f>
        <v>0</v>
      </c>
      <c r="K426" s="228"/>
      <c r="L426" s="46"/>
      <c r="M426" s="229" t="s">
        <v>19</v>
      </c>
      <c r="N426" s="230" t="s">
        <v>44</v>
      </c>
      <c r="O426" s="86"/>
      <c r="P426" s="231">
        <f>O426*H426</f>
        <v>0</v>
      </c>
      <c r="Q426" s="231">
        <v>0</v>
      </c>
      <c r="R426" s="231">
        <f>Q426*H426</f>
        <v>0</v>
      </c>
      <c r="S426" s="231">
        <v>0</v>
      </c>
      <c r="T426" s="232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33" t="s">
        <v>217</v>
      </c>
      <c r="AT426" s="233" t="s">
        <v>149</v>
      </c>
      <c r="AU426" s="233" t="s">
        <v>83</v>
      </c>
      <c r="AY426" s="19" t="s">
        <v>147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9" t="s">
        <v>81</v>
      </c>
      <c r="BK426" s="234">
        <f>ROUND(I426*H426,2)</f>
        <v>0</v>
      </c>
      <c r="BL426" s="19" t="s">
        <v>217</v>
      </c>
      <c r="BM426" s="233" t="s">
        <v>917</v>
      </c>
    </row>
    <row r="427" s="2" customFormat="1">
      <c r="A427" s="40"/>
      <c r="B427" s="41"/>
      <c r="C427" s="42"/>
      <c r="D427" s="248" t="s">
        <v>868</v>
      </c>
      <c r="E427" s="42"/>
      <c r="F427" s="290" t="s">
        <v>918</v>
      </c>
      <c r="G427" s="42"/>
      <c r="H427" s="42"/>
      <c r="I427" s="138"/>
      <c r="J427" s="42"/>
      <c r="K427" s="42"/>
      <c r="L427" s="46"/>
      <c r="M427" s="291"/>
      <c r="N427" s="292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868</v>
      </c>
      <c r="AU427" s="19" t="s">
        <v>83</v>
      </c>
    </row>
    <row r="428" s="2" customFormat="1" ht="24" customHeight="1">
      <c r="A428" s="40"/>
      <c r="B428" s="41"/>
      <c r="C428" s="221" t="s">
        <v>919</v>
      </c>
      <c r="D428" s="221" t="s">
        <v>149</v>
      </c>
      <c r="E428" s="222" t="s">
        <v>920</v>
      </c>
      <c r="F428" s="223" t="s">
        <v>921</v>
      </c>
      <c r="G428" s="224" t="s">
        <v>181</v>
      </c>
      <c r="H428" s="225">
        <v>0.02</v>
      </c>
      <c r="I428" s="226"/>
      <c r="J428" s="227">
        <f>ROUND(I428*H428,2)</f>
        <v>0</v>
      </c>
      <c r="K428" s="228"/>
      <c r="L428" s="46"/>
      <c r="M428" s="229" t="s">
        <v>19</v>
      </c>
      <c r="N428" s="230" t="s">
        <v>44</v>
      </c>
      <c r="O428" s="86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33" t="s">
        <v>217</v>
      </c>
      <c r="AT428" s="233" t="s">
        <v>149</v>
      </c>
      <c r="AU428" s="233" t="s">
        <v>83</v>
      </c>
      <c r="AY428" s="19" t="s">
        <v>147</v>
      </c>
      <c r="BE428" s="234">
        <f>IF(N428="základní",J428,0)</f>
        <v>0</v>
      </c>
      <c r="BF428" s="234">
        <f>IF(N428="snížená",J428,0)</f>
        <v>0</v>
      </c>
      <c r="BG428" s="234">
        <f>IF(N428="zákl. přenesená",J428,0)</f>
        <v>0</v>
      </c>
      <c r="BH428" s="234">
        <f>IF(N428="sníž. přenesená",J428,0)</f>
        <v>0</v>
      </c>
      <c r="BI428" s="234">
        <f>IF(N428="nulová",J428,0)</f>
        <v>0</v>
      </c>
      <c r="BJ428" s="19" t="s">
        <v>81</v>
      </c>
      <c r="BK428" s="234">
        <f>ROUND(I428*H428,2)</f>
        <v>0</v>
      </c>
      <c r="BL428" s="19" t="s">
        <v>217</v>
      </c>
      <c r="BM428" s="233" t="s">
        <v>922</v>
      </c>
    </row>
    <row r="429" s="2" customFormat="1" ht="24" customHeight="1">
      <c r="A429" s="40"/>
      <c r="B429" s="41"/>
      <c r="C429" s="221" t="s">
        <v>923</v>
      </c>
      <c r="D429" s="221" t="s">
        <v>149</v>
      </c>
      <c r="E429" s="222" t="s">
        <v>924</v>
      </c>
      <c r="F429" s="223" t="s">
        <v>925</v>
      </c>
      <c r="G429" s="224" t="s">
        <v>181</v>
      </c>
      <c r="H429" s="225">
        <v>0.02</v>
      </c>
      <c r="I429" s="226"/>
      <c r="J429" s="227">
        <f>ROUND(I429*H429,2)</f>
        <v>0</v>
      </c>
      <c r="K429" s="228"/>
      <c r="L429" s="46"/>
      <c r="M429" s="229" t="s">
        <v>19</v>
      </c>
      <c r="N429" s="230" t="s">
        <v>44</v>
      </c>
      <c r="O429" s="86"/>
      <c r="P429" s="231">
        <f>O429*H429</f>
        <v>0</v>
      </c>
      <c r="Q429" s="231">
        <v>0</v>
      </c>
      <c r="R429" s="231">
        <f>Q429*H429</f>
        <v>0</v>
      </c>
      <c r="S429" s="231">
        <v>0</v>
      </c>
      <c r="T429" s="23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3" t="s">
        <v>217</v>
      </c>
      <c r="AT429" s="233" t="s">
        <v>149</v>
      </c>
      <c r="AU429" s="233" t="s">
        <v>83</v>
      </c>
      <c r="AY429" s="19" t="s">
        <v>147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9" t="s">
        <v>81</v>
      </c>
      <c r="BK429" s="234">
        <f>ROUND(I429*H429,2)</f>
        <v>0</v>
      </c>
      <c r="BL429" s="19" t="s">
        <v>217</v>
      </c>
      <c r="BM429" s="233" t="s">
        <v>926</v>
      </c>
    </row>
    <row r="430" s="12" customFormat="1" ht="22.8" customHeight="1">
      <c r="A430" s="12"/>
      <c r="B430" s="205"/>
      <c r="C430" s="206"/>
      <c r="D430" s="207" t="s">
        <v>72</v>
      </c>
      <c r="E430" s="219" t="s">
        <v>927</v>
      </c>
      <c r="F430" s="219" t="s">
        <v>928</v>
      </c>
      <c r="G430" s="206"/>
      <c r="H430" s="206"/>
      <c r="I430" s="209"/>
      <c r="J430" s="220">
        <f>BK430</f>
        <v>0</v>
      </c>
      <c r="K430" s="206"/>
      <c r="L430" s="211"/>
      <c r="M430" s="212"/>
      <c r="N430" s="213"/>
      <c r="O430" s="213"/>
      <c r="P430" s="214">
        <f>SUM(P431:P432)</f>
        <v>0</v>
      </c>
      <c r="Q430" s="213"/>
      <c r="R430" s="214">
        <f>SUM(R431:R432)</f>
        <v>0</v>
      </c>
      <c r="S430" s="213"/>
      <c r="T430" s="215">
        <f>SUM(T431:T432)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6" t="s">
        <v>83</v>
      </c>
      <c r="AT430" s="217" t="s">
        <v>72</v>
      </c>
      <c r="AU430" s="217" t="s">
        <v>81</v>
      </c>
      <c r="AY430" s="216" t="s">
        <v>147</v>
      </c>
      <c r="BK430" s="218">
        <f>SUM(BK431:BK432)</f>
        <v>0</v>
      </c>
    </row>
    <row r="431" s="2" customFormat="1" ht="24" customHeight="1">
      <c r="A431" s="40"/>
      <c r="B431" s="41"/>
      <c r="C431" s="221" t="s">
        <v>929</v>
      </c>
      <c r="D431" s="221" t="s">
        <v>149</v>
      </c>
      <c r="E431" s="222" t="s">
        <v>930</v>
      </c>
      <c r="F431" s="223" t="s">
        <v>931</v>
      </c>
      <c r="G431" s="224" t="s">
        <v>866</v>
      </c>
      <c r="H431" s="225">
        <v>3</v>
      </c>
      <c r="I431" s="226"/>
      <c r="J431" s="227">
        <f>ROUND(I431*H431,2)</f>
        <v>0</v>
      </c>
      <c r="K431" s="228"/>
      <c r="L431" s="46"/>
      <c r="M431" s="229" t="s">
        <v>19</v>
      </c>
      <c r="N431" s="230" t="s">
        <v>44</v>
      </c>
      <c r="O431" s="86"/>
      <c r="P431" s="231">
        <f>O431*H431</f>
        <v>0</v>
      </c>
      <c r="Q431" s="231">
        <v>0</v>
      </c>
      <c r="R431" s="231">
        <f>Q431*H431</f>
        <v>0</v>
      </c>
      <c r="S431" s="231">
        <v>0</v>
      </c>
      <c r="T431" s="232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33" t="s">
        <v>217</v>
      </c>
      <c r="AT431" s="233" t="s">
        <v>149</v>
      </c>
      <c r="AU431" s="233" t="s">
        <v>83</v>
      </c>
      <c r="AY431" s="19" t="s">
        <v>147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9" t="s">
        <v>81</v>
      </c>
      <c r="BK431" s="234">
        <f>ROUND(I431*H431,2)</f>
        <v>0</v>
      </c>
      <c r="BL431" s="19" t="s">
        <v>217</v>
      </c>
      <c r="BM431" s="233" t="s">
        <v>932</v>
      </c>
    </row>
    <row r="432" s="2" customFormat="1">
      <c r="A432" s="40"/>
      <c r="B432" s="41"/>
      <c r="C432" s="42"/>
      <c r="D432" s="248" t="s">
        <v>868</v>
      </c>
      <c r="E432" s="42"/>
      <c r="F432" s="290" t="s">
        <v>918</v>
      </c>
      <c r="G432" s="42"/>
      <c r="H432" s="42"/>
      <c r="I432" s="138"/>
      <c r="J432" s="42"/>
      <c r="K432" s="42"/>
      <c r="L432" s="46"/>
      <c r="M432" s="291"/>
      <c r="N432" s="292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868</v>
      </c>
      <c r="AU432" s="19" t="s">
        <v>83</v>
      </c>
    </row>
    <row r="433" s="12" customFormat="1" ht="22.8" customHeight="1">
      <c r="A433" s="12"/>
      <c r="B433" s="205"/>
      <c r="C433" s="206"/>
      <c r="D433" s="207" t="s">
        <v>72</v>
      </c>
      <c r="E433" s="219" t="s">
        <v>933</v>
      </c>
      <c r="F433" s="219" t="s">
        <v>934</v>
      </c>
      <c r="G433" s="206"/>
      <c r="H433" s="206"/>
      <c r="I433" s="209"/>
      <c r="J433" s="220">
        <f>BK433</f>
        <v>0</v>
      </c>
      <c r="K433" s="206"/>
      <c r="L433" s="211"/>
      <c r="M433" s="212"/>
      <c r="N433" s="213"/>
      <c r="O433" s="213"/>
      <c r="P433" s="214">
        <f>SUM(P434:P437)</f>
        <v>0</v>
      </c>
      <c r="Q433" s="213"/>
      <c r="R433" s="214">
        <f>SUM(R434:R437)</f>
        <v>0.038849999999999996</v>
      </c>
      <c r="S433" s="213"/>
      <c r="T433" s="215">
        <f>SUM(T434:T437)</f>
        <v>0.015855000000000001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6" t="s">
        <v>83</v>
      </c>
      <c r="AT433" s="217" t="s">
        <v>72</v>
      </c>
      <c r="AU433" s="217" t="s">
        <v>81</v>
      </c>
      <c r="AY433" s="216" t="s">
        <v>147</v>
      </c>
      <c r="BK433" s="218">
        <f>SUM(BK434:BK437)</f>
        <v>0</v>
      </c>
    </row>
    <row r="434" s="2" customFormat="1" ht="16.5" customHeight="1">
      <c r="A434" s="40"/>
      <c r="B434" s="41"/>
      <c r="C434" s="221" t="s">
        <v>935</v>
      </c>
      <c r="D434" s="221" t="s">
        <v>149</v>
      </c>
      <c r="E434" s="222" t="s">
        <v>936</v>
      </c>
      <c r="F434" s="223" t="s">
        <v>937</v>
      </c>
      <c r="G434" s="224" t="s">
        <v>152</v>
      </c>
      <c r="H434" s="225">
        <v>1.5</v>
      </c>
      <c r="I434" s="226"/>
      <c r="J434" s="227">
        <f>ROUND(I434*H434,2)</f>
        <v>0</v>
      </c>
      <c r="K434" s="228"/>
      <c r="L434" s="46"/>
      <c r="M434" s="229" t="s">
        <v>19</v>
      </c>
      <c r="N434" s="230" t="s">
        <v>44</v>
      </c>
      <c r="O434" s="86"/>
      <c r="P434" s="231">
        <f>O434*H434</f>
        <v>0</v>
      </c>
      <c r="Q434" s="231">
        <v>0</v>
      </c>
      <c r="R434" s="231">
        <f>Q434*H434</f>
        <v>0</v>
      </c>
      <c r="S434" s="231">
        <v>0.01057</v>
      </c>
      <c r="T434" s="232">
        <f>S434*H434</f>
        <v>0.015855000000000001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33" t="s">
        <v>217</v>
      </c>
      <c r="AT434" s="233" t="s">
        <v>149</v>
      </c>
      <c r="AU434" s="233" t="s">
        <v>83</v>
      </c>
      <c r="AY434" s="19" t="s">
        <v>147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9" t="s">
        <v>81</v>
      </c>
      <c r="BK434" s="234">
        <f>ROUND(I434*H434,2)</f>
        <v>0</v>
      </c>
      <c r="BL434" s="19" t="s">
        <v>217</v>
      </c>
      <c r="BM434" s="233" t="s">
        <v>938</v>
      </c>
    </row>
    <row r="435" s="2" customFormat="1" ht="24" customHeight="1">
      <c r="A435" s="40"/>
      <c r="B435" s="41"/>
      <c r="C435" s="221" t="s">
        <v>939</v>
      </c>
      <c r="D435" s="221" t="s">
        <v>149</v>
      </c>
      <c r="E435" s="222" t="s">
        <v>940</v>
      </c>
      <c r="F435" s="223" t="s">
        <v>941</v>
      </c>
      <c r="G435" s="224" t="s">
        <v>220</v>
      </c>
      <c r="H435" s="225">
        <v>3</v>
      </c>
      <c r="I435" s="226"/>
      <c r="J435" s="227">
        <f>ROUND(I435*H435,2)</f>
        <v>0</v>
      </c>
      <c r="K435" s="228"/>
      <c r="L435" s="46"/>
      <c r="M435" s="229" t="s">
        <v>19</v>
      </c>
      <c r="N435" s="230" t="s">
        <v>44</v>
      </c>
      <c r="O435" s="86"/>
      <c r="P435" s="231">
        <f>O435*H435</f>
        <v>0</v>
      </c>
      <c r="Q435" s="231">
        <v>0.01295</v>
      </c>
      <c r="R435" s="231">
        <f>Q435*H435</f>
        <v>0.038849999999999996</v>
      </c>
      <c r="S435" s="231">
        <v>0</v>
      </c>
      <c r="T435" s="232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33" t="s">
        <v>217</v>
      </c>
      <c r="AT435" s="233" t="s">
        <v>149</v>
      </c>
      <c r="AU435" s="233" t="s">
        <v>83</v>
      </c>
      <c r="AY435" s="19" t="s">
        <v>147</v>
      </c>
      <c r="BE435" s="234">
        <f>IF(N435="základní",J435,0)</f>
        <v>0</v>
      </c>
      <c r="BF435" s="234">
        <f>IF(N435="snížená",J435,0)</f>
        <v>0</v>
      </c>
      <c r="BG435" s="234">
        <f>IF(N435="zákl. přenesená",J435,0)</f>
        <v>0</v>
      </c>
      <c r="BH435" s="234">
        <f>IF(N435="sníž. přenesená",J435,0)</f>
        <v>0</v>
      </c>
      <c r="BI435" s="234">
        <f>IF(N435="nulová",J435,0)</f>
        <v>0</v>
      </c>
      <c r="BJ435" s="19" t="s">
        <v>81</v>
      </c>
      <c r="BK435" s="234">
        <f>ROUND(I435*H435,2)</f>
        <v>0</v>
      </c>
      <c r="BL435" s="19" t="s">
        <v>217</v>
      </c>
      <c r="BM435" s="233" t="s">
        <v>942</v>
      </c>
    </row>
    <row r="436" s="2" customFormat="1" ht="24" customHeight="1">
      <c r="A436" s="40"/>
      <c r="B436" s="41"/>
      <c r="C436" s="221" t="s">
        <v>943</v>
      </c>
      <c r="D436" s="221" t="s">
        <v>149</v>
      </c>
      <c r="E436" s="222" t="s">
        <v>944</v>
      </c>
      <c r="F436" s="223" t="s">
        <v>945</v>
      </c>
      <c r="G436" s="224" t="s">
        <v>181</v>
      </c>
      <c r="H436" s="225">
        <v>0.039</v>
      </c>
      <c r="I436" s="226"/>
      <c r="J436" s="227">
        <f>ROUND(I436*H436,2)</f>
        <v>0</v>
      </c>
      <c r="K436" s="228"/>
      <c r="L436" s="46"/>
      <c r="M436" s="229" t="s">
        <v>19</v>
      </c>
      <c r="N436" s="230" t="s">
        <v>44</v>
      </c>
      <c r="O436" s="86"/>
      <c r="P436" s="231">
        <f>O436*H436</f>
        <v>0</v>
      </c>
      <c r="Q436" s="231">
        <v>0</v>
      </c>
      <c r="R436" s="231">
        <f>Q436*H436</f>
        <v>0</v>
      </c>
      <c r="S436" s="231">
        <v>0</v>
      </c>
      <c r="T436" s="23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3" t="s">
        <v>217</v>
      </c>
      <c r="AT436" s="233" t="s">
        <v>149</v>
      </c>
      <c r="AU436" s="233" t="s">
        <v>83</v>
      </c>
      <c r="AY436" s="19" t="s">
        <v>147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9" t="s">
        <v>81</v>
      </c>
      <c r="BK436" s="234">
        <f>ROUND(I436*H436,2)</f>
        <v>0</v>
      </c>
      <c r="BL436" s="19" t="s">
        <v>217</v>
      </c>
      <c r="BM436" s="233" t="s">
        <v>946</v>
      </c>
    </row>
    <row r="437" s="2" customFormat="1" ht="24" customHeight="1">
      <c r="A437" s="40"/>
      <c r="B437" s="41"/>
      <c r="C437" s="221" t="s">
        <v>947</v>
      </c>
      <c r="D437" s="221" t="s">
        <v>149</v>
      </c>
      <c r="E437" s="222" t="s">
        <v>948</v>
      </c>
      <c r="F437" s="223" t="s">
        <v>949</v>
      </c>
      <c r="G437" s="224" t="s">
        <v>181</v>
      </c>
      <c r="H437" s="225">
        <v>0.039</v>
      </c>
      <c r="I437" s="226"/>
      <c r="J437" s="227">
        <f>ROUND(I437*H437,2)</f>
        <v>0</v>
      </c>
      <c r="K437" s="228"/>
      <c r="L437" s="46"/>
      <c r="M437" s="229" t="s">
        <v>19</v>
      </c>
      <c r="N437" s="230" t="s">
        <v>44</v>
      </c>
      <c r="O437" s="86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33" t="s">
        <v>217</v>
      </c>
      <c r="AT437" s="233" t="s">
        <v>149</v>
      </c>
      <c r="AU437" s="233" t="s">
        <v>83</v>
      </c>
      <c r="AY437" s="19" t="s">
        <v>147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9" t="s">
        <v>81</v>
      </c>
      <c r="BK437" s="234">
        <f>ROUND(I437*H437,2)</f>
        <v>0</v>
      </c>
      <c r="BL437" s="19" t="s">
        <v>217</v>
      </c>
      <c r="BM437" s="233" t="s">
        <v>950</v>
      </c>
    </row>
    <row r="438" s="12" customFormat="1" ht="22.8" customHeight="1">
      <c r="A438" s="12"/>
      <c r="B438" s="205"/>
      <c r="C438" s="206"/>
      <c r="D438" s="207" t="s">
        <v>72</v>
      </c>
      <c r="E438" s="219" t="s">
        <v>951</v>
      </c>
      <c r="F438" s="219" t="s">
        <v>952</v>
      </c>
      <c r="G438" s="206"/>
      <c r="H438" s="206"/>
      <c r="I438" s="209"/>
      <c r="J438" s="220">
        <f>BK438</f>
        <v>0</v>
      </c>
      <c r="K438" s="206"/>
      <c r="L438" s="211"/>
      <c r="M438" s="212"/>
      <c r="N438" s="213"/>
      <c r="O438" s="213"/>
      <c r="P438" s="214">
        <f>P439</f>
        <v>0</v>
      </c>
      <c r="Q438" s="213"/>
      <c r="R438" s="214">
        <f>R439</f>
        <v>0.13841999999999999</v>
      </c>
      <c r="S438" s="213"/>
      <c r="T438" s="215">
        <f>T439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6" t="s">
        <v>83</v>
      </c>
      <c r="AT438" s="217" t="s">
        <v>72</v>
      </c>
      <c r="AU438" s="217" t="s">
        <v>81</v>
      </c>
      <c r="AY438" s="216" t="s">
        <v>147</v>
      </c>
      <c r="BK438" s="218">
        <f>BK439</f>
        <v>0</v>
      </c>
    </row>
    <row r="439" s="2" customFormat="1" ht="16.5" customHeight="1">
      <c r="A439" s="40"/>
      <c r="B439" s="41"/>
      <c r="C439" s="221" t="s">
        <v>953</v>
      </c>
      <c r="D439" s="221" t="s">
        <v>149</v>
      </c>
      <c r="E439" s="222" t="s">
        <v>954</v>
      </c>
      <c r="F439" s="223" t="s">
        <v>955</v>
      </c>
      <c r="G439" s="224" t="s">
        <v>152</v>
      </c>
      <c r="H439" s="225">
        <v>1.2</v>
      </c>
      <c r="I439" s="226"/>
      <c r="J439" s="227">
        <f>ROUND(I439*H439,2)</f>
        <v>0</v>
      </c>
      <c r="K439" s="228"/>
      <c r="L439" s="46"/>
      <c r="M439" s="229" t="s">
        <v>19</v>
      </c>
      <c r="N439" s="230" t="s">
        <v>44</v>
      </c>
      <c r="O439" s="86"/>
      <c r="P439" s="231">
        <f>O439*H439</f>
        <v>0</v>
      </c>
      <c r="Q439" s="231">
        <v>0.11534999999999999</v>
      </c>
      <c r="R439" s="231">
        <f>Q439*H439</f>
        <v>0.13841999999999999</v>
      </c>
      <c r="S439" s="231">
        <v>0</v>
      </c>
      <c r="T439" s="232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3" t="s">
        <v>217</v>
      </c>
      <c r="AT439" s="233" t="s">
        <v>149</v>
      </c>
      <c r="AU439" s="233" t="s">
        <v>83</v>
      </c>
      <c r="AY439" s="19" t="s">
        <v>147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9" t="s">
        <v>81</v>
      </c>
      <c r="BK439" s="234">
        <f>ROUND(I439*H439,2)</f>
        <v>0</v>
      </c>
      <c r="BL439" s="19" t="s">
        <v>217</v>
      </c>
      <c r="BM439" s="233" t="s">
        <v>956</v>
      </c>
    </row>
    <row r="440" s="12" customFormat="1" ht="22.8" customHeight="1">
      <c r="A440" s="12"/>
      <c r="B440" s="205"/>
      <c r="C440" s="206"/>
      <c r="D440" s="207" t="s">
        <v>72</v>
      </c>
      <c r="E440" s="219" t="s">
        <v>957</v>
      </c>
      <c r="F440" s="219" t="s">
        <v>958</v>
      </c>
      <c r="G440" s="206"/>
      <c r="H440" s="206"/>
      <c r="I440" s="209"/>
      <c r="J440" s="220">
        <f>BK440</f>
        <v>0</v>
      </c>
      <c r="K440" s="206"/>
      <c r="L440" s="211"/>
      <c r="M440" s="212"/>
      <c r="N440" s="213"/>
      <c r="O440" s="213"/>
      <c r="P440" s="214">
        <f>SUM(P441:P448)</f>
        <v>0</v>
      </c>
      <c r="Q440" s="213"/>
      <c r="R440" s="214">
        <f>SUM(R441:R448)</f>
        <v>43.146770000000004</v>
      </c>
      <c r="S440" s="213"/>
      <c r="T440" s="215">
        <f>SUM(T441:T448)</f>
        <v>8.3650000000000002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6" t="s">
        <v>83</v>
      </c>
      <c r="AT440" s="217" t="s">
        <v>72</v>
      </c>
      <c r="AU440" s="217" t="s">
        <v>81</v>
      </c>
      <c r="AY440" s="216" t="s">
        <v>147</v>
      </c>
      <c r="BK440" s="218">
        <f>SUM(BK441:BK448)</f>
        <v>0</v>
      </c>
    </row>
    <row r="441" s="2" customFormat="1" ht="24" customHeight="1">
      <c r="A441" s="40"/>
      <c r="B441" s="41"/>
      <c r="C441" s="221" t="s">
        <v>959</v>
      </c>
      <c r="D441" s="221" t="s">
        <v>149</v>
      </c>
      <c r="E441" s="222" t="s">
        <v>960</v>
      </c>
      <c r="F441" s="223" t="s">
        <v>961</v>
      </c>
      <c r="G441" s="224" t="s">
        <v>281</v>
      </c>
      <c r="H441" s="225">
        <v>200</v>
      </c>
      <c r="I441" s="226"/>
      <c r="J441" s="227">
        <f>ROUND(I441*H441,2)</f>
        <v>0</v>
      </c>
      <c r="K441" s="228"/>
      <c r="L441" s="46"/>
      <c r="M441" s="229" t="s">
        <v>19</v>
      </c>
      <c r="N441" s="230" t="s">
        <v>44</v>
      </c>
      <c r="O441" s="86"/>
      <c r="P441" s="231">
        <f>O441*H441</f>
        <v>0</v>
      </c>
      <c r="Q441" s="231">
        <v>0</v>
      </c>
      <c r="R441" s="231">
        <f>Q441*H441</f>
        <v>0</v>
      </c>
      <c r="S441" s="231">
        <v>0.032000000000000001</v>
      </c>
      <c r="T441" s="232">
        <f>S441*H441</f>
        <v>6.4000000000000004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3" t="s">
        <v>217</v>
      </c>
      <c r="AT441" s="233" t="s">
        <v>149</v>
      </c>
      <c r="AU441" s="233" t="s">
        <v>83</v>
      </c>
      <c r="AY441" s="19" t="s">
        <v>147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9" t="s">
        <v>81</v>
      </c>
      <c r="BK441" s="234">
        <f>ROUND(I441*H441,2)</f>
        <v>0</v>
      </c>
      <c r="BL441" s="19" t="s">
        <v>217</v>
      </c>
      <c r="BM441" s="233" t="s">
        <v>962</v>
      </c>
    </row>
    <row r="442" s="2" customFormat="1" ht="36" customHeight="1">
      <c r="A442" s="40"/>
      <c r="B442" s="41"/>
      <c r="C442" s="221" t="s">
        <v>963</v>
      </c>
      <c r="D442" s="221" t="s">
        <v>149</v>
      </c>
      <c r="E442" s="222" t="s">
        <v>964</v>
      </c>
      <c r="F442" s="223" t="s">
        <v>965</v>
      </c>
      <c r="G442" s="224" t="s">
        <v>281</v>
      </c>
      <c r="H442" s="225">
        <v>200</v>
      </c>
      <c r="I442" s="226"/>
      <c r="J442" s="227">
        <f>ROUND(I442*H442,2)</f>
        <v>0</v>
      </c>
      <c r="K442" s="228"/>
      <c r="L442" s="46"/>
      <c r="M442" s="229" t="s">
        <v>19</v>
      </c>
      <c r="N442" s="230" t="s">
        <v>44</v>
      </c>
      <c r="O442" s="86"/>
      <c r="P442" s="231">
        <f>O442*H442</f>
        <v>0</v>
      </c>
      <c r="Q442" s="231">
        <v>0</v>
      </c>
      <c r="R442" s="231">
        <f>Q442*H442</f>
        <v>0</v>
      </c>
      <c r="S442" s="231">
        <v>0</v>
      </c>
      <c r="T442" s="232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33" t="s">
        <v>217</v>
      </c>
      <c r="AT442" s="233" t="s">
        <v>149</v>
      </c>
      <c r="AU442" s="233" t="s">
        <v>83</v>
      </c>
      <c r="AY442" s="19" t="s">
        <v>147</v>
      </c>
      <c r="BE442" s="234">
        <f>IF(N442="základní",J442,0)</f>
        <v>0</v>
      </c>
      <c r="BF442" s="234">
        <f>IF(N442="snížená",J442,0)</f>
        <v>0</v>
      </c>
      <c r="BG442" s="234">
        <f>IF(N442="zákl. přenesená",J442,0)</f>
        <v>0</v>
      </c>
      <c r="BH442" s="234">
        <f>IF(N442="sníž. přenesená",J442,0)</f>
        <v>0</v>
      </c>
      <c r="BI442" s="234">
        <f>IF(N442="nulová",J442,0)</f>
        <v>0</v>
      </c>
      <c r="BJ442" s="19" t="s">
        <v>81</v>
      </c>
      <c r="BK442" s="234">
        <f>ROUND(I442*H442,2)</f>
        <v>0</v>
      </c>
      <c r="BL442" s="19" t="s">
        <v>217</v>
      </c>
      <c r="BM442" s="233" t="s">
        <v>966</v>
      </c>
    </row>
    <row r="443" s="2" customFormat="1" ht="16.5" customHeight="1">
      <c r="A443" s="40"/>
      <c r="B443" s="41"/>
      <c r="C443" s="235" t="s">
        <v>967</v>
      </c>
      <c r="D443" s="235" t="s">
        <v>192</v>
      </c>
      <c r="E443" s="236" t="s">
        <v>968</v>
      </c>
      <c r="F443" s="237" t="s">
        <v>969</v>
      </c>
      <c r="G443" s="238" t="s">
        <v>157</v>
      </c>
      <c r="H443" s="239">
        <v>72</v>
      </c>
      <c r="I443" s="240"/>
      <c r="J443" s="241">
        <f>ROUND(I443*H443,2)</f>
        <v>0</v>
      </c>
      <c r="K443" s="242"/>
      <c r="L443" s="243"/>
      <c r="M443" s="244" t="s">
        <v>19</v>
      </c>
      <c r="N443" s="245" t="s">
        <v>44</v>
      </c>
      <c r="O443" s="86"/>
      <c r="P443" s="231">
        <f>O443*H443</f>
        <v>0</v>
      </c>
      <c r="Q443" s="231">
        <v>0.55000000000000004</v>
      </c>
      <c r="R443" s="231">
        <f>Q443*H443</f>
        <v>39.600000000000001</v>
      </c>
      <c r="S443" s="231">
        <v>0</v>
      </c>
      <c r="T443" s="232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33" t="s">
        <v>310</v>
      </c>
      <c r="AT443" s="233" t="s">
        <v>192</v>
      </c>
      <c r="AU443" s="233" t="s">
        <v>83</v>
      </c>
      <c r="AY443" s="19" t="s">
        <v>147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9" t="s">
        <v>81</v>
      </c>
      <c r="BK443" s="234">
        <f>ROUND(I443*H443,2)</f>
        <v>0</v>
      </c>
      <c r="BL443" s="19" t="s">
        <v>217</v>
      </c>
      <c r="BM443" s="233" t="s">
        <v>970</v>
      </c>
    </row>
    <row r="444" s="2" customFormat="1" ht="24" customHeight="1">
      <c r="A444" s="40"/>
      <c r="B444" s="41"/>
      <c r="C444" s="221" t="s">
        <v>971</v>
      </c>
      <c r="D444" s="221" t="s">
        <v>149</v>
      </c>
      <c r="E444" s="222" t="s">
        <v>972</v>
      </c>
      <c r="F444" s="223" t="s">
        <v>973</v>
      </c>
      <c r="G444" s="224" t="s">
        <v>152</v>
      </c>
      <c r="H444" s="225">
        <v>131</v>
      </c>
      <c r="I444" s="226"/>
      <c r="J444" s="227">
        <f>ROUND(I444*H444,2)</f>
        <v>0</v>
      </c>
      <c r="K444" s="228"/>
      <c r="L444" s="46"/>
      <c r="M444" s="229" t="s">
        <v>19</v>
      </c>
      <c r="N444" s="230" t="s">
        <v>44</v>
      </c>
      <c r="O444" s="86"/>
      <c r="P444" s="231">
        <f>O444*H444</f>
        <v>0</v>
      </c>
      <c r="Q444" s="231">
        <v>0.01423</v>
      </c>
      <c r="R444" s="231">
        <f>Q444*H444</f>
        <v>1.8641299999999998</v>
      </c>
      <c r="S444" s="231">
        <v>0</v>
      </c>
      <c r="T444" s="232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33" t="s">
        <v>217</v>
      </c>
      <c r="AT444" s="233" t="s">
        <v>149</v>
      </c>
      <c r="AU444" s="233" t="s">
        <v>83</v>
      </c>
      <c r="AY444" s="19" t="s">
        <v>147</v>
      </c>
      <c r="BE444" s="234">
        <f>IF(N444="základní",J444,0)</f>
        <v>0</v>
      </c>
      <c r="BF444" s="234">
        <f>IF(N444="snížená",J444,0)</f>
        <v>0</v>
      </c>
      <c r="BG444" s="234">
        <f>IF(N444="zákl. přenesená",J444,0)</f>
        <v>0</v>
      </c>
      <c r="BH444" s="234">
        <f>IF(N444="sníž. přenesená",J444,0)</f>
        <v>0</v>
      </c>
      <c r="BI444" s="234">
        <f>IF(N444="nulová",J444,0)</f>
        <v>0</v>
      </c>
      <c r="BJ444" s="19" t="s">
        <v>81</v>
      </c>
      <c r="BK444" s="234">
        <f>ROUND(I444*H444,2)</f>
        <v>0</v>
      </c>
      <c r="BL444" s="19" t="s">
        <v>217</v>
      </c>
      <c r="BM444" s="233" t="s">
        <v>974</v>
      </c>
    </row>
    <row r="445" s="2" customFormat="1" ht="24" customHeight="1">
      <c r="A445" s="40"/>
      <c r="B445" s="41"/>
      <c r="C445" s="221" t="s">
        <v>975</v>
      </c>
      <c r="D445" s="221" t="s">
        <v>149</v>
      </c>
      <c r="E445" s="222" t="s">
        <v>976</v>
      </c>
      <c r="F445" s="223" t="s">
        <v>977</v>
      </c>
      <c r="G445" s="224" t="s">
        <v>152</v>
      </c>
      <c r="H445" s="225">
        <v>131</v>
      </c>
      <c r="I445" s="226"/>
      <c r="J445" s="227">
        <f>ROUND(I445*H445,2)</f>
        <v>0</v>
      </c>
      <c r="K445" s="228"/>
      <c r="L445" s="46"/>
      <c r="M445" s="229" t="s">
        <v>19</v>
      </c>
      <c r="N445" s="230" t="s">
        <v>44</v>
      </c>
      <c r="O445" s="86"/>
      <c r="P445" s="231">
        <f>O445*H445</f>
        <v>0</v>
      </c>
      <c r="Q445" s="231">
        <v>0</v>
      </c>
      <c r="R445" s="231">
        <f>Q445*H445</f>
        <v>0</v>
      </c>
      <c r="S445" s="231">
        <v>0.014999999999999999</v>
      </c>
      <c r="T445" s="232">
        <f>S445*H445</f>
        <v>1.9649999999999999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3" t="s">
        <v>217</v>
      </c>
      <c r="AT445" s="233" t="s">
        <v>149</v>
      </c>
      <c r="AU445" s="233" t="s">
        <v>83</v>
      </c>
      <c r="AY445" s="19" t="s">
        <v>147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9" t="s">
        <v>81</v>
      </c>
      <c r="BK445" s="234">
        <f>ROUND(I445*H445,2)</f>
        <v>0</v>
      </c>
      <c r="BL445" s="19" t="s">
        <v>217</v>
      </c>
      <c r="BM445" s="233" t="s">
        <v>978</v>
      </c>
    </row>
    <row r="446" s="2" customFormat="1" ht="24" customHeight="1">
      <c r="A446" s="40"/>
      <c r="B446" s="41"/>
      <c r="C446" s="221" t="s">
        <v>979</v>
      </c>
      <c r="D446" s="221" t="s">
        <v>149</v>
      </c>
      <c r="E446" s="222" t="s">
        <v>980</v>
      </c>
      <c r="F446" s="223" t="s">
        <v>981</v>
      </c>
      <c r="G446" s="224" t="s">
        <v>157</v>
      </c>
      <c r="H446" s="225">
        <v>72</v>
      </c>
      <c r="I446" s="226"/>
      <c r="J446" s="227">
        <f>ROUND(I446*H446,2)</f>
        <v>0</v>
      </c>
      <c r="K446" s="228"/>
      <c r="L446" s="46"/>
      <c r="M446" s="229" t="s">
        <v>19</v>
      </c>
      <c r="N446" s="230" t="s">
        <v>44</v>
      </c>
      <c r="O446" s="86"/>
      <c r="P446" s="231">
        <f>O446*H446</f>
        <v>0</v>
      </c>
      <c r="Q446" s="231">
        <v>0.023369999999999998</v>
      </c>
      <c r="R446" s="231">
        <f>Q446*H446</f>
        <v>1.6826399999999999</v>
      </c>
      <c r="S446" s="231">
        <v>0</v>
      </c>
      <c r="T446" s="232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33" t="s">
        <v>217</v>
      </c>
      <c r="AT446" s="233" t="s">
        <v>149</v>
      </c>
      <c r="AU446" s="233" t="s">
        <v>83</v>
      </c>
      <c r="AY446" s="19" t="s">
        <v>147</v>
      </c>
      <c r="BE446" s="234">
        <f>IF(N446="základní",J446,0)</f>
        <v>0</v>
      </c>
      <c r="BF446" s="234">
        <f>IF(N446="snížená",J446,0)</f>
        <v>0</v>
      </c>
      <c r="BG446" s="234">
        <f>IF(N446="zákl. přenesená",J446,0)</f>
        <v>0</v>
      </c>
      <c r="BH446" s="234">
        <f>IF(N446="sníž. přenesená",J446,0)</f>
        <v>0</v>
      </c>
      <c r="BI446" s="234">
        <f>IF(N446="nulová",J446,0)</f>
        <v>0</v>
      </c>
      <c r="BJ446" s="19" t="s">
        <v>81</v>
      </c>
      <c r="BK446" s="234">
        <f>ROUND(I446*H446,2)</f>
        <v>0</v>
      </c>
      <c r="BL446" s="19" t="s">
        <v>217</v>
      </c>
      <c r="BM446" s="233" t="s">
        <v>982</v>
      </c>
    </row>
    <row r="447" s="2" customFormat="1" ht="24" customHeight="1">
      <c r="A447" s="40"/>
      <c r="B447" s="41"/>
      <c r="C447" s="221" t="s">
        <v>983</v>
      </c>
      <c r="D447" s="221" t="s">
        <v>149</v>
      </c>
      <c r="E447" s="222" t="s">
        <v>984</v>
      </c>
      <c r="F447" s="223" t="s">
        <v>985</v>
      </c>
      <c r="G447" s="224" t="s">
        <v>181</v>
      </c>
      <c r="H447" s="225">
        <v>43.146999999999998</v>
      </c>
      <c r="I447" s="226"/>
      <c r="J447" s="227">
        <f>ROUND(I447*H447,2)</f>
        <v>0</v>
      </c>
      <c r="K447" s="228"/>
      <c r="L447" s="46"/>
      <c r="M447" s="229" t="s">
        <v>19</v>
      </c>
      <c r="N447" s="230" t="s">
        <v>44</v>
      </c>
      <c r="O447" s="86"/>
      <c r="P447" s="231">
        <f>O447*H447</f>
        <v>0</v>
      </c>
      <c r="Q447" s="231">
        <v>0</v>
      </c>
      <c r="R447" s="231">
        <f>Q447*H447</f>
        <v>0</v>
      </c>
      <c r="S447" s="231">
        <v>0</v>
      </c>
      <c r="T447" s="232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33" t="s">
        <v>217</v>
      </c>
      <c r="AT447" s="233" t="s">
        <v>149</v>
      </c>
      <c r="AU447" s="233" t="s">
        <v>83</v>
      </c>
      <c r="AY447" s="19" t="s">
        <v>147</v>
      </c>
      <c r="BE447" s="234">
        <f>IF(N447="základní",J447,0)</f>
        <v>0</v>
      </c>
      <c r="BF447" s="234">
        <f>IF(N447="snížená",J447,0)</f>
        <v>0</v>
      </c>
      <c r="BG447" s="234">
        <f>IF(N447="zákl. přenesená",J447,0)</f>
        <v>0</v>
      </c>
      <c r="BH447" s="234">
        <f>IF(N447="sníž. přenesená",J447,0)</f>
        <v>0</v>
      </c>
      <c r="BI447" s="234">
        <f>IF(N447="nulová",J447,0)</f>
        <v>0</v>
      </c>
      <c r="BJ447" s="19" t="s">
        <v>81</v>
      </c>
      <c r="BK447" s="234">
        <f>ROUND(I447*H447,2)</f>
        <v>0</v>
      </c>
      <c r="BL447" s="19" t="s">
        <v>217</v>
      </c>
      <c r="BM447" s="233" t="s">
        <v>986</v>
      </c>
    </row>
    <row r="448" s="2" customFormat="1" ht="24" customHeight="1">
      <c r="A448" s="40"/>
      <c r="B448" s="41"/>
      <c r="C448" s="221" t="s">
        <v>987</v>
      </c>
      <c r="D448" s="221" t="s">
        <v>149</v>
      </c>
      <c r="E448" s="222" t="s">
        <v>988</v>
      </c>
      <c r="F448" s="223" t="s">
        <v>989</v>
      </c>
      <c r="G448" s="224" t="s">
        <v>181</v>
      </c>
      <c r="H448" s="225">
        <v>43.146999999999998</v>
      </c>
      <c r="I448" s="226"/>
      <c r="J448" s="227">
        <f>ROUND(I448*H448,2)</f>
        <v>0</v>
      </c>
      <c r="K448" s="228"/>
      <c r="L448" s="46"/>
      <c r="M448" s="229" t="s">
        <v>19</v>
      </c>
      <c r="N448" s="230" t="s">
        <v>44</v>
      </c>
      <c r="O448" s="86"/>
      <c r="P448" s="231">
        <f>O448*H448</f>
        <v>0</v>
      </c>
      <c r="Q448" s="231">
        <v>0</v>
      </c>
      <c r="R448" s="231">
        <f>Q448*H448</f>
        <v>0</v>
      </c>
      <c r="S448" s="231">
        <v>0</v>
      </c>
      <c r="T448" s="232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33" t="s">
        <v>217</v>
      </c>
      <c r="AT448" s="233" t="s">
        <v>149</v>
      </c>
      <c r="AU448" s="233" t="s">
        <v>83</v>
      </c>
      <c r="AY448" s="19" t="s">
        <v>147</v>
      </c>
      <c r="BE448" s="234">
        <f>IF(N448="základní",J448,0)</f>
        <v>0</v>
      </c>
      <c r="BF448" s="234">
        <f>IF(N448="snížená",J448,0)</f>
        <v>0</v>
      </c>
      <c r="BG448" s="234">
        <f>IF(N448="zákl. přenesená",J448,0)</f>
        <v>0</v>
      </c>
      <c r="BH448" s="234">
        <f>IF(N448="sníž. přenesená",J448,0)</f>
        <v>0</v>
      </c>
      <c r="BI448" s="234">
        <f>IF(N448="nulová",J448,0)</f>
        <v>0</v>
      </c>
      <c r="BJ448" s="19" t="s">
        <v>81</v>
      </c>
      <c r="BK448" s="234">
        <f>ROUND(I448*H448,2)</f>
        <v>0</v>
      </c>
      <c r="BL448" s="19" t="s">
        <v>217</v>
      </c>
      <c r="BM448" s="233" t="s">
        <v>990</v>
      </c>
    </row>
    <row r="449" s="12" customFormat="1" ht="22.8" customHeight="1">
      <c r="A449" s="12"/>
      <c r="B449" s="205"/>
      <c r="C449" s="206"/>
      <c r="D449" s="207" t="s">
        <v>72</v>
      </c>
      <c r="E449" s="219" t="s">
        <v>991</v>
      </c>
      <c r="F449" s="219" t="s">
        <v>992</v>
      </c>
      <c r="G449" s="206"/>
      <c r="H449" s="206"/>
      <c r="I449" s="209"/>
      <c r="J449" s="220">
        <f>BK449</f>
        <v>0</v>
      </c>
      <c r="K449" s="206"/>
      <c r="L449" s="211"/>
      <c r="M449" s="212"/>
      <c r="N449" s="213"/>
      <c r="O449" s="213"/>
      <c r="P449" s="214">
        <f>SUM(P450:P488)</f>
        <v>0</v>
      </c>
      <c r="Q449" s="213"/>
      <c r="R449" s="214">
        <f>SUM(R450:R488)</f>
        <v>0.29118806999999997</v>
      </c>
      <c r="S449" s="213"/>
      <c r="T449" s="215">
        <f>SUM(T450:T488)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6" t="s">
        <v>83</v>
      </c>
      <c r="AT449" s="217" t="s">
        <v>72</v>
      </c>
      <c r="AU449" s="217" t="s">
        <v>81</v>
      </c>
      <c r="AY449" s="216" t="s">
        <v>147</v>
      </c>
      <c r="BK449" s="218">
        <f>SUM(BK450:BK488)</f>
        <v>0</v>
      </c>
    </row>
    <row r="450" s="2" customFormat="1" ht="24" customHeight="1">
      <c r="A450" s="40"/>
      <c r="B450" s="41"/>
      <c r="C450" s="221" t="s">
        <v>993</v>
      </c>
      <c r="D450" s="221" t="s">
        <v>149</v>
      </c>
      <c r="E450" s="222" t="s">
        <v>994</v>
      </c>
      <c r="F450" s="223" t="s">
        <v>995</v>
      </c>
      <c r="G450" s="224" t="s">
        <v>152</v>
      </c>
      <c r="H450" s="225">
        <v>8.4090000000000007</v>
      </c>
      <c r="I450" s="226"/>
      <c r="J450" s="227">
        <f>ROUND(I450*H450,2)</f>
        <v>0</v>
      </c>
      <c r="K450" s="228"/>
      <c r="L450" s="46"/>
      <c r="M450" s="229" t="s">
        <v>19</v>
      </c>
      <c r="N450" s="230" t="s">
        <v>44</v>
      </c>
      <c r="O450" s="86"/>
      <c r="P450" s="231">
        <f>O450*H450</f>
        <v>0</v>
      </c>
      <c r="Q450" s="231">
        <v>0.015740000000000001</v>
      </c>
      <c r="R450" s="231">
        <f>Q450*H450</f>
        <v>0.13235766000000002</v>
      </c>
      <c r="S450" s="231">
        <v>0</v>
      </c>
      <c r="T450" s="232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33" t="s">
        <v>217</v>
      </c>
      <c r="AT450" s="233" t="s">
        <v>149</v>
      </c>
      <c r="AU450" s="233" t="s">
        <v>83</v>
      </c>
      <c r="AY450" s="19" t="s">
        <v>147</v>
      </c>
      <c r="BE450" s="234">
        <f>IF(N450="základní",J450,0)</f>
        <v>0</v>
      </c>
      <c r="BF450" s="234">
        <f>IF(N450="snížená",J450,0)</f>
        <v>0</v>
      </c>
      <c r="BG450" s="234">
        <f>IF(N450="zákl. přenesená",J450,0)</f>
        <v>0</v>
      </c>
      <c r="BH450" s="234">
        <f>IF(N450="sníž. přenesená",J450,0)</f>
        <v>0</v>
      </c>
      <c r="BI450" s="234">
        <f>IF(N450="nulová",J450,0)</f>
        <v>0</v>
      </c>
      <c r="BJ450" s="19" t="s">
        <v>81</v>
      </c>
      <c r="BK450" s="234">
        <f>ROUND(I450*H450,2)</f>
        <v>0</v>
      </c>
      <c r="BL450" s="19" t="s">
        <v>217</v>
      </c>
      <c r="BM450" s="233" t="s">
        <v>996</v>
      </c>
    </row>
    <row r="451" s="15" customFormat="1">
      <c r="A451" s="15"/>
      <c r="B451" s="269"/>
      <c r="C451" s="270"/>
      <c r="D451" s="248" t="s">
        <v>196</v>
      </c>
      <c r="E451" s="271" t="s">
        <v>19</v>
      </c>
      <c r="F451" s="272" t="s">
        <v>997</v>
      </c>
      <c r="G451" s="270"/>
      <c r="H451" s="271" t="s">
        <v>19</v>
      </c>
      <c r="I451" s="273"/>
      <c r="J451" s="270"/>
      <c r="K451" s="270"/>
      <c r="L451" s="274"/>
      <c r="M451" s="275"/>
      <c r="N451" s="276"/>
      <c r="O451" s="276"/>
      <c r="P451" s="276"/>
      <c r="Q451" s="276"/>
      <c r="R451" s="276"/>
      <c r="S451" s="276"/>
      <c r="T451" s="27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8" t="s">
        <v>196</v>
      </c>
      <c r="AU451" s="278" t="s">
        <v>83</v>
      </c>
      <c r="AV451" s="15" t="s">
        <v>81</v>
      </c>
      <c r="AW451" s="15" t="s">
        <v>35</v>
      </c>
      <c r="AX451" s="15" t="s">
        <v>73</v>
      </c>
      <c r="AY451" s="278" t="s">
        <v>147</v>
      </c>
    </row>
    <row r="452" s="13" customFormat="1">
      <c r="A452" s="13"/>
      <c r="B452" s="246"/>
      <c r="C452" s="247"/>
      <c r="D452" s="248" t="s">
        <v>196</v>
      </c>
      <c r="E452" s="249" t="s">
        <v>19</v>
      </c>
      <c r="F452" s="250" t="s">
        <v>998</v>
      </c>
      <c r="G452" s="247"/>
      <c r="H452" s="251">
        <v>2.7000000000000002</v>
      </c>
      <c r="I452" s="252"/>
      <c r="J452" s="247"/>
      <c r="K452" s="247"/>
      <c r="L452" s="253"/>
      <c r="M452" s="254"/>
      <c r="N452" s="255"/>
      <c r="O452" s="255"/>
      <c r="P452" s="255"/>
      <c r="Q452" s="255"/>
      <c r="R452" s="255"/>
      <c r="S452" s="255"/>
      <c r="T452" s="25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7" t="s">
        <v>196</v>
      </c>
      <c r="AU452" s="257" t="s">
        <v>83</v>
      </c>
      <c r="AV452" s="13" t="s">
        <v>83</v>
      </c>
      <c r="AW452" s="13" t="s">
        <v>35</v>
      </c>
      <c r="AX452" s="13" t="s">
        <v>73</v>
      </c>
      <c r="AY452" s="257" t="s">
        <v>147</v>
      </c>
    </row>
    <row r="453" s="13" customFormat="1">
      <c r="A453" s="13"/>
      <c r="B453" s="246"/>
      <c r="C453" s="247"/>
      <c r="D453" s="248" t="s">
        <v>196</v>
      </c>
      <c r="E453" s="249" t="s">
        <v>19</v>
      </c>
      <c r="F453" s="250" t="s">
        <v>999</v>
      </c>
      <c r="G453" s="247"/>
      <c r="H453" s="251">
        <v>2.6549999999999998</v>
      </c>
      <c r="I453" s="252"/>
      <c r="J453" s="247"/>
      <c r="K453" s="247"/>
      <c r="L453" s="253"/>
      <c r="M453" s="254"/>
      <c r="N453" s="255"/>
      <c r="O453" s="255"/>
      <c r="P453" s="255"/>
      <c r="Q453" s="255"/>
      <c r="R453" s="255"/>
      <c r="S453" s="255"/>
      <c r="T453" s="25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7" t="s">
        <v>196</v>
      </c>
      <c r="AU453" s="257" t="s">
        <v>83</v>
      </c>
      <c r="AV453" s="13" t="s">
        <v>83</v>
      </c>
      <c r="AW453" s="13" t="s">
        <v>35</v>
      </c>
      <c r="AX453" s="13" t="s">
        <v>73</v>
      </c>
      <c r="AY453" s="257" t="s">
        <v>147</v>
      </c>
    </row>
    <row r="454" s="13" customFormat="1">
      <c r="A454" s="13"/>
      <c r="B454" s="246"/>
      <c r="C454" s="247"/>
      <c r="D454" s="248" t="s">
        <v>196</v>
      </c>
      <c r="E454" s="249" t="s">
        <v>19</v>
      </c>
      <c r="F454" s="250" t="s">
        <v>1000</v>
      </c>
      <c r="G454" s="247"/>
      <c r="H454" s="251">
        <v>3.0539999999999998</v>
      </c>
      <c r="I454" s="252"/>
      <c r="J454" s="247"/>
      <c r="K454" s="247"/>
      <c r="L454" s="253"/>
      <c r="M454" s="254"/>
      <c r="N454" s="255"/>
      <c r="O454" s="255"/>
      <c r="P454" s="255"/>
      <c r="Q454" s="255"/>
      <c r="R454" s="255"/>
      <c r="S454" s="255"/>
      <c r="T454" s="25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7" t="s">
        <v>196</v>
      </c>
      <c r="AU454" s="257" t="s">
        <v>83</v>
      </c>
      <c r="AV454" s="13" t="s">
        <v>83</v>
      </c>
      <c r="AW454" s="13" t="s">
        <v>35</v>
      </c>
      <c r="AX454" s="13" t="s">
        <v>73</v>
      </c>
      <c r="AY454" s="257" t="s">
        <v>147</v>
      </c>
    </row>
    <row r="455" s="14" customFormat="1">
      <c r="A455" s="14"/>
      <c r="B455" s="258"/>
      <c r="C455" s="259"/>
      <c r="D455" s="248" t="s">
        <v>196</v>
      </c>
      <c r="E455" s="260" t="s">
        <v>19</v>
      </c>
      <c r="F455" s="261" t="s">
        <v>228</v>
      </c>
      <c r="G455" s="259"/>
      <c r="H455" s="262">
        <v>8.4090000000000007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196</v>
      </c>
      <c r="AU455" s="268" t="s">
        <v>83</v>
      </c>
      <c r="AV455" s="14" t="s">
        <v>153</v>
      </c>
      <c r="AW455" s="14" t="s">
        <v>35</v>
      </c>
      <c r="AX455" s="14" t="s">
        <v>81</v>
      </c>
      <c r="AY455" s="268" t="s">
        <v>147</v>
      </c>
    </row>
    <row r="456" s="2" customFormat="1" ht="24" customHeight="1">
      <c r="A456" s="40"/>
      <c r="B456" s="41"/>
      <c r="C456" s="221" t="s">
        <v>1001</v>
      </c>
      <c r="D456" s="221" t="s">
        <v>149</v>
      </c>
      <c r="E456" s="222" t="s">
        <v>1002</v>
      </c>
      <c r="F456" s="223" t="s">
        <v>1003</v>
      </c>
      <c r="G456" s="224" t="s">
        <v>281</v>
      </c>
      <c r="H456" s="225">
        <v>3.6000000000000001</v>
      </c>
      <c r="I456" s="226"/>
      <c r="J456" s="227">
        <f>ROUND(I456*H456,2)</f>
        <v>0</v>
      </c>
      <c r="K456" s="228"/>
      <c r="L456" s="46"/>
      <c r="M456" s="229" t="s">
        <v>19</v>
      </c>
      <c r="N456" s="230" t="s">
        <v>44</v>
      </c>
      <c r="O456" s="86"/>
      <c r="P456" s="231">
        <f>O456*H456</f>
        <v>0</v>
      </c>
      <c r="Q456" s="231">
        <v>0.00091</v>
      </c>
      <c r="R456" s="231">
        <f>Q456*H456</f>
        <v>0.0032760000000000003</v>
      </c>
      <c r="S456" s="231">
        <v>0</v>
      </c>
      <c r="T456" s="232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33" t="s">
        <v>217</v>
      </c>
      <c r="AT456" s="233" t="s">
        <v>149</v>
      </c>
      <c r="AU456" s="233" t="s">
        <v>83</v>
      </c>
      <c r="AY456" s="19" t="s">
        <v>147</v>
      </c>
      <c r="BE456" s="234">
        <f>IF(N456="základní",J456,0)</f>
        <v>0</v>
      </c>
      <c r="BF456" s="234">
        <f>IF(N456="snížená",J456,0)</f>
        <v>0</v>
      </c>
      <c r="BG456" s="234">
        <f>IF(N456="zákl. přenesená",J456,0)</f>
        <v>0</v>
      </c>
      <c r="BH456" s="234">
        <f>IF(N456="sníž. přenesená",J456,0)</f>
        <v>0</v>
      </c>
      <c r="BI456" s="234">
        <f>IF(N456="nulová",J456,0)</f>
        <v>0</v>
      </c>
      <c r="BJ456" s="19" t="s">
        <v>81</v>
      </c>
      <c r="BK456" s="234">
        <f>ROUND(I456*H456,2)</f>
        <v>0</v>
      </c>
      <c r="BL456" s="19" t="s">
        <v>217</v>
      </c>
      <c r="BM456" s="233" t="s">
        <v>1004</v>
      </c>
    </row>
    <row r="457" s="2" customFormat="1" ht="24" customHeight="1">
      <c r="A457" s="40"/>
      <c r="B457" s="41"/>
      <c r="C457" s="221" t="s">
        <v>1005</v>
      </c>
      <c r="D457" s="221" t="s">
        <v>149</v>
      </c>
      <c r="E457" s="222" t="s">
        <v>1006</v>
      </c>
      <c r="F457" s="223" t="s">
        <v>1007</v>
      </c>
      <c r="G457" s="224" t="s">
        <v>152</v>
      </c>
      <c r="H457" s="225">
        <v>8.4090000000000007</v>
      </c>
      <c r="I457" s="226"/>
      <c r="J457" s="227">
        <f>ROUND(I457*H457,2)</f>
        <v>0</v>
      </c>
      <c r="K457" s="228"/>
      <c r="L457" s="46"/>
      <c r="M457" s="229" t="s">
        <v>19</v>
      </c>
      <c r="N457" s="230" t="s">
        <v>44</v>
      </c>
      <c r="O457" s="86"/>
      <c r="P457" s="231">
        <f>O457*H457</f>
        <v>0</v>
      </c>
      <c r="Q457" s="231">
        <v>0.00010000000000000001</v>
      </c>
      <c r="R457" s="231">
        <f>Q457*H457</f>
        <v>0.00084090000000000011</v>
      </c>
      <c r="S457" s="231">
        <v>0</v>
      </c>
      <c r="T457" s="23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3" t="s">
        <v>217</v>
      </c>
      <c r="AT457" s="233" t="s">
        <v>149</v>
      </c>
      <c r="AU457" s="233" t="s">
        <v>83</v>
      </c>
      <c r="AY457" s="19" t="s">
        <v>147</v>
      </c>
      <c r="BE457" s="234">
        <f>IF(N457="základní",J457,0)</f>
        <v>0</v>
      </c>
      <c r="BF457" s="234">
        <f>IF(N457="snížená",J457,0)</f>
        <v>0</v>
      </c>
      <c r="BG457" s="234">
        <f>IF(N457="zákl. přenesená",J457,0)</f>
        <v>0</v>
      </c>
      <c r="BH457" s="234">
        <f>IF(N457="sníž. přenesená",J457,0)</f>
        <v>0</v>
      </c>
      <c r="BI457" s="234">
        <f>IF(N457="nulová",J457,0)</f>
        <v>0</v>
      </c>
      <c r="BJ457" s="19" t="s">
        <v>81</v>
      </c>
      <c r="BK457" s="234">
        <f>ROUND(I457*H457,2)</f>
        <v>0</v>
      </c>
      <c r="BL457" s="19" t="s">
        <v>217</v>
      </c>
      <c r="BM457" s="233" t="s">
        <v>1008</v>
      </c>
    </row>
    <row r="458" s="15" customFormat="1">
      <c r="A458" s="15"/>
      <c r="B458" s="269"/>
      <c r="C458" s="270"/>
      <c r="D458" s="248" t="s">
        <v>196</v>
      </c>
      <c r="E458" s="271" t="s">
        <v>19</v>
      </c>
      <c r="F458" s="272" t="s">
        <v>997</v>
      </c>
      <c r="G458" s="270"/>
      <c r="H458" s="271" t="s">
        <v>19</v>
      </c>
      <c r="I458" s="273"/>
      <c r="J458" s="270"/>
      <c r="K458" s="270"/>
      <c r="L458" s="274"/>
      <c r="M458" s="275"/>
      <c r="N458" s="276"/>
      <c r="O458" s="276"/>
      <c r="P458" s="276"/>
      <c r="Q458" s="276"/>
      <c r="R458" s="276"/>
      <c r="S458" s="276"/>
      <c r="T458" s="27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8" t="s">
        <v>196</v>
      </c>
      <c r="AU458" s="278" t="s">
        <v>83</v>
      </c>
      <c r="AV458" s="15" t="s">
        <v>81</v>
      </c>
      <c r="AW458" s="15" t="s">
        <v>35</v>
      </c>
      <c r="AX458" s="15" t="s">
        <v>73</v>
      </c>
      <c r="AY458" s="278" t="s">
        <v>147</v>
      </c>
    </row>
    <row r="459" s="13" customFormat="1">
      <c r="A459" s="13"/>
      <c r="B459" s="246"/>
      <c r="C459" s="247"/>
      <c r="D459" s="248" t="s">
        <v>196</v>
      </c>
      <c r="E459" s="249" t="s">
        <v>19</v>
      </c>
      <c r="F459" s="250" t="s">
        <v>998</v>
      </c>
      <c r="G459" s="247"/>
      <c r="H459" s="251">
        <v>2.7000000000000002</v>
      </c>
      <c r="I459" s="252"/>
      <c r="J459" s="247"/>
      <c r="K459" s="247"/>
      <c r="L459" s="253"/>
      <c r="M459" s="254"/>
      <c r="N459" s="255"/>
      <c r="O459" s="255"/>
      <c r="P459" s="255"/>
      <c r="Q459" s="255"/>
      <c r="R459" s="255"/>
      <c r="S459" s="255"/>
      <c r="T459" s="25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7" t="s">
        <v>196</v>
      </c>
      <c r="AU459" s="257" t="s">
        <v>83</v>
      </c>
      <c r="AV459" s="13" t="s">
        <v>83</v>
      </c>
      <c r="AW459" s="13" t="s">
        <v>35</v>
      </c>
      <c r="AX459" s="13" t="s">
        <v>73</v>
      </c>
      <c r="AY459" s="257" t="s">
        <v>147</v>
      </c>
    </row>
    <row r="460" s="13" customFormat="1">
      <c r="A460" s="13"/>
      <c r="B460" s="246"/>
      <c r="C460" s="247"/>
      <c r="D460" s="248" t="s">
        <v>196</v>
      </c>
      <c r="E460" s="249" t="s">
        <v>19</v>
      </c>
      <c r="F460" s="250" t="s">
        <v>999</v>
      </c>
      <c r="G460" s="247"/>
      <c r="H460" s="251">
        <v>2.6549999999999998</v>
      </c>
      <c r="I460" s="252"/>
      <c r="J460" s="247"/>
      <c r="K460" s="247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196</v>
      </c>
      <c r="AU460" s="257" t="s">
        <v>83</v>
      </c>
      <c r="AV460" s="13" t="s">
        <v>83</v>
      </c>
      <c r="AW460" s="13" t="s">
        <v>35</v>
      </c>
      <c r="AX460" s="13" t="s">
        <v>73</v>
      </c>
      <c r="AY460" s="257" t="s">
        <v>147</v>
      </c>
    </row>
    <row r="461" s="13" customFormat="1">
      <c r="A461" s="13"/>
      <c r="B461" s="246"/>
      <c r="C461" s="247"/>
      <c r="D461" s="248" t="s">
        <v>196</v>
      </c>
      <c r="E461" s="249" t="s">
        <v>19</v>
      </c>
      <c r="F461" s="250" t="s">
        <v>1000</v>
      </c>
      <c r="G461" s="247"/>
      <c r="H461" s="251">
        <v>3.0539999999999998</v>
      </c>
      <c r="I461" s="252"/>
      <c r="J461" s="247"/>
      <c r="K461" s="247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196</v>
      </c>
      <c r="AU461" s="257" t="s">
        <v>83</v>
      </c>
      <c r="AV461" s="13" t="s">
        <v>83</v>
      </c>
      <c r="AW461" s="13" t="s">
        <v>35</v>
      </c>
      <c r="AX461" s="13" t="s">
        <v>73</v>
      </c>
      <c r="AY461" s="257" t="s">
        <v>147</v>
      </c>
    </row>
    <row r="462" s="14" customFormat="1">
      <c r="A462" s="14"/>
      <c r="B462" s="258"/>
      <c r="C462" s="259"/>
      <c r="D462" s="248" t="s">
        <v>196</v>
      </c>
      <c r="E462" s="260" t="s">
        <v>19</v>
      </c>
      <c r="F462" s="261" t="s">
        <v>228</v>
      </c>
      <c r="G462" s="259"/>
      <c r="H462" s="262">
        <v>8.4090000000000007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196</v>
      </c>
      <c r="AU462" s="268" t="s">
        <v>83</v>
      </c>
      <c r="AV462" s="14" t="s">
        <v>153</v>
      </c>
      <c r="AW462" s="14" t="s">
        <v>35</v>
      </c>
      <c r="AX462" s="14" t="s">
        <v>81</v>
      </c>
      <c r="AY462" s="268" t="s">
        <v>147</v>
      </c>
    </row>
    <row r="463" s="2" customFormat="1" ht="24" customHeight="1">
      <c r="A463" s="40"/>
      <c r="B463" s="41"/>
      <c r="C463" s="221" t="s">
        <v>1009</v>
      </c>
      <c r="D463" s="221" t="s">
        <v>149</v>
      </c>
      <c r="E463" s="222" t="s">
        <v>1010</v>
      </c>
      <c r="F463" s="223" t="s">
        <v>1011</v>
      </c>
      <c r="G463" s="224" t="s">
        <v>152</v>
      </c>
      <c r="H463" s="225">
        <v>21</v>
      </c>
      <c r="I463" s="226"/>
      <c r="J463" s="227">
        <f>ROUND(I463*H463,2)</f>
        <v>0</v>
      </c>
      <c r="K463" s="228"/>
      <c r="L463" s="46"/>
      <c r="M463" s="229" t="s">
        <v>19</v>
      </c>
      <c r="N463" s="230" t="s">
        <v>44</v>
      </c>
      <c r="O463" s="86"/>
      <c r="P463" s="231">
        <f>O463*H463</f>
        <v>0</v>
      </c>
      <c r="Q463" s="231">
        <v>0.00117</v>
      </c>
      <c r="R463" s="231">
        <f>Q463*H463</f>
        <v>0.024570000000000002</v>
      </c>
      <c r="S463" s="231">
        <v>0</v>
      </c>
      <c r="T463" s="232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33" t="s">
        <v>217</v>
      </c>
      <c r="AT463" s="233" t="s">
        <v>149</v>
      </c>
      <c r="AU463" s="233" t="s">
        <v>83</v>
      </c>
      <c r="AY463" s="19" t="s">
        <v>147</v>
      </c>
      <c r="BE463" s="234">
        <f>IF(N463="základní",J463,0)</f>
        <v>0</v>
      </c>
      <c r="BF463" s="234">
        <f>IF(N463="snížená",J463,0)</f>
        <v>0</v>
      </c>
      <c r="BG463" s="234">
        <f>IF(N463="zákl. přenesená",J463,0)</f>
        <v>0</v>
      </c>
      <c r="BH463" s="234">
        <f>IF(N463="sníž. přenesená",J463,0)</f>
        <v>0</v>
      </c>
      <c r="BI463" s="234">
        <f>IF(N463="nulová",J463,0)</f>
        <v>0</v>
      </c>
      <c r="BJ463" s="19" t="s">
        <v>81</v>
      </c>
      <c r="BK463" s="234">
        <f>ROUND(I463*H463,2)</f>
        <v>0</v>
      </c>
      <c r="BL463" s="19" t="s">
        <v>217</v>
      </c>
      <c r="BM463" s="233" t="s">
        <v>1012</v>
      </c>
    </row>
    <row r="464" s="2" customFormat="1" ht="16.5" customHeight="1">
      <c r="A464" s="40"/>
      <c r="B464" s="41"/>
      <c r="C464" s="235" t="s">
        <v>1013</v>
      </c>
      <c r="D464" s="235" t="s">
        <v>192</v>
      </c>
      <c r="E464" s="236" t="s">
        <v>1014</v>
      </c>
      <c r="F464" s="237" t="s">
        <v>1015</v>
      </c>
      <c r="G464" s="238" t="s">
        <v>152</v>
      </c>
      <c r="H464" s="239">
        <v>22.050000000000001</v>
      </c>
      <c r="I464" s="240"/>
      <c r="J464" s="241">
        <f>ROUND(I464*H464,2)</f>
        <v>0</v>
      </c>
      <c r="K464" s="242"/>
      <c r="L464" s="243"/>
      <c r="M464" s="244" t="s">
        <v>19</v>
      </c>
      <c r="N464" s="245" t="s">
        <v>44</v>
      </c>
      <c r="O464" s="86"/>
      <c r="P464" s="231">
        <f>O464*H464</f>
        <v>0</v>
      </c>
      <c r="Q464" s="231">
        <v>0.0044999999999999997</v>
      </c>
      <c r="R464" s="231">
        <f>Q464*H464</f>
        <v>0.099224999999999994</v>
      </c>
      <c r="S464" s="231">
        <v>0</v>
      </c>
      <c r="T464" s="232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33" t="s">
        <v>310</v>
      </c>
      <c r="AT464" s="233" t="s">
        <v>192</v>
      </c>
      <c r="AU464" s="233" t="s">
        <v>83</v>
      </c>
      <c r="AY464" s="19" t="s">
        <v>147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9" t="s">
        <v>81</v>
      </c>
      <c r="BK464" s="234">
        <f>ROUND(I464*H464,2)</f>
        <v>0</v>
      </c>
      <c r="BL464" s="19" t="s">
        <v>217</v>
      </c>
      <c r="BM464" s="233" t="s">
        <v>1016</v>
      </c>
    </row>
    <row r="465" s="13" customFormat="1">
      <c r="A465" s="13"/>
      <c r="B465" s="246"/>
      <c r="C465" s="247"/>
      <c r="D465" s="248" t="s">
        <v>196</v>
      </c>
      <c r="E465" s="249" t="s">
        <v>19</v>
      </c>
      <c r="F465" s="250" t="s">
        <v>640</v>
      </c>
      <c r="G465" s="247"/>
      <c r="H465" s="251">
        <v>22.050000000000001</v>
      </c>
      <c r="I465" s="252"/>
      <c r="J465" s="247"/>
      <c r="K465" s="247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196</v>
      </c>
      <c r="AU465" s="257" t="s">
        <v>83</v>
      </c>
      <c r="AV465" s="13" t="s">
        <v>83</v>
      </c>
      <c r="AW465" s="13" t="s">
        <v>35</v>
      </c>
      <c r="AX465" s="13" t="s">
        <v>81</v>
      </c>
      <c r="AY465" s="257" t="s">
        <v>147</v>
      </c>
    </row>
    <row r="466" s="2" customFormat="1" ht="16.5" customHeight="1">
      <c r="A466" s="40"/>
      <c r="B466" s="41"/>
      <c r="C466" s="235" t="s">
        <v>1017</v>
      </c>
      <c r="D466" s="235" t="s">
        <v>192</v>
      </c>
      <c r="E466" s="236" t="s">
        <v>1018</v>
      </c>
      <c r="F466" s="237" t="s">
        <v>1019</v>
      </c>
      <c r="G466" s="238" t="s">
        <v>281</v>
      </c>
      <c r="H466" s="239">
        <v>24.443999999999999</v>
      </c>
      <c r="I466" s="240"/>
      <c r="J466" s="241">
        <f>ROUND(I466*H466,2)</f>
        <v>0</v>
      </c>
      <c r="K466" s="242"/>
      <c r="L466" s="243"/>
      <c r="M466" s="244" t="s">
        <v>19</v>
      </c>
      <c r="N466" s="245" t="s">
        <v>44</v>
      </c>
      <c r="O466" s="86"/>
      <c r="P466" s="231">
        <f>O466*H466</f>
        <v>0</v>
      </c>
      <c r="Q466" s="231">
        <v>0.00031</v>
      </c>
      <c r="R466" s="231">
        <f>Q466*H466</f>
        <v>0.0075776400000000001</v>
      </c>
      <c r="S466" s="231">
        <v>0</v>
      </c>
      <c r="T466" s="232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33" t="s">
        <v>310</v>
      </c>
      <c r="AT466" s="233" t="s">
        <v>192</v>
      </c>
      <c r="AU466" s="233" t="s">
        <v>83</v>
      </c>
      <c r="AY466" s="19" t="s">
        <v>147</v>
      </c>
      <c r="BE466" s="234">
        <f>IF(N466="základní",J466,0)</f>
        <v>0</v>
      </c>
      <c r="BF466" s="234">
        <f>IF(N466="snížená",J466,0)</f>
        <v>0</v>
      </c>
      <c r="BG466" s="234">
        <f>IF(N466="zákl. přenesená",J466,0)</f>
        <v>0</v>
      </c>
      <c r="BH466" s="234">
        <f>IF(N466="sníž. přenesená",J466,0)</f>
        <v>0</v>
      </c>
      <c r="BI466" s="234">
        <f>IF(N466="nulová",J466,0)</f>
        <v>0</v>
      </c>
      <c r="BJ466" s="19" t="s">
        <v>81</v>
      </c>
      <c r="BK466" s="234">
        <f>ROUND(I466*H466,2)</f>
        <v>0</v>
      </c>
      <c r="BL466" s="19" t="s">
        <v>217</v>
      </c>
      <c r="BM466" s="233" t="s">
        <v>1020</v>
      </c>
    </row>
    <row r="467" s="15" customFormat="1">
      <c r="A467" s="15"/>
      <c r="B467" s="269"/>
      <c r="C467" s="270"/>
      <c r="D467" s="248" t="s">
        <v>196</v>
      </c>
      <c r="E467" s="271" t="s">
        <v>19</v>
      </c>
      <c r="F467" s="272" t="s">
        <v>265</v>
      </c>
      <c r="G467" s="270"/>
      <c r="H467" s="271" t="s">
        <v>19</v>
      </c>
      <c r="I467" s="273"/>
      <c r="J467" s="270"/>
      <c r="K467" s="270"/>
      <c r="L467" s="274"/>
      <c r="M467" s="275"/>
      <c r="N467" s="276"/>
      <c r="O467" s="276"/>
      <c r="P467" s="276"/>
      <c r="Q467" s="276"/>
      <c r="R467" s="276"/>
      <c r="S467" s="276"/>
      <c r="T467" s="27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8" t="s">
        <v>196</v>
      </c>
      <c r="AU467" s="278" t="s">
        <v>83</v>
      </c>
      <c r="AV467" s="15" t="s">
        <v>81</v>
      </c>
      <c r="AW467" s="15" t="s">
        <v>35</v>
      </c>
      <c r="AX467" s="15" t="s">
        <v>73</v>
      </c>
      <c r="AY467" s="278" t="s">
        <v>147</v>
      </c>
    </row>
    <row r="468" s="13" customFormat="1">
      <c r="A468" s="13"/>
      <c r="B468" s="246"/>
      <c r="C468" s="247"/>
      <c r="D468" s="248" t="s">
        <v>196</v>
      </c>
      <c r="E468" s="249" t="s">
        <v>19</v>
      </c>
      <c r="F468" s="250" t="s">
        <v>1021</v>
      </c>
      <c r="G468" s="247"/>
      <c r="H468" s="251">
        <v>12.6</v>
      </c>
      <c r="I468" s="252"/>
      <c r="J468" s="247"/>
      <c r="K468" s="247"/>
      <c r="L468" s="253"/>
      <c r="M468" s="254"/>
      <c r="N468" s="255"/>
      <c r="O468" s="255"/>
      <c r="P468" s="255"/>
      <c r="Q468" s="255"/>
      <c r="R468" s="255"/>
      <c r="S468" s="255"/>
      <c r="T468" s="25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7" t="s">
        <v>196</v>
      </c>
      <c r="AU468" s="257" t="s">
        <v>83</v>
      </c>
      <c r="AV468" s="13" t="s">
        <v>83</v>
      </c>
      <c r="AW468" s="13" t="s">
        <v>35</v>
      </c>
      <c r="AX468" s="13" t="s">
        <v>73</v>
      </c>
      <c r="AY468" s="257" t="s">
        <v>147</v>
      </c>
    </row>
    <row r="469" s="13" customFormat="1">
      <c r="A469" s="13"/>
      <c r="B469" s="246"/>
      <c r="C469" s="247"/>
      <c r="D469" s="248" t="s">
        <v>196</v>
      </c>
      <c r="E469" s="249" t="s">
        <v>19</v>
      </c>
      <c r="F469" s="250" t="s">
        <v>1022</v>
      </c>
      <c r="G469" s="247"/>
      <c r="H469" s="251">
        <v>7.0800000000000001</v>
      </c>
      <c r="I469" s="252"/>
      <c r="J469" s="247"/>
      <c r="K469" s="247"/>
      <c r="L469" s="253"/>
      <c r="M469" s="254"/>
      <c r="N469" s="255"/>
      <c r="O469" s="255"/>
      <c r="P469" s="255"/>
      <c r="Q469" s="255"/>
      <c r="R469" s="255"/>
      <c r="S469" s="255"/>
      <c r="T469" s="25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7" t="s">
        <v>196</v>
      </c>
      <c r="AU469" s="257" t="s">
        <v>83</v>
      </c>
      <c r="AV469" s="13" t="s">
        <v>83</v>
      </c>
      <c r="AW469" s="13" t="s">
        <v>35</v>
      </c>
      <c r="AX469" s="13" t="s">
        <v>73</v>
      </c>
      <c r="AY469" s="257" t="s">
        <v>147</v>
      </c>
    </row>
    <row r="470" s="13" customFormat="1">
      <c r="A470" s="13"/>
      <c r="B470" s="246"/>
      <c r="C470" s="247"/>
      <c r="D470" s="248" t="s">
        <v>196</v>
      </c>
      <c r="E470" s="249" t="s">
        <v>19</v>
      </c>
      <c r="F470" s="250" t="s">
        <v>1023</v>
      </c>
      <c r="G470" s="247"/>
      <c r="H470" s="251">
        <v>3.6000000000000001</v>
      </c>
      <c r="I470" s="252"/>
      <c r="J470" s="247"/>
      <c r="K470" s="247"/>
      <c r="L470" s="253"/>
      <c r="M470" s="254"/>
      <c r="N470" s="255"/>
      <c r="O470" s="255"/>
      <c r="P470" s="255"/>
      <c r="Q470" s="255"/>
      <c r="R470" s="255"/>
      <c r="S470" s="255"/>
      <c r="T470" s="25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7" t="s">
        <v>196</v>
      </c>
      <c r="AU470" s="257" t="s">
        <v>83</v>
      </c>
      <c r="AV470" s="13" t="s">
        <v>83</v>
      </c>
      <c r="AW470" s="13" t="s">
        <v>35</v>
      </c>
      <c r="AX470" s="13" t="s">
        <v>73</v>
      </c>
      <c r="AY470" s="257" t="s">
        <v>147</v>
      </c>
    </row>
    <row r="471" s="14" customFormat="1">
      <c r="A471" s="14"/>
      <c r="B471" s="258"/>
      <c r="C471" s="259"/>
      <c r="D471" s="248" t="s">
        <v>196</v>
      </c>
      <c r="E471" s="260" t="s">
        <v>19</v>
      </c>
      <c r="F471" s="261" t="s">
        <v>228</v>
      </c>
      <c r="G471" s="259"/>
      <c r="H471" s="262">
        <v>23.280000000000001</v>
      </c>
      <c r="I471" s="263"/>
      <c r="J471" s="259"/>
      <c r="K471" s="259"/>
      <c r="L471" s="264"/>
      <c r="M471" s="265"/>
      <c r="N471" s="266"/>
      <c r="O471" s="266"/>
      <c r="P471" s="266"/>
      <c r="Q471" s="266"/>
      <c r="R471" s="266"/>
      <c r="S471" s="266"/>
      <c r="T471" s="26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8" t="s">
        <v>196</v>
      </c>
      <c r="AU471" s="268" t="s">
        <v>83</v>
      </c>
      <c r="AV471" s="14" t="s">
        <v>153</v>
      </c>
      <c r="AW471" s="14" t="s">
        <v>35</v>
      </c>
      <c r="AX471" s="14" t="s">
        <v>73</v>
      </c>
      <c r="AY471" s="268" t="s">
        <v>147</v>
      </c>
    </row>
    <row r="472" s="13" customFormat="1">
      <c r="A472" s="13"/>
      <c r="B472" s="246"/>
      <c r="C472" s="247"/>
      <c r="D472" s="248" t="s">
        <v>196</v>
      </c>
      <c r="E472" s="249" t="s">
        <v>19</v>
      </c>
      <c r="F472" s="250" t="s">
        <v>1024</v>
      </c>
      <c r="G472" s="247"/>
      <c r="H472" s="251">
        <v>24.443999999999999</v>
      </c>
      <c r="I472" s="252"/>
      <c r="J472" s="247"/>
      <c r="K472" s="247"/>
      <c r="L472" s="253"/>
      <c r="M472" s="254"/>
      <c r="N472" s="255"/>
      <c r="O472" s="255"/>
      <c r="P472" s="255"/>
      <c r="Q472" s="255"/>
      <c r="R472" s="255"/>
      <c r="S472" s="255"/>
      <c r="T472" s="25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7" t="s">
        <v>196</v>
      </c>
      <c r="AU472" s="257" t="s">
        <v>83</v>
      </c>
      <c r="AV472" s="13" t="s">
        <v>83</v>
      </c>
      <c r="AW472" s="13" t="s">
        <v>35</v>
      </c>
      <c r="AX472" s="13" t="s">
        <v>81</v>
      </c>
      <c r="AY472" s="257" t="s">
        <v>147</v>
      </c>
    </row>
    <row r="473" s="2" customFormat="1" ht="16.5" customHeight="1">
      <c r="A473" s="40"/>
      <c r="B473" s="41"/>
      <c r="C473" s="235" t="s">
        <v>1025</v>
      </c>
      <c r="D473" s="235" t="s">
        <v>192</v>
      </c>
      <c r="E473" s="236" t="s">
        <v>1026</v>
      </c>
      <c r="F473" s="237" t="s">
        <v>1027</v>
      </c>
      <c r="G473" s="238" t="s">
        <v>281</v>
      </c>
      <c r="H473" s="239">
        <v>38.661000000000001</v>
      </c>
      <c r="I473" s="240"/>
      <c r="J473" s="241">
        <f>ROUND(I473*H473,2)</f>
        <v>0</v>
      </c>
      <c r="K473" s="242"/>
      <c r="L473" s="243"/>
      <c r="M473" s="244" t="s">
        <v>19</v>
      </c>
      <c r="N473" s="245" t="s">
        <v>44</v>
      </c>
      <c r="O473" s="86"/>
      <c r="P473" s="231">
        <f>O473*H473</f>
        <v>0</v>
      </c>
      <c r="Q473" s="231">
        <v>0.00027</v>
      </c>
      <c r="R473" s="231">
        <f>Q473*H473</f>
        <v>0.01043847</v>
      </c>
      <c r="S473" s="231">
        <v>0</v>
      </c>
      <c r="T473" s="232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33" t="s">
        <v>310</v>
      </c>
      <c r="AT473" s="233" t="s">
        <v>192</v>
      </c>
      <c r="AU473" s="233" t="s">
        <v>83</v>
      </c>
      <c r="AY473" s="19" t="s">
        <v>147</v>
      </c>
      <c r="BE473" s="234">
        <f>IF(N473="základní",J473,0)</f>
        <v>0</v>
      </c>
      <c r="BF473" s="234">
        <f>IF(N473="snížená",J473,0)</f>
        <v>0</v>
      </c>
      <c r="BG473" s="234">
        <f>IF(N473="zákl. přenesená",J473,0)</f>
        <v>0</v>
      </c>
      <c r="BH473" s="234">
        <f>IF(N473="sníž. přenesená",J473,0)</f>
        <v>0</v>
      </c>
      <c r="BI473" s="234">
        <f>IF(N473="nulová",J473,0)</f>
        <v>0</v>
      </c>
      <c r="BJ473" s="19" t="s">
        <v>81</v>
      </c>
      <c r="BK473" s="234">
        <f>ROUND(I473*H473,2)</f>
        <v>0</v>
      </c>
      <c r="BL473" s="19" t="s">
        <v>217</v>
      </c>
      <c r="BM473" s="233" t="s">
        <v>1028</v>
      </c>
    </row>
    <row r="474" s="15" customFormat="1">
      <c r="A474" s="15"/>
      <c r="B474" s="269"/>
      <c r="C474" s="270"/>
      <c r="D474" s="248" t="s">
        <v>196</v>
      </c>
      <c r="E474" s="271" t="s">
        <v>19</v>
      </c>
      <c r="F474" s="272" t="s">
        <v>265</v>
      </c>
      <c r="G474" s="270"/>
      <c r="H474" s="271" t="s">
        <v>19</v>
      </c>
      <c r="I474" s="273"/>
      <c r="J474" s="270"/>
      <c r="K474" s="270"/>
      <c r="L474" s="274"/>
      <c r="M474" s="275"/>
      <c r="N474" s="276"/>
      <c r="O474" s="276"/>
      <c r="P474" s="276"/>
      <c r="Q474" s="276"/>
      <c r="R474" s="276"/>
      <c r="S474" s="276"/>
      <c r="T474" s="277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8" t="s">
        <v>196</v>
      </c>
      <c r="AU474" s="278" t="s">
        <v>83</v>
      </c>
      <c r="AV474" s="15" t="s">
        <v>81</v>
      </c>
      <c r="AW474" s="15" t="s">
        <v>35</v>
      </c>
      <c r="AX474" s="15" t="s">
        <v>73</v>
      </c>
      <c r="AY474" s="278" t="s">
        <v>147</v>
      </c>
    </row>
    <row r="475" s="13" customFormat="1">
      <c r="A475" s="13"/>
      <c r="B475" s="246"/>
      <c r="C475" s="247"/>
      <c r="D475" s="248" t="s">
        <v>196</v>
      </c>
      <c r="E475" s="249" t="s">
        <v>19</v>
      </c>
      <c r="F475" s="250" t="s">
        <v>1029</v>
      </c>
      <c r="G475" s="247"/>
      <c r="H475" s="251">
        <v>8.8599999999999994</v>
      </c>
      <c r="I475" s="252"/>
      <c r="J475" s="247"/>
      <c r="K475" s="247"/>
      <c r="L475" s="253"/>
      <c r="M475" s="254"/>
      <c r="N475" s="255"/>
      <c r="O475" s="255"/>
      <c r="P475" s="255"/>
      <c r="Q475" s="255"/>
      <c r="R475" s="255"/>
      <c r="S475" s="255"/>
      <c r="T475" s="25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7" t="s">
        <v>196</v>
      </c>
      <c r="AU475" s="257" t="s">
        <v>83</v>
      </c>
      <c r="AV475" s="13" t="s">
        <v>83</v>
      </c>
      <c r="AW475" s="13" t="s">
        <v>35</v>
      </c>
      <c r="AX475" s="13" t="s">
        <v>73</v>
      </c>
      <c r="AY475" s="257" t="s">
        <v>147</v>
      </c>
    </row>
    <row r="476" s="13" customFormat="1">
      <c r="A476" s="13"/>
      <c r="B476" s="246"/>
      <c r="C476" s="247"/>
      <c r="D476" s="248" t="s">
        <v>196</v>
      </c>
      <c r="E476" s="249" t="s">
        <v>19</v>
      </c>
      <c r="F476" s="250" t="s">
        <v>1030</v>
      </c>
      <c r="G476" s="247"/>
      <c r="H476" s="251">
        <v>4.7000000000000002</v>
      </c>
      <c r="I476" s="252"/>
      <c r="J476" s="247"/>
      <c r="K476" s="247"/>
      <c r="L476" s="253"/>
      <c r="M476" s="254"/>
      <c r="N476" s="255"/>
      <c r="O476" s="255"/>
      <c r="P476" s="255"/>
      <c r="Q476" s="255"/>
      <c r="R476" s="255"/>
      <c r="S476" s="255"/>
      <c r="T476" s="25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7" t="s">
        <v>196</v>
      </c>
      <c r="AU476" s="257" t="s">
        <v>83</v>
      </c>
      <c r="AV476" s="13" t="s">
        <v>83</v>
      </c>
      <c r="AW476" s="13" t="s">
        <v>35</v>
      </c>
      <c r="AX476" s="13" t="s">
        <v>73</v>
      </c>
      <c r="AY476" s="257" t="s">
        <v>147</v>
      </c>
    </row>
    <row r="477" s="13" customFormat="1">
      <c r="A477" s="13"/>
      <c r="B477" s="246"/>
      <c r="C477" s="247"/>
      <c r="D477" s="248" t="s">
        <v>196</v>
      </c>
      <c r="E477" s="249" t="s">
        <v>19</v>
      </c>
      <c r="F477" s="250" t="s">
        <v>1031</v>
      </c>
      <c r="G477" s="247"/>
      <c r="H477" s="251">
        <v>8.4600000000000009</v>
      </c>
      <c r="I477" s="252"/>
      <c r="J477" s="247"/>
      <c r="K477" s="247"/>
      <c r="L477" s="253"/>
      <c r="M477" s="254"/>
      <c r="N477" s="255"/>
      <c r="O477" s="255"/>
      <c r="P477" s="255"/>
      <c r="Q477" s="255"/>
      <c r="R477" s="255"/>
      <c r="S477" s="255"/>
      <c r="T477" s="25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7" t="s">
        <v>196</v>
      </c>
      <c r="AU477" s="257" t="s">
        <v>83</v>
      </c>
      <c r="AV477" s="13" t="s">
        <v>83</v>
      </c>
      <c r="AW477" s="13" t="s">
        <v>35</v>
      </c>
      <c r="AX477" s="13" t="s">
        <v>73</v>
      </c>
      <c r="AY477" s="257" t="s">
        <v>147</v>
      </c>
    </row>
    <row r="478" s="13" customFormat="1">
      <c r="A478" s="13"/>
      <c r="B478" s="246"/>
      <c r="C478" s="247"/>
      <c r="D478" s="248" t="s">
        <v>196</v>
      </c>
      <c r="E478" s="249" t="s">
        <v>19</v>
      </c>
      <c r="F478" s="250" t="s">
        <v>1032</v>
      </c>
      <c r="G478" s="247"/>
      <c r="H478" s="251">
        <v>5.9400000000000004</v>
      </c>
      <c r="I478" s="252"/>
      <c r="J478" s="247"/>
      <c r="K478" s="247"/>
      <c r="L478" s="253"/>
      <c r="M478" s="254"/>
      <c r="N478" s="255"/>
      <c r="O478" s="255"/>
      <c r="P478" s="255"/>
      <c r="Q478" s="255"/>
      <c r="R478" s="255"/>
      <c r="S478" s="255"/>
      <c r="T478" s="25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7" t="s">
        <v>196</v>
      </c>
      <c r="AU478" s="257" t="s">
        <v>83</v>
      </c>
      <c r="AV478" s="13" t="s">
        <v>83</v>
      </c>
      <c r="AW478" s="13" t="s">
        <v>35</v>
      </c>
      <c r="AX478" s="13" t="s">
        <v>73</v>
      </c>
      <c r="AY478" s="257" t="s">
        <v>147</v>
      </c>
    </row>
    <row r="479" s="13" customFormat="1">
      <c r="A479" s="13"/>
      <c r="B479" s="246"/>
      <c r="C479" s="247"/>
      <c r="D479" s="248" t="s">
        <v>196</v>
      </c>
      <c r="E479" s="249" t="s">
        <v>19</v>
      </c>
      <c r="F479" s="250" t="s">
        <v>1029</v>
      </c>
      <c r="G479" s="247"/>
      <c r="H479" s="251">
        <v>8.8599999999999994</v>
      </c>
      <c r="I479" s="252"/>
      <c r="J479" s="247"/>
      <c r="K479" s="247"/>
      <c r="L479" s="253"/>
      <c r="M479" s="254"/>
      <c r="N479" s="255"/>
      <c r="O479" s="255"/>
      <c r="P479" s="255"/>
      <c r="Q479" s="255"/>
      <c r="R479" s="255"/>
      <c r="S479" s="255"/>
      <c r="T479" s="25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7" t="s">
        <v>196</v>
      </c>
      <c r="AU479" s="257" t="s">
        <v>83</v>
      </c>
      <c r="AV479" s="13" t="s">
        <v>83</v>
      </c>
      <c r="AW479" s="13" t="s">
        <v>35</v>
      </c>
      <c r="AX479" s="13" t="s">
        <v>73</v>
      </c>
      <c r="AY479" s="257" t="s">
        <v>147</v>
      </c>
    </row>
    <row r="480" s="14" customFormat="1">
      <c r="A480" s="14"/>
      <c r="B480" s="258"/>
      <c r="C480" s="259"/>
      <c r="D480" s="248" t="s">
        <v>196</v>
      </c>
      <c r="E480" s="260" t="s">
        <v>19</v>
      </c>
      <c r="F480" s="261" t="s">
        <v>228</v>
      </c>
      <c r="G480" s="259"/>
      <c r="H480" s="262">
        <v>36.82</v>
      </c>
      <c r="I480" s="263"/>
      <c r="J480" s="259"/>
      <c r="K480" s="259"/>
      <c r="L480" s="264"/>
      <c r="M480" s="265"/>
      <c r="N480" s="266"/>
      <c r="O480" s="266"/>
      <c r="P480" s="266"/>
      <c r="Q480" s="266"/>
      <c r="R480" s="266"/>
      <c r="S480" s="266"/>
      <c r="T480" s="26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8" t="s">
        <v>196</v>
      </c>
      <c r="AU480" s="268" t="s">
        <v>83</v>
      </c>
      <c r="AV480" s="14" t="s">
        <v>153</v>
      </c>
      <c r="AW480" s="14" t="s">
        <v>35</v>
      </c>
      <c r="AX480" s="14" t="s">
        <v>73</v>
      </c>
      <c r="AY480" s="268" t="s">
        <v>147</v>
      </c>
    </row>
    <row r="481" s="13" customFormat="1">
      <c r="A481" s="13"/>
      <c r="B481" s="246"/>
      <c r="C481" s="247"/>
      <c r="D481" s="248" t="s">
        <v>196</v>
      </c>
      <c r="E481" s="249" t="s">
        <v>19</v>
      </c>
      <c r="F481" s="250" t="s">
        <v>1033</v>
      </c>
      <c r="G481" s="247"/>
      <c r="H481" s="251">
        <v>38.661000000000001</v>
      </c>
      <c r="I481" s="252"/>
      <c r="J481" s="247"/>
      <c r="K481" s="247"/>
      <c r="L481" s="253"/>
      <c r="M481" s="254"/>
      <c r="N481" s="255"/>
      <c r="O481" s="255"/>
      <c r="P481" s="255"/>
      <c r="Q481" s="255"/>
      <c r="R481" s="255"/>
      <c r="S481" s="255"/>
      <c r="T481" s="25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7" t="s">
        <v>196</v>
      </c>
      <c r="AU481" s="257" t="s">
        <v>83</v>
      </c>
      <c r="AV481" s="13" t="s">
        <v>83</v>
      </c>
      <c r="AW481" s="13" t="s">
        <v>35</v>
      </c>
      <c r="AX481" s="13" t="s">
        <v>81</v>
      </c>
      <c r="AY481" s="257" t="s">
        <v>147</v>
      </c>
    </row>
    <row r="482" s="2" customFormat="1" ht="16.5" customHeight="1">
      <c r="A482" s="40"/>
      <c r="B482" s="41"/>
      <c r="C482" s="235" t="s">
        <v>1034</v>
      </c>
      <c r="D482" s="235" t="s">
        <v>192</v>
      </c>
      <c r="E482" s="236" t="s">
        <v>1035</v>
      </c>
      <c r="F482" s="237" t="s">
        <v>1036</v>
      </c>
      <c r="G482" s="238" t="s">
        <v>281</v>
      </c>
      <c r="H482" s="239">
        <v>36.960000000000001</v>
      </c>
      <c r="I482" s="240"/>
      <c r="J482" s="241">
        <f>ROUND(I482*H482,2)</f>
        <v>0</v>
      </c>
      <c r="K482" s="242"/>
      <c r="L482" s="243"/>
      <c r="M482" s="244" t="s">
        <v>19</v>
      </c>
      <c r="N482" s="245" t="s">
        <v>44</v>
      </c>
      <c r="O482" s="86"/>
      <c r="P482" s="231">
        <f>O482*H482</f>
        <v>0</v>
      </c>
      <c r="Q482" s="231">
        <v>0.00019000000000000001</v>
      </c>
      <c r="R482" s="231">
        <f>Q482*H482</f>
        <v>0.0070224000000000007</v>
      </c>
      <c r="S482" s="231">
        <v>0</v>
      </c>
      <c r="T482" s="232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33" t="s">
        <v>310</v>
      </c>
      <c r="AT482" s="233" t="s">
        <v>192</v>
      </c>
      <c r="AU482" s="233" t="s">
        <v>83</v>
      </c>
      <c r="AY482" s="19" t="s">
        <v>147</v>
      </c>
      <c r="BE482" s="234">
        <f>IF(N482="základní",J482,0)</f>
        <v>0</v>
      </c>
      <c r="BF482" s="234">
        <f>IF(N482="snížená",J482,0)</f>
        <v>0</v>
      </c>
      <c r="BG482" s="234">
        <f>IF(N482="zákl. přenesená",J482,0)</f>
        <v>0</v>
      </c>
      <c r="BH482" s="234">
        <f>IF(N482="sníž. přenesená",J482,0)</f>
        <v>0</v>
      </c>
      <c r="BI482" s="234">
        <f>IF(N482="nulová",J482,0)</f>
        <v>0</v>
      </c>
      <c r="BJ482" s="19" t="s">
        <v>81</v>
      </c>
      <c r="BK482" s="234">
        <f>ROUND(I482*H482,2)</f>
        <v>0</v>
      </c>
      <c r="BL482" s="19" t="s">
        <v>217</v>
      </c>
      <c r="BM482" s="233" t="s">
        <v>1037</v>
      </c>
    </row>
    <row r="483" s="13" customFormat="1">
      <c r="A483" s="13"/>
      <c r="B483" s="246"/>
      <c r="C483" s="247"/>
      <c r="D483" s="248" t="s">
        <v>196</v>
      </c>
      <c r="E483" s="249" t="s">
        <v>19</v>
      </c>
      <c r="F483" s="250" t="s">
        <v>1038</v>
      </c>
      <c r="G483" s="247"/>
      <c r="H483" s="251">
        <v>35.200000000000003</v>
      </c>
      <c r="I483" s="252"/>
      <c r="J483" s="247"/>
      <c r="K483" s="247"/>
      <c r="L483" s="253"/>
      <c r="M483" s="254"/>
      <c r="N483" s="255"/>
      <c r="O483" s="255"/>
      <c r="P483" s="255"/>
      <c r="Q483" s="255"/>
      <c r="R483" s="255"/>
      <c r="S483" s="255"/>
      <c r="T483" s="25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7" t="s">
        <v>196</v>
      </c>
      <c r="AU483" s="257" t="s">
        <v>83</v>
      </c>
      <c r="AV483" s="13" t="s">
        <v>83</v>
      </c>
      <c r="AW483" s="13" t="s">
        <v>35</v>
      </c>
      <c r="AX483" s="13" t="s">
        <v>73</v>
      </c>
      <c r="AY483" s="257" t="s">
        <v>147</v>
      </c>
    </row>
    <row r="484" s="13" customFormat="1">
      <c r="A484" s="13"/>
      <c r="B484" s="246"/>
      <c r="C484" s="247"/>
      <c r="D484" s="248" t="s">
        <v>196</v>
      </c>
      <c r="E484" s="249" t="s">
        <v>19</v>
      </c>
      <c r="F484" s="250" t="s">
        <v>1039</v>
      </c>
      <c r="G484" s="247"/>
      <c r="H484" s="251">
        <v>36.960000000000001</v>
      </c>
      <c r="I484" s="252"/>
      <c r="J484" s="247"/>
      <c r="K484" s="247"/>
      <c r="L484" s="253"/>
      <c r="M484" s="254"/>
      <c r="N484" s="255"/>
      <c r="O484" s="255"/>
      <c r="P484" s="255"/>
      <c r="Q484" s="255"/>
      <c r="R484" s="255"/>
      <c r="S484" s="255"/>
      <c r="T484" s="25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7" t="s">
        <v>196</v>
      </c>
      <c r="AU484" s="257" t="s">
        <v>83</v>
      </c>
      <c r="AV484" s="13" t="s">
        <v>83</v>
      </c>
      <c r="AW484" s="13" t="s">
        <v>35</v>
      </c>
      <c r="AX484" s="13" t="s">
        <v>81</v>
      </c>
      <c r="AY484" s="257" t="s">
        <v>147</v>
      </c>
    </row>
    <row r="485" s="2" customFormat="1" ht="16.5" customHeight="1">
      <c r="A485" s="40"/>
      <c r="B485" s="41"/>
      <c r="C485" s="235" t="s">
        <v>1040</v>
      </c>
      <c r="D485" s="235" t="s">
        <v>192</v>
      </c>
      <c r="E485" s="236" t="s">
        <v>1041</v>
      </c>
      <c r="F485" s="237" t="s">
        <v>1042</v>
      </c>
      <c r="G485" s="238" t="s">
        <v>220</v>
      </c>
      <c r="H485" s="239">
        <v>84</v>
      </c>
      <c r="I485" s="240"/>
      <c r="J485" s="241">
        <f>ROUND(I485*H485,2)</f>
        <v>0</v>
      </c>
      <c r="K485" s="242"/>
      <c r="L485" s="243"/>
      <c r="M485" s="244" t="s">
        <v>19</v>
      </c>
      <c r="N485" s="245" t="s">
        <v>44</v>
      </c>
      <c r="O485" s="86"/>
      <c r="P485" s="231">
        <f>O485*H485</f>
        <v>0</v>
      </c>
      <c r="Q485" s="231">
        <v>6.9999999999999994E-05</v>
      </c>
      <c r="R485" s="231">
        <f>Q485*H485</f>
        <v>0.0058799999999999998</v>
      </c>
      <c r="S485" s="231">
        <v>0</v>
      </c>
      <c r="T485" s="232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33" t="s">
        <v>310</v>
      </c>
      <c r="AT485" s="233" t="s">
        <v>192</v>
      </c>
      <c r="AU485" s="233" t="s">
        <v>83</v>
      </c>
      <c r="AY485" s="19" t="s">
        <v>147</v>
      </c>
      <c r="BE485" s="234">
        <f>IF(N485="základní",J485,0)</f>
        <v>0</v>
      </c>
      <c r="BF485" s="234">
        <f>IF(N485="snížená",J485,0)</f>
        <v>0</v>
      </c>
      <c r="BG485" s="234">
        <f>IF(N485="zákl. přenesená",J485,0)</f>
        <v>0</v>
      </c>
      <c r="BH485" s="234">
        <f>IF(N485="sníž. přenesená",J485,0)</f>
        <v>0</v>
      </c>
      <c r="BI485" s="234">
        <f>IF(N485="nulová",J485,0)</f>
        <v>0</v>
      </c>
      <c r="BJ485" s="19" t="s">
        <v>81</v>
      </c>
      <c r="BK485" s="234">
        <f>ROUND(I485*H485,2)</f>
        <v>0</v>
      </c>
      <c r="BL485" s="19" t="s">
        <v>217</v>
      </c>
      <c r="BM485" s="233" t="s">
        <v>1043</v>
      </c>
    </row>
    <row r="486" s="13" customFormat="1">
      <c r="A486" s="13"/>
      <c r="B486" s="246"/>
      <c r="C486" s="247"/>
      <c r="D486" s="248" t="s">
        <v>196</v>
      </c>
      <c r="E486" s="249" t="s">
        <v>19</v>
      </c>
      <c r="F486" s="250" t="s">
        <v>1044</v>
      </c>
      <c r="G486" s="247"/>
      <c r="H486" s="251">
        <v>84</v>
      </c>
      <c r="I486" s="252"/>
      <c r="J486" s="247"/>
      <c r="K486" s="247"/>
      <c r="L486" s="253"/>
      <c r="M486" s="254"/>
      <c r="N486" s="255"/>
      <c r="O486" s="255"/>
      <c r="P486" s="255"/>
      <c r="Q486" s="255"/>
      <c r="R486" s="255"/>
      <c r="S486" s="255"/>
      <c r="T486" s="25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7" t="s">
        <v>196</v>
      </c>
      <c r="AU486" s="257" t="s">
        <v>83</v>
      </c>
      <c r="AV486" s="13" t="s">
        <v>83</v>
      </c>
      <c r="AW486" s="13" t="s">
        <v>35</v>
      </c>
      <c r="AX486" s="13" t="s">
        <v>81</v>
      </c>
      <c r="AY486" s="257" t="s">
        <v>147</v>
      </c>
    </row>
    <row r="487" s="2" customFormat="1" ht="36" customHeight="1">
      <c r="A487" s="40"/>
      <c r="B487" s="41"/>
      <c r="C487" s="221" t="s">
        <v>1045</v>
      </c>
      <c r="D487" s="221" t="s">
        <v>149</v>
      </c>
      <c r="E487" s="222" t="s">
        <v>1046</v>
      </c>
      <c r="F487" s="223" t="s">
        <v>1047</v>
      </c>
      <c r="G487" s="224" t="s">
        <v>181</v>
      </c>
      <c r="H487" s="225">
        <v>0.29099999999999998</v>
      </c>
      <c r="I487" s="226"/>
      <c r="J487" s="227">
        <f>ROUND(I487*H487,2)</f>
        <v>0</v>
      </c>
      <c r="K487" s="228"/>
      <c r="L487" s="46"/>
      <c r="M487" s="229" t="s">
        <v>19</v>
      </c>
      <c r="N487" s="230" t="s">
        <v>44</v>
      </c>
      <c r="O487" s="86"/>
      <c r="P487" s="231">
        <f>O487*H487</f>
        <v>0</v>
      </c>
      <c r="Q487" s="231">
        <v>0</v>
      </c>
      <c r="R487" s="231">
        <f>Q487*H487</f>
        <v>0</v>
      </c>
      <c r="S487" s="231">
        <v>0</v>
      </c>
      <c r="T487" s="232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3" t="s">
        <v>217</v>
      </c>
      <c r="AT487" s="233" t="s">
        <v>149</v>
      </c>
      <c r="AU487" s="233" t="s">
        <v>83</v>
      </c>
      <c r="AY487" s="19" t="s">
        <v>147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9" t="s">
        <v>81</v>
      </c>
      <c r="BK487" s="234">
        <f>ROUND(I487*H487,2)</f>
        <v>0</v>
      </c>
      <c r="BL487" s="19" t="s">
        <v>217</v>
      </c>
      <c r="BM487" s="233" t="s">
        <v>1048</v>
      </c>
    </row>
    <row r="488" s="2" customFormat="1" ht="24" customHeight="1">
      <c r="A488" s="40"/>
      <c r="B488" s="41"/>
      <c r="C488" s="221" t="s">
        <v>1049</v>
      </c>
      <c r="D488" s="221" t="s">
        <v>149</v>
      </c>
      <c r="E488" s="222" t="s">
        <v>1050</v>
      </c>
      <c r="F488" s="223" t="s">
        <v>1051</v>
      </c>
      <c r="G488" s="224" t="s">
        <v>181</v>
      </c>
      <c r="H488" s="225">
        <v>0.29099999999999998</v>
      </c>
      <c r="I488" s="226"/>
      <c r="J488" s="227">
        <f>ROUND(I488*H488,2)</f>
        <v>0</v>
      </c>
      <c r="K488" s="228"/>
      <c r="L488" s="46"/>
      <c r="M488" s="229" t="s">
        <v>19</v>
      </c>
      <c r="N488" s="230" t="s">
        <v>44</v>
      </c>
      <c r="O488" s="86"/>
      <c r="P488" s="231">
        <f>O488*H488</f>
        <v>0</v>
      </c>
      <c r="Q488" s="231">
        <v>0</v>
      </c>
      <c r="R488" s="231">
        <f>Q488*H488</f>
        <v>0</v>
      </c>
      <c r="S488" s="231">
        <v>0</v>
      </c>
      <c r="T488" s="232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33" t="s">
        <v>217</v>
      </c>
      <c r="AT488" s="233" t="s">
        <v>149</v>
      </c>
      <c r="AU488" s="233" t="s">
        <v>83</v>
      </c>
      <c r="AY488" s="19" t="s">
        <v>147</v>
      </c>
      <c r="BE488" s="234">
        <f>IF(N488="základní",J488,0)</f>
        <v>0</v>
      </c>
      <c r="BF488" s="234">
        <f>IF(N488="snížená",J488,0)</f>
        <v>0</v>
      </c>
      <c r="BG488" s="234">
        <f>IF(N488="zákl. přenesená",J488,0)</f>
        <v>0</v>
      </c>
      <c r="BH488" s="234">
        <f>IF(N488="sníž. přenesená",J488,0)</f>
        <v>0</v>
      </c>
      <c r="BI488" s="234">
        <f>IF(N488="nulová",J488,0)</f>
        <v>0</v>
      </c>
      <c r="BJ488" s="19" t="s">
        <v>81</v>
      </c>
      <c r="BK488" s="234">
        <f>ROUND(I488*H488,2)</f>
        <v>0</v>
      </c>
      <c r="BL488" s="19" t="s">
        <v>217</v>
      </c>
      <c r="BM488" s="233" t="s">
        <v>1052</v>
      </c>
    </row>
    <row r="489" s="12" customFormat="1" ht="22.8" customHeight="1">
      <c r="A489" s="12"/>
      <c r="B489" s="205"/>
      <c r="C489" s="206"/>
      <c r="D489" s="207" t="s">
        <v>72</v>
      </c>
      <c r="E489" s="219" t="s">
        <v>1053</v>
      </c>
      <c r="F489" s="219" t="s">
        <v>1054</v>
      </c>
      <c r="G489" s="206"/>
      <c r="H489" s="206"/>
      <c r="I489" s="209"/>
      <c r="J489" s="220">
        <f>BK489</f>
        <v>0</v>
      </c>
      <c r="K489" s="206"/>
      <c r="L489" s="211"/>
      <c r="M489" s="212"/>
      <c r="N489" s="213"/>
      <c r="O489" s="213"/>
      <c r="P489" s="214">
        <f>SUM(P490:P516)</f>
        <v>0</v>
      </c>
      <c r="Q489" s="213"/>
      <c r="R489" s="214">
        <f>SUM(R490:R516)</f>
        <v>3.0719100000000004</v>
      </c>
      <c r="S489" s="213"/>
      <c r="T489" s="215">
        <f>SUM(T490:T516)</f>
        <v>1.3351699999999998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6" t="s">
        <v>83</v>
      </c>
      <c r="AT489" s="217" t="s">
        <v>72</v>
      </c>
      <c r="AU489" s="217" t="s">
        <v>81</v>
      </c>
      <c r="AY489" s="216" t="s">
        <v>147</v>
      </c>
      <c r="BK489" s="218">
        <f>SUM(BK490:BK516)</f>
        <v>0</v>
      </c>
    </row>
    <row r="490" s="2" customFormat="1" ht="16.5" customHeight="1">
      <c r="A490" s="40"/>
      <c r="B490" s="41"/>
      <c r="C490" s="221" t="s">
        <v>1055</v>
      </c>
      <c r="D490" s="221" t="s">
        <v>149</v>
      </c>
      <c r="E490" s="222" t="s">
        <v>1056</v>
      </c>
      <c r="F490" s="223" t="s">
        <v>1057</v>
      </c>
      <c r="G490" s="224" t="s">
        <v>152</v>
      </c>
      <c r="H490" s="225">
        <v>131</v>
      </c>
      <c r="I490" s="226"/>
      <c r="J490" s="227">
        <f>ROUND(I490*H490,2)</f>
        <v>0</v>
      </c>
      <c r="K490" s="228"/>
      <c r="L490" s="46"/>
      <c r="M490" s="229" t="s">
        <v>19</v>
      </c>
      <c r="N490" s="230" t="s">
        <v>44</v>
      </c>
      <c r="O490" s="86"/>
      <c r="P490" s="231">
        <f>O490*H490</f>
        <v>0</v>
      </c>
      <c r="Q490" s="231">
        <v>0</v>
      </c>
      <c r="R490" s="231">
        <f>Q490*H490</f>
        <v>0</v>
      </c>
      <c r="S490" s="231">
        <v>0.0057099999999999998</v>
      </c>
      <c r="T490" s="232">
        <f>S490*H490</f>
        <v>0.74800999999999995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33" t="s">
        <v>217</v>
      </c>
      <c r="AT490" s="233" t="s">
        <v>149</v>
      </c>
      <c r="AU490" s="233" t="s">
        <v>83</v>
      </c>
      <c r="AY490" s="19" t="s">
        <v>147</v>
      </c>
      <c r="BE490" s="234">
        <f>IF(N490="základní",J490,0)</f>
        <v>0</v>
      </c>
      <c r="BF490" s="234">
        <f>IF(N490="snížená",J490,0)</f>
        <v>0</v>
      </c>
      <c r="BG490" s="234">
        <f>IF(N490="zákl. přenesená",J490,0)</f>
        <v>0</v>
      </c>
      <c r="BH490" s="234">
        <f>IF(N490="sníž. přenesená",J490,0)</f>
        <v>0</v>
      </c>
      <c r="BI490" s="234">
        <f>IF(N490="nulová",J490,0)</f>
        <v>0</v>
      </c>
      <c r="BJ490" s="19" t="s">
        <v>81</v>
      </c>
      <c r="BK490" s="234">
        <f>ROUND(I490*H490,2)</f>
        <v>0</v>
      </c>
      <c r="BL490" s="19" t="s">
        <v>217</v>
      </c>
      <c r="BM490" s="233" t="s">
        <v>1058</v>
      </c>
    </row>
    <row r="491" s="2" customFormat="1" ht="16.5" customHeight="1">
      <c r="A491" s="40"/>
      <c r="B491" s="41"/>
      <c r="C491" s="221" t="s">
        <v>1059</v>
      </c>
      <c r="D491" s="221" t="s">
        <v>149</v>
      </c>
      <c r="E491" s="222" t="s">
        <v>1060</v>
      </c>
      <c r="F491" s="223" t="s">
        <v>1061</v>
      </c>
      <c r="G491" s="224" t="s">
        <v>281</v>
      </c>
      <c r="H491" s="225">
        <v>38</v>
      </c>
      <c r="I491" s="226"/>
      <c r="J491" s="227">
        <f>ROUND(I491*H491,2)</f>
        <v>0</v>
      </c>
      <c r="K491" s="228"/>
      <c r="L491" s="46"/>
      <c r="M491" s="229" t="s">
        <v>19</v>
      </c>
      <c r="N491" s="230" t="s">
        <v>44</v>
      </c>
      <c r="O491" s="86"/>
      <c r="P491" s="231">
        <f>O491*H491</f>
        <v>0</v>
      </c>
      <c r="Q491" s="231">
        <v>0</v>
      </c>
      <c r="R491" s="231">
        <f>Q491*H491</f>
        <v>0</v>
      </c>
      <c r="S491" s="231">
        <v>0.0033800000000000002</v>
      </c>
      <c r="T491" s="232">
        <f>S491*H491</f>
        <v>0.12844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33" t="s">
        <v>217</v>
      </c>
      <c r="AT491" s="233" t="s">
        <v>149</v>
      </c>
      <c r="AU491" s="233" t="s">
        <v>83</v>
      </c>
      <c r="AY491" s="19" t="s">
        <v>147</v>
      </c>
      <c r="BE491" s="234">
        <f>IF(N491="základní",J491,0)</f>
        <v>0</v>
      </c>
      <c r="BF491" s="234">
        <f>IF(N491="snížená",J491,0)</f>
        <v>0</v>
      </c>
      <c r="BG491" s="234">
        <f>IF(N491="zákl. přenesená",J491,0)</f>
        <v>0</v>
      </c>
      <c r="BH491" s="234">
        <f>IF(N491="sníž. přenesená",J491,0)</f>
        <v>0</v>
      </c>
      <c r="BI491" s="234">
        <f>IF(N491="nulová",J491,0)</f>
        <v>0</v>
      </c>
      <c r="BJ491" s="19" t="s">
        <v>81</v>
      </c>
      <c r="BK491" s="234">
        <f>ROUND(I491*H491,2)</f>
        <v>0</v>
      </c>
      <c r="BL491" s="19" t="s">
        <v>217</v>
      </c>
      <c r="BM491" s="233" t="s">
        <v>1062</v>
      </c>
    </row>
    <row r="492" s="2" customFormat="1" ht="16.5" customHeight="1">
      <c r="A492" s="40"/>
      <c r="B492" s="41"/>
      <c r="C492" s="221" t="s">
        <v>1063</v>
      </c>
      <c r="D492" s="221" t="s">
        <v>149</v>
      </c>
      <c r="E492" s="222" t="s">
        <v>1064</v>
      </c>
      <c r="F492" s="223" t="s">
        <v>1065</v>
      </c>
      <c r="G492" s="224" t="s">
        <v>281</v>
      </c>
      <c r="H492" s="225">
        <v>16</v>
      </c>
      <c r="I492" s="226"/>
      <c r="J492" s="227">
        <f>ROUND(I492*H492,2)</f>
        <v>0</v>
      </c>
      <c r="K492" s="228"/>
      <c r="L492" s="46"/>
      <c r="M492" s="229" t="s">
        <v>19</v>
      </c>
      <c r="N492" s="230" t="s">
        <v>44</v>
      </c>
      <c r="O492" s="86"/>
      <c r="P492" s="231">
        <f>O492*H492</f>
        <v>0</v>
      </c>
      <c r="Q492" s="231">
        <v>0</v>
      </c>
      <c r="R492" s="231">
        <f>Q492*H492</f>
        <v>0</v>
      </c>
      <c r="S492" s="231">
        <v>0.00348</v>
      </c>
      <c r="T492" s="232">
        <f>S492*H492</f>
        <v>0.05568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33" t="s">
        <v>217</v>
      </c>
      <c r="AT492" s="233" t="s">
        <v>149</v>
      </c>
      <c r="AU492" s="233" t="s">
        <v>83</v>
      </c>
      <c r="AY492" s="19" t="s">
        <v>147</v>
      </c>
      <c r="BE492" s="234">
        <f>IF(N492="základní",J492,0)</f>
        <v>0</v>
      </c>
      <c r="BF492" s="234">
        <f>IF(N492="snížená",J492,0)</f>
        <v>0</v>
      </c>
      <c r="BG492" s="234">
        <f>IF(N492="zákl. přenesená",J492,0)</f>
        <v>0</v>
      </c>
      <c r="BH492" s="234">
        <f>IF(N492="sníž. přenesená",J492,0)</f>
        <v>0</v>
      </c>
      <c r="BI492" s="234">
        <f>IF(N492="nulová",J492,0)</f>
        <v>0</v>
      </c>
      <c r="BJ492" s="19" t="s">
        <v>81</v>
      </c>
      <c r="BK492" s="234">
        <f>ROUND(I492*H492,2)</f>
        <v>0</v>
      </c>
      <c r="BL492" s="19" t="s">
        <v>217</v>
      </c>
      <c r="BM492" s="233" t="s">
        <v>1066</v>
      </c>
    </row>
    <row r="493" s="2" customFormat="1" ht="16.5" customHeight="1">
      <c r="A493" s="40"/>
      <c r="B493" s="41"/>
      <c r="C493" s="221" t="s">
        <v>1067</v>
      </c>
      <c r="D493" s="221" t="s">
        <v>149</v>
      </c>
      <c r="E493" s="222" t="s">
        <v>1068</v>
      </c>
      <c r="F493" s="223" t="s">
        <v>1069</v>
      </c>
      <c r="G493" s="224" t="s">
        <v>220</v>
      </c>
      <c r="H493" s="225">
        <v>9</v>
      </c>
      <c r="I493" s="226"/>
      <c r="J493" s="227">
        <f>ROUND(I493*H493,2)</f>
        <v>0</v>
      </c>
      <c r="K493" s="228"/>
      <c r="L493" s="46"/>
      <c r="M493" s="229" t="s">
        <v>19</v>
      </c>
      <c r="N493" s="230" t="s">
        <v>44</v>
      </c>
      <c r="O493" s="86"/>
      <c r="P493" s="231">
        <f>O493*H493</f>
        <v>0</v>
      </c>
      <c r="Q493" s="231">
        <v>0</v>
      </c>
      <c r="R493" s="231">
        <f>Q493*H493</f>
        <v>0</v>
      </c>
      <c r="S493" s="231">
        <v>0.0090600000000000003</v>
      </c>
      <c r="T493" s="232">
        <f>S493*H493</f>
        <v>0.081540000000000001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33" t="s">
        <v>217</v>
      </c>
      <c r="AT493" s="233" t="s">
        <v>149</v>
      </c>
      <c r="AU493" s="233" t="s">
        <v>83</v>
      </c>
      <c r="AY493" s="19" t="s">
        <v>147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9" t="s">
        <v>81</v>
      </c>
      <c r="BK493" s="234">
        <f>ROUND(I493*H493,2)</f>
        <v>0</v>
      </c>
      <c r="BL493" s="19" t="s">
        <v>217</v>
      </c>
      <c r="BM493" s="233" t="s">
        <v>1070</v>
      </c>
    </row>
    <row r="494" s="2" customFormat="1" ht="16.5" customHeight="1">
      <c r="A494" s="40"/>
      <c r="B494" s="41"/>
      <c r="C494" s="221" t="s">
        <v>1071</v>
      </c>
      <c r="D494" s="221" t="s">
        <v>149</v>
      </c>
      <c r="E494" s="222" t="s">
        <v>1072</v>
      </c>
      <c r="F494" s="223" t="s">
        <v>1073</v>
      </c>
      <c r="G494" s="224" t="s">
        <v>281</v>
      </c>
      <c r="H494" s="225">
        <v>65</v>
      </c>
      <c r="I494" s="226"/>
      <c r="J494" s="227">
        <f>ROUND(I494*H494,2)</f>
        <v>0</v>
      </c>
      <c r="K494" s="228"/>
      <c r="L494" s="46"/>
      <c r="M494" s="229" t="s">
        <v>19</v>
      </c>
      <c r="N494" s="230" t="s">
        <v>44</v>
      </c>
      <c r="O494" s="86"/>
      <c r="P494" s="231">
        <f>O494*H494</f>
        <v>0</v>
      </c>
      <c r="Q494" s="231">
        <v>0</v>
      </c>
      <c r="R494" s="231">
        <f>Q494*H494</f>
        <v>0</v>
      </c>
      <c r="S494" s="231">
        <v>0.00167</v>
      </c>
      <c r="T494" s="232">
        <f>S494*H494</f>
        <v>0.10855000000000001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33" t="s">
        <v>217</v>
      </c>
      <c r="AT494" s="233" t="s">
        <v>149</v>
      </c>
      <c r="AU494" s="233" t="s">
        <v>83</v>
      </c>
      <c r="AY494" s="19" t="s">
        <v>147</v>
      </c>
      <c r="BE494" s="234">
        <f>IF(N494="základní",J494,0)</f>
        <v>0</v>
      </c>
      <c r="BF494" s="234">
        <f>IF(N494="snížená",J494,0)</f>
        <v>0</v>
      </c>
      <c r="BG494" s="234">
        <f>IF(N494="zákl. přenesená",J494,0)</f>
        <v>0</v>
      </c>
      <c r="BH494" s="234">
        <f>IF(N494="sníž. přenesená",J494,0)</f>
        <v>0</v>
      </c>
      <c r="BI494" s="234">
        <f>IF(N494="nulová",J494,0)</f>
        <v>0</v>
      </c>
      <c r="BJ494" s="19" t="s">
        <v>81</v>
      </c>
      <c r="BK494" s="234">
        <f>ROUND(I494*H494,2)</f>
        <v>0</v>
      </c>
      <c r="BL494" s="19" t="s">
        <v>217</v>
      </c>
      <c r="BM494" s="233" t="s">
        <v>1074</v>
      </c>
    </row>
    <row r="495" s="2" customFormat="1" ht="16.5" customHeight="1">
      <c r="A495" s="40"/>
      <c r="B495" s="41"/>
      <c r="C495" s="221" t="s">
        <v>1075</v>
      </c>
      <c r="D495" s="221" t="s">
        <v>149</v>
      </c>
      <c r="E495" s="222" t="s">
        <v>1076</v>
      </c>
      <c r="F495" s="223" t="s">
        <v>1077</v>
      </c>
      <c r="G495" s="224" t="s">
        <v>281</v>
      </c>
      <c r="H495" s="225">
        <v>26</v>
      </c>
      <c r="I495" s="226"/>
      <c r="J495" s="227">
        <f>ROUND(I495*H495,2)</f>
        <v>0</v>
      </c>
      <c r="K495" s="228"/>
      <c r="L495" s="46"/>
      <c r="M495" s="229" t="s">
        <v>19</v>
      </c>
      <c r="N495" s="230" t="s">
        <v>44</v>
      </c>
      <c r="O495" s="86"/>
      <c r="P495" s="231">
        <f>O495*H495</f>
        <v>0</v>
      </c>
      <c r="Q495" s="231">
        <v>0</v>
      </c>
      <c r="R495" s="231">
        <f>Q495*H495</f>
        <v>0</v>
      </c>
      <c r="S495" s="231">
        <v>0.00175</v>
      </c>
      <c r="T495" s="232">
        <f>S495*H495</f>
        <v>0.045499999999999999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33" t="s">
        <v>217</v>
      </c>
      <c r="AT495" s="233" t="s">
        <v>149</v>
      </c>
      <c r="AU495" s="233" t="s">
        <v>83</v>
      </c>
      <c r="AY495" s="19" t="s">
        <v>147</v>
      </c>
      <c r="BE495" s="234">
        <f>IF(N495="základní",J495,0)</f>
        <v>0</v>
      </c>
      <c r="BF495" s="234">
        <f>IF(N495="snížená",J495,0)</f>
        <v>0</v>
      </c>
      <c r="BG495" s="234">
        <f>IF(N495="zákl. přenesená",J495,0)</f>
        <v>0</v>
      </c>
      <c r="BH495" s="234">
        <f>IF(N495="sníž. přenesená",J495,0)</f>
        <v>0</v>
      </c>
      <c r="BI495" s="234">
        <f>IF(N495="nulová",J495,0)</f>
        <v>0</v>
      </c>
      <c r="BJ495" s="19" t="s">
        <v>81</v>
      </c>
      <c r="BK495" s="234">
        <f>ROUND(I495*H495,2)</f>
        <v>0</v>
      </c>
      <c r="BL495" s="19" t="s">
        <v>217</v>
      </c>
      <c r="BM495" s="233" t="s">
        <v>1078</v>
      </c>
    </row>
    <row r="496" s="2" customFormat="1" ht="16.5" customHeight="1">
      <c r="A496" s="40"/>
      <c r="B496" s="41"/>
      <c r="C496" s="221" t="s">
        <v>1079</v>
      </c>
      <c r="D496" s="221" t="s">
        <v>149</v>
      </c>
      <c r="E496" s="222" t="s">
        <v>1080</v>
      </c>
      <c r="F496" s="223" t="s">
        <v>1081</v>
      </c>
      <c r="G496" s="224" t="s">
        <v>281</v>
      </c>
      <c r="H496" s="225">
        <v>42.5</v>
      </c>
      <c r="I496" s="226"/>
      <c r="J496" s="227">
        <f>ROUND(I496*H496,2)</f>
        <v>0</v>
      </c>
      <c r="K496" s="228"/>
      <c r="L496" s="46"/>
      <c r="M496" s="229" t="s">
        <v>19</v>
      </c>
      <c r="N496" s="230" t="s">
        <v>44</v>
      </c>
      <c r="O496" s="86"/>
      <c r="P496" s="231">
        <f>O496*H496</f>
        <v>0</v>
      </c>
      <c r="Q496" s="231">
        <v>0</v>
      </c>
      <c r="R496" s="231">
        <f>Q496*H496</f>
        <v>0</v>
      </c>
      <c r="S496" s="231">
        <v>0.0039399999999999999</v>
      </c>
      <c r="T496" s="232">
        <f>S496*H496</f>
        <v>0.16744999999999999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33" t="s">
        <v>217</v>
      </c>
      <c r="AT496" s="233" t="s">
        <v>149</v>
      </c>
      <c r="AU496" s="233" t="s">
        <v>83</v>
      </c>
      <c r="AY496" s="19" t="s">
        <v>147</v>
      </c>
      <c r="BE496" s="234">
        <f>IF(N496="základní",J496,0)</f>
        <v>0</v>
      </c>
      <c r="BF496" s="234">
        <f>IF(N496="snížená",J496,0)</f>
        <v>0</v>
      </c>
      <c r="BG496" s="234">
        <f>IF(N496="zákl. přenesená",J496,0)</f>
        <v>0</v>
      </c>
      <c r="BH496" s="234">
        <f>IF(N496="sníž. přenesená",J496,0)</f>
        <v>0</v>
      </c>
      <c r="BI496" s="234">
        <f>IF(N496="nulová",J496,0)</f>
        <v>0</v>
      </c>
      <c r="BJ496" s="19" t="s">
        <v>81</v>
      </c>
      <c r="BK496" s="234">
        <f>ROUND(I496*H496,2)</f>
        <v>0</v>
      </c>
      <c r="BL496" s="19" t="s">
        <v>217</v>
      </c>
      <c r="BM496" s="233" t="s">
        <v>1082</v>
      </c>
    </row>
    <row r="497" s="2" customFormat="1" ht="24" customHeight="1">
      <c r="A497" s="40"/>
      <c r="B497" s="41"/>
      <c r="C497" s="221" t="s">
        <v>1083</v>
      </c>
      <c r="D497" s="221" t="s">
        <v>149</v>
      </c>
      <c r="E497" s="222" t="s">
        <v>1084</v>
      </c>
      <c r="F497" s="223" t="s">
        <v>1085</v>
      </c>
      <c r="G497" s="224" t="s">
        <v>152</v>
      </c>
      <c r="H497" s="225">
        <v>131</v>
      </c>
      <c r="I497" s="226"/>
      <c r="J497" s="227">
        <f>ROUND(I497*H497,2)</f>
        <v>0</v>
      </c>
      <c r="K497" s="228"/>
      <c r="L497" s="46"/>
      <c r="M497" s="229" t="s">
        <v>19</v>
      </c>
      <c r="N497" s="230" t="s">
        <v>44</v>
      </c>
      <c r="O497" s="86"/>
      <c r="P497" s="231">
        <f>O497*H497</f>
        <v>0</v>
      </c>
      <c r="Q497" s="231">
        <v>0.0064999999999999997</v>
      </c>
      <c r="R497" s="231">
        <f>Q497*H497</f>
        <v>0.85149999999999992</v>
      </c>
      <c r="S497" s="231">
        <v>0</v>
      </c>
      <c r="T497" s="232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33" t="s">
        <v>217</v>
      </c>
      <c r="AT497" s="233" t="s">
        <v>149</v>
      </c>
      <c r="AU497" s="233" t="s">
        <v>83</v>
      </c>
      <c r="AY497" s="19" t="s">
        <v>147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9" t="s">
        <v>81</v>
      </c>
      <c r="BK497" s="234">
        <f>ROUND(I497*H497,2)</f>
        <v>0</v>
      </c>
      <c r="BL497" s="19" t="s">
        <v>217</v>
      </c>
      <c r="BM497" s="233" t="s">
        <v>1086</v>
      </c>
    </row>
    <row r="498" s="2" customFormat="1" ht="24" customHeight="1">
      <c r="A498" s="40"/>
      <c r="B498" s="41"/>
      <c r="C498" s="221" t="s">
        <v>1087</v>
      </c>
      <c r="D498" s="221" t="s">
        <v>149</v>
      </c>
      <c r="E498" s="222" t="s">
        <v>1088</v>
      </c>
      <c r="F498" s="223" t="s">
        <v>1089</v>
      </c>
      <c r="G498" s="224" t="s">
        <v>281</v>
      </c>
      <c r="H498" s="225">
        <v>38</v>
      </c>
      <c r="I498" s="226"/>
      <c r="J498" s="227">
        <f>ROUND(I498*H498,2)</f>
        <v>0</v>
      </c>
      <c r="K498" s="228"/>
      <c r="L498" s="46"/>
      <c r="M498" s="229" t="s">
        <v>19</v>
      </c>
      <c r="N498" s="230" t="s">
        <v>44</v>
      </c>
      <c r="O498" s="86"/>
      <c r="P498" s="231">
        <f>O498*H498</f>
        <v>0</v>
      </c>
      <c r="Q498" s="231">
        <v>0.0058500000000000002</v>
      </c>
      <c r="R498" s="231">
        <f>Q498*H498</f>
        <v>0.2223</v>
      </c>
      <c r="S498" s="231">
        <v>0</v>
      </c>
      <c r="T498" s="232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33" t="s">
        <v>217</v>
      </c>
      <c r="AT498" s="233" t="s">
        <v>149</v>
      </c>
      <c r="AU498" s="233" t="s">
        <v>83</v>
      </c>
      <c r="AY498" s="19" t="s">
        <v>147</v>
      </c>
      <c r="BE498" s="234">
        <f>IF(N498="základní",J498,0)</f>
        <v>0</v>
      </c>
      <c r="BF498" s="234">
        <f>IF(N498="snížená",J498,0)</f>
        <v>0</v>
      </c>
      <c r="BG498" s="234">
        <f>IF(N498="zákl. přenesená",J498,0)</f>
        <v>0</v>
      </c>
      <c r="BH498" s="234">
        <f>IF(N498="sníž. přenesená",J498,0)</f>
        <v>0</v>
      </c>
      <c r="BI498" s="234">
        <f>IF(N498="nulová",J498,0)</f>
        <v>0</v>
      </c>
      <c r="BJ498" s="19" t="s">
        <v>81</v>
      </c>
      <c r="BK498" s="234">
        <f>ROUND(I498*H498,2)</f>
        <v>0</v>
      </c>
      <c r="BL498" s="19" t="s">
        <v>217</v>
      </c>
      <c r="BM498" s="233" t="s">
        <v>1090</v>
      </c>
    </row>
    <row r="499" s="2" customFormat="1" ht="16.5" customHeight="1">
      <c r="A499" s="40"/>
      <c r="B499" s="41"/>
      <c r="C499" s="221" t="s">
        <v>1091</v>
      </c>
      <c r="D499" s="221" t="s">
        <v>149</v>
      </c>
      <c r="E499" s="222" t="s">
        <v>1092</v>
      </c>
      <c r="F499" s="223" t="s">
        <v>1093</v>
      </c>
      <c r="G499" s="224" t="s">
        <v>281</v>
      </c>
      <c r="H499" s="225">
        <v>16</v>
      </c>
      <c r="I499" s="226"/>
      <c r="J499" s="227">
        <f>ROUND(I499*H499,2)</f>
        <v>0</v>
      </c>
      <c r="K499" s="228"/>
      <c r="L499" s="46"/>
      <c r="M499" s="229" t="s">
        <v>19</v>
      </c>
      <c r="N499" s="230" t="s">
        <v>44</v>
      </c>
      <c r="O499" s="86"/>
      <c r="P499" s="231">
        <f>O499*H499</f>
        <v>0</v>
      </c>
      <c r="Q499" s="231">
        <v>0.0058599999999999998</v>
      </c>
      <c r="R499" s="231">
        <f>Q499*H499</f>
        <v>0.093759999999999996</v>
      </c>
      <c r="S499" s="231">
        <v>0</v>
      </c>
      <c r="T499" s="232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33" t="s">
        <v>217</v>
      </c>
      <c r="AT499" s="233" t="s">
        <v>149</v>
      </c>
      <c r="AU499" s="233" t="s">
        <v>83</v>
      </c>
      <c r="AY499" s="19" t="s">
        <v>147</v>
      </c>
      <c r="BE499" s="234">
        <f>IF(N499="základní",J499,0)</f>
        <v>0</v>
      </c>
      <c r="BF499" s="234">
        <f>IF(N499="snížená",J499,0)</f>
        <v>0</v>
      </c>
      <c r="BG499" s="234">
        <f>IF(N499="zákl. přenesená",J499,0)</f>
        <v>0</v>
      </c>
      <c r="BH499" s="234">
        <f>IF(N499="sníž. přenesená",J499,0)</f>
        <v>0</v>
      </c>
      <c r="BI499" s="234">
        <f>IF(N499="nulová",J499,0)</f>
        <v>0</v>
      </c>
      <c r="BJ499" s="19" t="s">
        <v>81</v>
      </c>
      <c r="BK499" s="234">
        <f>ROUND(I499*H499,2)</f>
        <v>0</v>
      </c>
      <c r="BL499" s="19" t="s">
        <v>217</v>
      </c>
      <c r="BM499" s="233" t="s">
        <v>1094</v>
      </c>
    </row>
    <row r="500" s="2" customFormat="1" ht="24" customHeight="1">
      <c r="A500" s="40"/>
      <c r="B500" s="41"/>
      <c r="C500" s="221" t="s">
        <v>1095</v>
      </c>
      <c r="D500" s="221" t="s">
        <v>149</v>
      </c>
      <c r="E500" s="222" t="s">
        <v>1096</v>
      </c>
      <c r="F500" s="223" t="s">
        <v>1097</v>
      </c>
      <c r="G500" s="224" t="s">
        <v>220</v>
      </c>
      <c r="H500" s="225">
        <v>9</v>
      </c>
      <c r="I500" s="226"/>
      <c r="J500" s="227">
        <f>ROUND(I500*H500,2)</f>
        <v>0</v>
      </c>
      <c r="K500" s="228"/>
      <c r="L500" s="46"/>
      <c r="M500" s="229" t="s">
        <v>19</v>
      </c>
      <c r="N500" s="230" t="s">
        <v>44</v>
      </c>
      <c r="O500" s="86"/>
      <c r="P500" s="231">
        <f>O500*H500</f>
        <v>0</v>
      </c>
      <c r="Q500" s="231">
        <v>0.0035999999999999999</v>
      </c>
      <c r="R500" s="231">
        <f>Q500*H500</f>
        <v>0.032399999999999998</v>
      </c>
      <c r="S500" s="231">
        <v>0</v>
      </c>
      <c r="T500" s="232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33" t="s">
        <v>217</v>
      </c>
      <c r="AT500" s="233" t="s">
        <v>149</v>
      </c>
      <c r="AU500" s="233" t="s">
        <v>83</v>
      </c>
      <c r="AY500" s="19" t="s">
        <v>147</v>
      </c>
      <c r="BE500" s="234">
        <f>IF(N500="základní",J500,0)</f>
        <v>0</v>
      </c>
      <c r="BF500" s="234">
        <f>IF(N500="snížená",J500,0)</f>
        <v>0</v>
      </c>
      <c r="BG500" s="234">
        <f>IF(N500="zákl. přenesená",J500,0)</f>
        <v>0</v>
      </c>
      <c r="BH500" s="234">
        <f>IF(N500="sníž. přenesená",J500,0)</f>
        <v>0</v>
      </c>
      <c r="BI500" s="234">
        <f>IF(N500="nulová",J500,0)</f>
        <v>0</v>
      </c>
      <c r="BJ500" s="19" t="s">
        <v>81</v>
      </c>
      <c r="BK500" s="234">
        <f>ROUND(I500*H500,2)</f>
        <v>0</v>
      </c>
      <c r="BL500" s="19" t="s">
        <v>217</v>
      </c>
      <c r="BM500" s="233" t="s">
        <v>1098</v>
      </c>
    </row>
    <row r="501" s="2" customFormat="1" ht="16.5" customHeight="1">
      <c r="A501" s="40"/>
      <c r="B501" s="41"/>
      <c r="C501" s="221" t="s">
        <v>1099</v>
      </c>
      <c r="D501" s="221" t="s">
        <v>149</v>
      </c>
      <c r="E501" s="222" t="s">
        <v>1100</v>
      </c>
      <c r="F501" s="223" t="s">
        <v>1101</v>
      </c>
      <c r="G501" s="224" t="s">
        <v>220</v>
      </c>
      <c r="H501" s="225">
        <v>2628</v>
      </c>
      <c r="I501" s="226"/>
      <c r="J501" s="227">
        <f>ROUND(I501*H501,2)</f>
        <v>0</v>
      </c>
      <c r="K501" s="228"/>
      <c r="L501" s="46"/>
      <c r="M501" s="229" t="s">
        <v>19</v>
      </c>
      <c r="N501" s="230" t="s">
        <v>44</v>
      </c>
      <c r="O501" s="86"/>
      <c r="P501" s="231">
        <f>O501*H501</f>
        <v>0</v>
      </c>
      <c r="Q501" s="231">
        <v>0.00040000000000000002</v>
      </c>
      <c r="R501" s="231">
        <f>Q501*H501</f>
        <v>1.0512000000000001</v>
      </c>
      <c r="S501" s="231">
        <v>0</v>
      </c>
      <c r="T501" s="232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33" t="s">
        <v>217</v>
      </c>
      <c r="AT501" s="233" t="s">
        <v>149</v>
      </c>
      <c r="AU501" s="233" t="s">
        <v>83</v>
      </c>
      <c r="AY501" s="19" t="s">
        <v>147</v>
      </c>
      <c r="BE501" s="234">
        <f>IF(N501="základní",J501,0)</f>
        <v>0</v>
      </c>
      <c r="BF501" s="234">
        <f>IF(N501="snížená",J501,0)</f>
        <v>0</v>
      </c>
      <c r="BG501" s="234">
        <f>IF(N501="zákl. přenesená",J501,0)</f>
        <v>0</v>
      </c>
      <c r="BH501" s="234">
        <f>IF(N501="sníž. přenesená",J501,0)</f>
        <v>0</v>
      </c>
      <c r="BI501" s="234">
        <f>IF(N501="nulová",J501,0)</f>
        <v>0</v>
      </c>
      <c r="BJ501" s="19" t="s">
        <v>81</v>
      </c>
      <c r="BK501" s="234">
        <f>ROUND(I501*H501,2)</f>
        <v>0</v>
      </c>
      <c r="BL501" s="19" t="s">
        <v>217</v>
      </c>
      <c r="BM501" s="233" t="s">
        <v>1102</v>
      </c>
    </row>
    <row r="502" s="2" customFormat="1" ht="16.5" customHeight="1">
      <c r="A502" s="40"/>
      <c r="B502" s="41"/>
      <c r="C502" s="221" t="s">
        <v>1103</v>
      </c>
      <c r="D502" s="221" t="s">
        <v>149</v>
      </c>
      <c r="E502" s="222" t="s">
        <v>1104</v>
      </c>
      <c r="F502" s="223" t="s">
        <v>1105</v>
      </c>
      <c r="G502" s="224" t="s">
        <v>281</v>
      </c>
      <c r="H502" s="225">
        <v>26</v>
      </c>
      <c r="I502" s="226"/>
      <c r="J502" s="227">
        <f>ROUND(I502*H502,2)</f>
        <v>0</v>
      </c>
      <c r="K502" s="228"/>
      <c r="L502" s="46"/>
      <c r="M502" s="229" t="s">
        <v>19</v>
      </c>
      <c r="N502" s="230" t="s">
        <v>44</v>
      </c>
      <c r="O502" s="86"/>
      <c r="P502" s="231">
        <f>O502*H502</f>
        <v>0</v>
      </c>
      <c r="Q502" s="231">
        <v>0.00365</v>
      </c>
      <c r="R502" s="231">
        <f>Q502*H502</f>
        <v>0.094899999999999998</v>
      </c>
      <c r="S502" s="231">
        <v>0</v>
      </c>
      <c r="T502" s="232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33" t="s">
        <v>217</v>
      </c>
      <c r="AT502" s="233" t="s">
        <v>149</v>
      </c>
      <c r="AU502" s="233" t="s">
        <v>83</v>
      </c>
      <c r="AY502" s="19" t="s">
        <v>147</v>
      </c>
      <c r="BE502" s="234">
        <f>IF(N502="základní",J502,0)</f>
        <v>0</v>
      </c>
      <c r="BF502" s="234">
        <f>IF(N502="snížená",J502,0)</f>
        <v>0</v>
      </c>
      <c r="BG502" s="234">
        <f>IF(N502="zákl. přenesená",J502,0)</f>
        <v>0</v>
      </c>
      <c r="BH502" s="234">
        <f>IF(N502="sníž. přenesená",J502,0)</f>
        <v>0</v>
      </c>
      <c r="BI502" s="234">
        <f>IF(N502="nulová",J502,0)</f>
        <v>0</v>
      </c>
      <c r="BJ502" s="19" t="s">
        <v>81</v>
      </c>
      <c r="BK502" s="234">
        <f>ROUND(I502*H502,2)</f>
        <v>0</v>
      </c>
      <c r="BL502" s="19" t="s">
        <v>217</v>
      </c>
      <c r="BM502" s="233" t="s">
        <v>1106</v>
      </c>
    </row>
    <row r="503" s="2" customFormat="1" ht="24" customHeight="1">
      <c r="A503" s="40"/>
      <c r="B503" s="41"/>
      <c r="C503" s="221" t="s">
        <v>1107</v>
      </c>
      <c r="D503" s="221" t="s">
        <v>149</v>
      </c>
      <c r="E503" s="222" t="s">
        <v>1108</v>
      </c>
      <c r="F503" s="223" t="s">
        <v>1109</v>
      </c>
      <c r="G503" s="224" t="s">
        <v>220</v>
      </c>
      <c r="H503" s="225">
        <v>4</v>
      </c>
      <c r="I503" s="226"/>
      <c r="J503" s="227">
        <f>ROUND(I503*H503,2)</f>
        <v>0</v>
      </c>
      <c r="K503" s="228"/>
      <c r="L503" s="46"/>
      <c r="M503" s="229" t="s">
        <v>19</v>
      </c>
      <c r="N503" s="230" t="s">
        <v>44</v>
      </c>
      <c r="O503" s="86"/>
      <c r="P503" s="231">
        <f>O503*H503</f>
        <v>0</v>
      </c>
      <c r="Q503" s="231">
        <v>0</v>
      </c>
      <c r="R503" s="231">
        <f>Q503*H503</f>
        <v>0</v>
      </c>
      <c r="S503" s="231">
        <v>0</v>
      </c>
      <c r="T503" s="232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3" t="s">
        <v>217</v>
      </c>
      <c r="AT503" s="233" t="s">
        <v>149</v>
      </c>
      <c r="AU503" s="233" t="s">
        <v>83</v>
      </c>
      <c r="AY503" s="19" t="s">
        <v>147</v>
      </c>
      <c r="BE503" s="234">
        <f>IF(N503="základní",J503,0)</f>
        <v>0</v>
      </c>
      <c r="BF503" s="234">
        <f>IF(N503="snížená",J503,0)</f>
        <v>0</v>
      </c>
      <c r="BG503" s="234">
        <f>IF(N503="zákl. přenesená",J503,0)</f>
        <v>0</v>
      </c>
      <c r="BH503" s="234">
        <f>IF(N503="sníž. přenesená",J503,0)</f>
        <v>0</v>
      </c>
      <c r="BI503" s="234">
        <f>IF(N503="nulová",J503,0)</f>
        <v>0</v>
      </c>
      <c r="BJ503" s="19" t="s">
        <v>81</v>
      </c>
      <c r="BK503" s="234">
        <f>ROUND(I503*H503,2)</f>
        <v>0</v>
      </c>
      <c r="BL503" s="19" t="s">
        <v>217</v>
      </c>
      <c r="BM503" s="233" t="s">
        <v>1110</v>
      </c>
    </row>
    <row r="504" s="2" customFormat="1" ht="24" customHeight="1">
      <c r="A504" s="40"/>
      <c r="B504" s="41"/>
      <c r="C504" s="221" t="s">
        <v>1111</v>
      </c>
      <c r="D504" s="221" t="s">
        <v>149</v>
      </c>
      <c r="E504" s="222" t="s">
        <v>1112</v>
      </c>
      <c r="F504" s="223" t="s">
        <v>1113</v>
      </c>
      <c r="G504" s="224" t="s">
        <v>281</v>
      </c>
      <c r="H504" s="225">
        <v>65</v>
      </c>
      <c r="I504" s="226"/>
      <c r="J504" s="227">
        <f>ROUND(I504*H504,2)</f>
        <v>0</v>
      </c>
      <c r="K504" s="228"/>
      <c r="L504" s="46"/>
      <c r="M504" s="229" t="s">
        <v>19</v>
      </c>
      <c r="N504" s="230" t="s">
        <v>44</v>
      </c>
      <c r="O504" s="86"/>
      <c r="P504" s="231">
        <f>O504*H504</f>
        <v>0</v>
      </c>
      <c r="Q504" s="231">
        <v>0.0029099999999999998</v>
      </c>
      <c r="R504" s="231">
        <f>Q504*H504</f>
        <v>0.18914999999999999</v>
      </c>
      <c r="S504" s="231">
        <v>0</v>
      </c>
      <c r="T504" s="232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33" t="s">
        <v>217</v>
      </c>
      <c r="AT504" s="233" t="s">
        <v>149</v>
      </c>
      <c r="AU504" s="233" t="s">
        <v>83</v>
      </c>
      <c r="AY504" s="19" t="s">
        <v>147</v>
      </c>
      <c r="BE504" s="234">
        <f>IF(N504="základní",J504,0)</f>
        <v>0</v>
      </c>
      <c r="BF504" s="234">
        <f>IF(N504="snížená",J504,0)</f>
        <v>0</v>
      </c>
      <c r="BG504" s="234">
        <f>IF(N504="zákl. přenesená",J504,0)</f>
        <v>0</v>
      </c>
      <c r="BH504" s="234">
        <f>IF(N504="sníž. přenesená",J504,0)</f>
        <v>0</v>
      </c>
      <c r="BI504" s="234">
        <f>IF(N504="nulová",J504,0)</f>
        <v>0</v>
      </c>
      <c r="BJ504" s="19" t="s">
        <v>81</v>
      </c>
      <c r="BK504" s="234">
        <f>ROUND(I504*H504,2)</f>
        <v>0</v>
      </c>
      <c r="BL504" s="19" t="s">
        <v>217</v>
      </c>
      <c r="BM504" s="233" t="s">
        <v>1114</v>
      </c>
    </row>
    <row r="505" s="2" customFormat="1" ht="24" customHeight="1">
      <c r="A505" s="40"/>
      <c r="B505" s="41"/>
      <c r="C505" s="221" t="s">
        <v>1115</v>
      </c>
      <c r="D505" s="221" t="s">
        <v>149</v>
      </c>
      <c r="E505" s="222" t="s">
        <v>1116</v>
      </c>
      <c r="F505" s="223" t="s">
        <v>1117</v>
      </c>
      <c r="G505" s="224" t="s">
        <v>220</v>
      </c>
      <c r="H505" s="225">
        <v>120</v>
      </c>
      <c r="I505" s="226"/>
      <c r="J505" s="227">
        <f>ROUND(I505*H505,2)</f>
        <v>0</v>
      </c>
      <c r="K505" s="228"/>
      <c r="L505" s="46"/>
      <c r="M505" s="229" t="s">
        <v>19</v>
      </c>
      <c r="N505" s="230" t="s">
        <v>44</v>
      </c>
      <c r="O505" s="86"/>
      <c r="P505" s="231">
        <f>O505*H505</f>
        <v>0</v>
      </c>
      <c r="Q505" s="231">
        <v>0</v>
      </c>
      <c r="R505" s="231">
        <f>Q505*H505</f>
        <v>0</v>
      </c>
      <c r="S505" s="231">
        <v>0</v>
      </c>
      <c r="T505" s="232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33" t="s">
        <v>217</v>
      </c>
      <c r="AT505" s="233" t="s">
        <v>149</v>
      </c>
      <c r="AU505" s="233" t="s">
        <v>83</v>
      </c>
      <c r="AY505" s="19" t="s">
        <v>147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9" t="s">
        <v>81</v>
      </c>
      <c r="BK505" s="234">
        <f>ROUND(I505*H505,2)</f>
        <v>0</v>
      </c>
      <c r="BL505" s="19" t="s">
        <v>217</v>
      </c>
      <c r="BM505" s="233" t="s">
        <v>1118</v>
      </c>
    </row>
    <row r="506" s="2" customFormat="1" ht="24" customHeight="1">
      <c r="A506" s="40"/>
      <c r="B506" s="41"/>
      <c r="C506" s="221" t="s">
        <v>1119</v>
      </c>
      <c r="D506" s="221" t="s">
        <v>149</v>
      </c>
      <c r="E506" s="222" t="s">
        <v>1120</v>
      </c>
      <c r="F506" s="223" t="s">
        <v>1121</v>
      </c>
      <c r="G506" s="224" t="s">
        <v>220</v>
      </c>
      <c r="H506" s="225">
        <v>30</v>
      </c>
      <c r="I506" s="226"/>
      <c r="J506" s="227">
        <f>ROUND(I506*H506,2)</f>
        <v>0</v>
      </c>
      <c r="K506" s="228"/>
      <c r="L506" s="46"/>
      <c r="M506" s="229" t="s">
        <v>19</v>
      </c>
      <c r="N506" s="230" t="s">
        <v>44</v>
      </c>
      <c r="O506" s="86"/>
      <c r="P506" s="231">
        <f>O506*H506</f>
        <v>0</v>
      </c>
      <c r="Q506" s="231">
        <v>0.0019599999999999999</v>
      </c>
      <c r="R506" s="231">
        <f>Q506*H506</f>
        <v>0.058799999999999998</v>
      </c>
      <c r="S506" s="231">
        <v>0</v>
      </c>
      <c r="T506" s="232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33" t="s">
        <v>217</v>
      </c>
      <c r="AT506" s="233" t="s">
        <v>149</v>
      </c>
      <c r="AU506" s="233" t="s">
        <v>83</v>
      </c>
      <c r="AY506" s="19" t="s">
        <v>147</v>
      </c>
      <c r="BE506" s="234">
        <f>IF(N506="základní",J506,0)</f>
        <v>0</v>
      </c>
      <c r="BF506" s="234">
        <f>IF(N506="snížená",J506,0)</f>
        <v>0</v>
      </c>
      <c r="BG506" s="234">
        <f>IF(N506="zákl. přenesená",J506,0)</f>
        <v>0</v>
      </c>
      <c r="BH506" s="234">
        <f>IF(N506="sníž. přenesená",J506,0)</f>
        <v>0</v>
      </c>
      <c r="BI506" s="234">
        <f>IF(N506="nulová",J506,0)</f>
        <v>0</v>
      </c>
      <c r="BJ506" s="19" t="s">
        <v>81</v>
      </c>
      <c r="BK506" s="234">
        <f>ROUND(I506*H506,2)</f>
        <v>0</v>
      </c>
      <c r="BL506" s="19" t="s">
        <v>217</v>
      </c>
      <c r="BM506" s="233" t="s">
        <v>1122</v>
      </c>
    </row>
    <row r="507" s="2" customFormat="1" ht="24" customHeight="1">
      <c r="A507" s="40"/>
      <c r="B507" s="41"/>
      <c r="C507" s="221" t="s">
        <v>1123</v>
      </c>
      <c r="D507" s="221" t="s">
        <v>149</v>
      </c>
      <c r="E507" s="222" t="s">
        <v>1124</v>
      </c>
      <c r="F507" s="223" t="s">
        <v>1125</v>
      </c>
      <c r="G507" s="224" t="s">
        <v>220</v>
      </c>
      <c r="H507" s="225">
        <v>20</v>
      </c>
      <c r="I507" s="226"/>
      <c r="J507" s="227">
        <f>ROUND(I507*H507,2)</f>
        <v>0</v>
      </c>
      <c r="K507" s="228"/>
      <c r="L507" s="46"/>
      <c r="M507" s="229" t="s">
        <v>19</v>
      </c>
      <c r="N507" s="230" t="s">
        <v>44</v>
      </c>
      <c r="O507" s="86"/>
      <c r="P507" s="231">
        <f>O507*H507</f>
        <v>0</v>
      </c>
      <c r="Q507" s="231">
        <v>0.00044999999999999999</v>
      </c>
      <c r="R507" s="231">
        <f>Q507*H507</f>
        <v>0.0089999999999999993</v>
      </c>
      <c r="S507" s="231">
        <v>0</v>
      </c>
      <c r="T507" s="232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33" t="s">
        <v>217</v>
      </c>
      <c r="AT507" s="233" t="s">
        <v>149</v>
      </c>
      <c r="AU507" s="233" t="s">
        <v>83</v>
      </c>
      <c r="AY507" s="19" t="s">
        <v>147</v>
      </c>
      <c r="BE507" s="234">
        <f>IF(N507="základní",J507,0)</f>
        <v>0</v>
      </c>
      <c r="BF507" s="234">
        <f>IF(N507="snížená",J507,0)</f>
        <v>0</v>
      </c>
      <c r="BG507" s="234">
        <f>IF(N507="zákl. přenesená",J507,0)</f>
        <v>0</v>
      </c>
      <c r="BH507" s="234">
        <f>IF(N507="sníž. přenesená",J507,0)</f>
        <v>0</v>
      </c>
      <c r="BI507" s="234">
        <f>IF(N507="nulová",J507,0)</f>
        <v>0</v>
      </c>
      <c r="BJ507" s="19" t="s">
        <v>81</v>
      </c>
      <c r="BK507" s="234">
        <f>ROUND(I507*H507,2)</f>
        <v>0</v>
      </c>
      <c r="BL507" s="19" t="s">
        <v>217</v>
      </c>
      <c r="BM507" s="233" t="s">
        <v>1126</v>
      </c>
    </row>
    <row r="508" s="2" customFormat="1" ht="16.5" customHeight="1">
      <c r="A508" s="40"/>
      <c r="B508" s="41"/>
      <c r="C508" s="221" t="s">
        <v>1127</v>
      </c>
      <c r="D508" s="221" t="s">
        <v>149</v>
      </c>
      <c r="E508" s="222" t="s">
        <v>1128</v>
      </c>
      <c r="F508" s="223" t="s">
        <v>1129</v>
      </c>
      <c r="G508" s="224" t="s">
        <v>281</v>
      </c>
      <c r="H508" s="225">
        <v>42.5</v>
      </c>
      <c r="I508" s="226"/>
      <c r="J508" s="227">
        <f>ROUND(I508*H508,2)</f>
        <v>0</v>
      </c>
      <c r="K508" s="228"/>
      <c r="L508" s="46"/>
      <c r="M508" s="229" t="s">
        <v>19</v>
      </c>
      <c r="N508" s="230" t="s">
        <v>44</v>
      </c>
      <c r="O508" s="86"/>
      <c r="P508" s="231">
        <f>O508*H508</f>
        <v>0</v>
      </c>
      <c r="Q508" s="231">
        <v>0</v>
      </c>
      <c r="R508" s="231">
        <f>Q508*H508</f>
        <v>0</v>
      </c>
      <c r="S508" s="231">
        <v>0</v>
      </c>
      <c r="T508" s="232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33" t="s">
        <v>217</v>
      </c>
      <c r="AT508" s="233" t="s">
        <v>149</v>
      </c>
      <c r="AU508" s="233" t="s">
        <v>83</v>
      </c>
      <c r="AY508" s="19" t="s">
        <v>147</v>
      </c>
      <c r="BE508" s="234">
        <f>IF(N508="základní",J508,0)</f>
        <v>0</v>
      </c>
      <c r="BF508" s="234">
        <f>IF(N508="snížená",J508,0)</f>
        <v>0</v>
      </c>
      <c r="BG508" s="234">
        <f>IF(N508="zákl. přenesená",J508,0)</f>
        <v>0</v>
      </c>
      <c r="BH508" s="234">
        <f>IF(N508="sníž. přenesená",J508,0)</f>
        <v>0</v>
      </c>
      <c r="BI508" s="234">
        <f>IF(N508="nulová",J508,0)</f>
        <v>0</v>
      </c>
      <c r="BJ508" s="19" t="s">
        <v>81</v>
      </c>
      <c r="BK508" s="234">
        <f>ROUND(I508*H508,2)</f>
        <v>0</v>
      </c>
      <c r="BL508" s="19" t="s">
        <v>217</v>
      </c>
      <c r="BM508" s="233" t="s">
        <v>1130</v>
      </c>
    </row>
    <row r="509" s="2" customFormat="1" ht="16.5" customHeight="1">
      <c r="A509" s="40"/>
      <c r="B509" s="41"/>
      <c r="C509" s="221" t="s">
        <v>1131</v>
      </c>
      <c r="D509" s="221" t="s">
        <v>149</v>
      </c>
      <c r="E509" s="222" t="s">
        <v>1132</v>
      </c>
      <c r="F509" s="223" t="s">
        <v>1133</v>
      </c>
      <c r="G509" s="224" t="s">
        <v>220</v>
      </c>
      <c r="H509" s="225">
        <v>45</v>
      </c>
      <c r="I509" s="226"/>
      <c r="J509" s="227">
        <f>ROUND(I509*H509,2)</f>
        <v>0</v>
      </c>
      <c r="K509" s="228"/>
      <c r="L509" s="46"/>
      <c r="M509" s="229" t="s">
        <v>19</v>
      </c>
      <c r="N509" s="230" t="s">
        <v>44</v>
      </c>
      <c r="O509" s="86"/>
      <c r="P509" s="231">
        <f>O509*H509</f>
        <v>0</v>
      </c>
      <c r="Q509" s="231">
        <v>0</v>
      </c>
      <c r="R509" s="231">
        <f>Q509*H509</f>
        <v>0</v>
      </c>
      <c r="S509" s="231">
        <v>0</v>
      </c>
      <c r="T509" s="232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3" t="s">
        <v>217</v>
      </c>
      <c r="AT509" s="233" t="s">
        <v>149</v>
      </c>
      <c r="AU509" s="233" t="s">
        <v>83</v>
      </c>
      <c r="AY509" s="19" t="s">
        <v>147</v>
      </c>
      <c r="BE509" s="234">
        <f>IF(N509="základní",J509,0)</f>
        <v>0</v>
      </c>
      <c r="BF509" s="234">
        <f>IF(N509="snížená",J509,0)</f>
        <v>0</v>
      </c>
      <c r="BG509" s="234">
        <f>IF(N509="zákl. přenesená",J509,0)</f>
        <v>0</v>
      </c>
      <c r="BH509" s="234">
        <f>IF(N509="sníž. přenesená",J509,0)</f>
        <v>0</v>
      </c>
      <c r="BI509" s="234">
        <f>IF(N509="nulová",J509,0)</f>
        <v>0</v>
      </c>
      <c r="BJ509" s="19" t="s">
        <v>81</v>
      </c>
      <c r="BK509" s="234">
        <f>ROUND(I509*H509,2)</f>
        <v>0</v>
      </c>
      <c r="BL509" s="19" t="s">
        <v>217</v>
      </c>
      <c r="BM509" s="233" t="s">
        <v>1134</v>
      </c>
    </row>
    <row r="510" s="2" customFormat="1" ht="16.5" customHeight="1">
      <c r="A510" s="40"/>
      <c r="B510" s="41"/>
      <c r="C510" s="235" t="s">
        <v>1135</v>
      </c>
      <c r="D510" s="235" t="s">
        <v>192</v>
      </c>
      <c r="E510" s="236" t="s">
        <v>1136</v>
      </c>
      <c r="F510" s="237" t="s">
        <v>1137</v>
      </c>
      <c r="G510" s="238" t="s">
        <v>220</v>
      </c>
      <c r="H510" s="239">
        <v>45</v>
      </c>
      <c r="I510" s="240"/>
      <c r="J510" s="241">
        <f>ROUND(I510*H510,2)</f>
        <v>0</v>
      </c>
      <c r="K510" s="242"/>
      <c r="L510" s="243"/>
      <c r="M510" s="244" t="s">
        <v>19</v>
      </c>
      <c r="N510" s="245" t="s">
        <v>44</v>
      </c>
      <c r="O510" s="86"/>
      <c r="P510" s="231">
        <f>O510*H510</f>
        <v>0</v>
      </c>
      <c r="Q510" s="231">
        <v>0.00042000000000000002</v>
      </c>
      <c r="R510" s="231">
        <f>Q510*H510</f>
        <v>0.0189</v>
      </c>
      <c r="S510" s="231">
        <v>0</v>
      </c>
      <c r="T510" s="232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33" t="s">
        <v>310</v>
      </c>
      <c r="AT510" s="233" t="s">
        <v>192</v>
      </c>
      <c r="AU510" s="233" t="s">
        <v>83</v>
      </c>
      <c r="AY510" s="19" t="s">
        <v>147</v>
      </c>
      <c r="BE510" s="234">
        <f>IF(N510="základní",J510,0)</f>
        <v>0</v>
      </c>
      <c r="BF510" s="234">
        <f>IF(N510="snížená",J510,0)</f>
        <v>0</v>
      </c>
      <c r="BG510" s="234">
        <f>IF(N510="zákl. přenesená",J510,0)</f>
        <v>0</v>
      </c>
      <c r="BH510" s="234">
        <f>IF(N510="sníž. přenesená",J510,0)</f>
        <v>0</v>
      </c>
      <c r="BI510" s="234">
        <f>IF(N510="nulová",J510,0)</f>
        <v>0</v>
      </c>
      <c r="BJ510" s="19" t="s">
        <v>81</v>
      </c>
      <c r="BK510" s="234">
        <f>ROUND(I510*H510,2)</f>
        <v>0</v>
      </c>
      <c r="BL510" s="19" t="s">
        <v>217</v>
      </c>
      <c r="BM510" s="233" t="s">
        <v>1138</v>
      </c>
    </row>
    <row r="511" s="2" customFormat="1" ht="16.5" customHeight="1">
      <c r="A511" s="40"/>
      <c r="B511" s="41"/>
      <c r="C511" s="221" t="s">
        <v>1139</v>
      </c>
      <c r="D511" s="221" t="s">
        <v>149</v>
      </c>
      <c r="E511" s="222" t="s">
        <v>1140</v>
      </c>
      <c r="F511" s="223" t="s">
        <v>1141</v>
      </c>
      <c r="G511" s="224" t="s">
        <v>281</v>
      </c>
      <c r="H511" s="225">
        <v>152</v>
      </c>
      <c r="I511" s="226"/>
      <c r="J511" s="227">
        <f>ROUND(I511*H511,2)</f>
        <v>0</v>
      </c>
      <c r="K511" s="228"/>
      <c r="L511" s="46"/>
      <c r="M511" s="229" t="s">
        <v>19</v>
      </c>
      <c r="N511" s="230" t="s">
        <v>44</v>
      </c>
      <c r="O511" s="86"/>
      <c r="P511" s="231">
        <f>O511*H511</f>
        <v>0</v>
      </c>
      <c r="Q511" s="231">
        <v>0</v>
      </c>
      <c r="R511" s="231">
        <f>Q511*H511</f>
        <v>0</v>
      </c>
      <c r="S511" s="231">
        <v>0</v>
      </c>
      <c r="T511" s="232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33" t="s">
        <v>217</v>
      </c>
      <c r="AT511" s="233" t="s">
        <v>149</v>
      </c>
      <c r="AU511" s="233" t="s">
        <v>83</v>
      </c>
      <c r="AY511" s="19" t="s">
        <v>147</v>
      </c>
      <c r="BE511" s="234">
        <f>IF(N511="základní",J511,0)</f>
        <v>0</v>
      </c>
      <c r="BF511" s="234">
        <f>IF(N511="snížená",J511,0)</f>
        <v>0</v>
      </c>
      <c r="BG511" s="234">
        <f>IF(N511="zákl. přenesená",J511,0)</f>
        <v>0</v>
      </c>
      <c r="BH511" s="234">
        <f>IF(N511="sníž. přenesená",J511,0)</f>
        <v>0</v>
      </c>
      <c r="BI511" s="234">
        <f>IF(N511="nulová",J511,0)</f>
        <v>0</v>
      </c>
      <c r="BJ511" s="19" t="s">
        <v>81</v>
      </c>
      <c r="BK511" s="234">
        <f>ROUND(I511*H511,2)</f>
        <v>0</v>
      </c>
      <c r="BL511" s="19" t="s">
        <v>217</v>
      </c>
      <c r="BM511" s="233" t="s">
        <v>1142</v>
      </c>
    </row>
    <row r="512" s="2" customFormat="1">
      <c r="A512" s="40"/>
      <c r="B512" s="41"/>
      <c r="C512" s="42"/>
      <c r="D512" s="248" t="s">
        <v>868</v>
      </c>
      <c r="E512" s="42"/>
      <c r="F512" s="290" t="s">
        <v>1143</v>
      </c>
      <c r="G512" s="42"/>
      <c r="H512" s="42"/>
      <c r="I512" s="138"/>
      <c r="J512" s="42"/>
      <c r="K512" s="42"/>
      <c r="L512" s="46"/>
      <c r="M512" s="291"/>
      <c r="N512" s="292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868</v>
      </c>
      <c r="AU512" s="19" t="s">
        <v>83</v>
      </c>
    </row>
    <row r="513" s="2" customFormat="1" ht="24" customHeight="1">
      <c r="A513" s="40"/>
      <c r="B513" s="41"/>
      <c r="C513" s="221" t="s">
        <v>1144</v>
      </c>
      <c r="D513" s="221" t="s">
        <v>149</v>
      </c>
      <c r="E513" s="222" t="s">
        <v>1145</v>
      </c>
      <c r="F513" s="223" t="s">
        <v>1146</v>
      </c>
      <c r="G513" s="224" t="s">
        <v>866</v>
      </c>
      <c r="H513" s="225">
        <v>9</v>
      </c>
      <c r="I513" s="226"/>
      <c r="J513" s="227">
        <f>ROUND(I513*H513,2)</f>
        <v>0</v>
      </c>
      <c r="K513" s="228"/>
      <c r="L513" s="46"/>
      <c r="M513" s="229" t="s">
        <v>19</v>
      </c>
      <c r="N513" s="230" t="s">
        <v>44</v>
      </c>
      <c r="O513" s="86"/>
      <c r="P513" s="231">
        <f>O513*H513</f>
        <v>0</v>
      </c>
      <c r="Q513" s="231">
        <v>0.050000000000000003</v>
      </c>
      <c r="R513" s="231">
        <f>Q513*H513</f>
        <v>0.45000000000000001</v>
      </c>
      <c r="S513" s="231">
        <v>0</v>
      </c>
      <c r="T513" s="232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33" t="s">
        <v>217</v>
      </c>
      <c r="AT513" s="233" t="s">
        <v>149</v>
      </c>
      <c r="AU513" s="233" t="s">
        <v>83</v>
      </c>
      <c r="AY513" s="19" t="s">
        <v>147</v>
      </c>
      <c r="BE513" s="234">
        <f>IF(N513="základní",J513,0)</f>
        <v>0</v>
      </c>
      <c r="BF513" s="234">
        <f>IF(N513="snížená",J513,0)</f>
        <v>0</v>
      </c>
      <c r="BG513" s="234">
        <f>IF(N513="zákl. přenesená",J513,0)</f>
        <v>0</v>
      </c>
      <c r="BH513" s="234">
        <f>IF(N513="sníž. přenesená",J513,0)</f>
        <v>0</v>
      </c>
      <c r="BI513" s="234">
        <f>IF(N513="nulová",J513,0)</f>
        <v>0</v>
      </c>
      <c r="BJ513" s="19" t="s">
        <v>81</v>
      </c>
      <c r="BK513" s="234">
        <f>ROUND(I513*H513,2)</f>
        <v>0</v>
      </c>
      <c r="BL513" s="19" t="s">
        <v>217</v>
      </c>
      <c r="BM513" s="233" t="s">
        <v>1147</v>
      </c>
    </row>
    <row r="514" s="2" customFormat="1">
      <c r="A514" s="40"/>
      <c r="B514" s="41"/>
      <c r="C514" s="42"/>
      <c r="D514" s="248" t="s">
        <v>868</v>
      </c>
      <c r="E514" s="42"/>
      <c r="F514" s="290" t="s">
        <v>1143</v>
      </c>
      <c r="G514" s="42"/>
      <c r="H514" s="42"/>
      <c r="I514" s="138"/>
      <c r="J514" s="42"/>
      <c r="K514" s="42"/>
      <c r="L514" s="46"/>
      <c r="M514" s="291"/>
      <c r="N514" s="292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868</v>
      </c>
      <c r="AU514" s="19" t="s">
        <v>83</v>
      </c>
    </row>
    <row r="515" s="2" customFormat="1" ht="24" customHeight="1">
      <c r="A515" s="40"/>
      <c r="B515" s="41"/>
      <c r="C515" s="221" t="s">
        <v>1148</v>
      </c>
      <c r="D515" s="221" t="s">
        <v>149</v>
      </c>
      <c r="E515" s="222" t="s">
        <v>1149</v>
      </c>
      <c r="F515" s="223" t="s">
        <v>1150</v>
      </c>
      <c r="G515" s="224" t="s">
        <v>181</v>
      </c>
      <c r="H515" s="225">
        <v>3.0720000000000001</v>
      </c>
      <c r="I515" s="226"/>
      <c r="J515" s="227">
        <f>ROUND(I515*H515,2)</f>
        <v>0</v>
      </c>
      <c r="K515" s="228"/>
      <c r="L515" s="46"/>
      <c r="M515" s="229" t="s">
        <v>19</v>
      </c>
      <c r="N515" s="230" t="s">
        <v>44</v>
      </c>
      <c r="O515" s="86"/>
      <c r="P515" s="231">
        <f>O515*H515</f>
        <v>0</v>
      </c>
      <c r="Q515" s="231">
        <v>0</v>
      </c>
      <c r="R515" s="231">
        <f>Q515*H515</f>
        <v>0</v>
      </c>
      <c r="S515" s="231">
        <v>0</v>
      </c>
      <c r="T515" s="232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33" t="s">
        <v>217</v>
      </c>
      <c r="AT515" s="233" t="s">
        <v>149</v>
      </c>
      <c r="AU515" s="233" t="s">
        <v>83</v>
      </c>
      <c r="AY515" s="19" t="s">
        <v>147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9" t="s">
        <v>81</v>
      </c>
      <c r="BK515" s="234">
        <f>ROUND(I515*H515,2)</f>
        <v>0</v>
      </c>
      <c r="BL515" s="19" t="s">
        <v>217</v>
      </c>
      <c r="BM515" s="233" t="s">
        <v>1151</v>
      </c>
    </row>
    <row r="516" s="2" customFormat="1" ht="24" customHeight="1">
      <c r="A516" s="40"/>
      <c r="B516" s="41"/>
      <c r="C516" s="221" t="s">
        <v>1152</v>
      </c>
      <c r="D516" s="221" t="s">
        <v>149</v>
      </c>
      <c r="E516" s="222" t="s">
        <v>1153</v>
      </c>
      <c r="F516" s="223" t="s">
        <v>1154</v>
      </c>
      <c r="G516" s="224" t="s">
        <v>181</v>
      </c>
      <c r="H516" s="225">
        <v>3.0720000000000001</v>
      </c>
      <c r="I516" s="226"/>
      <c r="J516" s="227">
        <f>ROUND(I516*H516,2)</f>
        <v>0</v>
      </c>
      <c r="K516" s="228"/>
      <c r="L516" s="46"/>
      <c r="M516" s="229" t="s">
        <v>19</v>
      </c>
      <c r="N516" s="230" t="s">
        <v>44</v>
      </c>
      <c r="O516" s="86"/>
      <c r="P516" s="231">
        <f>O516*H516</f>
        <v>0</v>
      </c>
      <c r="Q516" s="231">
        <v>0</v>
      </c>
      <c r="R516" s="231">
        <f>Q516*H516</f>
        <v>0</v>
      </c>
      <c r="S516" s="231">
        <v>0</v>
      </c>
      <c r="T516" s="232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33" t="s">
        <v>217</v>
      </c>
      <c r="AT516" s="233" t="s">
        <v>149</v>
      </c>
      <c r="AU516" s="233" t="s">
        <v>83</v>
      </c>
      <c r="AY516" s="19" t="s">
        <v>147</v>
      </c>
      <c r="BE516" s="234">
        <f>IF(N516="základní",J516,0)</f>
        <v>0</v>
      </c>
      <c r="BF516" s="234">
        <f>IF(N516="snížená",J516,0)</f>
        <v>0</v>
      </c>
      <c r="BG516" s="234">
        <f>IF(N516="zákl. přenesená",J516,0)</f>
        <v>0</v>
      </c>
      <c r="BH516" s="234">
        <f>IF(N516="sníž. přenesená",J516,0)</f>
        <v>0</v>
      </c>
      <c r="BI516" s="234">
        <f>IF(N516="nulová",J516,0)</f>
        <v>0</v>
      </c>
      <c r="BJ516" s="19" t="s">
        <v>81</v>
      </c>
      <c r="BK516" s="234">
        <f>ROUND(I516*H516,2)</f>
        <v>0</v>
      </c>
      <c r="BL516" s="19" t="s">
        <v>217</v>
      </c>
      <c r="BM516" s="233" t="s">
        <v>1155</v>
      </c>
    </row>
    <row r="517" s="12" customFormat="1" ht="22.8" customHeight="1">
      <c r="A517" s="12"/>
      <c r="B517" s="205"/>
      <c r="C517" s="206"/>
      <c r="D517" s="207" t="s">
        <v>72</v>
      </c>
      <c r="E517" s="219" t="s">
        <v>1156</v>
      </c>
      <c r="F517" s="219" t="s">
        <v>1157</v>
      </c>
      <c r="G517" s="206"/>
      <c r="H517" s="206"/>
      <c r="I517" s="209"/>
      <c r="J517" s="220">
        <f>BK517</f>
        <v>0</v>
      </c>
      <c r="K517" s="206"/>
      <c r="L517" s="211"/>
      <c r="M517" s="212"/>
      <c r="N517" s="213"/>
      <c r="O517" s="213"/>
      <c r="P517" s="214">
        <f>SUM(P518:P524)</f>
        <v>0</v>
      </c>
      <c r="Q517" s="213"/>
      <c r="R517" s="214">
        <f>SUM(R518:R524)</f>
        <v>0.023056</v>
      </c>
      <c r="S517" s="213"/>
      <c r="T517" s="215">
        <f>SUM(T518:T524)</f>
        <v>0.056929999999999994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6" t="s">
        <v>83</v>
      </c>
      <c r="AT517" s="217" t="s">
        <v>72</v>
      </c>
      <c r="AU517" s="217" t="s">
        <v>81</v>
      </c>
      <c r="AY517" s="216" t="s">
        <v>147</v>
      </c>
      <c r="BK517" s="218">
        <f>SUM(BK518:BK524)</f>
        <v>0</v>
      </c>
    </row>
    <row r="518" s="2" customFormat="1" ht="16.5" customHeight="1">
      <c r="A518" s="40"/>
      <c r="B518" s="41"/>
      <c r="C518" s="221" t="s">
        <v>1158</v>
      </c>
      <c r="D518" s="221" t="s">
        <v>149</v>
      </c>
      <c r="E518" s="222" t="s">
        <v>1159</v>
      </c>
      <c r="F518" s="223" t="s">
        <v>1160</v>
      </c>
      <c r="G518" s="224" t="s">
        <v>152</v>
      </c>
      <c r="H518" s="225">
        <v>15</v>
      </c>
      <c r="I518" s="226"/>
      <c r="J518" s="227">
        <f>ROUND(I518*H518,2)</f>
        <v>0</v>
      </c>
      <c r="K518" s="228"/>
      <c r="L518" s="46"/>
      <c r="M518" s="229" t="s">
        <v>19</v>
      </c>
      <c r="N518" s="230" t="s">
        <v>44</v>
      </c>
      <c r="O518" s="86"/>
      <c r="P518" s="231">
        <f>O518*H518</f>
        <v>0</v>
      </c>
      <c r="Q518" s="231">
        <v>0</v>
      </c>
      <c r="R518" s="231">
        <f>Q518*H518</f>
        <v>0</v>
      </c>
      <c r="S518" s="231">
        <v>0.00266</v>
      </c>
      <c r="T518" s="232">
        <f>S518*H518</f>
        <v>0.039899999999999998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33" t="s">
        <v>217</v>
      </c>
      <c r="AT518" s="233" t="s">
        <v>149</v>
      </c>
      <c r="AU518" s="233" t="s">
        <v>83</v>
      </c>
      <c r="AY518" s="19" t="s">
        <v>147</v>
      </c>
      <c r="BE518" s="234">
        <f>IF(N518="základní",J518,0)</f>
        <v>0</v>
      </c>
      <c r="BF518" s="234">
        <f>IF(N518="snížená",J518,0)</f>
        <v>0</v>
      </c>
      <c r="BG518" s="234">
        <f>IF(N518="zákl. přenesená",J518,0)</f>
        <v>0</v>
      </c>
      <c r="BH518" s="234">
        <f>IF(N518="sníž. přenesená",J518,0)</f>
        <v>0</v>
      </c>
      <c r="BI518" s="234">
        <f>IF(N518="nulová",J518,0)</f>
        <v>0</v>
      </c>
      <c r="BJ518" s="19" t="s">
        <v>81</v>
      </c>
      <c r="BK518" s="234">
        <f>ROUND(I518*H518,2)</f>
        <v>0</v>
      </c>
      <c r="BL518" s="19" t="s">
        <v>217</v>
      </c>
      <c r="BM518" s="233" t="s">
        <v>1161</v>
      </c>
    </row>
    <row r="519" s="2" customFormat="1" ht="24" customHeight="1">
      <c r="A519" s="40"/>
      <c r="B519" s="41"/>
      <c r="C519" s="221" t="s">
        <v>1162</v>
      </c>
      <c r="D519" s="221" t="s">
        <v>149</v>
      </c>
      <c r="E519" s="222" t="s">
        <v>1163</v>
      </c>
      <c r="F519" s="223" t="s">
        <v>1164</v>
      </c>
      <c r="G519" s="224" t="s">
        <v>152</v>
      </c>
      <c r="H519" s="225">
        <v>131</v>
      </c>
      <c r="I519" s="226"/>
      <c r="J519" s="227">
        <f>ROUND(I519*H519,2)</f>
        <v>0</v>
      </c>
      <c r="K519" s="228"/>
      <c r="L519" s="46"/>
      <c r="M519" s="229" t="s">
        <v>19</v>
      </c>
      <c r="N519" s="230" t="s">
        <v>44</v>
      </c>
      <c r="O519" s="86"/>
      <c r="P519" s="231">
        <f>O519*H519</f>
        <v>0</v>
      </c>
      <c r="Q519" s="231">
        <v>0</v>
      </c>
      <c r="R519" s="231">
        <f>Q519*H519</f>
        <v>0</v>
      </c>
      <c r="S519" s="231">
        <v>0</v>
      </c>
      <c r="T519" s="232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33" t="s">
        <v>217</v>
      </c>
      <c r="AT519" s="233" t="s">
        <v>149</v>
      </c>
      <c r="AU519" s="233" t="s">
        <v>83</v>
      </c>
      <c r="AY519" s="19" t="s">
        <v>147</v>
      </c>
      <c r="BE519" s="234">
        <f>IF(N519="základní",J519,0)</f>
        <v>0</v>
      </c>
      <c r="BF519" s="234">
        <f>IF(N519="snížená",J519,0)</f>
        <v>0</v>
      </c>
      <c r="BG519" s="234">
        <f>IF(N519="zákl. přenesená",J519,0)</f>
        <v>0</v>
      </c>
      <c r="BH519" s="234">
        <f>IF(N519="sníž. přenesená",J519,0)</f>
        <v>0</v>
      </c>
      <c r="BI519" s="234">
        <f>IF(N519="nulová",J519,0)</f>
        <v>0</v>
      </c>
      <c r="BJ519" s="19" t="s">
        <v>81</v>
      </c>
      <c r="BK519" s="234">
        <f>ROUND(I519*H519,2)</f>
        <v>0</v>
      </c>
      <c r="BL519" s="19" t="s">
        <v>217</v>
      </c>
      <c r="BM519" s="233" t="s">
        <v>1165</v>
      </c>
    </row>
    <row r="520" s="2" customFormat="1" ht="16.5" customHeight="1">
      <c r="A520" s="40"/>
      <c r="B520" s="41"/>
      <c r="C520" s="235" t="s">
        <v>1166</v>
      </c>
      <c r="D520" s="235" t="s">
        <v>192</v>
      </c>
      <c r="E520" s="236" t="s">
        <v>1167</v>
      </c>
      <c r="F520" s="237" t="s">
        <v>1168</v>
      </c>
      <c r="G520" s="238" t="s">
        <v>152</v>
      </c>
      <c r="H520" s="239">
        <v>144.09999999999999</v>
      </c>
      <c r="I520" s="240"/>
      <c r="J520" s="241">
        <f>ROUND(I520*H520,2)</f>
        <v>0</v>
      </c>
      <c r="K520" s="242"/>
      <c r="L520" s="243"/>
      <c r="M520" s="244" t="s">
        <v>19</v>
      </c>
      <c r="N520" s="245" t="s">
        <v>44</v>
      </c>
      <c r="O520" s="86"/>
      <c r="P520" s="231">
        <f>O520*H520</f>
        <v>0</v>
      </c>
      <c r="Q520" s="231">
        <v>0.00016000000000000001</v>
      </c>
      <c r="R520" s="231">
        <f>Q520*H520</f>
        <v>0.023056</v>
      </c>
      <c r="S520" s="231">
        <v>0</v>
      </c>
      <c r="T520" s="232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33" t="s">
        <v>310</v>
      </c>
      <c r="AT520" s="233" t="s">
        <v>192</v>
      </c>
      <c r="AU520" s="233" t="s">
        <v>83</v>
      </c>
      <c r="AY520" s="19" t="s">
        <v>147</v>
      </c>
      <c r="BE520" s="234">
        <f>IF(N520="základní",J520,0)</f>
        <v>0</v>
      </c>
      <c r="BF520" s="234">
        <f>IF(N520="snížená",J520,0)</f>
        <v>0</v>
      </c>
      <c r="BG520" s="234">
        <f>IF(N520="zákl. přenesená",J520,0)</f>
        <v>0</v>
      </c>
      <c r="BH520" s="234">
        <f>IF(N520="sníž. přenesená",J520,0)</f>
        <v>0</v>
      </c>
      <c r="BI520" s="234">
        <f>IF(N520="nulová",J520,0)</f>
        <v>0</v>
      </c>
      <c r="BJ520" s="19" t="s">
        <v>81</v>
      </c>
      <c r="BK520" s="234">
        <f>ROUND(I520*H520,2)</f>
        <v>0</v>
      </c>
      <c r="BL520" s="19" t="s">
        <v>217</v>
      </c>
      <c r="BM520" s="233" t="s">
        <v>1169</v>
      </c>
    </row>
    <row r="521" s="13" customFormat="1">
      <c r="A521" s="13"/>
      <c r="B521" s="246"/>
      <c r="C521" s="247"/>
      <c r="D521" s="248" t="s">
        <v>196</v>
      </c>
      <c r="E521" s="249" t="s">
        <v>19</v>
      </c>
      <c r="F521" s="250" t="s">
        <v>1170</v>
      </c>
      <c r="G521" s="247"/>
      <c r="H521" s="251">
        <v>144.09999999999999</v>
      </c>
      <c r="I521" s="252"/>
      <c r="J521" s="247"/>
      <c r="K521" s="247"/>
      <c r="L521" s="253"/>
      <c r="M521" s="254"/>
      <c r="N521" s="255"/>
      <c r="O521" s="255"/>
      <c r="P521" s="255"/>
      <c r="Q521" s="255"/>
      <c r="R521" s="255"/>
      <c r="S521" s="255"/>
      <c r="T521" s="25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7" t="s">
        <v>196</v>
      </c>
      <c r="AU521" s="257" t="s">
        <v>83</v>
      </c>
      <c r="AV521" s="13" t="s">
        <v>83</v>
      </c>
      <c r="AW521" s="13" t="s">
        <v>35</v>
      </c>
      <c r="AX521" s="13" t="s">
        <v>81</v>
      </c>
      <c r="AY521" s="257" t="s">
        <v>147</v>
      </c>
    </row>
    <row r="522" s="2" customFormat="1" ht="16.5" customHeight="1">
      <c r="A522" s="40"/>
      <c r="B522" s="41"/>
      <c r="C522" s="221" t="s">
        <v>1171</v>
      </c>
      <c r="D522" s="221" t="s">
        <v>149</v>
      </c>
      <c r="E522" s="222" t="s">
        <v>1172</v>
      </c>
      <c r="F522" s="223" t="s">
        <v>1173</v>
      </c>
      <c r="G522" s="224" t="s">
        <v>152</v>
      </c>
      <c r="H522" s="225">
        <v>131</v>
      </c>
      <c r="I522" s="226"/>
      <c r="J522" s="227">
        <f>ROUND(I522*H522,2)</f>
        <v>0</v>
      </c>
      <c r="K522" s="228"/>
      <c r="L522" s="46"/>
      <c r="M522" s="229" t="s">
        <v>19</v>
      </c>
      <c r="N522" s="230" t="s">
        <v>44</v>
      </c>
      <c r="O522" s="86"/>
      <c r="P522" s="231">
        <f>O522*H522</f>
        <v>0</v>
      </c>
      <c r="Q522" s="231">
        <v>0</v>
      </c>
      <c r="R522" s="231">
        <f>Q522*H522</f>
        <v>0</v>
      </c>
      <c r="S522" s="231">
        <v>0.00012999999999999999</v>
      </c>
      <c r="T522" s="232">
        <f>S522*H522</f>
        <v>0.01703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33" t="s">
        <v>217</v>
      </c>
      <c r="AT522" s="233" t="s">
        <v>149</v>
      </c>
      <c r="AU522" s="233" t="s">
        <v>83</v>
      </c>
      <c r="AY522" s="19" t="s">
        <v>147</v>
      </c>
      <c r="BE522" s="234">
        <f>IF(N522="základní",J522,0)</f>
        <v>0</v>
      </c>
      <c r="BF522" s="234">
        <f>IF(N522="snížená",J522,0)</f>
        <v>0</v>
      </c>
      <c r="BG522" s="234">
        <f>IF(N522="zákl. přenesená",J522,0)</f>
        <v>0</v>
      </c>
      <c r="BH522" s="234">
        <f>IF(N522="sníž. přenesená",J522,0)</f>
        <v>0</v>
      </c>
      <c r="BI522" s="234">
        <f>IF(N522="nulová",J522,0)</f>
        <v>0</v>
      </c>
      <c r="BJ522" s="19" t="s">
        <v>81</v>
      </c>
      <c r="BK522" s="234">
        <f>ROUND(I522*H522,2)</f>
        <v>0</v>
      </c>
      <c r="BL522" s="19" t="s">
        <v>217</v>
      </c>
      <c r="BM522" s="233" t="s">
        <v>1174</v>
      </c>
    </row>
    <row r="523" s="2" customFormat="1" ht="24" customHeight="1">
      <c r="A523" s="40"/>
      <c r="B523" s="41"/>
      <c r="C523" s="221" t="s">
        <v>1175</v>
      </c>
      <c r="D523" s="221" t="s">
        <v>149</v>
      </c>
      <c r="E523" s="222" t="s">
        <v>1176</v>
      </c>
      <c r="F523" s="223" t="s">
        <v>1177</v>
      </c>
      <c r="G523" s="224" t="s">
        <v>181</v>
      </c>
      <c r="H523" s="225">
        <v>0.023</v>
      </c>
      <c r="I523" s="226"/>
      <c r="J523" s="227">
        <f>ROUND(I523*H523,2)</f>
        <v>0</v>
      </c>
      <c r="K523" s="228"/>
      <c r="L523" s="46"/>
      <c r="M523" s="229" t="s">
        <v>19</v>
      </c>
      <c r="N523" s="230" t="s">
        <v>44</v>
      </c>
      <c r="O523" s="86"/>
      <c r="P523" s="231">
        <f>O523*H523</f>
        <v>0</v>
      </c>
      <c r="Q523" s="231">
        <v>0</v>
      </c>
      <c r="R523" s="231">
        <f>Q523*H523</f>
        <v>0</v>
      </c>
      <c r="S523" s="231">
        <v>0</v>
      </c>
      <c r="T523" s="232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33" t="s">
        <v>217</v>
      </c>
      <c r="AT523" s="233" t="s">
        <v>149</v>
      </c>
      <c r="AU523" s="233" t="s">
        <v>83</v>
      </c>
      <c r="AY523" s="19" t="s">
        <v>147</v>
      </c>
      <c r="BE523" s="234">
        <f>IF(N523="základní",J523,0)</f>
        <v>0</v>
      </c>
      <c r="BF523" s="234">
        <f>IF(N523="snížená",J523,0)</f>
        <v>0</v>
      </c>
      <c r="BG523" s="234">
        <f>IF(N523="zákl. přenesená",J523,0)</f>
        <v>0</v>
      </c>
      <c r="BH523" s="234">
        <f>IF(N523="sníž. přenesená",J523,0)</f>
        <v>0</v>
      </c>
      <c r="BI523" s="234">
        <f>IF(N523="nulová",J523,0)</f>
        <v>0</v>
      </c>
      <c r="BJ523" s="19" t="s">
        <v>81</v>
      </c>
      <c r="BK523" s="234">
        <f>ROUND(I523*H523,2)</f>
        <v>0</v>
      </c>
      <c r="BL523" s="19" t="s">
        <v>217</v>
      </c>
      <c r="BM523" s="233" t="s">
        <v>1178</v>
      </c>
    </row>
    <row r="524" s="2" customFormat="1" ht="24" customHeight="1">
      <c r="A524" s="40"/>
      <c r="B524" s="41"/>
      <c r="C524" s="221" t="s">
        <v>1179</v>
      </c>
      <c r="D524" s="221" t="s">
        <v>149</v>
      </c>
      <c r="E524" s="222" t="s">
        <v>1180</v>
      </c>
      <c r="F524" s="223" t="s">
        <v>1181</v>
      </c>
      <c r="G524" s="224" t="s">
        <v>181</v>
      </c>
      <c r="H524" s="225">
        <v>0.023</v>
      </c>
      <c r="I524" s="226"/>
      <c r="J524" s="227">
        <f>ROUND(I524*H524,2)</f>
        <v>0</v>
      </c>
      <c r="K524" s="228"/>
      <c r="L524" s="46"/>
      <c r="M524" s="229" t="s">
        <v>19</v>
      </c>
      <c r="N524" s="230" t="s">
        <v>44</v>
      </c>
      <c r="O524" s="86"/>
      <c r="P524" s="231">
        <f>O524*H524</f>
        <v>0</v>
      </c>
      <c r="Q524" s="231">
        <v>0</v>
      </c>
      <c r="R524" s="231">
        <f>Q524*H524</f>
        <v>0</v>
      </c>
      <c r="S524" s="231">
        <v>0</v>
      </c>
      <c r="T524" s="232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33" t="s">
        <v>217</v>
      </c>
      <c r="AT524" s="233" t="s">
        <v>149</v>
      </c>
      <c r="AU524" s="233" t="s">
        <v>83</v>
      </c>
      <c r="AY524" s="19" t="s">
        <v>147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9" t="s">
        <v>81</v>
      </c>
      <c r="BK524" s="234">
        <f>ROUND(I524*H524,2)</f>
        <v>0</v>
      </c>
      <c r="BL524" s="19" t="s">
        <v>217</v>
      </c>
      <c r="BM524" s="233" t="s">
        <v>1182</v>
      </c>
    </row>
    <row r="525" s="12" customFormat="1" ht="22.8" customHeight="1">
      <c r="A525" s="12"/>
      <c r="B525" s="205"/>
      <c r="C525" s="206"/>
      <c r="D525" s="207" t="s">
        <v>72</v>
      </c>
      <c r="E525" s="219" t="s">
        <v>1183</v>
      </c>
      <c r="F525" s="219" t="s">
        <v>1184</v>
      </c>
      <c r="G525" s="206"/>
      <c r="H525" s="206"/>
      <c r="I525" s="209"/>
      <c r="J525" s="220">
        <f>BK525</f>
        <v>0</v>
      </c>
      <c r="K525" s="206"/>
      <c r="L525" s="211"/>
      <c r="M525" s="212"/>
      <c r="N525" s="213"/>
      <c r="O525" s="213"/>
      <c r="P525" s="214">
        <f>SUM(P526:P591)</f>
        <v>0</v>
      </c>
      <c r="Q525" s="213"/>
      <c r="R525" s="214">
        <f>SUM(R526:R591)</f>
        <v>4.3974914000000007</v>
      </c>
      <c r="S525" s="213"/>
      <c r="T525" s="215">
        <f>SUM(T526:T591)</f>
        <v>0.33200000000000002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6" t="s">
        <v>83</v>
      </c>
      <c r="AT525" s="217" t="s">
        <v>72</v>
      </c>
      <c r="AU525" s="217" t="s">
        <v>81</v>
      </c>
      <c r="AY525" s="216" t="s">
        <v>147</v>
      </c>
      <c r="BK525" s="218">
        <f>SUM(BK526:BK591)</f>
        <v>0</v>
      </c>
    </row>
    <row r="526" s="2" customFormat="1" ht="16.5" customHeight="1">
      <c r="A526" s="40"/>
      <c r="B526" s="41"/>
      <c r="C526" s="221" t="s">
        <v>1185</v>
      </c>
      <c r="D526" s="221" t="s">
        <v>149</v>
      </c>
      <c r="E526" s="222" t="s">
        <v>1186</v>
      </c>
      <c r="F526" s="223" t="s">
        <v>1187</v>
      </c>
      <c r="G526" s="224" t="s">
        <v>220</v>
      </c>
      <c r="H526" s="225">
        <v>5</v>
      </c>
      <c r="I526" s="226"/>
      <c r="J526" s="227">
        <f>ROUND(I526*H526,2)</f>
        <v>0</v>
      </c>
      <c r="K526" s="228"/>
      <c r="L526" s="46"/>
      <c r="M526" s="229" t="s">
        <v>19</v>
      </c>
      <c r="N526" s="230" t="s">
        <v>44</v>
      </c>
      <c r="O526" s="86"/>
      <c r="P526" s="231">
        <f>O526*H526</f>
        <v>0</v>
      </c>
      <c r="Q526" s="231">
        <v>0</v>
      </c>
      <c r="R526" s="231">
        <f>Q526*H526</f>
        <v>0</v>
      </c>
      <c r="S526" s="231">
        <v>0.0040000000000000001</v>
      </c>
      <c r="T526" s="232">
        <f>S526*H526</f>
        <v>0.02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33" t="s">
        <v>217</v>
      </c>
      <c r="AT526" s="233" t="s">
        <v>149</v>
      </c>
      <c r="AU526" s="233" t="s">
        <v>83</v>
      </c>
      <c r="AY526" s="19" t="s">
        <v>147</v>
      </c>
      <c r="BE526" s="234">
        <f>IF(N526="základní",J526,0)</f>
        <v>0</v>
      </c>
      <c r="BF526" s="234">
        <f>IF(N526="snížená",J526,0)</f>
        <v>0</v>
      </c>
      <c r="BG526" s="234">
        <f>IF(N526="zákl. přenesená",J526,0)</f>
        <v>0</v>
      </c>
      <c r="BH526" s="234">
        <f>IF(N526="sníž. přenesená",J526,0)</f>
        <v>0</v>
      </c>
      <c r="BI526" s="234">
        <f>IF(N526="nulová",J526,0)</f>
        <v>0</v>
      </c>
      <c r="BJ526" s="19" t="s">
        <v>81</v>
      </c>
      <c r="BK526" s="234">
        <f>ROUND(I526*H526,2)</f>
        <v>0</v>
      </c>
      <c r="BL526" s="19" t="s">
        <v>217</v>
      </c>
      <c r="BM526" s="233" t="s">
        <v>1188</v>
      </c>
    </row>
    <row r="527" s="2" customFormat="1" ht="16.5" customHeight="1">
      <c r="A527" s="40"/>
      <c r="B527" s="41"/>
      <c r="C527" s="221" t="s">
        <v>1189</v>
      </c>
      <c r="D527" s="221" t="s">
        <v>149</v>
      </c>
      <c r="E527" s="222" t="s">
        <v>1190</v>
      </c>
      <c r="F527" s="223" t="s">
        <v>1191</v>
      </c>
      <c r="G527" s="224" t="s">
        <v>220</v>
      </c>
      <c r="H527" s="225">
        <v>52</v>
      </c>
      <c r="I527" s="226"/>
      <c r="J527" s="227">
        <f>ROUND(I527*H527,2)</f>
        <v>0</v>
      </c>
      <c r="K527" s="228"/>
      <c r="L527" s="46"/>
      <c r="M527" s="229" t="s">
        <v>19</v>
      </c>
      <c r="N527" s="230" t="s">
        <v>44</v>
      </c>
      <c r="O527" s="86"/>
      <c r="P527" s="231">
        <f>O527*H527</f>
        <v>0</v>
      </c>
      <c r="Q527" s="231">
        <v>0</v>
      </c>
      <c r="R527" s="231">
        <f>Q527*H527</f>
        <v>0</v>
      </c>
      <c r="S527" s="231">
        <v>0.0060000000000000001</v>
      </c>
      <c r="T527" s="232">
        <f>S527*H527</f>
        <v>0.312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3" t="s">
        <v>217</v>
      </c>
      <c r="AT527" s="233" t="s">
        <v>149</v>
      </c>
      <c r="AU527" s="233" t="s">
        <v>83</v>
      </c>
      <c r="AY527" s="19" t="s">
        <v>147</v>
      </c>
      <c r="BE527" s="234">
        <f>IF(N527="základní",J527,0)</f>
        <v>0</v>
      </c>
      <c r="BF527" s="234">
        <f>IF(N527="snížená",J527,0)</f>
        <v>0</v>
      </c>
      <c r="BG527" s="234">
        <f>IF(N527="zákl. přenesená",J527,0)</f>
        <v>0</v>
      </c>
      <c r="BH527" s="234">
        <f>IF(N527="sníž. přenesená",J527,0)</f>
        <v>0</v>
      </c>
      <c r="BI527" s="234">
        <f>IF(N527="nulová",J527,0)</f>
        <v>0</v>
      </c>
      <c r="BJ527" s="19" t="s">
        <v>81</v>
      </c>
      <c r="BK527" s="234">
        <f>ROUND(I527*H527,2)</f>
        <v>0</v>
      </c>
      <c r="BL527" s="19" t="s">
        <v>217</v>
      </c>
      <c r="BM527" s="233" t="s">
        <v>1192</v>
      </c>
    </row>
    <row r="528" s="2" customFormat="1" ht="16.5" customHeight="1">
      <c r="A528" s="40"/>
      <c r="B528" s="41"/>
      <c r="C528" s="221" t="s">
        <v>1193</v>
      </c>
      <c r="D528" s="221" t="s">
        <v>149</v>
      </c>
      <c r="E528" s="222" t="s">
        <v>1194</v>
      </c>
      <c r="F528" s="223" t="s">
        <v>1195</v>
      </c>
      <c r="G528" s="224" t="s">
        <v>152</v>
      </c>
      <c r="H528" s="225">
        <v>6.6500000000000004</v>
      </c>
      <c r="I528" s="226"/>
      <c r="J528" s="227">
        <f>ROUND(I528*H528,2)</f>
        <v>0</v>
      </c>
      <c r="K528" s="228"/>
      <c r="L528" s="46"/>
      <c r="M528" s="229" t="s">
        <v>19</v>
      </c>
      <c r="N528" s="230" t="s">
        <v>44</v>
      </c>
      <c r="O528" s="86"/>
      <c r="P528" s="231">
        <f>O528*H528</f>
        <v>0</v>
      </c>
      <c r="Q528" s="231">
        <v>0.00025999999999999998</v>
      </c>
      <c r="R528" s="231">
        <f>Q528*H528</f>
        <v>0.0017289999999999999</v>
      </c>
      <c r="S528" s="231">
        <v>0</v>
      </c>
      <c r="T528" s="232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33" t="s">
        <v>217</v>
      </c>
      <c r="AT528" s="233" t="s">
        <v>149</v>
      </c>
      <c r="AU528" s="233" t="s">
        <v>83</v>
      </c>
      <c r="AY528" s="19" t="s">
        <v>147</v>
      </c>
      <c r="BE528" s="234">
        <f>IF(N528="základní",J528,0)</f>
        <v>0</v>
      </c>
      <c r="BF528" s="234">
        <f>IF(N528="snížená",J528,0)</f>
        <v>0</v>
      </c>
      <c r="BG528" s="234">
        <f>IF(N528="zákl. přenesená",J528,0)</f>
        <v>0</v>
      </c>
      <c r="BH528" s="234">
        <f>IF(N528="sníž. přenesená",J528,0)</f>
        <v>0</v>
      </c>
      <c r="BI528" s="234">
        <f>IF(N528="nulová",J528,0)</f>
        <v>0</v>
      </c>
      <c r="BJ528" s="19" t="s">
        <v>81</v>
      </c>
      <c r="BK528" s="234">
        <f>ROUND(I528*H528,2)</f>
        <v>0</v>
      </c>
      <c r="BL528" s="19" t="s">
        <v>217</v>
      </c>
      <c r="BM528" s="233" t="s">
        <v>1196</v>
      </c>
    </row>
    <row r="529" s="2" customFormat="1" ht="60" customHeight="1">
      <c r="A529" s="40"/>
      <c r="B529" s="41"/>
      <c r="C529" s="235" t="s">
        <v>1197</v>
      </c>
      <c r="D529" s="235" t="s">
        <v>192</v>
      </c>
      <c r="E529" s="236" t="s">
        <v>1198</v>
      </c>
      <c r="F529" s="237" t="s">
        <v>1199</v>
      </c>
      <c r="G529" s="238" t="s">
        <v>866</v>
      </c>
      <c r="H529" s="239">
        <v>1</v>
      </c>
      <c r="I529" s="240"/>
      <c r="J529" s="241">
        <f>ROUND(I529*H529,2)</f>
        <v>0</v>
      </c>
      <c r="K529" s="242"/>
      <c r="L529" s="243"/>
      <c r="M529" s="244" t="s">
        <v>19</v>
      </c>
      <c r="N529" s="245" t="s">
        <v>44</v>
      </c>
      <c r="O529" s="86"/>
      <c r="P529" s="231">
        <f>O529*H529</f>
        <v>0</v>
      </c>
      <c r="Q529" s="231">
        <v>0.059999999999999998</v>
      </c>
      <c r="R529" s="231">
        <f>Q529*H529</f>
        <v>0.059999999999999998</v>
      </c>
      <c r="S529" s="231">
        <v>0</v>
      </c>
      <c r="T529" s="232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33" t="s">
        <v>310</v>
      </c>
      <c r="AT529" s="233" t="s">
        <v>192</v>
      </c>
      <c r="AU529" s="233" t="s">
        <v>83</v>
      </c>
      <c r="AY529" s="19" t="s">
        <v>147</v>
      </c>
      <c r="BE529" s="234">
        <f>IF(N529="základní",J529,0)</f>
        <v>0</v>
      </c>
      <c r="BF529" s="234">
        <f>IF(N529="snížená",J529,0)</f>
        <v>0</v>
      </c>
      <c r="BG529" s="234">
        <f>IF(N529="zákl. přenesená",J529,0)</f>
        <v>0</v>
      </c>
      <c r="BH529" s="234">
        <f>IF(N529="sníž. přenesená",J529,0)</f>
        <v>0</v>
      </c>
      <c r="BI529" s="234">
        <f>IF(N529="nulová",J529,0)</f>
        <v>0</v>
      </c>
      <c r="BJ529" s="19" t="s">
        <v>81</v>
      </c>
      <c r="BK529" s="234">
        <f>ROUND(I529*H529,2)</f>
        <v>0</v>
      </c>
      <c r="BL529" s="19" t="s">
        <v>217</v>
      </c>
      <c r="BM529" s="233" t="s">
        <v>1200</v>
      </c>
    </row>
    <row r="530" s="2" customFormat="1">
      <c r="A530" s="40"/>
      <c r="B530" s="41"/>
      <c r="C530" s="42"/>
      <c r="D530" s="248" t="s">
        <v>868</v>
      </c>
      <c r="E530" s="42"/>
      <c r="F530" s="290" t="s">
        <v>1201</v>
      </c>
      <c r="G530" s="42"/>
      <c r="H530" s="42"/>
      <c r="I530" s="138"/>
      <c r="J530" s="42"/>
      <c r="K530" s="42"/>
      <c r="L530" s="46"/>
      <c r="M530" s="291"/>
      <c r="N530" s="292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868</v>
      </c>
      <c r="AU530" s="19" t="s">
        <v>83</v>
      </c>
    </row>
    <row r="531" s="2" customFormat="1" ht="60" customHeight="1">
      <c r="A531" s="40"/>
      <c r="B531" s="41"/>
      <c r="C531" s="235" t="s">
        <v>1202</v>
      </c>
      <c r="D531" s="235" t="s">
        <v>192</v>
      </c>
      <c r="E531" s="236" t="s">
        <v>1203</v>
      </c>
      <c r="F531" s="237" t="s">
        <v>1204</v>
      </c>
      <c r="G531" s="238" t="s">
        <v>866</v>
      </c>
      <c r="H531" s="239">
        <v>1</v>
      </c>
      <c r="I531" s="240"/>
      <c r="J531" s="241">
        <f>ROUND(I531*H531,2)</f>
        <v>0</v>
      </c>
      <c r="K531" s="242"/>
      <c r="L531" s="243"/>
      <c r="M531" s="244" t="s">
        <v>19</v>
      </c>
      <c r="N531" s="245" t="s">
        <v>44</v>
      </c>
      <c r="O531" s="86"/>
      <c r="P531" s="231">
        <f>O531*H531</f>
        <v>0</v>
      </c>
      <c r="Q531" s="231">
        <v>0.059999999999999998</v>
      </c>
      <c r="R531" s="231">
        <f>Q531*H531</f>
        <v>0.059999999999999998</v>
      </c>
      <c r="S531" s="231">
        <v>0</v>
      </c>
      <c r="T531" s="232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33" t="s">
        <v>310</v>
      </c>
      <c r="AT531" s="233" t="s">
        <v>192</v>
      </c>
      <c r="AU531" s="233" t="s">
        <v>83</v>
      </c>
      <c r="AY531" s="19" t="s">
        <v>147</v>
      </c>
      <c r="BE531" s="234">
        <f>IF(N531="základní",J531,0)</f>
        <v>0</v>
      </c>
      <c r="BF531" s="234">
        <f>IF(N531="snížená",J531,0)</f>
        <v>0</v>
      </c>
      <c r="BG531" s="234">
        <f>IF(N531="zákl. přenesená",J531,0)</f>
        <v>0</v>
      </c>
      <c r="BH531" s="234">
        <f>IF(N531="sníž. přenesená",J531,0)</f>
        <v>0</v>
      </c>
      <c r="BI531" s="234">
        <f>IF(N531="nulová",J531,0)</f>
        <v>0</v>
      </c>
      <c r="BJ531" s="19" t="s">
        <v>81</v>
      </c>
      <c r="BK531" s="234">
        <f>ROUND(I531*H531,2)</f>
        <v>0</v>
      </c>
      <c r="BL531" s="19" t="s">
        <v>217</v>
      </c>
      <c r="BM531" s="233" t="s">
        <v>1205</v>
      </c>
    </row>
    <row r="532" s="2" customFormat="1">
      <c r="A532" s="40"/>
      <c r="B532" s="41"/>
      <c r="C532" s="42"/>
      <c r="D532" s="248" t="s">
        <v>868</v>
      </c>
      <c r="E532" s="42"/>
      <c r="F532" s="290" t="s">
        <v>1201</v>
      </c>
      <c r="G532" s="42"/>
      <c r="H532" s="42"/>
      <c r="I532" s="138"/>
      <c r="J532" s="42"/>
      <c r="K532" s="42"/>
      <c r="L532" s="46"/>
      <c r="M532" s="291"/>
      <c r="N532" s="292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868</v>
      </c>
      <c r="AU532" s="19" t="s">
        <v>83</v>
      </c>
    </row>
    <row r="533" s="2" customFormat="1" ht="60" customHeight="1">
      <c r="A533" s="40"/>
      <c r="B533" s="41"/>
      <c r="C533" s="235" t="s">
        <v>1206</v>
      </c>
      <c r="D533" s="235" t="s">
        <v>192</v>
      </c>
      <c r="E533" s="236" t="s">
        <v>1207</v>
      </c>
      <c r="F533" s="237" t="s">
        <v>1208</v>
      </c>
      <c r="G533" s="238" t="s">
        <v>81</v>
      </c>
      <c r="H533" s="239">
        <v>1</v>
      </c>
      <c r="I533" s="240"/>
      <c r="J533" s="241">
        <f>ROUND(I533*H533,2)</f>
        <v>0</v>
      </c>
      <c r="K533" s="242"/>
      <c r="L533" s="243"/>
      <c r="M533" s="244" t="s">
        <v>19</v>
      </c>
      <c r="N533" s="245" t="s">
        <v>44</v>
      </c>
      <c r="O533" s="86"/>
      <c r="P533" s="231">
        <f>O533*H533</f>
        <v>0</v>
      </c>
      <c r="Q533" s="231">
        <v>0.059999999999999998</v>
      </c>
      <c r="R533" s="231">
        <f>Q533*H533</f>
        <v>0.059999999999999998</v>
      </c>
      <c r="S533" s="231">
        <v>0</v>
      </c>
      <c r="T533" s="232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33" t="s">
        <v>310</v>
      </c>
      <c r="AT533" s="233" t="s">
        <v>192</v>
      </c>
      <c r="AU533" s="233" t="s">
        <v>83</v>
      </c>
      <c r="AY533" s="19" t="s">
        <v>147</v>
      </c>
      <c r="BE533" s="234">
        <f>IF(N533="základní",J533,0)</f>
        <v>0</v>
      </c>
      <c r="BF533" s="234">
        <f>IF(N533="snížená",J533,0)</f>
        <v>0</v>
      </c>
      <c r="BG533" s="234">
        <f>IF(N533="zákl. přenesená",J533,0)</f>
        <v>0</v>
      </c>
      <c r="BH533" s="234">
        <f>IF(N533="sníž. přenesená",J533,0)</f>
        <v>0</v>
      </c>
      <c r="BI533" s="234">
        <f>IF(N533="nulová",J533,0)</f>
        <v>0</v>
      </c>
      <c r="BJ533" s="19" t="s">
        <v>81</v>
      </c>
      <c r="BK533" s="234">
        <f>ROUND(I533*H533,2)</f>
        <v>0</v>
      </c>
      <c r="BL533" s="19" t="s">
        <v>217</v>
      </c>
      <c r="BM533" s="233" t="s">
        <v>1209</v>
      </c>
    </row>
    <row r="534" s="2" customFormat="1">
      <c r="A534" s="40"/>
      <c r="B534" s="41"/>
      <c r="C534" s="42"/>
      <c r="D534" s="248" t="s">
        <v>868</v>
      </c>
      <c r="E534" s="42"/>
      <c r="F534" s="290" t="s">
        <v>1201</v>
      </c>
      <c r="G534" s="42"/>
      <c r="H534" s="42"/>
      <c r="I534" s="138"/>
      <c r="J534" s="42"/>
      <c r="K534" s="42"/>
      <c r="L534" s="46"/>
      <c r="M534" s="291"/>
      <c r="N534" s="292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868</v>
      </c>
      <c r="AU534" s="19" t="s">
        <v>83</v>
      </c>
    </row>
    <row r="535" s="2" customFormat="1" ht="48" customHeight="1">
      <c r="A535" s="40"/>
      <c r="B535" s="41"/>
      <c r="C535" s="235" t="s">
        <v>1210</v>
      </c>
      <c r="D535" s="235" t="s">
        <v>192</v>
      </c>
      <c r="E535" s="236" t="s">
        <v>1211</v>
      </c>
      <c r="F535" s="237" t="s">
        <v>1212</v>
      </c>
      <c r="G535" s="238" t="s">
        <v>866</v>
      </c>
      <c r="H535" s="239">
        <v>4</v>
      </c>
      <c r="I535" s="240"/>
      <c r="J535" s="241">
        <f>ROUND(I535*H535,2)</f>
        <v>0</v>
      </c>
      <c r="K535" s="242"/>
      <c r="L535" s="243"/>
      <c r="M535" s="244" t="s">
        <v>19</v>
      </c>
      <c r="N535" s="245" t="s">
        <v>44</v>
      </c>
      <c r="O535" s="86"/>
      <c r="P535" s="231">
        <f>O535*H535</f>
        <v>0</v>
      </c>
      <c r="Q535" s="231">
        <v>0.059999999999999998</v>
      </c>
      <c r="R535" s="231">
        <f>Q535*H535</f>
        <v>0.23999999999999999</v>
      </c>
      <c r="S535" s="231">
        <v>0</v>
      </c>
      <c r="T535" s="232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33" t="s">
        <v>310</v>
      </c>
      <c r="AT535" s="233" t="s">
        <v>192</v>
      </c>
      <c r="AU535" s="233" t="s">
        <v>83</v>
      </c>
      <c r="AY535" s="19" t="s">
        <v>147</v>
      </c>
      <c r="BE535" s="234">
        <f>IF(N535="základní",J535,0)</f>
        <v>0</v>
      </c>
      <c r="BF535" s="234">
        <f>IF(N535="snížená",J535,0)</f>
        <v>0</v>
      </c>
      <c r="BG535" s="234">
        <f>IF(N535="zákl. přenesená",J535,0)</f>
        <v>0</v>
      </c>
      <c r="BH535" s="234">
        <f>IF(N535="sníž. přenesená",J535,0)</f>
        <v>0</v>
      </c>
      <c r="BI535" s="234">
        <f>IF(N535="nulová",J535,0)</f>
        <v>0</v>
      </c>
      <c r="BJ535" s="19" t="s">
        <v>81</v>
      </c>
      <c r="BK535" s="234">
        <f>ROUND(I535*H535,2)</f>
        <v>0</v>
      </c>
      <c r="BL535" s="19" t="s">
        <v>217</v>
      </c>
      <c r="BM535" s="233" t="s">
        <v>1213</v>
      </c>
    </row>
    <row r="536" s="2" customFormat="1">
      <c r="A536" s="40"/>
      <c r="B536" s="41"/>
      <c r="C536" s="42"/>
      <c r="D536" s="248" t="s">
        <v>868</v>
      </c>
      <c r="E536" s="42"/>
      <c r="F536" s="290" t="s">
        <v>1201</v>
      </c>
      <c r="G536" s="42"/>
      <c r="H536" s="42"/>
      <c r="I536" s="138"/>
      <c r="J536" s="42"/>
      <c r="K536" s="42"/>
      <c r="L536" s="46"/>
      <c r="M536" s="291"/>
      <c r="N536" s="292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868</v>
      </c>
      <c r="AU536" s="19" t="s">
        <v>83</v>
      </c>
    </row>
    <row r="537" s="2" customFormat="1" ht="16.5" customHeight="1">
      <c r="A537" s="40"/>
      <c r="B537" s="41"/>
      <c r="C537" s="221" t="s">
        <v>1214</v>
      </c>
      <c r="D537" s="221" t="s">
        <v>149</v>
      </c>
      <c r="E537" s="222" t="s">
        <v>1215</v>
      </c>
      <c r="F537" s="223" t="s">
        <v>1216</v>
      </c>
      <c r="G537" s="224" t="s">
        <v>152</v>
      </c>
      <c r="H537" s="225">
        <v>102.24</v>
      </c>
      <c r="I537" s="226"/>
      <c r="J537" s="227">
        <f>ROUND(I537*H537,2)</f>
        <v>0</v>
      </c>
      <c r="K537" s="228"/>
      <c r="L537" s="46"/>
      <c r="M537" s="229" t="s">
        <v>19</v>
      </c>
      <c r="N537" s="230" t="s">
        <v>44</v>
      </c>
      <c r="O537" s="86"/>
      <c r="P537" s="231">
        <f>O537*H537</f>
        <v>0</v>
      </c>
      <c r="Q537" s="231">
        <v>0.00025999999999999998</v>
      </c>
      <c r="R537" s="231">
        <f>Q537*H537</f>
        <v>0.026582399999999996</v>
      </c>
      <c r="S537" s="231">
        <v>0</v>
      </c>
      <c r="T537" s="232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33" t="s">
        <v>217</v>
      </c>
      <c r="AT537" s="233" t="s">
        <v>149</v>
      </c>
      <c r="AU537" s="233" t="s">
        <v>83</v>
      </c>
      <c r="AY537" s="19" t="s">
        <v>147</v>
      </c>
      <c r="BE537" s="234">
        <f>IF(N537="základní",J537,0)</f>
        <v>0</v>
      </c>
      <c r="BF537" s="234">
        <f>IF(N537="snížená",J537,0)</f>
        <v>0</v>
      </c>
      <c r="BG537" s="234">
        <f>IF(N537="zákl. přenesená",J537,0)</f>
        <v>0</v>
      </c>
      <c r="BH537" s="234">
        <f>IF(N537="sníž. přenesená",J537,0)</f>
        <v>0</v>
      </c>
      <c r="BI537" s="234">
        <f>IF(N537="nulová",J537,0)</f>
        <v>0</v>
      </c>
      <c r="BJ537" s="19" t="s">
        <v>81</v>
      </c>
      <c r="BK537" s="234">
        <f>ROUND(I537*H537,2)</f>
        <v>0</v>
      </c>
      <c r="BL537" s="19" t="s">
        <v>217</v>
      </c>
      <c r="BM537" s="233" t="s">
        <v>1217</v>
      </c>
    </row>
    <row r="538" s="13" customFormat="1">
      <c r="A538" s="13"/>
      <c r="B538" s="246"/>
      <c r="C538" s="247"/>
      <c r="D538" s="248" t="s">
        <v>196</v>
      </c>
      <c r="E538" s="249" t="s">
        <v>19</v>
      </c>
      <c r="F538" s="250" t="s">
        <v>386</v>
      </c>
      <c r="G538" s="247"/>
      <c r="H538" s="251">
        <v>1.8540000000000001</v>
      </c>
      <c r="I538" s="252"/>
      <c r="J538" s="247"/>
      <c r="K538" s="247"/>
      <c r="L538" s="253"/>
      <c r="M538" s="254"/>
      <c r="N538" s="255"/>
      <c r="O538" s="255"/>
      <c r="P538" s="255"/>
      <c r="Q538" s="255"/>
      <c r="R538" s="255"/>
      <c r="S538" s="255"/>
      <c r="T538" s="25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7" t="s">
        <v>196</v>
      </c>
      <c r="AU538" s="257" t="s">
        <v>83</v>
      </c>
      <c r="AV538" s="13" t="s">
        <v>83</v>
      </c>
      <c r="AW538" s="13" t="s">
        <v>35</v>
      </c>
      <c r="AX538" s="13" t="s">
        <v>73</v>
      </c>
      <c r="AY538" s="257" t="s">
        <v>147</v>
      </c>
    </row>
    <row r="539" s="13" customFormat="1">
      <c r="A539" s="13"/>
      <c r="B539" s="246"/>
      <c r="C539" s="247"/>
      <c r="D539" s="248" t="s">
        <v>196</v>
      </c>
      <c r="E539" s="249" t="s">
        <v>19</v>
      </c>
      <c r="F539" s="250" t="s">
        <v>387</v>
      </c>
      <c r="G539" s="247"/>
      <c r="H539" s="251">
        <v>3.7440000000000002</v>
      </c>
      <c r="I539" s="252"/>
      <c r="J539" s="247"/>
      <c r="K539" s="247"/>
      <c r="L539" s="253"/>
      <c r="M539" s="254"/>
      <c r="N539" s="255"/>
      <c r="O539" s="255"/>
      <c r="P539" s="255"/>
      <c r="Q539" s="255"/>
      <c r="R539" s="255"/>
      <c r="S539" s="255"/>
      <c r="T539" s="25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7" t="s">
        <v>196</v>
      </c>
      <c r="AU539" s="257" t="s">
        <v>83</v>
      </c>
      <c r="AV539" s="13" t="s">
        <v>83</v>
      </c>
      <c r="AW539" s="13" t="s">
        <v>35</v>
      </c>
      <c r="AX539" s="13" t="s">
        <v>73</v>
      </c>
      <c r="AY539" s="257" t="s">
        <v>147</v>
      </c>
    </row>
    <row r="540" s="13" customFormat="1">
      <c r="A540" s="13"/>
      <c r="B540" s="246"/>
      <c r="C540" s="247"/>
      <c r="D540" s="248" t="s">
        <v>196</v>
      </c>
      <c r="E540" s="249" t="s">
        <v>19</v>
      </c>
      <c r="F540" s="250" t="s">
        <v>391</v>
      </c>
      <c r="G540" s="247"/>
      <c r="H540" s="251">
        <v>2.8980000000000001</v>
      </c>
      <c r="I540" s="252"/>
      <c r="J540" s="247"/>
      <c r="K540" s="247"/>
      <c r="L540" s="253"/>
      <c r="M540" s="254"/>
      <c r="N540" s="255"/>
      <c r="O540" s="255"/>
      <c r="P540" s="255"/>
      <c r="Q540" s="255"/>
      <c r="R540" s="255"/>
      <c r="S540" s="255"/>
      <c r="T540" s="25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7" t="s">
        <v>196</v>
      </c>
      <c r="AU540" s="257" t="s">
        <v>83</v>
      </c>
      <c r="AV540" s="13" t="s">
        <v>83</v>
      </c>
      <c r="AW540" s="13" t="s">
        <v>35</v>
      </c>
      <c r="AX540" s="13" t="s">
        <v>73</v>
      </c>
      <c r="AY540" s="257" t="s">
        <v>147</v>
      </c>
    </row>
    <row r="541" s="13" customFormat="1">
      <c r="A541" s="13"/>
      <c r="B541" s="246"/>
      <c r="C541" s="247"/>
      <c r="D541" s="248" t="s">
        <v>196</v>
      </c>
      <c r="E541" s="249" t="s">
        <v>19</v>
      </c>
      <c r="F541" s="250" t="s">
        <v>392</v>
      </c>
      <c r="G541" s="247"/>
      <c r="H541" s="251">
        <v>2.9159999999999999</v>
      </c>
      <c r="I541" s="252"/>
      <c r="J541" s="247"/>
      <c r="K541" s="247"/>
      <c r="L541" s="253"/>
      <c r="M541" s="254"/>
      <c r="N541" s="255"/>
      <c r="O541" s="255"/>
      <c r="P541" s="255"/>
      <c r="Q541" s="255"/>
      <c r="R541" s="255"/>
      <c r="S541" s="255"/>
      <c r="T541" s="25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7" t="s">
        <v>196</v>
      </c>
      <c r="AU541" s="257" t="s">
        <v>83</v>
      </c>
      <c r="AV541" s="13" t="s">
        <v>83</v>
      </c>
      <c r="AW541" s="13" t="s">
        <v>35</v>
      </c>
      <c r="AX541" s="13" t="s">
        <v>73</v>
      </c>
      <c r="AY541" s="257" t="s">
        <v>147</v>
      </c>
    </row>
    <row r="542" s="13" customFormat="1">
      <c r="A542" s="13"/>
      <c r="B542" s="246"/>
      <c r="C542" s="247"/>
      <c r="D542" s="248" t="s">
        <v>196</v>
      </c>
      <c r="E542" s="249" t="s">
        <v>19</v>
      </c>
      <c r="F542" s="250" t="s">
        <v>393</v>
      </c>
      <c r="G542" s="247"/>
      <c r="H542" s="251">
        <v>30.239999999999998</v>
      </c>
      <c r="I542" s="252"/>
      <c r="J542" s="247"/>
      <c r="K542" s="247"/>
      <c r="L542" s="253"/>
      <c r="M542" s="254"/>
      <c r="N542" s="255"/>
      <c r="O542" s="255"/>
      <c r="P542" s="255"/>
      <c r="Q542" s="255"/>
      <c r="R542" s="255"/>
      <c r="S542" s="255"/>
      <c r="T542" s="25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7" t="s">
        <v>196</v>
      </c>
      <c r="AU542" s="257" t="s">
        <v>83</v>
      </c>
      <c r="AV542" s="13" t="s">
        <v>83</v>
      </c>
      <c r="AW542" s="13" t="s">
        <v>35</v>
      </c>
      <c r="AX542" s="13" t="s">
        <v>73</v>
      </c>
      <c r="AY542" s="257" t="s">
        <v>147</v>
      </c>
    </row>
    <row r="543" s="13" customFormat="1">
      <c r="A543" s="13"/>
      <c r="B543" s="246"/>
      <c r="C543" s="247"/>
      <c r="D543" s="248" t="s">
        <v>196</v>
      </c>
      <c r="E543" s="249" t="s">
        <v>19</v>
      </c>
      <c r="F543" s="250" t="s">
        <v>394</v>
      </c>
      <c r="G543" s="247"/>
      <c r="H543" s="251">
        <v>2.7719999999999998</v>
      </c>
      <c r="I543" s="252"/>
      <c r="J543" s="247"/>
      <c r="K543" s="247"/>
      <c r="L543" s="253"/>
      <c r="M543" s="254"/>
      <c r="N543" s="255"/>
      <c r="O543" s="255"/>
      <c r="P543" s="255"/>
      <c r="Q543" s="255"/>
      <c r="R543" s="255"/>
      <c r="S543" s="255"/>
      <c r="T543" s="25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7" t="s">
        <v>196</v>
      </c>
      <c r="AU543" s="257" t="s">
        <v>83</v>
      </c>
      <c r="AV543" s="13" t="s">
        <v>83</v>
      </c>
      <c r="AW543" s="13" t="s">
        <v>35</v>
      </c>
      <c r="AX543" s="13" t="s">
        <v>73</v>
      </c>
      <c r="AY543" s="257" t="s">
        <v>147</v>
      </c>
    </row>
    <row r="544" s="13" customFormat="1">
      <c r="A544" s="13"/>
      <c r="B544" s="246"/>
      <c r="C544" s="247"/>
      <c r="D544" s="248" t="s">
        <v>196</v>
      </c>
      <c r="E544" s="249" t="s">
        <v>19</v>
      </c>
      <c r="F544" s="250" t="s">
        <v>395</v>
      </c>
      <c r="G544" s="247"/>
      <c r="H544" s="251">
        <v>2.7360000000000002</v>
      </c>
      <c r="I544" s="252"/>
      <c r="J544" s="247"/>
      <c r="K544" s="247"/>
      <c r="L544" s="253"/>
      <c r="M544" s="254"/>
      <c r="N544" s="255"/>
      <c r="O544" s="255"/>
      <c r="P544" s="255"/>
      <c r="Q544" s="255"/>
      <c r="R544" s="255"/>
      <c r="S544" s="255"/>
      <c r="T544" s="25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7" t="s">
        <v>196</v>
      </c>
      <c r="AU544" s="257" t="s">
        <v>83</v>
      </c>
      <c r="AV544" s="13" t="s">
        <v>83</v>
      </c>
      <c r="AW544" s="13" t="s">
        <v>35</v>
      </c>
      <c r="AX544" s="13" t="s">
        <v>73</v>
      </c>
      <c r="AY544" s="257" t="s">
        <v>147</v>
      </c>
    </row>
    <row r="545" s="13" customFormat="1">
      <c r="A545" s="13"/>
      <c r="B545" s="246"/>
      <c r="C545" s="247"/>
      <c r="D545" s="248" t="s">
        <v>196</v>
      </c>
      <c r="E545" s="249" t="s">
        <v>19</v>
      </c>
      <c r="F545" s="250" t="s">
        <v>396</v>
      </c>
      <c r="G545" s="247"/>
      <c r="H545" s="251">
        <v>1.8</v>
      </c>
      <c r="I545" s="252"/>
      <c r="J545" s="247"/>
      <c r="K545" s="247"/>
      <c r="L545" s="253"/>
      <c r="M545" s="254"/>
      <c r="N545" s="255"/>
      <c r="O545" s="255"/>
      <c r="P545" s="255"/>
      <c r="Q545" s="255"/>
      <c r="R545" s="255"/>
      <c r="S545" s="255"/>
      <c r="T545" s="25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7" t="s">
        <v>196</v>
      </c>
      <c r="AU545" s="257" t="s">
        <v>83</v>
      </c>
      <c r="AV545" s="13" t="s">
        <v>83</v>
      </c>
      <c r="AW545" s="13" t="s">
        <v>35</v>
      </c>
      <c r="AX545" s="13" t="s">
        <v>73</v>
      </c>
      <c r="AY545" s="257" t="s">
        <v>147</v>
      </c>
    </row>
    <row r="546" s="13" customFormat="1">
      <c r="A546" s="13"/>
      <c r="B546" s="246"/>
      <c r="C546" s="247"/>
      <c r="D546" s="248" t="s">
        <v>196</v>
      </c>
      <c r="E546" s="249" t="s">
        <v>19</v>
      </c>
      <c r="F546" s="250" t="s">
        <v>397</v>
      </c>
      <c r="G546" s="247"/>
      <c r="H546" s="251">
        <v>39.689999999999998</v>
      </c>
      <c r="I546" s="252"/>
      <c r="J546" s="247"/>
      <c r="K546" s="247"/>
      <c r="L546" s="253"/>
      <c r="M546" s="254"/>
      <c r="N546" s="255"/>
      <c r="O546" s="255"/>
      <c r="P546" s="255"/>
      <c r="Q546" s="255"/>
      <c r="R546" s="255"/>
      <c r="S546" s="255"/>
      <c r="T546" s="25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7" t="s">
        <v>196</v>
      </c>
      <c r="AU546" s="257" t="s">
        <v>83</v>
      </c>
      <c r="AV546" s="13" t="s">
        <v>83</v>
      </c>
      <c r="AW546" s="13" t="s">
        <v>35</v>
      </c>
      <c r="AX546" s="13" t="s">
        <v>73</v>
      </c>
      <c r="AY546" s="257" t="s">
        <v>147</v>
      </c>
    </row>
    <row r="547" s="13" customFormat="1">
      <c r="A547" s="13"/>
      <c r="B547" s="246"/>
      <c r="C547" s="247"/>
      <c r="D547" s="248" t="s">
        <v>196</v>
      </c>
      <c r="E547" s="249" t="s">
        <v>19</v>
      </c>
      <c r="F547" s="250" t="s">
        <v>398</v>
      </c>
      <c r="G547" s="247"/>
      <c r="H547" s="251">
        <v>8.8019999999999996</v>
      </c>
      <c r="I547" s="252"/>
      <c r="J547" s="247"/>
      <c r="K547" s="247"/>
      <c r="L547" s="253"/>
      <c r="M547" s="254"/>
      <c r="N547" s="255"/>
      <c r="O547" s="255"/>
      <c r="P547" s="255"/>
      <c r="Q547" s="255"/>
      <c r="R547" s="255"/>
      <c r="S547" s="255"/>
      <c r="T547" s="25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7" t="s">
        <v>196</v>
      </c>
      <c r="AU547" s="257" t="s">
        <v>83</v>
      </c>
      <c r="AV547" s="13" t="s">
        <v>83</v>
      </c>
      <c r="AW547" s="13" t="s">
        <v>35</v>
      </c>
      <c r="AX547" s="13" t="s">
        <v>73</v>
      </c>
      <c r="AY547" s="257" t="s">
        <v>147</v>
      </c>
    </row>
    <row r="548" s="13" customFormat="1">
      <c r="A548" s="13"/>
      <c r="B548" s="246"/>
      <c r="C548" s="247"/>
      <c r="D548" s="248" t="s">
        <v>196</v>
      </c>
      <c r="E548" s="249" t="s">
        <v>19</v>
      </c>
      <c r="F548" s="250" t="s">
        <v>399</v>
      </c>
      <c r="G548" s="247"/>
      <c r="H548" s="251">
        <v>2.952</v>
      </c>
      <c r="I548" s="252"/>
      <c r="J548" s="247"/>
      <c r="K548" s="247"/>
      <c r="L548" s="253"/>
      <c r="M548" s="254"/>
      <c r="N548" s="255"/>
      <c r="O548" s="255"/>
      <c r="P548" s="255"/>
      <c r="Q548" s="255"/>
      <c r="R548" s="255"/>
      <c r="S548" s="255"/>
      <c r="T548" s="25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7" t="s">
        <v>196</v>
      </c>
      <c r="AU548" s="257" t="s">
        <v>83</v>
      </c>
      <c r="AV548" s="13" t="s">
        <v>83</v>
      </c>
      <c r="AW548" s="13" t="s">
        <v>35</v>
      </c>
      <c r="AX548" s="13" t="s">
        <v>73</v>
      </c>
      <c r="AY548" s="257" t="s">
        <v>147</v>
      </c>
    </row>
    <row r="549" s="13" customFormat="1">
      <c r="A549" s="13"/>
      <c r="B549" s="246"/>
      <c r="C549" s="247"/>
      <c r="D549" s="248" t="s">
        <v>196</v>
      </c>
      <c r="E549" s="249" t="s">
        <v>19</v>
      </c>
      <c r="F549" s="250" t="s">
        <v>400</v>
      </c>
      <c r="G549" s="247"/>
      <c r="H549" s="251">
        <v>1.8360000000000001</v>
      </c>
      <c r="I549" s="252"/>
      <c r="J549" s="247"/>
      <c r="K549" s="247"/>
      <c r="L549" s="253"/>
      <c r="M549" s="254"/>
      <c r="N549" s="255"/>
      <c r="O549" s="255"/>
      <c r="P549" s="255"/>
      <c r="Q549" s="255"/>
      <c r="R549" s="255"/>
      <c r="S549" s="255"/>
      <c r="T549" s="25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7" t="s">
        <v>196</v>
      </c>
      <c r="AU549" s="257" t="s">
        <v>83</v>
      </c>
      <c r="AV549" s="13" t="s">
        <v>83</v>
      </c>
      <c r="AW549" s="13" t="s">
        <v>35</v>
      </c>
      <c r="AX549" s="13" t="s">
        <v>73</v>
      </c>
      <c r="AY549" s="257" t="s">
        <v>147</v>
      </c>
    </row>
    <row r="550" s="14" customFormat="1">
      <c r="A550" s="14"/>
      <c r="B550" s="258"/>
      <c r="C550" s="259"/>
      <c r="D550" s="248" t="s">
        <v>196</v>
      </c>
      <c r="E550" s="260" t="s">
        <v>19</v>
      </c>
      <c r="F550" s="261" t="s">
        <v>228</v>
      </c>
      <c r="G550" s="259"/>
      <c r="H550" s="262">
        <v>102.24</v>
      </c>
      <c r="I550" s="263"/>
      <c r="J550" s="259"/>
      <c r="K550" s="259"/>
      <c r="L550" s="264"/>
      <c r="M550" s="265"/>
      <c r="N550" s="266"/>
      <c r="O550" s="266"/>
      <c r="P550" s="266"/>
      <c r="Q550" s="266"/>
      <c r="R550" s="266"/>
      <c r="S550" s="266"/>
      <c r="T550" s="26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8" t="s">
        <v>196</v>
      </c>
      <c r="AU550" s="268" t="s">
        <v>83</v>
      </c>
      <c r="AV550" s="14" t="s">
        <v>153</v>
      </c>
      <c r="AW550" s="14" t="s">
        <v>35</v>
      </c>
      <c r="AX550" s="14" t="s">
        <v>81</v>
      </c>
      <c r="AY550" s="268" t="s">
        <v>147</v>
      </c>
    </row>
    <row r="551" s="2" customFormat="1" ht="60" customHeight="1">
      <c r="A551" s="40"/>
      <c r="B551" s="41"/>
      <c r="C551" s="235" t="s">
        <v>1218</v>
      </c>
      <c r="D551" s="235" t="s">
        <v>192</v>
      </c>
      <c r="E551" s="236" t="s">
        <v>1219</v>
      </c>
      <c r="F551" s="237" t="s">
        <v>1220</v>
      </c>
      <c r="G551" s="238" t="s">
        <v>866</v>
      </c>
      <c r="H551" s="239">
        <v>1</v>
      </c>
      <c r="I551" s="240"/>
      <c r="J551" s="241">
        <f>ROUND(I551*H551,2)</f>
        <v>0</v>
      </c>
      <c r="K551" s="242"/>
      <c r="L551" s="243"/>
      <c r="M551" s="244" t="s">
        <v>19</v>
      </c>
      <c r="N551" s="245" t="s">
        <v>44</v>
      </c>
      <c r="O551" s="86"/>
      <c r="P551" s="231">
        <f>O551*H551</f>
        <v>0</v>
      </c>
      <c r="Q551" s="231">
        <v>0.059999999999999998</v>
      </c>
      <c r="R551" s="231">
        <f>Q551*H551</f>
        <v>0.059999999999999998</v>
      </c>
      <c r="S551" s="231">
        <v>0</v>
      </c>
      <c r="T551" s="232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33" t="s">
        <v>310</v>
      </c>
      <c r="AT551" s="233" t="s">
        <v>192</v>
      </c>
      <c r="AU551" s="233" t="s">
        <v>83</v>
      </c>
      <c r="AY551" s="19" t="s">
        <v>147</v>
      </c>
      <c r="BE551" s="234">
        <f>IF(N551="základní",J551,0)</f>
        <v>0</v>
      </c>
      <c r="BF551" s="234">
        <f>IF(N551="snížená",J551,0)</f>
        <v>0</v>
      </c>
      <c r="BG551" s="234">
        <f>IF(N551="zákl. přenesená",J551,0)</f>
        <v>0</v>
      </c>
      <c r="BH551" s="234">
        <f>IF(N551="sníž. přenesená",J551,0)</f>
        <v>0</v>
      </c>
      <c r="BI551" s="234">
        <f>IF(N551="nulová",J551,0)</f>
        <v>0</v>
      </c>
      <c r="BJ551" s="19" t="s">
        <v>81</v>
      </c>
      <c r="BK551" s="234">
        <f>ROUND(I551*H551,2)</f>
        <v>0</v>
      </c>
      <c r="BL551" s="19" t="s">
        <v>217</v>
      </c>
      <c r="BM551" s="233" t="s">
        <v>1221</v>
      </c>
    </row>
    <row r="552" s="2" customFormat="1">
      <c r="A552" s="40"/>
      <c r="B552" s="41"/>
      <c r="C552" s="42"/>
      <c r="D552" s="248" t="s">
        <v>868</v>
      </c>
      <c r="E552" s="42"/>
      <c r="F552" s="290" t="s">
        <v>1201</v>
      </c>
      <c r="G552" s="42"/>
      <c r="H552" s="42"/>
      <c r="I552" s="138"/>
      <c r="J552" s="42"/>
      <c r="K552" s="42"/>
      <c r="L552" s="46"/>
      <c r="M552" s="291"/>
      <c r="N552" s="292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868</v>
      </c>
      <c r="AU552" s="19" t="s">
        <v>83</v>
      </c>
    </row>
    <row r="553" s="2" customFormat="1" ht="60" customHeight="1">
      <c r="A553" s="40"/>
      <c r="B553" s="41"/>
      <c r="C553" s="235" t="s">
        <v>1222</v>
      </c>
      <c r="D553" s="235" t="s">
        <v>192</v>
      </c>
      <c r="E553" s="236" t="s">
        <v>1223</v>
      </c>
      <c r="F553" s="237" t="s">
        <v>1224</v>
      </c>
      <c r="G553" s="238" t="s">
        <v>866</v>
      </c>
      <c r="H553" s="239">
        <v>2</v>
      </c>
      <c r="I553" s="240"/>
      <c r="J553" s="241">
        <f>ROUND(I553*H553,2)</f>
        <v>0</v>
      </c>
      <c r="K553" s="242"/>
      <c r="L553" s="243"/>
      <c r="M553" s="244" t="s">
        <v>19</v>
      </c>
      <c r="N553" s="245" t="s">
        <v>44</v>
      </c>
      <c r="O553" s="86"/>
      <c r="P553" s="231">
        <f>O553*H553</f>
        <v>0</v>
      </c>
      <c r="Q553" s="231">
        <v>0.059999999999999998</v>
      </c>
      <c r="R553" s="231">
        <f>Q553*H553</f>
        <v>0.12</v>
      </c>
      <c r="S553" s="231">
        <v>0</v>
      </c>
      <c r="T553" s="232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3" t="s">
        <v>310</v>
      </c>
      <c r="AT553" s="233" t="s">
        <v>192</v>
      </c>
      <c r="AU553" s="233" t="s">
        <v>83</v>
      </c>
      <c r="AY553" s="19" t="s">
        <v>147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9" t="s">
        <v>81</v>
      </c>
      <c r="BK553" s="234">
        <f>ROUND(I553*H553,2)</f>
        <v>0</v>
      </c>
      <c r="BL553" s="19" t="s">
        <v>217</v>
      </c>
      <c r="BM553" s="233" t="s">
        <v>1225</v>
      </c>
    </row>
    <row r="554" s="2" customFormat="1">
      <c r="A554" s="40"/>
      <c r="B554" s="41"/>
      <c r="C554" s="42"/>
      <c r="D554" s="248" t="s">
        <v>868</v>
      </c>
      <c r="E554" s="42"/>
      <c r="F554" s="290" t="s">
        <v>1201</v>
      </c>
      <c r="G554" s="42"/>
      <c r="H554" s="42"/>
      <c r="I554" s="138"/>
      <c r="J554" s="42"/>
      <c r="K554" s="42"/>
      <c r="L554" s="46"/>
      <c r="M554" s="291"/>
      <c r="N554" s="292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868</v>
      </c>
      <c r="AU554" s="19" t="s">
        <v>83</v>
      </c>
    </row>
    <row r="555" s="2" customFormat="1" ht="60" customHeight="1">
      <c r="A555" s="40"/>
      <c r="B555" s="41"/>
      <c r="C555" s="235" t="s">
        <v>1226</v>
      </c>
      <c r="D555" s="235" t="s">
        <v>192</v>
      </c>
      <c r="E555" s="236" t="s">
        <v>1227</v>
      </c>
      <c r="F555" s="237" t="s">
        <v>1228</v>
      </c>
      <c r="G555" s="238" t="s">
        <v>866</v>
      </c>
      <c r="H555" s="239">
        <v>1</v>
      </c>
      <c r="I555" s="240"/>
      <c r="J555" s="241">
        <f>ROUND(I555*H555,2)</f>
        <v>0</v>
      </c>
      <c r="K555" s="242"/>
      <c r="L555" s="243"/>
      <c r="M555" s="244" t="s">
        <v>19</v>
      </c>
      <c r="N555" s="245" t="s">
        <v>44</v>
      </c>
      <c r="O555" s="86"/>
      <c r="P555" s="231">
        <f>O555*H555</f>
        <v>0</v>
      </c>
      <c r="Q555" s="231">
        <v>0.059999999999999998</v>
      </c>
      <c r="R555" s="231">
        <f>Q555*H555</f>
        <v>0.059999999999999998</v>
      </c>
      <c r="S555" s="231">
        <v>0</v>
      </c>
      <c r="T555" s="232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33" t="s">
        <v>310</v>
      </c>
      <c r="AT555" s="233" t="s">
        <v>192</v>
      </c>
      <c r="AU555" s="233" t="s">
        <v>83</v>
      </c>
      <c r="AY555" s="19" t="s">
        <v>147</v>
      </c>
      <c r="BE555" s="234">
        <f>IF(N555="základní",J555,0)</f>
        <v>0</v>
      </c>
      <c r="BF555" s="234">
        <f>IF(N555="snížená",J555,0)</f>
        <v>0</v>
      </c>
      <c r="BG555" s="234">
        <f>IF(N555="zákl. přenesená",J555,0)</f>
        <v>0</v>
      </c>
      <c r="BH555" s="234">
        <f>IF(N555="sníž. přenesená",J555,0)</f>
        <v>0</v>
      </c>
      <c r="BI555" s="234">
        <f>IF(N555="nulová",J555,0)</f>
        <v>0</v>
      </c>
      <c r="BJ555" s="19" t="s">
        <v>81</v>
      </c>
      <c r="BK555" s="234">
        <f>ROUND(I555*H555,2)</f>
        <v>0</v>
      </c>
      <c r="BL555" s="19" t="s">
        <v>217</v>
      </c>
      <c r="BM555" s="233" t="s">
        <v>1229</v>
      </c>
    </row>
    <row r="556" s="2" customFormat="1">
      <c r="A556" s="40"/>
      <c r="B556" s="41"/>
      <c r="C556" s="42"/>
      <c r="D556" s="248" t="s">
        <v>868</v>
      </c>
      <c r="E556" s="42"/>
      <c r="F556" s="290" t="s">
        <v>1201</v>
      </c>
      <c r="G556" s="42"/>
      <c r="H556" s="42"/>
      <c r="I556" s="138"/>
      <c r="J556" s="42"/>
      <c r="K556" s="42"/>
      <c r="L556" s="46"/>
      <c r="M556" s="291"/>
      <c r="N556" s="292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868</v>
      </c>
      <c r="AU556" s="19" t="s">
        <v>83</v>
      </c>
    </row>
    <row r="557" s="2" customFormat="1" ht="60" customHeight="1">
      <c r="A557" s="40"/>
      <c r="B557" s="41"/>
      <c r="C557" s="235" t="s">
        <v>1230</v>
      </c>
      <c r="D557" s="235" t="s">
        <v>192</v>
      </c>
      <c r="E557" s="236" t="s">
        <v>1231</v>
      </c>
      <c r="F557" s="237" t="s">
        <v>1232</v>
      </c>
      <c r="G557" s="238" t="s">
        <v>866</v>
      </c>
      <c r="H557" s="239">
        <v>1</v>
      </c>
      <c r="I557" s="240"/>
      <c r="J557" s="241">
        <f>ROUND(I557*H557,2)</f>
        <v>0</v>
      </c>
      <c r="K557" s="242"/>
      <c r="L557" s="243"/>
      <c r="M557" s="244" t="s">
        <v>19</v>
      </c>
      <c r="N557" s="245" t="s">
        <v>44</v>
      </c>
      <c r="O557" s="86"/>
      <c r="P557" s="231">
        <f>O557*H557</f>
        <v>0</v>
      </c>
      <c r="Q557" s="231">
        <v>0.059999999999999998</v>
      </c>
      <c r="R557" s="231">
        <f>Q557*H557</f>
        <v>0.059999999999999998</v>
      </c>
      <c r="S557" s="231">
        <v>0</v>
      </c>
      <c r="T557" s="232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33" t="s">
        <v>310</v>
      </c>
      <c r="AT557" s="233" t="s">
        <v>192</v>
      </c>
      <c r="AU557" s="233" t="s">
        <v>83</v>
      </c>
      <c r="AY557" s="19" t="s">
        <v>147</v>
      </c>
      <c r="BE557" s="234">
        <f>IF(N557="základní",J557,0)</f>
        <v>0</v>
      </c>
      <c r="BF557" s="234">
        <f>IF(N557="snížená",J557,0)</f>
        <v>0</v>
      </c>
      <c r="BG557" s="234">
        <f>IF(N557="zákl. přenesená",J557,0)</f>
        <v>0</v>
      </c>
      <c r="BH557" s="234">
        <f>IF(N557="sníž. přenesená",J557,0)</f>
        <v>0</v>
      </c>
      <c r="BI557" s="234">
        <f>IF(N557="nulová",J557,0)</f>
        <v>0</v>
      </c>
      <c r="BJ557" s="19" t="s">
        <v>81</v>
      </c>
      <c r="BK557" s="234">
        <f>ROUND(I557*H557,2)</f>
        <v>0</v>
      </c>
      <c r="BL557" s="19" t="s">
        <v>217</v>
      </c>
      <c r="BM557" s="233" t="s">
        <v>1233</v>
      </c>
    </row>
    <row r="558" s="2" customFormat="1">
      <c r="A558" s="40"/>
      <c r="B558" s="41"/>
      <c r="C558" s="42"/>
      <c r="D558" s="248" t="s">
        <v>868</v>
      </c>
      <c r="E558" s="42"/>
      <c r="F558" s="290" t="s">
        <v>1201</v>
      </c>
      <c r="G558" s="42"/>
      <c r="H558" s="42"/>
      <c r="I558" s="138"/>
      <c r="J558" s="42"/>
      <c r="K558" s="42"/>
      <c r="L558" s="46"/>
      <c r="M558" s="291"/>
      <c r="N558" s="292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868</v>
      </c>
      <c r="AU558" s="19" t="s">
        <v>83</v>
      </c>
    </row>
    <row r="559" s="2" customFormat="1" ht="60" customHeight="1">
      <c r="A559" s="40"/>
      <c r="B559" s="41"/>
      <c r="C559" s="235" t="s">
        <v>1234</v>
      </c>
      <c r="D559" s="235" t="s">
        <v>192</v>
      </c>
      <c r="E559" s="236" t="s">
        <v>1235</v>
      </c>
      <c r="F559" s="237" t="s">
        <v>1236</v>
      </c>
      <c r="G559" s="238" t="s">
        <v>866</v>
      </c>
      <c r="H559" s="239">
        <v>16</v>
      </c>
      <c r="I559" s="240"/>
      <c r="J559" s="241">
        <f>ROUND(I559*H559,2)</f>
        <v>0</v>
      </c>
      <c r="K559" s="242"/>
      <c r="L559" s="243"/>
      <c r="M559" s="244" t="s">
        <v>19</v>
      </c>
      <c r="N559" s="245" t="s">
        <v>44</v>
      </c>
      <c r="O559" s="86"/>
      <c r="P559" s="231">
        <f>O559*H559</f>
        <v>0</v>
      </c>
      <c r="Q559" s="231">
        <v>0.059999999999999998</v>
      </c>
      <c r="R559" s="231">
        <f>Q559*H559</f>
        <v>0.95999999999999996</v>
      </c>
      <c r="S559" s="231">
        <v>0</v>
      </c>
      <c r="T559" s="232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33" t="s">
        <v>310</v>
      </c>
      <c r="AT559" s="233" t="s">
        <v>192</v>
      </c>
      <c r="AU559" s="233" t="s">
        <v>83</v>
      </c>
      <c r="AY559" s="19" t="s">
        <v>147</v>
      </c>
      <c r="BE559" s="234">
        <f>IF(N559="základní",J559,0)</f>
        <v>0</v>
      </c>
      <c r="BF559" s="234">
        <f>IF(N559="snížená",J559,0)</f>
        <v>0</v>
      </c>
      <c r="BG559" s="234">
        <f>IF(N559="zákl. přenesená",J559,0)</f>
        <v>0</v>
      </c>
      <c r="BH559" s="234">
        <f>IF(N559="sníž. přenesená",J559,0)</f>
        <v>0</v>
      </c>
      <c r="BI559" s="234">
        <f>IF(N559="nulová",J559,0)</f>
        <v>0</v>
      </c>
      <c r="BJ559" s="19" t="s">
        <v>81</v>
      </c>
      <c r="BK559" s="234">
        <f>ROUND(I559*H559,2)</f>
        <v>0</v>
      </c>
      <c r="BL559" s="19" t="s">
        <v>217</v>
      </c>
      <c r="BM559" s="233" t="s">
        <v>1237</v>
      </c>
    </row>
    <row r="560" s="2" customFormat="1">
      <c r="A560" s="40"/>
      <c r="B560" s="41"/>
      <c r="C560" s="42"/>
      <c r="D560" s="248" t="s">
        <v>868</v>
      </c>
      <c r="E560" s="42"/>
      <c r="F560" s="290" t="s">
        <v>1201</v>
      </c>
      <c r="G560" s="42"/>
      <c r="H560" s="42"/>
      <c r="I560" s="138"/>
      <c r="J560" s="42"/>
      <c r="K560" s="42"/>
      <c r="L560" s="46"/>
      <c r="M560" s="291"/>
      <c r="N560" s="292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868</v>
      </c>
      <c r="AU560" s="19" t="s">
        <v>83</v>
      </c>
    </row>
    <row r="561" s="2" customFormat="1" ht="60" customHeight="1">
      <c r="A561" s="40"/>
      <c r="B561" s="41"/>
      <c r="C561" s="235" t="s">
        <v>1238</v>
      </c>
      <c r="D561" s="235" t="s">
        <v>192</v>
      </c>
      <c r="E561" s="236" t="s">
        <v>1239</v>
      </c>
      <c r="F561" s="237" t="s">
        <v>1240</v>
      </c>
      <c r="G561" s="238" t="s">
        <v>866</v>
      </c>
      <c r="H561" s="239">
        <v>1</v>
      </c>
      <c r="I561" s="240"/>
      <c r="J561" s="241">
        <f>ROUND(I561*H561,2)</f>
        <v>0</v>
      </c>
      <c r="K561" s="242"/>
      <c r="L561" s="243"/>
      <c r="M561" s="244" t="s">
        <v>19</v>
      </c>
      <c r="N561" s="245" t="s">
        <v>44</v>
      </c>
      <c r="O561" s="86"/>
      <c r="P561" s="231">
        <f>O561*H561</f>
        <v>0</v>
      </c>
      <c r="Q561" s="231">
        <v>0.059999999999999998</v>
      </c>
      <c r="R561" s="231">
        <f>Q561*H561</f>
        <v>0.059999999999999998</v>
      </c>
      <c r="S561" s="231">
        <v>0</v>
      </c>
      <c r="T561" s="232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33" t="s">
        <v>310</v>
      </c>
      <c r="AT561" s="233" t="s">
        <v>192</v>
      </c>
      <c r="AU561" s="233" t="s">
        <v>83</v>
      </c>
      <c r="AY561" s="19" t="s">
        <v>147</v>
      </c>
      <c r="BE561" s="234">
        <f>IF(N561="základní",J561,0)</f>
        <v>0</v>
      </c>
      <c r="BF561" s="234">
        <f>IF(N561="snížená",J561,0)</f>
        <v>0</v>
      </c>
      <c r="BG561" s="234">
        <f>IF(N561="zákl. přenesená",J561,0)</f>
        <v>0</v>
      </c>
      <c r="BH561" s="234">
        <f>IF(N561="sníž. přenesená",J561,0)</f>
        <v>0</v>
      </c>
      <c r="BI561" s="234">
        <f>IF(N561="nulová",J561,0)</f>
        <v>0</v>
      </c>
      <c r="BJ561" s="19" t="s">
        <v>81</v>
      </c>
      <c r="BK561" s="234">
        <f>ROUND(I561*H561,2)</f>
        <v>0</v>
      </c>
      <c r="BL561" s="19" t="s">
        <v>217</v>
      </c>
      <c r="BM561" s="233" t="s">
        <v>1241</v>
      </c>
    </row>
    <row r="562" s="2" customFormat="1">
      <c r="A562" s="40"/>
      <c r="B562" s="41"/>
      <c r="C562" s="42"/>
      <c r="D562" s="248" t="s">
        <v>868</v>
      </c>
      <c r="E562" s="42"/>
      <c r="F562" s="290" t="s">
        <v>1201</v>
      </c>
      <c r="G562" s="42"/>
      <c r="H562" s="42"/>
      <c r="I562" s="138"/>
      <c r="J562" s="42"/>
      <c r="K562" s="42"/>
      <c r="L562" s="46"/>
      <c r="M562" s="291"/>
      <c r="N562" s="292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868</v>
      </c>
      <c r="AU562" s="19" t="s">
        <v>83</v>
      </c>
    </row>
    <row r="563" s="2" customFormat="1" ht="60" customHeight="1">
      <c r="A563" s="40"/>
      <c r="B563" s="41"/>
      <c r="C563" s="235" t="s">
        <v>1242</v>
      </c>
      <c r="D563" s="235" t="s">
        <v>192</v>
      </c>
      <c r="E563" s="236" t="s">
        <v>1243</v>
      </c>
      <c r="F563" s="237" t="s">
        <v>1244</v>
      </c>
      <c r="G563" s="238" t="s">
        <v>866</v>
      </c>
      <c r="H563" s="239">
        <v>1</v>
      </c>
      <c r="I563" s="240"/>
      <c r="J563" s="241">
        <f>ROUND(I563*H563,2)</f>
        <v>0</v>
      </c>
      <c r="K563" s="242"/>
      <c r="L563" s="243"/>
      <c r="M563" s="244" t="s">
        <v>19</v>
      </c>
      <c r="N563" s="245" t="s">
        <v>44</v>
      </c>
      <c r="O563" s="86"/>
      <c r="P563" s="231">
        <f>O563*H563</f>
        <v>0</v>
      </c>
      <c r="Q563" s="231">
        <v>0.059999999999999998</v>
      </c>
      <c r="R563" s="231">
        <f>Q563*H563</f>
        <v>0.059999999999999998</v>
      </c>
      <c r="S563" s="231">
        <v>0</v>
      </c>
      <c r="T563" s="232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33" t="s">
        <v>310</v>
      </c>
      <c r="AT563" s="233" t="s">
        <v>192</v>
      </c>
      <c r="AU563" s="233" t="s">
        <v>83</v>
      </c>
      <c r="AY563" s="19" t="s">
        <v>147</v>
      </c>
      <c r="BE563" s="234">
        <f>IF(N563="základní",J563,0)</f>
        <v>0</v>
      </c>
      <c r="BF563" s="234">
        <f>IF(N563="snížená",J563,0)</f>
        <v>0</v>
      </c>
      <c r="BG563" s="234">
        <f>IF(N563="zákl. přenesená",J563,0)</f>
        <v>0</v>
      </c>
      <c r="BH563" s="234">
        <f>IF(N563="sníž. přenesená",J563,0)</f>
        <v>0</v>
      </c>
      <c r="BI563" s="234">
        <f>IF(N563="nulová",J563,0)</f>
        <v>0</v>
      </c>
      <c r="BJ563" s="19" t="s">
        <v>81</v>
      </c>
      <c r="BK563" s="234">
        <f>ROUND(I563*H563,2)</f>
        <v>0</v>
      </c>
      <c r="BL563" s="19" t="s">
        <v>217</v>
      </c>
      <c r="BM563" s="233" t="s">
        <v>1245</v>
      </c>
    </row>
    <row r="564" s="2" customFormat="1">
      <c r="A564" s="40"/>
      <c r="B564" s="41"/>
      <c r="C564" s="42"/>
      <c r="D564" s="248" t="s">
        <v>868</v>
      </c>
      <c r="E564" s="42"/>
      <c r="F564" s="290" t="s">
        <v>1201</v>
      </c>
      <c r="G564" s="42"/>
      <c r="H564" s="42"/>
      <c r="I564" s="138"/>
      <c r="J564" s="42"/>
      <c r="K564" s="42"/>
      <c r="L564" s="46"/>
      <c r="M564" s="291"/>
      <c r="N564" s="292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868</v>
      </c>
      <c r="AU564" s="19" t="s">
        <v>83</v>
      </c>
    </row>
    <row r="565" s="2" customFormat="1" ht="60" customHeight="1">
      <c r="A565" s="40"/>
      <c r="B565" s="41"/>
      <c r="C565" s="235" t="s">
        <v>1246</v>
      </c>
      <c r="D565" s="235" t="s">
        <v>192</v>
      </c>
      <c r="E565" s="236" t="s">
        <v>1247</v>
      </c>
      <c r="F565" s="237" t="s">
        <v>1248</v>
      </c>
      <c r="G565" s="238" t="s">
        <v>866</v>
      </c>
      <c r="H565" s="239">
        <v>1</v>
      </c>
      <c r="I565" s="240"/>
      <c r="J565" s="241">
        <f>ROUND(I565*H565,2)</f>
        <v>0</v>
      </c>
      <c r="K565" s="242"/>
      <c r="L565" s="243"/>
      <c r="M565" s="244" t="s">
        <v>19</v>
      </c>
      <c r="N565" s="245" t="s">
        <v>44</v>
      </c>
      <c r="O565" s="86"/>
      <c r="P565" s="231">
        <f>O565*H565</f>
        <v>0</v>
      </c>
      <c r="Q565" s="231">
        <v>0.059999999999999998</v>
      </c>
      <c r="R565" s="231">
        <f>Q565*H565</f>
        <v>0.059999999999999998</v>
      </c>
      <c r="S565" s="231">
        <v>0</v>
      </c>
      <c r="T565" s="232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33" t="s">
        <v>310</v>
      </c>
      <c r="AT565" s="233" t="s">
        <v>192</v>
      </c>
      <c r="AU565" s="233" t="s">
        <v>83</v>
      </c>
      <c r="AY565" s="19" t="s">
        <v>147</v>
      </c>
      <c r="BE565" s="234">
        <f>IF(N565="základní",J565,0)</f>
        <v>0</v>
      </c>
      <c r="BF565" s="234">
        <f>IF(N565="snížená",J565,0)</f>
        <v>0</v>
      </c>
      <c r="BG565" s="234">
        <f>IF(N565="zákl. přenesená",J565,0)</f>
        <v>0</v>
      </c>
      <c r="BH565" s="234">
        <f>IF(N565="sníž. přenesená",J565,0)</f>
        <v>0</v>
      </c>
      <c r="BI565" s="234">
        <f>IF(N565="nulová",J565,0)</f>
        <v>0</v>
      </c>
      <c r="BJ565" s="19" t="s">
        <v>81</v>
      </c>
      <c r="BK565" s="234">
        <f>ROUND(I565*H565,2)</f>
        <v>0</v>
      </c>
      <c r="BL565" s="19" t="s">
        <v>217</v>
      </c>
      <c r="BM565" s="233" t="s">
        <v>1249</v>
      </c>
    </row>
    <row r="566" s="2" customFormat="1">
      <c r="A566" s="40"/>
      <c r="B566" s="41"/>
      <c r="C566" s="42"/>
      <c r="D566" s="248" t="s">
        <v>868</v>
      </c>
      <c r="E566" s="42"/>
      <c r="F566" s="290" t="s">
        <v>1201</v>
      </c>
      <c r="G566" s="42"/>
      <c r="H566" s="42"/>
      <c r="I566" s="138"/>
      <c r="J566" s="42"/>
      <c r="K566" s="42"/>
      <c r="L566" s="46"/>
      <c r="M566" s="291"/>
      <c r="N566" s="292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868</v>
      </c>
      <c r="AU566" s="19" t="s">
        <v>83</v>
      </c>
    </row>
    <row r="567" s="2" customFormat="1" ht="72" customHeight="1">
      <c r="A567" s="40"/>
      <c r="B567" s="41"/>
      <c r="C567" s="235" t="s">
        <v>1250</v>
      </c>
      <c r="D567" s="235" t="s">
        <v>192</v>
      </c>
      <c r="E567" s="236" t="s">
        <v>1251</v>
      </c>
      <c r="F567" s="237" t="s">
        <v>1252</v>
      </c>
      <c r="G567" s="238" t="s">
        <v>866</v>
      </c>
      <c r="H567" s="239">
        <v>21</v>
      </c>
      <c r="I567" s="240"/>
      <c r="J567" s="241">
        <f>ROUND(I567*H567,2)</f>
        <v>0</v>
      </c>
      <c r="K567" s="242"/>
      <c r="L567" s="243"/>
      <c r="M567" s="244" t="s">
        <v>19</v>
      </c>
      <c r="N567" s="245" t="s">
        <v>44</v>
      </c>
      <c r="O567" s="86"/>
      <c r="P567" s="231">
        <f>O567*H567</f>
        <v>0</v>
      </c>
      <c r="Q567" s="231">
        <v>0.074999999999999997</v>
      </c>
      <c r="R567" s="231">
        <f>Q567*H567</f>
        <v>1.575</v>
      </c>
      <c r="S567" s="231">
        <v>0</v>
      </c>
      <c r="T567" s="232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33" t="s">
        <v>310</v>
      </c>
      <c r="AT567" s="233" t="s">
        <v>192</v>
      </c>
      <c r="AU567" s="233" t="s">
        <v>83</v>
      </c>
      <c r="AY567" s="19" t="s">
        <v>147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9" t="s">
        <v>81</v>
      </c>
      <c r="BK567" s="234">
        <f>ROUND(I567*H567,2)</f>
        <v>0</v>
      </c>
      <c r="BL567" s="19" t="s">
        <v>217</v>
      </c>
      <c r="BM567" s="233" t="s">
        <v>1253</v>
      </c>
    </row>
    <row r="568" s="2" customFormat="1">
      <c r="A568" s="40"/>
      <c r="B568" s="41"/>
      <c r="C568" s="42"/>
      <c r="D568" s="248" t="s">
        <v>868</v>
      </c>
      <c r="E568" s="42"/>
      <c r="F568" s="290" t="s">
        <v>1201</v>
      </c>
      <c r="G568" s="42"/>
      <c r="H568" s="42"/>
      <c r="I568" s="138"/>
      <c r="J568" s="42"/>
      <c r="K568" s="42"/>
      <c r="L568" s="46"/>
      <c r="M568" s="291"/>
      <c r="N568" s="292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868</v>
      </c>
      <c r="AU568" s="19" t="s">
        <v>83</v>
      </c>
    </row>
    <row r="569" s="2" customFormat="1" ht="72" customHeight="1">
      <c r="A569" s="40"/>
      <c r="B569" s="41"/>
      <c r="C569" s="235" t="s">
        <v>1254</v>
      </c>
      <c r="D569" s="235" t="s">
        <v>192</v>
      </c>
      <c r="E569" s="236" t="s">
        <v>1255</v>
      </c>
      <c r="F569" s="237" t="s">
        <v>1256</v>
      </c>
      <c r="G569" s="238" t="s">
        <v>866</v>
      </c>
      <c r="H569" s="239">
        <v>3</v>
      </c>
      <c r="I569" s="240"/>
      <c r="J569" s="241">
        <f>ROUND(I569*H569,2)</f>
        <v>0</v>
      </c>
      <c r="K569" s="242"/>
      <c r="L569" s="243"/>
      <c r="M569" s="244" t="s">
        <v>19</v>
      </c>
      <c r="N569" s="245" t="s">
        <v>44</v>
      </c>
      <c r="O569" s="86"/>
      <c r="P569" s="231">
        <f>O569*H569</f>
        <v>0</v>
      </c>
      <c r="Q569" s="231">
        <v>0.059999999999999998</v>
      </c>
      <c r="R569" s="231">
        <f>Q569*H569</f>
        <v>0.17999999999999999</v>
      </c>
      <c r="S569" s="231">
        <v>0</v>
      </c>
      <c r="T569" s="232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33" t="s">
        <v>310</v>
      </c>
      <c r="AT569" s="233" t="s">
        <v>192</v>
      </c>
      <c r="AU569" s="233" t="s">
        <v>83</v>
      </c>
      <c r="AY569" s="19" t="s">
        <v>147</v>
      </c>
      <c r="BE569" s="234">
        <f>IF(N569="základní",J569,0)</f>
        <v>0</v>
      </c>
      <c r="BF569" s="234">
        <f>IF(N569="snížená",J569,0)</f>
        <v>0</v>
      </c>
      <c r="BG569" s="234">
        <f>IF(N569="zákl. přenesená",J569,0)</f>
        <v>0</v>
      </c>
      <c r="BH569" s="234">
        <f>IF(N569="sníž. přenesená",J569,0)</f>
        <v>0</v>
      </c>
      <c r="BI569" s="234">
        <f>IF(N569="nulová",J569,0)</f>
        <v>0</v>
      </c>
      <c r="BJ569" s="19" t="s">
        <v>81</v>
      </c>
      <c r="BK569" s="234">
        <f>ROUND(I569*H569,2)</f>
        <v>0</v>
      </c>
      <c r="BL569" s="19" t="s">
        <v>217</v>
      </c>
      <c r="BM569" s="233" t="s">
        <v>1257</v>
      </c>
    </row>
    <row r="570" s="2" customFormat="1">
      <c r="A570" s="40"/>
      <c r="B570" s="41"/>
      <c r="C570" s="42"/>
      <c r="D570" s="248" t="s">
        <v>868</v>
      </c>
      <c r="E570" s="42"/>
      <c r="F570" s="290" t="s">
        <v>1201</v>
      </c>
      <c r="G570" s="42"/>
      <c r="H570" s="42"/>
      <c r="I570" s="138"/>
      <c r="J570" s="42"/>
      <c r="K570" s="42"/>
      <c r="L570" s="46"/>
      <c r="M570" s="291"/>
      <c r="N570" s="292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868</v>
      </c>
      <c r="AU570" s="19" t="s">
        <v>83</v>
      </c>
    </row>
    <row r="571" s="2" customFormat="1" ht="72" customHeight="1">
      <c r="A571" s="40"/>
      <c r="B571" s="41"/>
      <c r="C571" s="235" t="s">
        <v>1258</v>
      </c>
      <c r="D571" s="235" t="s">
        <v>192</v>
      </c>
      <c r="E571" s="236" t="s">
        <v>1259</v>
      </c>
      <c r="F571" s="237" t="s">
        <v>1260</v>
      </c>
      <c r="G571" s="238" t="s">
        <v>866</v>
      </c>
      <c r="H571" s="239">
        <v>1</v>
      </c>
      <c r="I571" s="240"/>
      <c r="J571" s="241">
        <f>ROUND(I571*H571,2)</f>
        <v>0</v>
      </c>
      <c r="K571" s="242"/>
      <c r="L571" s="243"/>
      <c r="M571" s="244" t="s">
        <v>19</v>
      </c>
      <c r="N571" s="245" t="s">
        <v>44</v>
      </c>
      <c r="O571" s="86"/>
      <c r="P571" s="231">
        <f>O571*H571</f>
        <v>0</v>
      </c>
      <c r="Q571" s="231">
        <v>0.059999999999999998</v>
      </c>
      <c r="R571" s="231">
        <f>Q571*H571</f>
        <v>0.059999999999999998</v>
      </c>
      <c r="S571" s="231">
        <v>0</v>
      </c>
      <c r="T571" s="232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33" t="s">
        <v>310</v>
      </c>
      <c r="AT571" s="233" t="s">
        <v>192</v>
      </c>
      <c r="AU571" s="233" t="s">
        <v>83</v>
      </c>
      <c r="AY571" s="19" t="s">
        <v>147</v>
      </c>
      <c r="BE571" s="234">
        <f>IF(N571="základní",J571,0)</f>
        <v>0</v>
      </c>
      <c r="BF571" s="234">
        <f>IF(N571="snížená",J571,0)</f>
        <v>0</v>
      </c>
      <c r="BG571" s="234">
        <f>IF(N571="zákl. přenesená",J571,0)</f>
        <v>0</v>
      </c>
      <c r="BH571" s="234">
        <f>IF(N571="sníž. přenesená",J571,0)</f>
        <v>0</v>
      </c>
      <c r="BI571" s="234">
        <f>IF(N571="nulová",J571,0)</f>
        <v>0</v>
      </c>
      <c r="BJ571" s="19" t="s">
        <v>81</v>
      </c>
      <c r="BK571" s="234">
        <f>ROUND(I571*H571,2)</f>
        <v>0</v>
      </c>
      <c r="BL571" s="19" t="s">
        <v>217</v>
      </c>
      <c r="BM571" s="233" t="s">
        <v>1261</v>
      </c>
    </row>
    <row r="572" s="2" customFormat="1">
      <c r="A572" s="40"/>
      <c r="B572" s="41"/>
      <c r="C572" s="42"/>
      <c r="D572" s="248" t="s">
        <v>868</v>
      </c>
      <c r="E572" s="42"/>
      <c r="F572" s="290" t="s">
        <v>1201</v>
      </c>
      <c r="G572" s="42"/>
      <c r="H572" s="42"/>
      <c r="I572" s="138"/>
      <c r="J572" s="42"/>
      <c r="K572" s="42"/>
      <c r="L572" s="46"/>
      <c r="M572" s="291"/>
      <c r="N572" s="292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868</v>
      </c>
      <c r="AU572" s="19" t="s">
        <v>83</v>
      </c>
    </row>
    <row r="573" s="2" customFormat="1" ht="72" customHeight="1">
      <c r="A573" s="40"/>
      <c r="B573" s="41"/>
      <c r="C573" s="235" t="s">
        <v>1262</v>
      </c>
      <c r="D573" s="235" t="s">
        <v>192</v>
      </c>
      <c r="E573" s="236" t="s">
        <v>1263</v>
      </c>
      <c r="F573" s="237" t="s">
        <v>1264</v>
      </c>
      <c r="G573" s="238" t="s">
        <v>866</v>
      </c>
      <c r="H573" s="239">
        <v>1</v>
      </c>
      <c r="I573" s="240"/>
      <c r="J573" s="241">
        <f>ROUND(I573*H573,2)</f>
        <v>0</v>
      </c>
      <c r="K573" s="242"/>
      <c r="L573" s="243"/>
      <c r="M573" s="244" t="s">
        <v>19</v>
      </c>
      <c r="N573" s="245" t="s">
        <v>44</v>
      </c>
      <c r="O573" s="86"/>
      <c r="P573" s="231">
        <f>O573*H573</f>
        <v>0</v>
      </c>
      <c r="Q573" s="231">
        <v>0.059999999999999998</v>
      </c>
      <c r="R573" s="231">
        <f>Q573*H573</f>
        <v>0.059999999999999998</v>
      </c>
      <c r="S573" s="231">
        <v>0</v>
      </c>
      <c r="T573" s="232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33" t="s">
        <v>310</v>
      </c>
      <c r="AT573" s="233" t="s">
        <v>192</v>
      </c>
      <c r="AU573" s="233" t="s">
        <v>83</v>
      </c>
      <c r="AY573" s="19" t="s">
        <v>147</v>
      </c>
      <c r="BE573" s="234">
        <f>IF(N573="základní",J573,0)</f>
        <v>0</v>
      </c>
      <c r="BF573" s="234">
        <f>IF(N573="snížená",J573,0)</f>
        <v>0</v>
      </c>
      <c r="BG573" s="234">
        <f>IF(N573="zákl. přenesená",J573,0)</f>
        <v>0</v>
      </c>
      <c r="BH573" s="234">
        <f>IF(N573="sníž. přenesená",J573,0)</f>
        <v>0</v>
      </c>
      <c r="BI573" s="234">
        <f>IF(N573="nulová",J573,0)</f>
        <v>0</v>
      </c>
      <c r="BJ573" s="19" t="s">
        <v>81</v>
      </c>
      <c r="BK573" s="234">
        <f>ROUND(I573*H573,2)</f>
        <v>0</v>
      </c>
      <c r="BL573" s="19" t="s">
        <v>217</v>
      </c>
      <c r="BM573" s="233" t="s">
        <v>1265</v>
      </c>
    </row>
    <row r="574" s="2" customFormat="1">
      <c r="A574" s="40"/>
      <c r="B574" s="41"/>
      <c r="C574" s="42"/>
      <c r="D574" s="248" t="s">
        <v>868</v>
      </c>
      <c r="E574" s="42"/>
      <c r="F574" s="290" t="s">
        <v>1201</v>
      </c>
      <c r="G574" s="42"/>
      <c r="H574" s="42"/>
      <c r="I574" s="138"/>
      <c r="J574" s="42"/>
      <c r="K574" s="42"/>
      <c r="L574" s="46"/>
      <c r="M574" s="291"/>
      <c r="N574" s="292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868</v>
      </c>
      <c r="AU574" s="19" t="s">
        <v>83</v>
      </c>
    </row>
    <row r="575" s="2" customFormat="1" ht="24" customHeight="1">
      <c r="A575" s="40"/>
      <c r="B575" s="41"/>
      <c r="C575" s="221" t="s">
        <v>1266</v>
      </c>
      <c r="D575" s="221" t="s">
        <v>149</v>
      </c>
      <c r="E575" s="222" t="s">
        <v>1267</v>
      </c>
      <c r="F575" s="223" t="s">
        <v>1268</v>
      </c>
      <c r="G575" s="224" t="s">
        <v>220</v>
      </c>
      <c r="H575" s="225">
        <v>6</v>
      </c>
      <c r="I575" s="226"/>
      <c r="J575" s="227">
        <f>ROUND(I575*H575,2)</f>
        <v>0</v>
      </c>
      <c r="K575" s="228"/>
      <c r="L575" s="46"/>
      <c r="M575" s="229" t="s">
        <v>19</v>
      </c>
      <c r="N575" s="230" t="s">
        <v>44</v>
      </c>
      <c r="O575" s="86"/>
      <c r="P575" s="231">
        <f>O575*H575</f>
        <v>0</v>
      </c>
      <c r="Q575" s="231">
        <v>0</v>
      </c>
      <c r="R575" s="231">
        <f>Q575*H575</f>
        <v>0</v>
      </c>
      <c r="S575" s="231">
        <v>0</v>
      </c>
      <c r="T575" s="232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33" t="s">
        <v>217</v>
      </c>
      <c r="AT575" s="233" t="s">
        <v>149</v>
      </c>
      <c r="AU575" s="233" t="s">
        <v>83</v>
      </c>
      <c r="AY575" s="19" t="s">
        <v>147</v>
      </c>
      <c r="BE575" s="234">
        <f>IF(N575="základní",J575,0)</f>
        <v>0</v>
      </c>
      <c r="BF575" s="234">
        <f>IF(N575="snížená",J575,0)</f>
        <v>0</v>
      </c>
      <c r="BG575" s="234">
        <f>IF(N575="zákl. přenesená",J575,0)</f>
        <v>0</v>
      </c>
      <c r="BH575" s="234">
        <f>IF(N575="sníž. přenesená",J575,0)</f>
        <v>0</v>
      </c>
      <c r="BI575" s="234">
        <f>IF(N575="nulová",J575,0)</f>
        <v>0</v>
      </c>
      <c r="BJ575" s="19" t="s">
        <v>81</v>
      </c>
      <c r="BK575" s="234">
        <f>ROUND(I575*H575,2)</f>
        <v>0</v>
      </c>
      <c r="BL575" s="19" t="s">
        <v>217</v>
      </c>
      <c r="BM575" s="233" t="s">
        <v>1269</v>
      </c>
    </row>
    <row r="576" s="2" customFormat="1" ht="16.5" customHeight="1">
      <c r="A576" s="40"/>
      <c r="B576" s="41"/>
      <c r="C576" s="235" t="s">
        <v>1270</v>
      </c>
      <c r="D576" s="235" t="s">
        <v>192</v>
      </c>
      <c r="E576" s="236" t="s">
        <v>1271</v>
      </c>
      <c r="F576" s="237" t="s">
        <v>1272</v>
      </c>
      <c r="G576" s="238" t="s">
        <v>220</v>
      </c>
      <c r="H576" s="239">
        <v>2</v>
      </c>
      <c r="I576" s="240"/>
      <c r="J576" s="241">
        <f>ROUND(I576*H576,2)</f>
        <v>0</v>
      </c>
      <c r="K576" s="242"/>
      <c r="L576" s="243"/>
      <c r="M576" s="244" t="s">
        <v>19</v>
      </c>
      <c r="N576" s="245" t="s">
        <v>44</v>
      </c>
      <c r="O576" s="86"/>
      <c r="P576" s="231">
        <f>O576*H576</f>
        <v>0</v>
      </c>
      <c r="Q576" s="231">
        <v>0.0138</v>
      </c>
      <c r="R576" s="231">
        <f>Q576*H576</f>
        <v>0.0276</v>
      </c>
      <c r="S576" s="231">
        <v>0</v>
      </c>
      <c r="T576" s="232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33" t="s">
        <v>310</v>
      </c>
      <c r="AT576" s="233" t="s">
        <v>192</v>
      </c>
      <c r="AU576" s="233" t="s">
        <v>83</v>
      </c>
      <c r="AY576" s="19" t="s">
        <v>147</v>
      </c>
      <c r="BE576" s="234">
        <f>IF(N576="základní",J576,0)</f>
        <v>0</v>
      </c>
      <c r="BF576" s="234">
        <f>IF(N576="snížená",J576,0)</f>
        <v>0</v>
      </c>
      <c r="BG576" s="234">
        <f>IF(N576="zákl. přenesená",J576,0)</f>
        <v>0</v>
      </c>
      <c r="BH576" s="234">
        <f>IF(N576="sníž. přenesená",J576,0)</f>
        <v>0</v>
      </c>
      <c r="BI576" s="234">
        <f>IF(N576="nulová",J576,0)</f>
        <v>0</v>
      </c>
      <c r="BJ576" s="19" t="s">
        <v>81</v>
      </c>
      <c r="BK576" s="234">
        <f>ROUND(I576*H576,2)</f>
        <v>0</v>
      </c>
      <c r="BL576" s="19" t="s">
        <v>217</v>
      </c>
      <c r="BM576" s="233" t="s">
        <v>1273</v>
      </c>
    </row>
    <row r="577" s="2" customFormat="1" ht="16.5" customHeight="1">
      <c r="A577" s="40"/>
      <c r="B577" s="41"/>
      <c r="C577" s="235" t="s">
        <v>1274</v>
      </c>
      <c r="D577" s="235" t="s">
        <v>192</v>
      </c>
      <c r="E577" s="236" t="s">
        <v>1275</v>
      </c>
      <c r="F577" s="237" t="s">
        <v>1276</v>
      </c>
      <c r="G577" s="238" t="s">
        <v>220</v>
      </c>
      <c r="H577" s="239">
        <v>4</v>
      </c>
      <c r="I577" s="240"/>
      <c r="J577" s="241">
        <f>ROUND(I577*H577,2)</f>
        <v>0</v>
      </c>
      <c r="K577" s="242"/>
      <c r="L577" s="243"/>
      <c r="M577" s="244" t="s">
        <v>19</v>
      </c>
      <c r="N577" s="245" t="s">
        <v>44</v>
      </c>
      <c r="O577" s="86"/>
      <c r="P577" s="231">
        <f>O577*H577</f>
        <v>0</v>
      </c>
      <c r="Q577" s="231">
        <v>0.016</v>
      </c>
      <c r="R577" s="231">
        <f>Q577*H577</f>
        <v>0.064000000000000001</v>
      </c>
      <c r="S577" s="231">
        <v>0</v>
      </c>
      <c r="T577" s="232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33" t="s">
        <v>310</v>
      </c>
      <c r="AT577" s="233" t="s">
        <v>192</v>
      </c>
      <c r="AU577" s="233" t="s">
        <v>83</v>
      </c>
      <c r="AY577" s="19" t="s">
        <v>147</v>
      </c>
      <c r="BE577" s="234">
        <f>IF(N577="základní",J577,0)</f>
        <v>0</v>
      </c>
      <c r="BF577" s="234">
        <f>IF(N577="snížená",J577,0)</f>
        <v>0</v>
      </c>
      <c r="BG577" s="234">
        <f>IF(N577="zákl. přenesená",J577,0)</f>
        <v>0</v>
      </c>
      <c r="BH577" s="234">
        <f>IF(N577="sníž. přenesená",J577,0)</f>
        <v>0</v>
      </c>
      <c r="BI577" s="234">
        <f>IF(N577="nulová",J577,0)</f>
        <v>0</v>
      </c>
      <c r="BJ577" s="19" t="s">
        <v>81</v>
      </c>
      <c r="BK577" s="234">
        <f>ROUND(I577*H577,2)</f>
        <v>0</v>
      </c>
      <c r="BL577" s="19" t="s">
        <v>217</v>
      </c>
      <c r="BM577" s="233" t="s">
        <v>1277</v>
      </c>
    </row>
    <row r="578" s="2" customFormat="1" ht="16.5" customHeight="1">
      <c r="A578" s="40"/>
      <c r="B578" s="41"/>
      <c r="C578" s="221" t="s">
        <v>1278</v>
      </c>
      <c r="D578" s="221" t="s">
        <v>149</v>
      </c>
      <c r="E578" s="222" t="s">
        <v>1279</v>
      </c>
      <c r="F578" s="223" t="s">
        <v>1280</v>
      </c>
      <c r="G578" s="224" t="s">
        <v>220</v>
      </c>
      <c r="H578" s="225">
        <v>6</v>
      </c>
      <c r="I578" s="226"/>
      <c r="J578" s="227">
        <f>ROUND(I578*H578,2)</f>
        <v>0</v>
      </c>
      <c r="K578" s="228"/>
      <c r="L578" s="46"/>
      <c r="M578" s="229" t="s">
        <v>19</v>
      </c>
      <c r="N578" s="230" t="s">
        <v>44</v>
      </c>
      <c r="O578" s="86"/>
      <c r="P578" s="231">
        <f>O578*H578</f>
        <v>0</v>
      </c>
      <c r="Q578" s="231">
        <v>0</v>
      </c>
      <c r="R578" s="231">
        <f>Q578*H578</f>
        <v>0</v>
      </c>
      <c r="S578" s="231">
        <v>0</v>
      </c>
      <c r="T578" s="232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33" t="s">
        <v>217</v>
      </c>
      <c r="AT578" s="233" t="s">
        <v>149</v>
      </c>
      <c r="AU578" s="233" t="s">
        <v>83</v>
      </c>
      <c r="AY578" s="19" t="s">
        <v>147</v>
      </c>
      <c r="BE578" s="234">
        <f>IF(N578="základní",J578,0)</f>
        <v>0</v>
      </c>
      <c r="BF578" s="234">
        <f>IF(N578="snížená",J578,0)</f>
        <v>0</v>
      </c>
      <c r="BG578" s="234">
        <f>IF(N578="zákl. přenesená",J578,0)</f>
        <v>0</v>
      </c>
      <c r="BH578" s="234">
        <f>IF(N578="sníž. přenesená",J578,0)</f>
        <v>0</v>
      </c>
      <c r="BI578" s="234">
        <f>IF(N578="nulová",J578,0)</f>
        <v>0</v>
      </c>
      <c r="BJ578" s="19" t="s">
        <v>81</v>
      </c>
      <c r="BK578" s="234">
        <f>ROUND(I578*H578,2)</f>
        <v>0</v>
      </c>
      <c r="BL578" s="19" t="s">
        <v>217</v>
      </c>
      <c r="BM578" s="233" t="s">
        <v>1281</v>
      </c>
    </row>
    <row r="579" s="2" customFormat="1">
      <c r="A579" s="40"/>
      <c r="B579" s="41"/>
      <c r="C579" s="42"/>
      <c r="D579" s="248" t="s">
        <v>868</v>
      </c>
      <c r="E579" s="42"/>
      <c r="F579" s="290" t="s">
        <v>1282</v>
      </c>
      <c r="G579" s="42"/>
      <c r="H579" s="42"/>
      <c r="I579" s="138"/>
      <c r="J579" s="42"/>
      <c r="K579" s="42"/>
      <c r="L579" s="46"/>
      <c r="M579" s="291"/>
      <c r="N579" s="292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868</v>
      </c>
      <c r="AU579" s="19" t="s">
        <v>83</v>
      </c>
    </row>
    <row r="580" s="2" customFormat="1" ht="16.5" customHeight="1">
      <c r="A580" s="40"/>
      <c r="B580" s="41"/>
      <c r="C580" s="235" t="s">
        <v>1283</v>
      </c>
      <c r="D580" s="235" t="s">
        <v>192</v>
      </c>
      <c r="E580" s="236" t="s">
        <v>1284</v>
      </c>
      <c r="F580" s="237" t="s">
        <v>1285</v>
      </c>
      <c r="G580" s="238" t="s">
        <v>220</v>
      </c>
      <c r="H580" s="239">
        <v>6</v>
      </c>
      <c r="I580" s="240"/>
      <c r="J580" s="241">
        <f>ROUND(I580*H580,2)</f>
        <v>0</v>
      </c>
      <c r="K580" s="242"/>
      <c r="L580" s="243"/>
      <c r="M580" s="244" t="s">
        <v>19</v>
      </c>
      <c r="N580" s="245" t="s">
        <v>44</v>
      </c>
      <c r="O580" s="86"/>
      <c r="P580" s="231">
        <f>O580*H580</f>
        <v>0</v>
      </c>
      <c r="Q580" s="231">
        <v>0.00014999999999999999</v>
      </c>
      <c r="R580" s="231">
        <f>Q580*H580</f>
        <v>0.00089999999999999998</v>
      </c>
      <c r="S580" s="231">
        <v>0</v>
      </c>
      <c r="T580" s="232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33" t="s">
        <v>310</v>
      </c>
      <c r="AT580" s="233" t="s">
        <v>192</v>
      </c>
      <c r="AU580" s="233" t="s">
        <v>83</v>
      </c>
      <c r="AY580" s="19" t="s">
        <v>147</v>
      </c>
      <c r="BE580" s="234">
        <f>IF(N580="základní",J580,0)</f>
        <v>0</v>
      </c>
      <c r="BF580" s="234">
        <f>IF(N580="snížená",J580,0)</f>
        <v>0</v>
      </c>
      <c r="BG580" s="234">
        <f>IF(N580="zákl. přenesená",J580,0)</f>
        <v>0</v>
      </c>
      <c r="BH580" s="234">
        <f>IF(N580="sníž. přenesená",J580,0)</f>
        <v>0</v>
      </c>
      <c r="BI580" s="234">
        <f>IF(N580="nulová",J580,0)</f>
        <v>0</v>
      </c>
      <c r="BJ580" s="19" t="s">
        <v>81</v>
      </c>
      <c r="BK580" s="234">
        <f>ROUND(I580*H580,2)</f>
        <v>0</v>
      </c>
      <c r="BL580" s="19" t="s">
        <v>217</v>
      </c>
      <c r="BM580" s="233" t="s">
        <v>1286</v>
      </c>
    </row>
    <row r="581" s="2" customFormat="1" ht="16.5" customHeight="1">
      <c r="A581" s="40"/>
      <c r="B581" s="41"/>
      <c r="C581" s="221" t="s">
        <v>1287</v>
      </c>
      <c r="D581" s="221" t="s">
        <v>149</v>
      </c>
      <c r="E581" s="222" t="s">
        <v>1288</v>
      </c>
      <c r="F581" s="223" t="s">
        <v>1289</v>
      </c>
      <c r="G581" s="224" t="s">
        <v>220</v>
      </c>
      <c r="H581" s="225">
        <v>12</v>
      </c>
      <c r="I581" s="226"/>
      <c r="J581" s="227">
        <f>ROUND(I581*H581,2)</f>
        <v>0</v>
      </c>
      <c r="K581" s="228"/>
      <c r="L581" s="46"/>
      <c r="M581" s="229" t="s">
        <v>19</v>
      </c>
      <c r="N581" s="230" t="s">
        <v>44</v>
      </c>
      <c r="O581" s="86"/>
      <c r="P581" s="231">
        <f>O581*H581</f>
        <v>0</v>
      </c>
      <c r="Q581" s="231">
        <v>0</v>
      </c>
      <c r="R581" s="231">
        <f>Q581*H581</f>
        <v>0</v>
      </c>
      <c r="S581" s="231">
        <v>0</v>
      </c>
      <c r="T581" s="232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33" t="s">
        <v>217</v>
      </c>
      <c r="AT581" s="233" t="s">
        <v>149</v>
      </c>
      <c r="AU581" s="233" t="s">
        <v>83</v>
      </c>
      <c r="AY581" s="19" t="s">
        <v>147</v>
      </c>
      <c r="BE581" s="234">
        <f>IF(N581="základní",J581,0)</f>
        <v>0</v>
      </c>
      <c r="BF581" s="234">
        <f>IF(N581="snížená",J581,0)</f>
        <v>0</v>
      </c>
      <c r="BG581" s="234">
        <f>IF(N581="zákl. přenesená",J581,0)</f>
        <v>0</v>
      </c>
      <c r="BH581" s="234">
        <f>IF(N581="sníž. přenesená",J581,0)</f>
        <v>0</v>
      </c>
      <c r="BI581" s="234">
        <f>IF(N581="nulová",J581,0)</f>
        <v>0</v>
      </c>
      <c r="BJ581" s="19" t="s">
        <v>81</v>
      </c>
      <c r="BK581" s="234">
        <f>ROUND(I581*H581,2)</f>
        <v>0</v>
      </c>
      <c r="BL581" s="19" t="s">
        <v>217</v>
      </c>
      <c r="BM581" s="233" t="s">
        <v>1290</v>
      </c>
    </row>
    <row r="582" s="2" customFormat="1" ht="16.5" customHeight="1">
      <c r="A582" s="40"/>
      <c r="B582" s="41"/>
      <c r="C582" s="235" t="s">
        <v>1291</v>
      </c>
      <c r="D582" s="235" t="s">
        <v>192</v>
      </c>
      <c r="E582" s="236" t="s">
        <v>1292</v>
      </c>
      <c r="F582" s="237" t="s">
        <v>1293</v>
      </c>
      <c r="G582" s="238" t="s">
        <v>220</v>
      </c>
      <c r="H582" s="239">
        <v>12</v>
      </c>
      <c r="I582" s="240"/>
      <c r="J582" s="241">
        <f>ROUND(I582*H582,2)</f>
        <v>0</v>
      </c>
      <c r="K582" s="242"/>
      <c r="L582" s="243"/>
      <c r="M582" s="244" t="s">
        <v>19</v>
      </c>
      <c r="N582" s="245" t="s">
        <v>44</v>
      </c>
      <c r="O582" s="86"/>
      <c r="P582" s="231">
        <f>O582*H582</f>
        <v>0</v>
      </c>
      <c r="Q582" s="231">
        <v>4.0000000000000003E-05</v>
      </c>
      <c r="R582" s="231">
        <f>Q582*H582</f>
        <v>0.00048000000000000007</v>
      </c>
      <c r="S582" s="231">
        <v>0</v>
      </c>
      <c r="T582" s="232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33" t="s">
        <v>310</v>
      </c>
      <c r="AT582" s="233" t="s">
        <v>192</v>
      </c>
      <c r="AU582" s="233" t="s">
        <v>83</v>
      </c>
      <c r="AY582" s="19" t="s">
        <v>147</v>
      </c>
      <c r="BE582" s="234">
        <f>IF(N582="základní",J582,0)</f>
        <v>0</v>
      </c>
      <c r="BF582" s="234">
        <f>IF(N582="snížená",J582,0)</f>
        <v>0</v>
      </c>
      <c r="BG582" s="234">
        <f>IF(N582="zákl. přenesená",J582,0)</f>
        <v>0</v>
      </c>
      <c r="BH582" s="234">
        <f>IF(N582="sníž. přenesená",J582,0)</f>
        <v>0</v>
      </c>
      <c r="BI582" s="234">
        <f>IF(N582="nulová",J582,0)</f>
        <v>0</v>
      </c>
      <c r="BJ582" s="19" t="s">
        <v>81</v>
      </c>
      <c r="BK582" s="234">
        <f>ROUND(I582*H582,2)</f>
        <v>0</v>
      </c>
      <c r="BL582" s="19" t="s">
        <v>217</v>
      </c>
      <c r="BM582" s="233" t="s">
        <v>1294</v>
      </c>
    </row>
    <row r="583" s="2" customFormat="1" ht="16.5" customHeight="1">
      <c r="A583" s="40"/>
      <c r="B583" s="41"/>
      <c r="C583" s="235" t="s">
        <v>1295</v>
      </c>
      <c r="D583" s="235" t="s">
        <v>192</v>
      </c>
      <c r="E583" s="236" t="s">
        <v>1296</v>
      </c>
      <c r="F583" s="237" t="s">
        <v>1297</v>
      </c>
      <c r="G583" s="238" t="s">
        <v>220</v>
      </c>
      <c r="H583" s="239">
        <v>1</v>
      </c>
      <c r="I583" s="240"/>
      <c r="J583" s="241">
        <f>ROUND(I583*H583,2)</f>
        <v>0</v>
      </c>
      <c r="K583" s="242"/>
      <c r="L583" s="243"/>
      <c r="M583" s="244" t="s">
        <v>19</v>
      </c>
      <c r="N583" s="245" t="s">
        <v>44</v>
      </c>
      <c r="O583" s="86"/>
      <c r="P583" s="231">
        <f>O583*H583</f>
        <v>0</v>
      </c>
      <c r="Q583" s="231">
        <v>0.0022000000000000001</v>
      </c>
      <c r="R583" s="231">
        <f>Q583*H583</f>
        <v>0.0022000000000000001</v>
      </c>
      <c r="S583" s="231">
        <v>0</v>
      </c>
      <c r="T583" s="232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33" t="s">
        <v>310</v>
      </c>
      <c r="AT583" s="233" t="s">
        <v>192</v>
      </c>
      <c r="AU583" s="233" t="s">
        <v>83</v>
      </c>
      <c r="AY583" s="19" t="s">
        <v>147</v>
      </c>
      <c r="BE583" s="234">
        <f>IF(N583="základní",J583,0)</f>
        <v>0</v>
      </c>
      <c r="BF583" s="234">
        <f>IF(N583="snížená",J583,0)</f>
        <v>0</v>
      </c>
      <c r="BG583" s="234">
        <f>IF(N583="zákl. přenesená",J583,0)</f>
        <v>0</v>
      </c>
      <c r="BH583" s="234">
        <f>IF(N583="sníž. přenesená",J583,0)</f>
        <v>0</v>
      </c>
      <c r="BI583" s="234">
        <f>IF(N583="nulová",J583,0)</f>
        <v>0</v>
      </c>
      <c r="BJ583" s="19" t="s">
        <v>81</v>
      </c>
      <c r="BK583" s="234">
        <f>ROUND(I583*H583,2)</f>
        <v>0</v>
      </c>
      <c r="BL583" s="19" t="s">
        <v>217</v>
      </c>
      <c r="BM583" s="233" t="s">
        <v>1298</v>
      </c>
    </row>
    <row r="584" s="2" customFormat="1" ht="16.5" customHeight="1">
      <c r="A584" s="40"/>
      <c r="B584" s="41"/>
      <c r="C584" s="235" t="s">
        <v>1299</v>
      </c>
      <c r="D584" s="235" t="s">
        <v>192</v>
      </c>
      <c r="E584" s="236" t="s">
        <v>1300</v>
      </c>
      <c r="F584" s="237" t="s">
        <v>1301</v>
      </c>
      <c r="G584" s="238" t="s">
        <v>220</v>
      </c>
      <c r="H584" s="239">
        <v>5</v>
      </c>
      <c r="I584" s="240"/>
      <c r="J584" s="241">
        <f>ROUND(I584*H584,2)</f>
        <v>0</v>
      </c>
      <c r="K584" s="242"/>
      <c r="L584" s="243"/>
      <c r="M584" s="244" t="s">
        <v>19</v>
      </c>
      <c r="N584" s="245" t="s">
        <v>44</v>
      </c>
      <c r="O584" s="86"/>
      <c r="P584" s="231">
        <f>O584*H584</f>
        <v>0</v>
      </c>
      <c r="Q584" s="231">
        <v>0.0022000000000000001</v>
      </c>
      <c r="R584" s="231">
        <f>Q584*H584</f>
        <v>0.011000000000000001</v>
      </c>
      <c r="S584" s="231">
        <v>0</v>
      </c>
      <c r="T584" s="232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33" t="s">
        <v>310</v>
      </c>
      <c r="AT584" s="233" t="s">
        <v>192</v>
      </c>
      <c r="AU584" s="233" t="s">
        <v>83</v>
      </c>
      <c r="AY584" s="19" t="s">
        <v>147</v>
      </c>
      <c r="BE584" s="234">
        <f>IF(N584="základní",J584,0)</f>
        <v>0</v>
      </c>
      <c r="BF584" s="234">
        <f>IF(N584="snížená",J584,0)</f>
        <v>0</v>
      </c>
      <c r="BG584" s="234">
        <f>IF(N584="zákl. přenesená",J584,0)</f>
        <v>0</v>
      </c>
      <c r="BH584" s="234">
        <f>IF(N584="sníž. přenesená",J584,0)</f>
        <v>0</v>
      </c>
      <c r="BI584" s="234">
        <f>IF(N584="nulová",J584,0)</f>
        <v>0</v>
      </c>
      <c r="BJ584" s="19" t="s">
        <v>81</v>
      </c>
      <c r="BK584" s="234">
        <f>ROUND(I584*H584,2)</f>
        <v>0</v>
      </c>
      <c r="BL584" s="19" t="s">
        <v>217</v>
      </c>
      <c r="BM584" s="233" t="s">
        <v>1302</v>
      </c>
    </row>
    <row r="585" s="2" customFormat="1" ht="16.5" customHeight="1">
      <c r="A585" s="40"/>
      <c r="B585" s="41"/>
      <c r="C585" s="221" t="s">
        <v>1303</v>
      </c>
      <c r="D585" s="221" t="s">
        <v>149</v>
      </c>
      <c r="E585" s="222" t="s">
        <v>1304</v>
      </c>
      <c r="F585" s="223" t="s">
        <v>1305</v>
      </c>
      <c r="G585" s="224" t="s">
        <v>220</v>
      </c>
      <c r="H585" s="225">
        <v>6</v>
      </c>
      <c r="I585" s="226"/>
      <c r="J585" s="227">
        <f>ROUND(I585*H585,2)</f>
        <v>0</v>
      </c>
      <c r="K585" s="228"/>
      <c r="L585" s="46"/>
      <c r="M585" s="229" t="s">
        <v>19</v>
      </c>
      <c r="N585" s="230" t="s">
        <v>44</v>
      </c>
      <c r="O585" s="86"/>
      <c r="P585" s="231">
        <f>O585*H585</f>
        <v>0</v>
      </c>
      <c r="Q585" s="231">
        <v>0</v>
      </c>
      <c r="R585" s="231">
        <f>Q585*H585</f>
        <v>0</v>
      </c>
      <c r="S585" s="231">
        <v>0</v>
      </c>
      <c r="T585" s="232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33" t="s">
        <v>217</v>
      </c>
      <c r="AT585" s="233" t="s">
        <v>149</v>
      </c>
      <c r="AU585" s="233" t="s">
        <v>83</v>
      </c>
      <c r="AY585" s="19" t="s">
        <v>147</v>
      </c>
      <c r="BE585" s="234">
        <f>IF(N585="základní",J585,0)</f>
        <v>0</v>
      </c>
      <c r="BF585" s="234">
        <f>IF(N585="snížená",J585,0)</f>
        <v>0</v>
      </c>
      <c r="BG585" s="234">
        <f>IF(N585="zákl. přenesená",J585,0)</f>
        <v>0</v>
      </c>
      <c r="BH585" s="234">
        <f>IF(N585="sníž. přenesená",J585,0)</f>
        <v>0</v>
      </c>
      <c r="BI585" s="234">
        <f>IF(N585="nulová",J585,0)</f>
        <v>0</v>
      </c>
      <c r="BJ585" s="19" t="s">
        <v>81</v>
      </c>
      <c r="BK585" s="234">
        <f>ROUND(I585*H585,2)</f>
        <v>0</v>
      </c>
      <c r="BL585" s="19" t="s">
        <v>217</v>
      </c>
      <c r="BM585" s="233" t="s">
        <v>1306</v>
      </c>
    </row>
    <row r="586" s="2" customFormat="1" ht="24" customHeight="1">
      <c r="A586" s="40"/>
      <c r="B586" s="41"/>
      <c r="C586" s="221" t="s">
        <v>1307</v>
      </c>
      <c r="D586" s="221" t="s">
        <v>149</v>
      </c>
      <c r="E586" s="222" t="s">
        <v>1308</v>
      </c>
      <c r="F586" s="223" t="s">
        <v>1309</v>
      </c>
      <c r="G586" s="224" t="s">
        <v>220</v>
      </c>
      <c r="H586" s="225">
        <v>5</v>
      </c>
      <c r="I586" s="226"/>
      <c r="J586" s="227">
        <f>ROUND(I586*H586,2)</f>
        <v>0</v>
      </c>
      <c r="K586" s="228"/>
      <c r="L586" s="46"/>
      <c r="M586" s="229" t="s">
        <v>19</v>
      </c>
      <c r="N586" s="230" t="s">
        <v>44</v>
      </c>
      <c r="O586" s="86"/>
      <c r="P586" s="231">
        <f>O586*H586</f>
        <v>0</v>
      </c>
      <c r="Q586" s="231">
        <v>0</v>
      </c>
      <c r="R586" s="231">
        <f>Q586*H586</f>
        <v>0</v>
      </c>
      <c r="S586" s="231">
        <v>0</v>
      </c>
      <c r="T586" s="232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33" t="s">
        <v>217</v>
      </c>
      <c r="AT586" s="233" t="s">
        <v>149</v>
      </c>
      <c r="AU586" s="233" t="s">
        <v>83</v>
      </c>
      <c r="AY586" s="19" t="s">
        <v>147</v>
      </c>
      <c r="BE586" s="234">
        <f>IF(N586="základní",J586,0)</f>
        <v>0</v>
      </c>
      <c r="BF586" s="234">
        <f>IF(N586="snížená",J586,0)</f>
        <v>0</v>
      </c>
      <c r="BG586" s="234">
        <f>IF(N586="zákl. přenesená",J586,0)</f>
        <v>0</v>
      </c>
      <c r="BH586" s="234">
        <f>IF(N586="sníž. přenesená",J586,0)</f>
        <v>0</v>
      </c>
      <c r="BI586" s="234">
        <f>IF(N586="nulová",J586,0)</f>
        <v>0</v>
      </c>
      <c r="BJ586" s="19" t="s">
        <v>81</v>
      </c>
      <c r="BK586" s="234">
        <f>ROUND(I586*H586,2)</f>
        <v>0</v>
      </c>
      <c r="BL586" s="19" t="s">
        <v>217</v>
      </c>
      <c r="BM586" s="233" t="s">
        <v>1310</v>
      </c>
    </row>
    <row r="587" s="2" customFormat="1" ht="16.5" customHeight="1">
      <c r="A587" s="40"/>
      <c r="B587" s="41"/>
      <c r="C587" s="235" t="s">
        <v>1311</v>
      </c>
      <c r="D587" s="235" t="s">
        <v>192</v>
      </c>
      <c r="E587" s="236" t="s">
        <v>1312</v>
      </c>
      <c r="F587" s="237" t="s">
        <v>1313</v>
      </c>
      <c r="G587" s="238" t="s">
        <v>281</v>
      </c>
      <c r="H587" s="239">
        <v>5</v>
      </c>
      <c r="I587" s="240"/>
      <c r="J587" s="241">
        <f>ROUND(I587*H587,2)</f>
        <v>0</v>
      </c>
      <c r="K587" s="242"/>
      <c r="L587" s="243"/>
      <c r="M587" s="244" t="s">
        <v>19</v>
      </c>
      <c r="N587" s="245" t="s">
        <v>44</v>
      </c>
      <c r="O587" s="86"/>
      <c r="P587" s="231">
        <f>O587*H587</f>
        <v>0</v>
      </c>
      <c r="Q587" s="231">
        <v>0.0060000000000000001</v>
      </c>
      <c r="R587" s="231">
        <f>Q587*H587</f>
        <v>0.029999999999999999</v>
      </c>
      <c r="S587" s="231">
        <v>0</v>
      </c>
      <c r="T587" s="232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33" t="s">
        <v>310</v>
      </c>
      <c r="AT587" s="233" t="s">
        <v>192</v>
      </c>
      <c r="AU587" s="233" t="s">
        <v>83</v>
      </c>
      <c r="AY587" s="19" t="s">
        <v>147</v>
      </c>
      <c r="BE587" s="234">
        <f>IF(N587="základní",J587,0)</f>
        <v>0</v>
      </c>
      <c r="BF587" s="234">
        <f>IF(N587="snížená",J587,0)</f>
        <v>0</v>
      </c>
      <c r="BG587" s="234">
        <f>IF(N587="zákl. přenesená",J587,0)</f>
        <v>0</v>
      </c>
      <c r="BH587" s="234">
        <f>IF(N587="sníž. přenesená",J587,0)</f>
        <v>0</v>
      </c>
      <c r="BI587" s="234">
        <f>IF(N587="nulová",J587,0)</f>
        <v>0</v>
      </c>
      <c r="BJ587" s="19" t="s">
        <v>81</v>
      </c>
      <c r="BK587" s="234">
        <f>ROUND(I587*H587,2)</f>
        <v>0</v>
      </c>
      <c r="BL587" s="19" t="s">
        <v>217</v>
      </c>
      <c r="BM587" s="233" t="s">
        <v>1314</v>
      </c>
    </row>
    <row r="588" s="2" customFormat="1" ht="24" customHeight="1">
      <c r="A588" s="40"/>
      <c r="B588" s="41"/>
      <c r="C588" s="221" t="s">
        <v>1315</v>
      </c>
      <c r="D588" s="221" t="s">
        <v>149</v>
      </c>
      <c r="E588" s="222" t="s">
        <v>1316</v>
      </c>
      <c r="F588" s="223" t="s">
        <v>1317</v>
      </c>
      <c r="G588" s="224" t="s">
        <v>220</v>
      </c>
      <c r="H588" s="225">
        <v>52</v>
      </c>
      <c r="I588" s="226"/>
      <c r="J588" s="227">
        <f>ROUND(I588*H588,2)</f>
        <v>0</v>
      </c>
      <c r="K588" s="228"/>
      <c r="L588" s="46"/>
      <c r="M588" s="229" t="s">
        <v>19</v>
      </c>
      <c r="N588" s="230" t="s">
        <v>44</v>
      </c>
      <c r="O588" s="86"/>
      <c r="P588" s="231">
        <f>O588*H588</f>
        <v>0</v>
      </c>
      <c r="Q588" s="231">
        <v>0</v>
      </c>
      <c r="R588" s="231">
        <f>Q588*H588</f>
        <v>0</v>
      </c>
      <c r="S588" s="231">
        <v>0</v>
      </c>
      <c r="T588" s="232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33" t="s">
        <v>217</v>
      </c>
      <c r="AT588" s="233" t="s">
        <v>149</v>
      </c>
      <c r="AU588" s="233" t="s">
        <v>83</v>
      </c>
      <c r="AY588" s="19" t="s">
        <v>147</v>
      </c>
      <c r="BE588" s="234">
        <f>IF(N588="základní",J588,0)</f>
        <v>0</v>
      </c>
      <c r="BF588" s="234">
        <f>IF(N588="snížená",J588,0)</f>
        <v>0</v>
      </c>
      <c r="BG588" s="234">
        <f>IF(N588="zákl. přenesená",J588,0)</f>
        <v>0</v>
      </c>
      <c r="BH588" s="234">
        <f>IF(N588="sníž. přenesená",J588,0)</f>
        <v>0</v>
      </c>
      <c r="BI588" s="234">
        <f>IF(N588="nulová",J588,0)</f>
        <v>0</v>
      </c>
      <c r="BJ588" s="19" t="s">
        <v>81</v>
      </c>
      <c r="BK588" s="234">
        <f>ROUND(I588*H588,2)</f>
        <v>0</v>
      </c>
      <c r="BL588" s="19" t="s">
        <v>217</v>
      </c>
      <c r="BM588" s="233" t="s">
        <v>1318</v>
      </c>
    </row>
    <row r="589" s="2" customFormat="1" ht="16.5" customHeight="1">
      <c r="A589" s="40"/>
      <c r="B589" s="41"/>
      <c r="C589" s="235" t="s">
        <v>1319</v>
      </c>
      <c r="D589" s="235" t="s">
        <v>192</v>
      </c>
      <c r="E589" s="236" t="s">
        <v>1312</v>
      </c>
      <c r="F589" s="237" t="s">
        <v>1313</v>
      </c>
      <c r="G589" s="238" t="s">
        <v>281</v>
      </c>
      <c r="H589" s="239">
        <v>83</v>
      </c>
      <c r="I589" s="240"/>
      <c r="J589" s="241">
        <f>ROUND(I589*H589,2)</f>
        <v>0</v>
      </c>
      <c r="K589" s="242"/>
      <c r="L589" s="243"/>
      <c r="M589" s="244" t="s">
        <v>19</v>
      </c>
      <c r="N589" s="245" t="s">
        <v>44</v>
      </c>
      <c r="O589" s="86"/>
      <c r="P589" s="231">
        <f>O589*H589</f>
        <v>0</v>
      </c>
      <c r="Q589" s="231">
        <v>0.0060000000000000001</v>
      </c>
      <c r="R589" s="231">
        <f>Q589*H589</f>
        <v>0.498</v>
      </c>
      <c r="S589" s="231">
        <v>0</v>
      </c>
      <c r="T589" s="232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33" t="s">
        <v>310</v>
      </c>
      <c r="AT589" s="233" t="s">
        <v>192</v>
      </c>
      <c r="AU589" s="233" t="s">
        <v>83</v>
      </c>
      <c r="AY589" s="19" t="s">
        <v>147</v>
      </c>
      <c r="BE589" s="234">
        <f>IF(N589="základní",J589,0)</f>
        <v>0</v>
      </c>
      <c r="BF589" s="234">
        <f>IF(N589="snížená",J589,0)</f>
        <v>0</v>
      </c>
      <c r="BG589" s="234">
        <f>IF(N589="zákl. přenesená",J589,0)</f>
        <v>0</v>
      </c>
      <c r="BH589" s="234">
        <f>IF(N589="sníž. přenesená",J589,0)</f>
        <v>0</v>
      </c>
      <c r="BI589" s="234">
        <f>IF(N589="nulová",J589,0)</f>
        <v>0</v>
      </c>
      <c r="BJ589" s="19" t="s">
        <v>81</v>
      </c>
      <c r="BK589" s="234">
        <f>ROUND(I589*H589,2)</f>
        <v>0</v>
      </c>
      <c r="BL589" s="19" t="s">
        <v>217</v>
      </c>
      <c r="BM589" s="233" t="s">
        <v>1320</v>
      </c>
    </row>
    <row r="590" s="2" customFormat="1" ht="24" customHeight="1">
      <c r="A590" s="40"/>
      <c r="B590" s="41"/>
      <c r="C590" s="221" t="s">
        <v>1321</v>
      </c>
      <c r="D590" s="221" t="s">
        <v>149</v>
      </c>
      <c r="E590" s="222" t="s">
        <v>1322</v>
      </c>
      <c r="F590" s="223" t="s">
        <v>1323</v>
      </c>
      <c r="G590" s="224" t="s">
        <v>181</v>
      </c>
      <c r="H590" s="225">
        <v>4.3970000000000002</v>
      </c>
      <c r="I590" s="226"/>
      <c r="J590" s="227">
        <f>ROUND(I590*H590,2)</f>
        <v>0</v>
      </c>
      <c r="K590" s="228"/>
      <c r="L590" s="46"/>
      <c r="M590" s="229" t="s">
        <v>19</v>
      </c>
      <c r="N590" s="230" t="s">
        <v>44</v>
      </c>
      <c r="O590" s="86"/>
      <c r="P590" s="231">
        <f>O590*H590</f>
        <v>0</v>
      </c>
      <c r="Q590" s="231">
        <v>0</v>
      </c>
      <c r="R590" s="231">
        <f>Q590*H590</f>
        <v>0</v>
      </c>
      <c r="S590" s="231">
        <v>0</v>
      </c>
      <c r="T590" s="232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33" t="s">
        <v>217</v>
      </c>
      <c r="AT590" s="233" t="s">
        <v>149</v>
      </c>
      <c r="AU590" s="233" t="s">
        <v>83</v>
      </c>
      <c r="AY590" s="19" t="s">
        <v>147</v>
      </c>
      <c r="BE590" s="234">
        <f>IF(N590="základní",J590,0)</f>
        <v>0</v>
      </c>
      <c r="BF590" s="234">
        <f>IF(N590="snížená",J590,0)</f>
        <v>0</v>
      </c>
      <c r="BG590" s="234">
        <f>IF(N590="zákl. přenesená",J590,0)</f>
        <v>0</v>
      </c>
      <c r="BH590" s="234">
        <f>IF(N590="sníž. přenesená",J590,0)</f>
        <v>0</v>
      </c>
      <c r="BI590" s="234">
        <f>IF(N590="nulová",J590,0)</f>
        <v>0</v>
      </c>
      <c r="BJ590" s="19" t="s">
        <v>81</v>
      </c>
      <c r="BK590" s="234">
        <f>ROUND(I590*H590,2)</f>
        <v>0</v>
      </c>
      <c r="BL590" s="19" t="s">
        <v>217</v>
      </c>
      <c r="BM590" s="233" t="s">
        <v>1324</v>
      </c>
    </row>
    <row r="591" s="2" customFormat="1" ht="24" customHeight="1">
      <c r="A591" s="40"/>
      <c r="B591" s="41"/>
      <c r="C591" s="221" t="s">
        <v>1325</v>
      </c>
      <c r="D591" s="221" t="s">
        <v>149</v>
      </c>
      <c r="E591" s="222" t="s">
        <v>1326</v>
      </c>
      <c r="F591" s="223" t="s">
        <v>1327</v>
      </c>
      <c r="G591" s="224" t="s">
        <v>181</v>
      </c>
      <c r="H591" s="225">
        <v>4.3970000000000002</v>
      </c>
      <c r="I591" s="226"/>
      <c r="J591" s="227">
        <f>ROUND(I591*H591,2)</f>
        <v>0</v>
      </c>
      <c r="K591" s="228"/>
      <c r="L591" s="46"/>
      <c r="M591" s="229" t="s">
        <v>19</v>
      </c>
      <c r="N591" s="230" t="s">
        <v>44</v>
      </c>
      <c r="O591" s="86"/>
      <c r="P591" s="231">
        <f>O591*H591</f>
        <v>0</v>
      </c>
      <c r="Q591" s="231">
        <v>0</v>
      </c>
      <c r="R591" s="231">
        <f>Q591*H591</f>
        <v>0</v>
      </c>
      <c r="S591" s="231">
        <v>0</v>
      </c>
      <c r="T591" s="232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33" t="s">
        <v>217</v>
      </c>
      <c r="AT591" s="233" t="s">
        <v>149</v>
      </c>
      <c r="AU591" s="233" t="s">
        <v>83</v>
      </c>
      <c r="AY591" s="19" t="s">
        <v>147</v>
      </c>
      <c r="BE591" s="234">
        <f>IF(N591="základní",J591,0)</f>
        <v>0</v>
      </c>
      <c r="BF591" s="234">
        <f>IF(N591="snížená",J591,0)</f>
        <v>0</v>
      </c>
      <c r="BG591" s="234">
        <f>IF(N591="zákl. přenesená",J591,0)</f>
        <v>0</v>
      </c>
      <c r="BH591" s="234">
        <f>IF(N591="sníž. přenesená",J591,0)</f>
        <v>0</v>
      </c>
      <c r="BI591" s="234">
        <f>IF(N591="nulová",J591,0)</f>
        <v>0</v>
      </c>
      <c r="BJ591" s="19" t="s">
        <v>81</v>
      </c>
      <c r="BK591" s="234">
        <f>ROUND(I591*H591,2)</f>
        <v>0</v>
      </c>
      <c r="BL591" s="19" t="s">
        <v>217</v>
      </c>
      <c r="BM591" s="233" t="s">
        <v>1328</v>
      </c>
    </row>
    <row r="592" s="12" customFormat="1" ht="22.8" customHeight="1">
      <c r="A592" s="12"/>
      <c r="B592" s="205"/>
      <c r="C592" s="206"/>
      <c r="D592" s="207" t="s">
        <v>72</v>
      </c>
      <c r="E592" s="219" t="s">
        <v>1329</v>
      </c>
      <c r="F592" s="219" t="s">
        <v>1330</v>
      </c>
      <c r="G592" s="206"/>
      <c r="H592" s="206"/>
      <c r="I592" s="209"/>
      <c r="J592" s="220">
        <f>BK592</f>
        <v>0</v>
      </c>
      <c r="K592" s="206"/>
      <c r="L592" s="211"/>
      <c r="M592" s="212"/>
      <c r="N592" s="213"/>
      <c r="O592" s="213"/>
      <c r="P592" s="214">
        <f>SUM(P593:P609)</f>
        <v>0</v>
      </c>
      <c r="Q592" s="213"/>
      <c r="R592" s="214">
        <f>SUM(R593:R609)</f>
        <v>0.84775</v>
      </c>
      <c r="S592" s="213"/>
      <c r="T592" s="215">
        <f>SUM(T593:T609)</f>
        <v>2.4900000000000002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6" t="s">
        <v>83</v>
      </c>
      <c r="AT592" s="217" t="s">
        <v>72</v>
      </c>
      <c r="AU592" s="217" t="s">
        <v>81</v>
      </c>
      <c r="AY592" s="216" t="s">
        <v>147</v>
      </c>
      <c r="BK592" s="218">
        <f>SUM(BK593:BK609)</f>
        <v>0</v>
      </c>
    </row>
    <row r="593" s="2" customFormat="1" ht="16.5" customHeight="1">
      <c r="A593" s="40"/>
      <c r="B593" s="41"/>
      <c r="C593" s="221" t="s">
        <v>1331</v>
      </c>
      <c r="D593" s="221" t="s">
        <v>149</v>
      </c>
      <c r="E593" s="222" t="s">
        <v>1332</v>
      </c>
      <c r="F593" s="223" t="s">
        <v>1333</v>
      </c>
      <c r="G593" s="224" t="s">
        <v>220</v>
      </c>
      <c r="H593" s="225">
        <v>2</v>
      </c>
      <c r="I593" s="226"/>
      <c r="J593" s="227">
        <f>ROUND(I593*H593,2)</f>
        <v>0</v>
      </c>
      <c r="K593" s="228"/>
      <c r="L593" s="46"/>
      <c r="M593" s="229" t="s">
        <v>19</v>
      </c>
      <c r="N593" s="230" t="s">
        <v>44</v>
      </c>
      <c r="O593" s="86"/>
      <c r="P593" s="231">
        <f>O593*H593</f>
        <v>0</v>
      </c>
      <c r="Q593" s="231">
        <v>0</v>
      </c>
      <c r="R593" s="231">
        <f>Q593*H593</f>
        <v>0</v>
      </c>
      <c r="S593" s="231">
        <v>0.12</v>
      </c>
      <c r="T593" s="232">
        <f>S593*H593</f>
        <v>0.23999999999999999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33" t="s">
        <v>217</v>
      </c>
      <c r="AT593" s="233" t="s">
        <v>149</v>
      </c>
      <c r="AU593" s="233" t="s">
        <v>83</v>
      </c>
      <c r="AY593" s="19" t="s">
        <v>147</v>
      </c>
      <c r="BE593" s="234">
        <f>IF(N593="základní",J593,0)</f>
        <v>0</v>
      </c>
      <c r="BF593" s="234">
        <f>IF(N593="snížená",J593,0)</f>
        <v>0</v>
      </c>
      <c r="BG593" s="234">
        <f>IF(N593="zákl. přenesená",J593,0)</f>
        <v>0</v>
      </c>
      <c r="BH593" s="234">
        <f>IF(N593="sníž. přenesená",J593,0)</f>
        <v>0</v>
      </c>
      <c r="BI593" s="234">
        <f>IF(N593="nulová",J593,0)</f>
        <v>0</v>
      </c>
      <c r="BJ593" s="19" t="s">
        <v>81</v>
      </c>
      <c r="BK593" s="234">
        <f>ROUND(I593*H593,2)</f>
        <v>0</v>
      </c>
      <c r="BL593" s="19" t="s">
        <v>217</v>
      </c>
      <c r="BM593" s="233" t="s">
        <v>1334</v>
      </c>
    </row>
    <row r="594" s="2" customFormat="1" ht="16.5" customHeight="1">
      <c r="A594" s="40"/>
      <c r="B594" s="41"/>
      <c r="C594" s="221" t="s">
        <v>1335</v>
      </c>
      <c r="D594" s="221" t="s">
        <v>149</v>
      </c>
      <c r="E594" s="222" t="s">
        <v>1336</v>
      </c>
      <c r="F594" s="223" t="s">
        <v>1337</v>
      </c>
      <c r="G594" s="224" t="s">
        <v>220</v>
      </c>
      <c r="H594" s="225">
        <v>8</v>
      </c>
      <c r="I594" s="226"/>
      <c r="J594" s="227">
        <f>ROUND(I594*H594,2)</f>
        <v>0</v>
      </c>
      <c r="K594" s="228"/>
      <c r="L594" s="46"/>
      <c r="M594" s="229" t="s">
        <v>19</v>
      </c>
      <c r="N594" s="230" t="s">
        <v>44</v>
      </c>
      <c r="O594" s="86"/>
      <c r="P594" s="231">
        <f>O594*H594</f>
        <v>0</v>
      </c>
      <c r="Q594" s="231">
        <v>0</v>
      </c>
      <c r="R594" s="231">
        <f>Q594*H594</f>
        <v>0</v>
      </c>
      <c r="S594" s="231">
        <v>0</v>
      </c>
      <c r="T594" s="232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3" t="s">
        <v>217</v>
      </c>
      <c r="AT594" s="233" t="s">
        <v>149</v>
      </c>
      <c r="AU594" s="233" t="s">
        <v>83</v>
      </c>
      <c r="AY594" s="19" t="s">
        <v>147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9" t="s">
        <v>81</v>
      </c>
      <c r="BK594" s="234">
        <f>ROUND(I594*H594,2)</f>
        <v>0</v>
      </c>
      <c r="BL594" s="19" t="s">
        <v>217</v>
      </c>
      <c r="BM594" s="233" t="s">
        <v>1338</v>
      </c>
    </row>
    <row r="595" s="2" customFormat="1" ht="16.5" customHeight="1">
      <c r="A595" s="40"/>
      <c r="B595" s="41"/>
      <c r="C595" s="235" t="s">
        <v>1339</v>
      </c>
      <c r="D595" s="235" t="s">
        <v>192</v>
      </c>
      <c r="E595" s="236" t="s">
        <v>1340</v>
      </c>
      <c r="F595" s="237" t="s">
        <v>1341</v>
      </c>
      <c r="G595" s="238" t="s">
        <v>220</v>
      </c>
      <c r="H595" s="239">
        <v>5</v>
      </c>
      <c r="I595" s="240"/>
      <c r="J595" s="241">
        <f>ROUND(I595*H595,2)</f>
        <v>0</v>
      </c>
      <c r="K595" s="242"/>
      <c r="L595" s="243"/>
      <c r="M595" s="244" t="s">
        <v>19</v>
      </c>
      <c r="N595" s="245" t="s">
        <v>44</v>
      </c>
      <c r="O595" s="86"/>
      <c r="P595" s="231">
        <f>O595*H595</f>
        <v>0</v>
      </c>
      <c r="Q595" s="231">
        <v>0.0023999999999999998</v>
      </c>
      <c r="R595" s="231">
        <f>Q595*H595</f>
        <v>0.011999999999999999</v>
      </c>
      <c r="S595" s="231">
        <v>0</v>
      </c>
      <c r="T595" s="232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33" t="s">
        <v>310</v>
      </c>
      <c r="AT595" s="233" t="s">
        <v>192</v>
      </c>
      <c r="AU595" s="233" t="s">
        <v>83</v>
      </c>
      <c r="AY595" s="19" t="s">
        <v>147</v>
      </c>
      <c r="BE595" s="234">
        <f>IF(N595="základní",J595,0)</f>
        <v>0</v>
      </c>
      <c r="BF595" s="234">
        <f>IF(N595="snížená",J595,0)</f>
        <v>0</v>
      </c>
      <c r="BG595" s="234">
        <f>IF(N595="zákl. přenesená",J595,0)</f>
        <v>0</v>
      </c>
      <c r="BH595" s="234">
        <f>IF(N595="sníž. přenesená",J595,0)</f>
        <v>0</v>
      </c>
      <c r="BI595" s="234">
        <f>IF(N595="nulová",J595,0)</f>
        <v>0</v>
      </c>
      <c r="BJ595" s="19" t="s">
        <v>81</v>
      </c>
      <c r="BK595" s="234">
        <f>ROUND(I595*H595,2)</f>
        <v>0</v>
      </c>
      <c r="BL595" s="19" t="s">
        <v>217</v>
      </c>
      <c r="BM595" s="233" t="s">
        <v>1342</v>
      </c>
    </row>
    <row r="596" s="2" customFormat="1" ht="24" customHeight="1">
      <c r="A596" s="40"/>
      <c r="B596" s="41"/>
      <c r="C596" s="235" t="s">
        <v>1343</v>
      </c>
      <c r="D596" s="235" t="s">
        <v>192</v>
      </c>
      <c r="E596" s="236" t="s">
        <v>1344</v>
      </c>
      <c r="F596" s="237" t="s">
        <v>1345</v>
      </c>
      <c r="G596" s="238" t="s">
        <v>866</v>
      </c>
      <c r="H596" s="239">
        <v>1</v>
      </c>
      <c r="I596" s="240"/>
      <c r="J596" s="241">
        <f>ROUND(I596*H596,2)</f>
        <v>0</v>
      </c>
      <c r="K596" s="242"/>
      <c r="L596" s="243"/>
      <c r="M596" s="244" t="s">
        <v>19</v>
      </c>
      <c r="N596" s="245" t="s">
        <v>44</v>
      </c>
      <c r="O596" s="86"/>
      <c r="P596" s="231">
        <f>O596*H596</f>
        <v>0</v>
      </c>
      <c r="Q596" s="231">
        <v>0.014</v>
      </c>
      <c r="R596" s="231">
        <f>Q596*H596</f>
        <v>0.014</v>
      </c>
      <c r="S596" s="231">
        <v>0</v>
      </c>
      <c r="T596" s="232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33" t="s">
        <v>310</v>
      </c>
      <c r="AT596" s="233" t="s">
        <v>192</v>
      </c>
      <c r="AU596" s="233" t="s">
        <v>83</v>
      </c>
      <c r="AY596" s="19" t="s">
        <v>147</v>
      </c>
      <c r="BE596" s="234">
        <f>IF(N596="základní",J596,0)</f>
        <v>0</v>
      </c>
      <c r="BF596" s="234">
        <f>IF(N596="snížená",J596,0)</f>
        <v>0</v>
      </c>
      <c r="BG596" s="234">
        <f>IF(N596="zákl. přenesená",J596,0)</f>
        <v>0</v>
      </c>
      <c r="BH596" s="234">
        <f>IF(N596="sníž. přenesená",J596,0)</f>
        <v>0</v>
      </c>
      <c r="BI596" s="234">
        <f>IF(N596="nulová",J596,0)</f>
        <v>0</v>
      </c>
      <c r="BJ596" s="19" t="s">
        <v>81</v>
      </c>
      <c r="BK596" s="234">
        <f>ROUND(I596*H596,2)</f>
        <v>0</v>
      </c>
      <c r="BL596" s="19" t="s">
        <v>217</v>
      </c>
      <c r="BM596" s="233" t="s">
        <v>1346</v>
      </c>
    </row>
    <row r="597" s="2" customFormat="1">
      <c r="A597" s="40"/>
      <c r="B597" s="41"/>
      <c r="C597" s="42"/>
      <c r="D597" s="248" t="s">
        <v>868</v>
      </c>
      <c r="E597" s="42"/>
      <c r="F597" s="290" t="s">
        <v>1347</v>
      </c>
      <c r="G597" s="42"/>
      <c r="H597" s="42"/>
      <c r="I597" s="138"/>
      <c r="J597" s="42"/>
      <c r="K597" s="42"/>
      <c r="L597" s="46"/>
      <c r="M597" s="291"/>
      <c r="N597" s="292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868</v>
      </c>
      <c r="AU597" s="19" t="s">
        <v>83</v>
      </c>
    </row>
    <row r="598" s="2" customFormat="1" ht="24" customHeight="1">
      <c r="A598" s="40"/>
      <c r="B598" s="41"/>
      <c r="C598" s="235" t="s">
        <v>1348</v>
      </c>
      <c r="D598" s="235" t="s">
        <v>192</v>
      </c>
      <c r="E598" s="236" t="s">
        <v>1349</v>
      </c>
      <c r="F598" s="237" t="s">
        <v>1350</v>
      </c>
      <c r="G598" s="238" t="s">
        <v>866</v>
      </c>
      <c r="H598" s="239">
        <v>2</v>
      </c>
      <c r="I598" s="240"/>
      <c r="J598" s="241">
        <f>ROUND(I598*H598,2)</f>
        <v>0</v>
      </c>
      <c r="K598" s="242"/>
      <c r="L598" s="243"/>
      <c r="M598" s="244" t="s">
        <v>19</v>
      </c>
      <c r="N598" s="245" t="s">
        <v>44</v>
      </c>
      <c r="O598" s="86"/>
      <c r="P598" s="231">
        <f>O598*H598</f>
        <v>0</v>
      </c>
      <c r="Q598" s="231">
        <v>0.0074999999999999997</v>
      </c>
      <c r="R598" s="231">
        <f>Q598*H598</f>
        <v>0.014999999999999999</v>
      </c>
      <c r="S598" s="231">
        <v>0</v>
      </c>
      <c r="T598" s="232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33" t="s">
        <v>310</v>
      </c>
      <c r="AT598" s="233" t="s">
        <v>192</v>
      </c>
      <c r="AU598" s="233" t="s">
        <v>83</v>
      </c>
      <c r="AY598" s="19" t="s">
        <v>147</v>
      </c>
      <c r="BE598" s="234">
        <f>IF(N598="základní",J598,0)</f>
        <v>0</v>
      </c>
      <c r="BF598" s="234">
        <f>IF(N598="snížená",J598,0)</f>
        <v>0</v>
      </c>
      <c r="BG598" s="234">
        <f>IF(N598="zákl. přenesená",J598,0)</f>
        <v>0</v>
      </c>
      <c r="BH598" s="234">
        <f>IF(N598="sníž. přenesená",J598,0)</f>
        <v>0</v>
      </c>
      <c r="BI598" s="234">
        <f>IF(N598="nulová",J598,0)</f>
        <v>0</v>
      </c>
      <c r="BJ598" s="19" t="s">
        <v>81</v>
      </c>
      <c r="BK598" s="234">
        <f>ROUND(I598*H598,2)</f>
        <v>0</v>
      </c>
      <c r="BL598" s="19" t="s">
        <v>217</v>
      </c>
      <c r="BM598" s="233" t="s">
        <v>1351</v>
      </c>
    </row>
    <row r="599" s="2" customFormat="1">
      <c r="A599" s="40"/>
      <c r="B599" s="41"/>
      <c r="C599" s="42"/>
      <c r="D599" s="248" t="s">
        <v>868</v>
      </c>
      <c r="E599" s="42"/>
      <c r="F599" s="290" t="s">
        <v>1347</v>
      </c>
      <c r="G599" s="42"/>
      <c r="H599" s="42"/>
      <c r="I599" s="138"/>
      <c r="J599" s="42"/>
      <c r="K599" s="42"/>
      <c r="L599" s="46"/>
      <c r="M599" s="291"/>
      <c r="N599" s="292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868</v>
      </c>
      <c r="AU599" s="19" t="s">
        <v>83</v>
      </c>
    </row>
    <row r="600" s="2" customFormat="1" ht="16.5" customHeight="1">
      <c r="A600" s="40"/>
      <c r="B600" s="41"/>
      <c r="C600" s="221" t="s">
        <v>1352</v>
      </c>
      <c r="D600" s="221" t="s">
        <v>149</v>
      </c>
      <c r="E600" s="222" t="s">
        <v>1353</v>
      </c>
      <c r="F600" s="223" t="s">
        <v>1354</v>
      </c>
      <c r="G600" s="224" t="s">
        <v>281</v>
      </c>
      <c r="H600" s="225">
        <v>7.5</v>
      </c>
      <c r="I600" s="226"/>
      <c r="J600" s="227">
        <f>ROUND(I600*H600,2)</f>
        <v>0</v>
      </c>
      <c r="K600" s="228"/>
      <c r="L600" s="46"/>
      <c r="M600" s="229" t="s">
        <v>19</v>
      </c>
      <c r="N600" s="230" t="s">
        <v>44</v>
      </c>
      <c r="O600" s="86"/>
      <c r="P600" s="231">
        <f>O600*H600</f>
        <v>0</v>
      </c>
      <c r="Q600" s="231">
        <v>0</v>
      </c>
      <c r="R600" s="231">
        <f>Q600*H600</f>
        <v>0</v>
      </c>
      <c r="S600" s="231">
        <v>0</v>
      </c>
      <c r="T600" s="232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33" t="s">
        <v>217</v>
      </c>
      <c r="AT600" s="233" t="s">
        <v>149</v>
      </c>
      <c r="AU600" s="233" t="s">
        <v>83</v>
      </c>
      <c r="AY600" s="19" t="s">
        <v>147</v>
      </c>
      <c r="BE600" s="234">
        <f>IF(N600="základní",J600,0)</f>
        <v>0</v>
      </c>
      <c r="BF600" s="234">
        <f>IF(N600="snížená",J600,0)</f>
        <v>0</v>
      </c>
      <c r="BG600" s="234">
        <f>IF(N600="zákl. přenesená",J600,0)</f>
        <v>0</v>
      </c>
      <c r="BH600" s="234">
        <f>IF(N600="sníž. přenesená",J600,0)</f>
        <v>0</v>
      </c>
      <c r="BI600" s="234">
        <f>IF(N600="nulová",J600,0)</f>
        <v>0</v>
      </c>
      <c r="BJ600" s="19" t="s">
        <v>81</v>
      </c>
      <c r="BK600" s="234">
        <f>ROUND(I600*H600,2)</f>
        <v>0</v>
      </c>
      <c r="BL600" s="19" t="s">
        <v>217</v>
      </c>
      <c r="BM600" s="233" t="s">
        <v>1355</v>
      </c>
    </row>
    <row r="601" s="2" customFormat="1" ht="16.5" customHeight="1">
      <c r="A601" s="40"/>
      <c r="B601" s="41"/>
      <c r="C601" s="235" t="s">
        <v>1356</v>
      </c>
      <c r="D601" s="235" t="s">
        <v>192</v>
      </c>
      <c r="E601" s="236" t="s">
        <v>1357</v>
      </c>
      <c r="F601" s="237" t="s">
        <v>1358</v>
      </c>
      <c r="G601" s="238" t="s">
        <v>281</v>
      </c>
      <c r="H601" s="239">
        <v>7.5</v>
      </c>
      <c r="I601" s="240"/>
      <c r="J601" s="241">
        <f>ROUND(I601*H601,2)</f>
        <v>0</v>
      </c>
      <c r="K601" s="242"/>
      <c r="L601" s="243"/>
      <c r="M601" s="244" t="s">
        <v>19</v>
      </c>
      <c r="N601" s="245" t="s">
        <v>44</v>
      </c>
      <c r="O601" s="86"/>
      <c r="P601" s="231">
        <f>O601*H601</f>
        <v>0</v>
      </c>
      <c r="Q601" s="231">
        <v>0.0028999999999999998</v>
      </c>
      <c r="R601" s="231">
        <f>Q601*H601</f>
        <v>0.021749999999999999</v>
      </c>
      <c r="S601" s="231">
        <v>0</v>
      </c>
      <c r="T601" s="232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33" t="s">
        <v>310</v>
      </c>
      <c r="AT601" s="233" t="s">
        <v>192</v>
      </c>
      <c r="AU601" s="233" t="s">
        <v>83</v>
      </c>
      <c r="AY601" s="19" t="s">
        <v>147</v>
      </c>
      <c r="BE601" s="234">
        <f>IF(N601="základní",J601,0)</f>
        <v>0</v>
      </c>
      <c r="BF601" s="234">
        <f>IF(N601="snížená",J601,0)</f>
        <v>0</v>
      </c>
      <c r="BG601" s="234">
        <f>IF(N601="zákl. přenesená",J601,0)</f>
        <v>0</v>
      </c>
      <c r="BH601" s="234">
        <f>IF(N601="sníž. přenesená",J601,0)</f>
        <v>0</v>
      </c>
      <c r="BI601" s="234">
        <f>IF(N601="nulová",J601,0)</f>
        <v>0</v>
      </c>
      <c r="BJ601" s="19" t="s">
        <v>81</v>
      </c>
      <c r="BK601" s="234">
        <f>ROUND(I601*H601,2)</f>
        <v>0</v>
      </c>
      <c r="BL601" s="19" t="s">
        <v>217</v>
      </c>
      <c r="BM601" s="233" t="s">
        <v>1359</v>
      </c>
    </row>
    <row r="602" s="2" customFormat="1" ht="24" customHeight="1">
      <c r="A602" s="40"/>
      <c r="B602" s="41"/>
      <c r="C602" s="221" t="s">
        <v>1360</v>
      </c>
      <c r="D602" s="221" t="s">
        <v>149</v>
      </c>
      <c r="E602" s="222" t="s">
        <v>1361</v>
      </c>
      <c r="F602" s="223" t="s">
        <v>1362</v>
      </c>
      <c r="G602" s="224" t="s">
        <v>281</v>
      </c>
      <c r="H602" s="225">
        <v>5</v>
      </c>
      <c r="I602" s="226"/>
      <c r="J602" s="227">
        <f>ROUND(I602*H602,2)</f>
        <v>0</v>
      </c>
      <c r="K602" s="228"/>
      <c r="L602" s="46"/>
      <c r="M602" s="229" t="s">
        <v>19</v>
      </c>
      <c r="N602" s="230" t="s">
        <v>44</v>
      </c>
      <c r="O602" s="86"/>
      <c r="P602" s="231">
        <f>O602*H602</f>
        <v>0</v>
      </c>
      <c r="Q602" s="231">
        <v>0</v>
      </c>
      <c r="R602" s="231">
        <f>Q602*H602</f>
        <v>0</v>
      </c>
      <c r="S602" s="231">
        <v>0</v>
      </c>
      <c r="T602" s="232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33" t="s">
        <v>217</v>
      </c>
      <c r="AT602" s="233" t="s">
        <v>149</v>
      </c>
      <c r="AU602" s="233" t="s">
        <v>83</v>
      </c>
      <c r="AY602" s="19" t="s">
        <v>147</v>
      </c>
      <c r="BE602" s="234">
        <f>IF(N602="základní",J602,0)</f>
        <v>0</v>
      </c>
      <c r="BF602" s="234">
        <f>IF(N602="snížená",J602,0)</f>
        <v>0</v>
      </c>
      <c r="BG602" s="234">
        <f>IF(N602="zákl. přenesená",J602,0)</f>
        <v>0</v>
      </c>
      <c r="BH602" s="234">
        <f>IF(N602="sníž. přenesená",J602,0)</f>
        <v>0</v>
      </c>
      <c r="BI602" s="234">
        <f>IF(N602="nulová",J602,0)</f>
        <v>0</v>
      </c>
      <c r="BJ602" s="19" t="s">
        <v>81</v>
      </c>
      <c r="BK602" s="234">
        <f>ROUND(I602*H602,2)</f>
        <v>0</v>
      </c>
      <c r="BL602" s="19" t="s">
        <v>217</v>
      </c>
      <c r="BM602" s="233" t="s">
        <v>1363</v>
      </c>
    </row>
    <row r="603" s="2" customFormat="1" ht="16.5" customHeight="1">
      <c r="A603" s="40"/>
      <c r="B603" s="41"/>
      <c r="C603" s="221" t="s">
        <v>1364</v>
      </c>
      <c r="D603" s="221" t="s">
        <v>149</v>
      </c>
      <c r="E603" s="222" t="s">
        <v>1365</v>
      </c>
      <c r="F603" s="223" t="s">
        <v>1366</v>
      </c>
      <c r="G603" s="224" t="s">
        <v>281</v>
      </c>
      <c r="H603" s="225">
        <v>50</v>
      </c>
      <c r="I603" s="226"/>
      <c r="J603" s="227">
        <f>ROUND(I603*H603,2)</f>
        <v>0</v>
      </c>
      <c r="K603" s="228"/>
      <c r="L603" s="46"/>
      <c r="M603" s="229" t="s">
        <v>19</v>
      </c>
      <c r="N603" s="230" t="s">
        <v>44</v>
      </c>
      <c r="O603" s="86"/>
      <c r="P603" s="231">
        <f>O603*H603</f>
        <v>0</v>
      </c>
      <c r="Q603" s="231">
        <v>0</v>
      </c>
      <c r="R603" s="231">
        <f>Q603*H603</f>
        <v>0</v>
      </c>
      <c r="S603" s="231">
        <v>0</v>
      </c>
      <c r="T603" s="232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33" t="s">
        <v>217</v>
      </c>
      <c r="AT603" s="233" t="s">
        <v>149</v>
      </c>
      <c r="AU603" s="233" t="s">
        <v>83</v>
      </c>
      <c r="AY603" s="19" t="s">
        <v>147</v>
      </c>
      <c r="BE603" s="234">
        <f>IF(N603="základní",J603,0)</f>
        <v>0</v>
      </c>
      <c r="BF603" s="234">
        <f>IF(N603="snížená",J603,0)</f>
        <v>0</v>
      </c>
      <c r="BG603" s="234">
        <f>IF(N603="zákl. přenesená",J603,0)</f>
        <v>0</v>
      </c>
      <c r="BH603" s="234">
        <f>IF(N603="sníž. přenesená",J603,0)</f>
        <v>0</v>
      </c>
      <c r="BI603" s="234">
        <f>IF(N603="nulová",J603,0)</f>
        <v>0</v>
      </c>
      <c r="BJ603" s="19" t="s">
        <v>81</v>
      </c>
      <c r="BK603" s="234">
        <f>ROUND(I603*H603,2)</f>
        <v>0</v>
      </c>
      <c r="BL603" s="19" t="s">
        <v>217</v>
      </c>
      <c r="BM603" s="233" t="s">
        <v>1367</v>
      </c>
    </row>
    <row r="604" s="2" customFormat="1" ht="24" customHeight="1">
      <c r="A604" s="40"/>
      <c r="B604" s="41"/>
      <c r="C604" s="235" t="s">
        <v>1368</v>
      </c>
      <c r="D604" s="235" t="s">
        <v>192</v>
      </c>
      <c r="E604" s="236" t="s">
        <v>1369</v>
      </c>
      <c r="F604" s="237" t="s">
        <v>1370</v>
      </c>
      <c r="G604" s="238" t="s">
        <v>866</v>
      </c>
      <c r="H604" s="239">
        <v>50</v>
      </c>
      <c r="I604" s="240"/>
      <c r="J604" s="241">
        <f>ROUND(I604*H604,2)</f>
        <v>0</v>
      </c>
      <c r="K604" s="242"/>
      <c r="L604" s="243"/>
      <c r="M604" s="244" t="s">
        <v>19</v>
      </c>
      <c r="N604" s="245" t="s">
        <v>44</v>
      </c>
      <c r="O604" s="86"/>
      <c r="P604" s="231">
        <f>O604*H604</f>
        <v>0</v>
      </c>
      <c r="Q604" s="231">
        <v>0.014999999999999999</v>
      </c>
      <c r="R604" s="231">
        <f>Q604*H604</f>
        <v>0.75</v>
      </c>
      <c r="S604" s="231">
        <v>0</v>
      </c>
      <c r="T604" s="232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33" t="s">
        <v>310</v>
      </c>
      <c r="AT604" s="233" t="s">
        <v>192</v>
      </c>
      <c r="AU604" s="233" t="s">
        <v>83</v>
      </c>
      <c r="AY604" s="19" t="s">
        <v>147</v>
      </c>
      <c r="BE604" s="234">
        <f>IF(N604="základní",J604,0)</f>
        <v>0</v>
      </c>
      <c r="BF604" s="234">
        <f>IF(N604="snížená",J604,0)</f>
        <v>0</v>
      </c>
      <c r="BG604" s="234">
        <f>IF(N604="zákl. přenesená",J604,0)</f>
        <v>0</v>
      </c>
      <c r="BH604" s="234">
        <f>IF(N604="sníž. přenesená",J604,0)</f>
        <v>0</v>
      </c>
      <c r="BI604" s="234">
        <f>IF(N604="nulová",J604,0)</f>
        <v>0</v>
      </c>
      <c r="BJ604" s="19" t="s">
        <v>81</v>
      </c>
      <c r="BK604" s="234">
        <f>ROUND(I604*H604,2)</f>
        <v>0</v>
      </c>
      <c r="BL604" s="19" t="s">
        <v>217</v>
      </c>
      <c r="BM604" s="233" t="s">
        <v>1371</v>
      </c>
    </row>
    <row r="605" s="2" customFormat="1" ht="16.5" customHeight="1">
      <c r="A605" s="40"/>
      <c r="B605" s="41"/>
      <c r="C605" s="221" t="s">
        <v>1372</v>
      </c>
      <c r="D605" s="221" t="s">
        <v>149</v>
      </c>
      <c r="E605" s="222" t="s">
        <v>1373</v>
      </c>
      <c r="F605" s="223" t="s">
        <v>1374</v>
      </c>
      <c r="G605" s="224" t="s">
        <v>281</v>
      </c>
      <c r="H605" s="225">
        <v>50</v>
      </c>
      <c r="I605" s="226"/>
      <c r="J605" s="227">
        <f>ROUND(I605*H605,2)</f>
        <v>0</v>
      </c>
      <c r="K605" s="228"/>
      <c r="L605" s="46"/>
      <c r="M605" s="229" t="s">
        <v>19</v>
      </c>
      <c r="N605" s="230" t="s">
        <v>44</v>
      </c>
      <c r="O605" s="86"/>
      <c r="P605" s="231">
        <f>O605*H605</f>
        <v>0</v>
      </c>
      <c r="Q605" s="231">
        <v>0</v>
      </c>
      <c r="R605" s="231">
        <f>Q605*H605</f>
        <v>0</v>
      </c>
      <c r="S605" s="231">
        <v>0.035000000000000003</v>
      </c>
      <c r="T605" s="232">
        <f>S605*H605</f>
        <v>1.7500000000000002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33" t="s">
        <v>217</v>
      </c>
      <c r="AT605" s="233" t="s">
        <v>149</v>
      </c>
      <c r="AU605" s="233" t="s">
        <v>83</v>
      </c>
      <c r="AY605" s="19" t="s">
        <v>147</v>
      </c>
      <c r="BE605" s="234">
        <f>IF(N605="základní",J605,0)</f>
        <v>0</v>
      </c>
      <c r="BF605" s="234">
        <f>IF(N605="snížená",J605,0)</f>
        <v>0</v>
      </c>
      <c r="BG605" s="234">
        <f>IF(N605="zákl. přenesená",J605,0)</f>
        <v>0</v>
      </c>
      <c r="BH605" s="234">
        <f>IF(N605="sníž. přenesená",J605,0)</f>
        <v>0</v>
      </c>
      <c r="BI605" s="234">
        <f>IF(N605="nulová",J605,0)</f>
        <v>0</v>
      </c>
      <c r="BJ605" s="19" t="s">
        <v>81</v>
      </c>
      <c r="BK605" s="234">
        <f>ROUND(I605*H605,2)</f>
        <v>0</v>
      </c>
      <c r="BL605" s="19" t="s">
        <v>217</v>
      </c>
      <c r="BM605" s="233" t="s">
        <v>1375</v>
      </c>
    </row>
    <row r="606" s="2" customFormat="1" ht="16.5" customHeight="1">
      <c r="A606" s="40"/>
      <c r="B606" s="41"/>
      <c r="C606" s="221" t="s">
        <v>1376</v>
      </c>
      <c r="D606" s="221" t="s">
        <v>149</v>
      </c>
      <c r="E606" s="222" t="s">
        <v>1377</v>
      </c>
      <c r="F606" s="223" t="s">
        <v>1378</v>
      </c>
      <c r="G606" s="224" t="s">
        <v>613</v>
      </c>
      <c r="H606" s="225">
        <v>500</v>
      </c>
      <c r="I606" s="226"/>
      <c r="J606" s="227">
        <f>ROUND(I606*H606,2)</f>
        <v>0</v>
      </c>
      <c r="K606" s="228"/>
      <c r="L606" s="46"/>
      <c r="M606" s="229" t="s">
        <v>19</v>
      </c>
      <c r="N606" s="230" t="s">
        <v>44</v>
      </c>
      <c r="O606" s="86"/>
      <c r="P606" s="231">
        <f>O606*H606</f>
        <v>0</v>
      </c>
      <c r="Q606" s="231">
        <v>6.9999999999999994E-05</v>
      </c>
      <c r="R606" s="231">
        <f>Q606*H606</f>
        <v>0.034999999999999996</v>
      </c>
      <c r="S606" s="231">
        <v>0</v>
      </c>
      <c r="T606" s="232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33" t="s">
        <v>217</v>
      </c>
      <c r="AT606" s="233" t="s">
        <v>149</v>
      </c>
      <c r="AU606" s="233" t="s">
        <v>83</v>
      </c>
      <c r="AY606" s="19" t="s">
        <v>147</v>
      </c>
      <c r="BE606" s="234">
        <f>IF(N606="základní",J606,0)</f>
        <v>0</v>
      </c>
      <c r="BF606" s="234">
        <f>IF(N606="snížená",J606,0)</f>
        <v>0</v>
      </c>
      <c r="BG606" s="234">
        <f>IF(N606="zákl. přenesená",J606,0)</f>
        <v>0</v>
      </c>
      <c r="BH606" s="234">
        <f>IF(N606="sníž. přenesená",J606,0)</f>
        <v>0</v>
      </c>
      <c r="BI606" s="234">
        <f>IF(N606="nulová",J606,0)</f>
        <v>0</v>
      </c>
      <c r="BJ606" s="19" t="s">
        <v>81</v>
      </c>
      <c r="BK606" s="234">
        <f>ROUND(I606*H606,2)</f>
        <v>0</v>
      </c>
      <c r="BL606" s="19" t="s">
        <v>217</v>
      </c>
      <c r="BM606" s="233" t="s">
        <v>1379</v>
      </c>
    </row>
    <row r="607" s="2" customFormat="1" ht="16.5" customHeight="1">
      <c r="A607" s="40"/>
      <c r="B607" s="41"/>
      <c r="C607" s="221" t="s">
        <v>1380</v>
      </c>
      <c r="D607" s="221" t="s">
        <v>149</v>
      </c>
      <c r="E607" s="222" t="s">
        <v>1381</v>
      </c>
      <c r="F607" s="223" t="s">
        <v>1382</v>
      </c>
      <c r="G607" s="224" t="s">
        <v>613</v>
      </c>
      <c r="H607" s="225">
        <v>500</v>
      </c>
      <c r="I607" s="226"/>
      <c r="J607" s="227">
        <f>ROUND(I607*H607,2)</f>
        <v>0</v>
      </c>
      <c r="K607" s="228"/>
      <c r="L607" s="46"/>
      <c r="M607" s="229" t="s">
        <v>19</v>
      </c>
      <c r="N607" s="230" t="s">
        <v>44</v>
      </c>
      <c r="O607" s="86"/>
      <c r="P607" s="231">
        <f>O607*H607</f>
        <v>0</v>
      </c>
      <c r="Q607" s="231">
        <v>0</v>
      </c>
      <c r="R607" s="231">
        <f>Q607*H607</f>
        <v>0</v>
      </c>
      <c r="S607" s="231">
        <v>0.001</v>
      </c>
      <c r="T607" s="232">
        <f>S607*H607</f>
        <v>0.5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33" t="s">
        <v>217</v>
      </c>
      <c r="AT607" s="233" t="s">
        <v>149</v>
      </c>
      <c r="AU607" s="233" t="s">
        <v>83</v>
      </c>
      <c r="AY607" s="19" t="s">
        <v>147</v>
      </c>
      <c r="BE607" s="234">
        <f>IF(N607="základní",J607,0)</f>
        <v>0</v>
      </c>
      <c r="BF607" s="234">
        <f>IF(N607="snížená",J607,0)</f>
        <v>0</v>
      </c>
      <c r="BG607" s="234">
        <f>IF(N607="zákl. přenesená",J607,0)</f>
        <v>0</v>
      </c>
      <c r="BH607" s="234">
        <f>IF(N607="sníž. přenesená",J607,0)</f>
        <v>0</v>
      </c>
      <c r="BI607" s="234">
        <f>IF(N607="nulová",J607,0)</f>
        <v>0</v>
      </c>
      <c r="BJ607" s="19" t="s">
        <v>81</v>
      </c>
      <c r="BK607" s="234">
        <f>ROUND(I607*H607,2)</f>
        <v>0</v>
      </c>
      <c r="BL607" s="19" t="s">
        <v>217</v>
      </c>
      <c r="BM607" s="233" t="s">
        <v>1383</v>
      </c>
    </row>
    <row r="608" s="2" customFormat="1" ht="24" customHeight="1">
      <c r="A608" s="40"/>
      <c r="B608" s="41"/>
      <c r="C608" s="221" t="s">
        <v>1384</v>
      </c>
      <c r="D608" s="221" t="s">
        <v>149</v>
      </c>
      <c r="E608" s="222" t="s">
        <v>1385</v>
      </c>
      <c r="F608" s="223" t="s">
        <v>1386</v>
      </c>
      <c r="G608" s="224" t="s">
        <v>181</v>
      </c>
      <c r="H608" s="225">
        <v>0.84799999999999998</v>
      </c>
      <c r="I608" s="226"/>
      <c r="J608" s="227">
        <f>ROUND(I608*H608,2)</f>
        <v>0</v>
      </c>
      <c r="K608" s="228"/>
      <c r="L608" s="46"/>
      <c r="M608" s="229" t="s">
        <v>19</v>
      </c>
      <c r="N608" s="230" t="s">
        <v>44</v>
      </c>
      <c r="O608" s="86"/>
      <c r="P608" s="231">
        <f>O608*H608</f>
        <v>0</v>
      </c>
      <c r="Q608" s="231">
        <v>0</v>
      </c>
      <c r="R608" s="231">
        <f>Q608*H608</f>
        <v>0</v>
      </c>
      <c r="S608" s="231">
        <v>0</v>
      </c>
      <c r="T608" s="232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33" t="s">
        <v>217</v>
      </c>
      <c r="AT608" s="233" t="s">
        <v>149</v>
      </c>
      <c r="AU608" s="233" t="s">
        <v>83</v>
      </c>
      <c r="AY608" s="19" t="s">
        <v>147</v>
      </c>
      <c r="BE608" s="234">
        <f>IF(N608="základní",J608,0)</f>
        <v>0</v>
      </c>
      <c r="BF608" s="234">
        <f>IF(N608="snížená",J608,0)</f>
        <v>0</v>
      </c>
      <c r="BG608" s="234">
        <f>IF(N608="zákl. přenesená",J608,0)</f>
        <v>0</v>
      </c>
      <c r="BH608" s="234">
        <f>IF(N608="sníž. přenesená",J608,0)</f>
        <v>0</v>
      </c>
      <c r="BI608" s="234">
        <f>IF(N608="nulová",J608,0)</f>
        <v>0</v>
      </c>
      <c r="BJ608" s="19" t="s">
        <v>81</v>
      </c>
      <c r="BK608" s="234">
        <f>ROUND(I608*H608,2)</f>
        <v>0</v>
      </c>
      <c r="BL608" s="19" t="s">
        <v>217</v>
      </c>
      <c r="BM608" s="233" t="s">
        <v>1387</v>
      </c>
    </row>
    <row r="609" s="2" customFormat="1" ht="24" customHeight="1">
      <c r="A609" s="40"/>
      <c r="B609" s="41"/>
      <c r="C609" s="221" t="s">
        <v>1388</v>
      </c>
      <c r="D609" s="221" t="s">
        <v>149</v>
      </c>
      <c r="E609" s="222" t="s">
        <v>1389</v>
      </c>
      <c r="F609" s="223" t="s">
        <v>1390</v>
      </c>
      <c r="G609" s="224" t="s">
        <v>181</v>
      </c>
      <c r="H609" s="225">
        <v>0.84799999999999998</v>
      </c>
      <c r="I609" s="226"/>
      <c r="J609" s="227">
        <f>ROUND(I609*H609,2)</f>
        <v>0</v>
      </c>
      <c r="K609" s="228"/>
      <c r="L609" s="46"/>
      <c r="M609" s="229" t="s">
        <v>19</v>
      </c>
      <c r="N609" s="230" t="s">
        <v>44</v>
      </c>
      <c r="O609" s="86"/>
      <c r="P609" s="231">
        <f>O609*H609</f>
        <v>0</v>
      </c>
      <c r="Q609" s="231">
        <v>0</v>
      </c>
      <c r="R609" s="231">
        <f>Q609*H609</f>
        <v>0</v>
      </c>
      <c r="S609" s="231">
        <v>0</v>
      </c>
      <c r="T609" s="232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33" t="s">
        <v>217</v>
      </c>
      <c r="AT609" s="233" t="s">
        <v>149</v>
      </c>
      <c r="AU609" s="233" t="s">
        <v>83</v>
      </c>
      <c r="AY609" s="19" t="s">
        <v>147</v>
      </c>
      <c r="BE609" s="234">
        <f>IF(N609="základní",J609,0)</f>
        <v>0</v>
      </c>
      <c r="BF609" s="234">
        <f>IF(N609="snížená",J609,0)</f>
        <v>0</v>
      </c>
      <c r="BG609" s="234">
        <f>IF(N609="zákl. přenesená",J609,0)</f>
        <v>0</v>
      </c>
      <c r="BH609" s="234">
        <f>IF(N609="sníž. přenesená",J609,0)</f>
        <v>0</v>
      </c>
      <c r="BI609" s="234">
        <f>IF(N609="nulová",J609,0)</f>
        <v>0</v>
      </c>
      <c r="BJ609" s="19" t="s">
        <v>81</v>
      </c>
      <c r="BK609" s="234">
        <f>ROUND(I609*H609,2)</f>
        <v>0</v>
      </c>
      <c r="BL609" s="19" t="s">
        <v>217</v>
      </c>
      <c r="BM609" s="233" t="s">
        <v>1391</v>
      </c>
    </row>
    <row r="610" s="12" customFormat="1" ht="22.8" customHeight="1">
      <c r="A610" s="12"/>
      <c r="B610" s="205"/>
      <c r="C610" s="206"/>
      <c r="D610" s="207" t="s">
        <v>72</v>
      </c>
      <c r="E610" s="219" t="s">
        <v>1392</v>
      </c>
      <c r="F610" s="219" t="s">
        <v>1393</v>
      </c>
      <c r="G610" s="206"/>
      <c r="H610" s="206"/>
      <c r="I610" s="209"/>
      <c r="J610" s="220">
        <f>BK610</f>
        <v>0</v>
      </c>
      <c r="K610" s="206"/>
      <c r="L610" s="211"/>
      <c r="M610" s="212"/>
      <c r="N610" s="213"/>
      <c r="O610" s="213"/>
      <c r="P610" s="214">
        <f>SUM(P611:P618)</f>
        <v>0</v>
      </c>
      <c r="Q610" s="213"/>
      <c r="R610" s="214">
        <f>SUM(R611:R618)</f>
        <v>0.76701249999999999</v>
      </c>
      <c r="S610" s="213"/>
      <c r="T610" s="215">
        <f>SUM(T611:T618)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6" t="s">
        <v>83</v>
      </c>
      <c r="AT610" s="217" t="s">
        <v>72</v>
      </c>
      <c r="AU610" s="217" t="s">
        <v>81</v>
      </c>
      <c r="AY610" s="216" t="s">
        <v>147</v>
      </c>
      <c r="BK610" s="218">
        <f>SUM(BK611:BK618)</f>
        <v>0</v>
      </c>
    </row>
    <row r="611" s="2" customFormat="1" ht="24" customHeight="1">
      <c r="A611" s="40"/>
      <c r="B611" s="41"/>
      <c r="C611" s="221" t="s">
        <v>1394</v>
      </c>
      <c r="D611" s="221" t="s">
        <v>149</v>
      </c>
      <c r="E611" s="222" t="s">
        <v>1395</v>
      </c>
      <c r="F611" s="223" t="s">
        <v>1396</v>
      </c>
      <c r="G611" s="224" t="s">
        <v>152</v>
      </c>
      <c r="H611" s="225">
        <v>21.5</v>
      </c>
      <c r="I611" s="226"/>
      <c r="J611" s="227">
        <f>ROUND(I611*H611,2)</f>
        <v>0</v>
      </c>
      <c r="K611" s="228"/>
      <c r="L611" s="46"/>
      <c r="M611" s="229" t="s">
        <v>19</v>
      </c>
      <c r="N611" s="230" t="s">
        <v>44</v>
      </c>
      <c r="O611" s="86"/>
      <c r="P611" s="231">
        <f>O611*H611</f>
        <v>0</v>
      </c>
      <c r="Q611" s="231">
        <v>0.0094999999999999998</v>
      </c>
      <c r="R611" s="231">
        <f>Q611*H611</f>
        <v>0.20424999999999999</v>
      </c>
      <c r="S611" s="231">
        <v>0</v>
      </c>
      <c r="T611" s="232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33" t="s">
        <v>217</v>
      </c>
      <c r="AT611" s="233" t="s">
        <v>149</v>
      </c>
      <c r="AU611" s="233" t="s">
        <v>83</v>
      </c>
      <c r="AY611" s="19" t="s">
        <v>147</v>
      </c>
      <c r="BE611" s="234">
        <f>IF(N611="základní",J611,0)</f>
        <v>0</v>
      </c>
      <c r="BF611" s="234">
        <f>IF(N611="snížená",J611,0)</f>
        <v>0</v>
      </c>
      <c r="BG611" s="234">
        <f>IF(N611="zákl. přenesená",J611,0)</f>
        <v>0</v>
      </c>
      <c r="BH611" s="234">
        <f>IF(N611="sníž. přenesená",J611,0)</f>
        <v>0</v>
      </c>
      <c r="BI611" s="234">
        <f>IF(N611="nulová",J611,0)</f>
        <v>0</v>
      </c>
      <c r="BJ611" s="19" t="s">
        <v>81</v>
      </c>
      <c r="BK611" s="234">
        <f>ROUND(I611*H611,2)</f>
        <v>0</v>
      </c>
      <c r="BL611" s="19" t="s">
        <v>217</v>
      </c>
      <c r="BM611" s="233" t="s">
        <v>1397</v>
      </c>
    </row>
    <row r="612" s="2" customFormat="1" ht="16.5" customHeight="1">
      <c r="A612" s="40"/>
      <c r="B612" s="41"/>
      <c r="C612" s="235" t="s">
        <v>1398</v>
      </c>
      <c r="D612" s="235" t="s">
        <v>192</v>
      </c>
      <c r="E612" s="236" t="s">
        <v>1399</v>
      </c>
      <c r="F612" s="237" t="s">
        <v>1400</v>
      </c>
      <c r="G612" s="238" t="s">
        <v>152</v>
      </c>
      <c r="H612" s="239">
        <v>24.725000000000001</v>
      </c>
      <c r="I612" s="240"/>
      <c r="J612" s="241">
        <f>ROUND(I612*H612,2)</f>
        <v>0</v>
      </c>
      <c r="K612" s="242"/>
      <c r="L612" s="243"/>
      <c r="M612" s="244" t="s">
        <v>19</v>
      </c>
      <c r="N612" s="245" t="s">
        <v>44</v>
      </c>
      <c r="O612" s="86"/>
      <c r="P612" s="231">
        <f>O612*H612</f>
        <v>0</v>
      </c>
      <c r="Q612" s="231">
        <v>0.022499999999999999</v>
      </c>
      <c r="R612" s="231">
        <f>Q612*H612</f>
        <v>0.55631249999999999</v>
      </c>
      <c r="S612" s="231">
        <v>0</v>
      </c>
      <c r="T612" s="232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33" t="s">
        <v>310</v>
      </c>
      <c r="AT612" s="233" t="s">
        <v>192</v>
      </c>
      <c r="AU612" s="233" t="s">
        <v>83</v>
      </c>
      <c r="AY612" s="19" t="s">
        <v>147</v>
      </c>
      <c r="BE612" s="234">
        <f>IF(N612="základní",J612,0)</f>
        <v>0</v>
      </c>
      <c r="BF612" s="234">
        <f>IF(N612="snížená",J612,0)</f>
        <v>0</v>
      </c>
      <c r="BG612" s="234">
        <f>IF(N612="zákl. přenesená",J612,0)</f>
        <v>0</v>
      </c>
      <c r="BH612" s="234">
        <f>IF(N612="sníž. přenesená",J612,0)</f>
        <v>0</v>
      </c>
      <c r="BI612" s="234">
        <f>IF(N612="nulová",J612,0)</f>
        <v>0</v>
      </c>
      <c r="BJ612" s="19" t="s">
        <v>81</v>
      </c>
      <c r="BK612" s="234">
        <f>ROUND(I612*H612,2)</f>
        <v>0</v>
      </c>
      <c r="BL612" s="19" t="s">
        <v>217</v>
      </c>
      <c r="BM612" s="233" t="s">
        <v>1401</v>
      </c>
    </row>
    <row r="613" s="13" customFormat="1">
      <c r="A613" s="13"/>
      <c r="B613" s="246"/>
      <c r="C613" s="247"/>
      <c r="D613" s="248" t="s">
        <v>196</v>
      </c>
      <c r="E613" s="249" t="s">
        <v>19</v>
      </c>
      <c r="F613" s="250" t="s">
        <v>1402</v>
      </c>
      <c r="G613" s="247"/>
      <c r="H613" s="251">
        <v>24.725000000000001</v>
      </c>
      <c r="I613" s="252"/>
      <c r="J613" s="247"/>
      <c r="K613" s="247"/>
      <c r="L613" s="253"/>
      <c r="M613" s="254"/>
      <c r="N613" s="255"/>
      <c r="O613" s="255"/>
      <c r="P613" s="255"/>
      <c r="Q613" s="255"/>
      <c r="R613" s="255"/>
      <c r="S613" s="255"/>
      <c r="T613" s="25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7" t="s">
        <v>196</v>
      </c>
      <c r="AU613" s="257" t="s">
        <v>83</v>
      </c>
      <c r="AV613" s="13" t="s">
        <v>83</v>
      </c>
      <c r="AW613" s="13" t="s">
        <v>35</v>
      </c>
      <c r="AX613" s="13" t="s">
        <v>81</v>
      </c>
      <c r="AY613" s="257" t="s">
        <v>147</v>
      </c>
    </row>
    <row r="614" s="2" customFormat="1" ht="24" customHeight="1">
      <c r="A614" s="40"/>
      <c r="B614" s="41"/>
      <c r="C614" s="221" t="s">
        <v>1403</v>
      </c>
      <c r="D614" s="221" t="s">
        <v>149</v>
      </c>
      <c r="E614" s="222" t="s">
        <v>1404</v>
      </c>
      <c r="F614" s="223" t="s">
        <v>1405</v>
      </c>
      <c r="G614" s="224" t="s">
        <v>152</v>
      </c>
      <c r="H614" s="225">
        <v>21.5</v>
      </c>
      <c r="I614" s="226"/>
      <c r="J614" s="227">
        <f>ROUND(I614*H614,2)</f>
        <v>0</v>
      </c>
      <c r="K614" s="228"/>
      <c r="L614" s="46"/>
      <c r="M614" s="229" t="s">
        <v>19</v>
      </c>
      <c r="N614" s="230" t="s">
        <v>44</v>
      </c>
      <c r="O614" s="86"/>
      <c r="P614" s="231">
        <f>O614*H614</f>
        <v>0</v>
      </c>
      <c r="Q614" s="231">
        <v>0</v>
      </c>
      <c r="R614" s="231">
        <f>Q614*H614</f>
        <v>0</v>
      </c>
      <c r="S614" s="231">
        <v>0</v>
      </c>
      <c r="T614" s="232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33" t="s">
        <v>217</v>
      </c>
      <c r="AT614" s="233" t="s">
        <v>149</v>
      </c>
      <c r="AU614" s="233" t="s">
        <v>83</v>
      </c>
      <c r="AY614" s="19" t="s">
        <v>147</v>
      </c>
      <c r="BE614" s="234">
        <f>IF(N614="základní",J614,0)</f>
        <v>0</v>
      </c>
      <c r="BF614" s="234">
        <f>IF(N614="snížená",J614,0)</f>
        <v>0</v>
      </c>
      <c r="BG614" s="234">
        <f>IF(N614="zákl. přenesená",J614,0)</f>
        <v>0</v>
      </c>
      <c r="BH614" s="234">
        <f>IF(N614="sníž. přenesená",J614,0)</f>
        <v>0</v>
      </c>
      <c r="BI614" s="234">
        <f>IF(N614="nulová",J614,0)</f>
        <v>0</v>
      </c>
      <c r="BJ614" s="19" t="s">
        <v>81</v>
      </c>
      <c r="BK614" s="234">
        <f>ROUND(I614*H614,2)</f>
        <v>0</v>
      </c>
      <c r="BL614" s="19" t="s">
        <v>217</v>
      </c>
      <c r="BM614" s="233" t="s">
        <v>1406</v>
      </c>
    </row>
    <row r="615" s="2" customFormat="1" ht="24" customHeight="1">
      <c r="A615" s="40"/>
      <c r="B615" s="41"/>
      <c r="C615" s="221" t="s">
        <v>1407</v>
      </c>
      <c r="D615" s="221" t="s">
        <v>149</v>
      </c>
      <c r="E615" s="222" t="s">
        <v>1408</v>
      </c>
      <c r="F615" s="223" t="s">
        <v>1409</v>
      </c>
      <c r="G615" s="224" t="s">
        <v>152</v>
      </c>
      <c r="H615" s="225">
        <v>21.5</v>
      </c>
      <c r="I615" s="226"/>
      <c r="J615" s="227">
        <f>ROUND(I615*H615,2)</f>
        <v>0</v>
      </c>
      <c r="K615" s="228"/>
      <c r="L615" s="46"/>
      <c r="M615" s="229" t="s">
        <v>19</v>
      </c>
      <c r="N615" s="230" t="s">
        <v>44</v>
      </c>
      <c r="O615" s="86"/>
      <c r="P615" s="231">
        <f>O615*H615</f>
        <v>0</v>
      </c>
      <c r="Q615" s="231">
        <v>0</v>
      </c>
      <c r="R615" s="231">
        <f>Q615*H615</f>
        <v>0</v>
      </c>
      <c r="S615" s="231">
        <v>0</v>
      </c>
      <c r="T615" s="232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33" t="s">
        <v>217</v>
      </c>
      <c r="AT615" s="233" t="s">
        <v>149</v>
      </c>
      <c r="AU615" s="233" t="s">
        <v>83</v>
      </c>
      <c r="AY615" s="19" t="s">
        <v>147</v>
      </c>
      <c r="BE615" s="234">
        <f>IF(N615="základní",J615,0)</f>
        <v>0</v>
      </c>
      <c r="BF615" s="234">
        <f>IF(N615="snížená",J615,0)</f>
        <v>0</v>
      </c>
      <c r="BG615" s="234">
        <f>IF(N615="zákl. přenesená",J615,0)</f>
        <v>0</v>
      </c>
      <c r="BH615" s="234">
        <f>IF(N615="sníž. přenesená",J615,0)</f>
        <v>0</v>
      </c>
      <c r="BI615" s="234">
        <f>IF(N615="nulová",J615,0)</f>
        <v>0</v>
      </c>
      <c r="BJ615" s="19" t="s">
        <v>81</v>
      </c>
      <c r="BK615" s="234">
        <f>ROUND(I615*H615,2)</f>
        <v>0</v>
      </c>
      <c r="BL615" s="19" t="s">
        <v>217</v>
      </c>
      <c r="BM615" s="233" t="s">
        <v>1410</v>
      </c>
    </row>
    <row r="616" s="2" customFormat="1" ht="16.5" customHeight="1">
      <c r="A616" s="40"/>
      <c r="B616" s="41"/>
      <c r="C616" s="221" t="s">
        <v>1411</v>
      </c>
      <c r="D616" s="221" t="s">
        <v>149</v>
      </c>
      <c r="E616" s="222" t="s">
        <v>1412</v>
      </c>
      <c r="F616" s="223" t="s">
        <v>1413</v>
      </c>
      <c r="G616" s="224" t="s">
        <v>152</v>
      </c>
      <c r="H616" s="225">
        <v>21.5</v>
      </c>
      <c r="I616" s="226"/>
      <c r="J616" s="227">
        <f>ROUND(I616*H616,2)</f>
        <v>0</v>
      </c>
      <c r="K616" s="228"/>
      <c r="L616" s="46"/>
      <c r="M616" s="229" t="s">
        <v>19</v>
      </c>
      <c r="N616" s="230" t="s">
        <v>44</v>
      </c>
      <c r="O616" s="86"/>
      <c r="P616" s="231">
        <f>O616*H616</f>
        <v>0</v>
      </c>
      <c r="Q616" s="231">
        <v>0.00029999999999999997</v>
      </c>
      <c r="R616" s="231">
        <f>Q616*H616</f>
        <v>0.0064499999999999991</v>
      </c>
      <c r="S616" s="231">
        <v>0</v>
      </c>
      <c r="T616" s="232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33" t="s">
        <v>217</v>
      </c>
      <c r="AT616" s="233" t="s">
        <v>149</v>
      </c>
      <c r="AU616" s="233" t="s">
        <v>83</v>
      </c>
      <c r="AY616" s="19" t="s">
        <v>147</v>
      </c>
      <c r="BE616" s="234">
        <f>IF(N616="základní",J616,0)</f>
        <v>0</v>
      </c>
      <c r="BF616" s="234">
        <f>IF(N616="snížená",J616,0)</f>
        <v>0</v>
      </c>
      <c r="BG616" s="234">
        <f>IF(N616="zákl. přenesená",J616,0)</f>
        <v>0</v>
      </c>
      <c r="BH616" s="234">
        <f>IF(N616="sníž. přenesená",J616,0)</f>
        <v>0</v>
      </c>
      <c r="BI616" s="234">
        <f>IF(N616="nulová",J616,0)</f>
        <v>0</v>
      </c>
      <c r="BJ616" s="19" t="s">
        <v>81</v>
      </c>
      <c r="BK616" s="234">
        <f>ROUND(I616*H616,2)</f>
        <v>0</v>
      </c>
      <c r="BL616" s="19" t="s">
        <v>217</v>
      </c>
      <c r="BM616" s="233" t="s">
        <v>1414</v>
      </c>
    </row>
    <row r="617" s="2" customFormat="1" ht="24" customHeight="1">
      <c r="A617" s="40"/>
      <c r="B617" s="41"/>
      <c r="C617" s="221" t="s">
        <v>1415</v>
      </c>
      <c r="D617" s="221" t="s">
        <v>149</v>
      </c>
      <c r="E617" s="222" t="s">
        <v>1416</v>
      </c>
      <c r="F617" s="223" t="s">
        <v>1417</v>
      </c>
      <c r="G617" s="224" t="s">
        <v>181</v>
      </c>
      <c r="H617" s="225">
        <v>0.76700000000000002</v>
      </c>
      <c r="I617" s="226"/>
      <c r="J617" s="227">
        <f>ROUND(I617*H617,2)</f>
        <v>0</v>
      </c>
      <c r="K617" s="228"/>
      <c r="L617" s="46"/>
      <c r="M617" s="229" t="s">
        <v>19</v>
      </c>
      <c r="N617" s="230" t="s">
        <v>44</v>
      </c>
      <c r="O617" s="86"/>
      <c r="P617" s="231">
        <f>O617*H617</f>
        <v>0</v>
      </c>
      <c r="Q617" s="231">
        <v>0</v>
      </c>
      <c r="R617" s="231">
        <f>Q617*H617</f>
        <v>0</v>
      </c>
      <c r="S617" s="231">
        <v>0</v>
      </c>
      <c r="T617" s="232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33" t="s">
        <v>217</v>
      </c>
      <c r="AT617" s="233" t="s">
        <v>149</v>
      </c>
      <c r="AU617" s="233" t="s">
        <v>83</v>
      </c>
      <c r="AY617" s="19" t="s">
        <v>147</v>
      </c>
      <c r="BE617" s="234">
        <f>IF(N617="základní",J617,0)</f>
        <v>0</v>
      </c>
      <c r="BF617" s="234">
        <f>IF(N617="snížená",J617,0)</f>
        <v>0</v>
      </c>
      <c r="BG617" s="234">
        <f>IF(N617="zákl. přenesená",J617,0)</f>
        <v>0</v>
      </c>
      <c r="BH617" s="234">
        <f>IF(N617="sníž. přenesená",J617,0)</f>
        <v>0</v>
      </c>
      <c r="BI617" s="234">
        <f>IF(N617="nulová",J617,0)</f>
        <v>0</v>
      </c>
      <c r="BJ617" s="19" t="s">
        <v>81</v>
      </c>
      <c r="BK617" s="234">
        <f>ROUND(I617*H617,2)</f>
        <v>0</v>
      </c>
      <c r="BL617" s="19" t="s">
        <v>217</v>
      </c>
      <c r="BM617" s="233" t="s">
        <v>1418</v>
      </c>
    </row>
    <row r="618" s="2" customFormat="1" ht="24" customHeight="1">
      <c r="A618" s="40"/>
      <c r="B618" s="41"/>
      <c r="C618" s="221" t="s">
        <v>1419</v>
      </c>
      <c r="D618" s="221" t="s">
        <v>149</v>
      </c>
      <c r="E618" s="222" t="s">
        <v>1420</v>
      </c>
      <c r="F618" s="223" t="s">
        <v>1421</v>
      </c>
      <c r="G618" s="224" t="s">
        <v>181</v>
      </c>
      <c r="H618" s="225">
        <v>0.76700000000000002</v>
      </c>
      <c r="I618" s="226"/>
      <c r="J618" s="227">
        <f>ROUND(I618*H618,2)</f>
        <v>0</v>
      </c>
      <c r="K618" s="228"/>
      <c r="L618" s="46"/>
      <c r="M618" s="229" t="s">
        <v>19</v>
      </c>
      <c r="N618" s="230" t="s">
        <v>44</v>
      </c>
      <c r="O618" s="86"/>
      <c r="P618" s="231">
        <f>O618*H618</f>
        <v>0</v>
      </c>
      <c r="Q618" s="231">
        <v>0</v>
      </c>
      <c r="R618" s="231">
        <f>Q618*H618</f>
        <v>0</v>
      </c>
      <c r="S618" s="231">
        <v>0</v>
      </c>
      <c r="T618" s="232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33" t="s">
        <v>217</v>
      </c>
      <c r="AT618" s="233" t="s">
        <v>149</v>
      </c>
      <c r="AU618" s="233" t="s">
        <v>83</v>
      </c>
      <c r="AY618" s="19" t="s">
        <v>147</v>
      </c>
      <c r="BE618" s="234">
        <f>IF(N618="základní",J618,0)</f>
        <v>0</v>
      </c>
      <c r="BF618" s="234">
        <f>IF(N618="snížená",J618,0)</f>
        <v>0</v>
      </c>
      <c r="BG618" s="234">
        <f>IF(N618="zákl. přenesená",J618,0)</f>
        <v>0</v>
      </c>
      <c r="BH618" s="234">
        <f>IF(N618="sníž. přenesená",J618,0)</f>
        <v>0</v>
      </c>
      <c r="BI618" s="234">
        <f>IF(N618="nulová",J618,0)</f>
        <v>0</v>
      </c>
      <c r="BJ618" s="19" t="s">
        <v>81</v>
      </c>
      <c r="BK618" s="234">
        <f>ROUND(I618*H618,2)</f>
        <v>0</v>
      </c>
      <c r="BL618" s="19" t="s">
        <v>217</v>
      </c>
      <c r="BM618" s="233" t="s">
        <v>1422</v>
      </c>
    </row>
    <row r="619" s="12" customFormat="1" ht="22.8" customHeight="1">
      <c r="A619" s="12"/>
      <c r="B619" s="205"/>
      <c r="C619" s="206"/>
      <c r="D619" s="207" t="s">
        <v>72</v>
      </c>
      <c r="E619" s="219" t="s">
        <v>1423</v>
      </c>
      <c r="F619" s="219" t="s">
        <v>1424</v>
      </c>
      <c r="G619" s="206"/>
      <c r="H619" s="206"/>
      <c r="I619" s="209"/>
      <c r="J619" s="220">
        <f>BK619</f>
        <v>0</v>
      </c>
      <c r="K619" s="206"/>
      <c r="L619" s="211"/>
      <c r="M619" s="212"/>
      <c r="N619" s="213"/>
      <c r="O619" s="213"/>
      <c r="P619" s="214">
        <f>SUM(P620:P654)</f>
        <v>0</v>
      </c>
      <c r="Q619" s="213"/>
      <c r="R619" s="214">
        <f>SUM(R620:R654)</f>
        <v>1.5529364000000001</v>
      </c>
      <c r="S619" s="213"/>
      <c r="T619" s="215">
        <f>SUM(T620:T654)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16" t="s">
        <v>83</v>
      </c>
      <c r="AT619" s="217" t="s">
        <v>72</v>
      </c>
      <c r="AU619" s="217" t="s">
        <v>81</v>
      </c>
      <c r="AY619" s="216" t="s">
        <v>147</v>
      </c>
      <c r="BK619" s="218">
        <f>SUM(BK620:BK654)</f>
        <v>0</v>
      </c>
    </row>
    <row r="620" s="2" customFormat="1" ht="24" customHeight="1">
      <c r="A620" s="40"/>
      <c r="B620" s="41"/>
      <c r="C620" s="221" t="s">
        <v>1425</v>
      </c>
      <c r="D620" s="221" t="s">
        <v>149</v>
      </c>
      <c r="E620" s="222" t="s">
        <v>1426</v>
      </c>
      <c r="F620" s="223" t="s">
        <v>1427</v>
      </c>
      <c r="G620" s="224" t="s">
        <v>152</v>
      </c>
      <c r="H620" s="225">
        <v>80.840000000000003</v>
      </c>
      <c r="I620" s="226"/>
      <c r="J620" s="227">
        <f>ROUND(I620*H620,2)</f>
        <v>0</v>
      </c>
      <c r="K620" s="228"/>
      <c r="L620" s="46"/>
      <c r="M620" s="229" t="s">
        <v>19</v>
      </c>
      <c r="N620" s="230" t="s">
        <v>44</v>
      </c>
      <c r="O620" s="86"/>
      <c r="P620" s="231">
        <f>O620*H620</f>
        <v>0</v>
      </c>
      <c r="Q620" s="231">
        <v>0.0053</v>
      </c>
      <c r="R620" s="231">
        <f>Q620*H620</f>
        <v>0.428452</v>
      </c>
      <c r="S620" s="231">
        <v>0</v>
      </c>
      <c r="T620" s="232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33" t="s">
        <v>217</v>
      </c>
      <c r="AT620" s="233" t="s">
        <v>149</v>
      </c>
      <c r="AU620" s="233" t="s">
        <v>83</v>
      </c>
      <c r="AY620" s="19" t="s">
        <v>147</v>
      </c>
      <c r="BE620" s="234">
        <f>IF(N620="základní",J620,0)</f>
        <v>0</v>
      </c>
      <c r="BF620" s="234">
        <f>IF(N620="snížená",J620,0)</f>
        <v>0</v>
      </c>
      <c r="BG620" s="234">
        <f>IF(N620="zákl. přenesená",J620,0)</f>
        <v>0</v>
      </c>
      <c r="BH620" s="234">
        <f>IF(N620="sníž. přenesená",J620,0)</f>
        <v>0</v>
      </c>
      <c r="BI620" s="234">
        <f>IF(N620="nulová",J620,0)</f>
        <v>0</v>
      </c>
      <c r="BJ620" s="19" t="s">
        <v>81</v>
      </c>
      <c r="BK620" s="234">
        <f>ROUND(I620*H620,2)</f>
        <v>0</v>
      </c>
      <c r="BL620" s="19" t="s">
        <v>217</v>
      </c>
      <c r="BM620" s="233" t="s">
        <v>1428</v>
      </c>
    </row>
    <row r="621" s="13" customFormat="1">
      <c r="A621" s="13"/>
      <c r="B621" s="246"/>
      <c r="C621" s="247"/>
      <c r="D621" s="248" t="s">
        <v>196</v>
      </c>
      <c r="E621" s="249" t="s">
        <v>19</v>
      </c>
      <c r="F621" s="250" t="s">
        <v>1429</v>
      </c>
      <c r="G621" s="247"/>
      <c r="H621" s="251">
        <v>10</v>
      </c>
      <c r="I621" s="252"/>
      <c r="J621" s="247"/>
      <c r="K621" s="247"/>
      <c r="L621" s="253"/>
      <c r="M621" s="254"/>
      <c r="N621" s="255"/>
      <c r="O621" s="255"/>
      <c r="P621" s="255"/>
      <c r="Q621" s="255"/>
      <c r="R621" s="255"/>
      <c r="S621" s="255"/>
      <c r="T621" s="25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7" t="s">
        <v>196</v>
      </c>
      <c r="AU621" s="257" t="s">
        <v>83</v>
      </c>
      <c r="AV621" s="13" t="s">
        <v>83</v>
      </c>
      <c r="AW621" s="13" t="s">
        <v>35</v>
      </c>
      <c r="AX621" s="13" t="s">
        <v>73</v>
      </c>
      <c r="AY621" s="257" t="s">
        <v>147</v>
      </c>
    </row>
    <row r="622" s="13" customFormat="1">
      <c r="A622" s="13"/>
      <c r="B622" s="246"/>
      <c r="C622" s="247"/>
      <c r="D622" s="248" t="s">
        <v>196</v>
      </c>
      <c r="E622" s="249" t="s">
        <v>19</v>
      </c>
      <c r="F622" s="250" t="s">
        <v>1430</v>
      </c>
      <c r="G622" s="247"/>
      <c r="H622" s="251">
        <v>15.32</v>
      </c>
      <c r="I622" s="252"/>
      <c r="J622" s="247"/>
      <c r="K622" s="247"/>
      <c r="L622" s="253"/>
      <c r="M622" s="254"/>
      <c r="N622" s="255"/>
      <c r="O622" s="255"/>
      <c r="P622" s="255"/>
      <c r="Q622" s="255"/>
      <c r="R622" s="255"/>
      <c r="S622" s="255"/>
      <c r="T622" s="25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7" t="s">
        <v>196</v>
      </c>
      <c r="AU622" s="257" t="s">
        <v>83</v>
      </c>
      <c r="AV622" s="13" t="s">
        <v>83</v>
      </c>
      <c r="AW622" s="13" t="s">
        <v>35</v>
      </c>
      <c r="AX622" s="13" t="s">
        <v>73</v>
      </c>
      <c r="AY622" s="257" t="s">
        <v>147</v>
      </c>
    </row>
    <row r="623" s="13" customFormat="1">
      <c r="A623" s="13"/>
      <c r="B623" s="246"/>
      <c r="C623" s="247"/>
      <c r="D623" s="248" t="s">
        <v>196</v>
      </c>
      <c r="E623" s="249" t="s">
        <v>19</v>
      </c>
      <c r="F623" s="250" t="s">
        <v>1431</v>
      </c>
      <c r="G623" s="247"/>
      <c r="H623" s="251">
        <v>10.800000000000001</v>
      </c>
      <c r="I623" s="252"/>
      <c r="J623" s="247"/>
      <c r="K623" s="247"/>
      <c r="L623" s="253"/>
      <c r="M623" s="254"/>
      <c r="N623" s="255"/>
      <c r="O623" s="255"/>
      <c r="P623" s="255"/>
      <c r="Q623" s="255"/>
      <c r="R623" s="255"/>
      <c r="S623" s="255"/>
      <c r="T623" s="25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7" t="s">
        <v>196</v>
      </c>
      <c r="AU623" s="257" t="s">
        <v>83</v>
      </c>
      <c r="AV623" s="13" t="s">
        <v>83</v>
      </c>
      <c r="AW623" s="13" t="s">
        <v>35</v>
      </c>
      <c r="AX623" s="13" t="s">
        <v>73</v>
      </c>
      <c r="AY623" s="257" t="s">
        <v>147</v>
      </c>
    </row>
    <row r="624" s="13" customFormat="1">
      <c r="A624" s="13"/>
      <c r="B624" s="246"/>
      <c r="C624" s="247"/>
      <c r="D624" s="248" t="s">
        <v>196</v>
      </c>
      <c r="E624" s="249" t="s">
        <v>19</v>
      </c>
      <c r="F624" s="250" t="s">
        <v>1432</v>
      </c>
      <c r="G624" s="247"/>
      <c r="H624" s="251">
        <v>16.48</v>
      </c>
      <c r="I624" s="252"/>
      <c r="J624" s="247"/>
      <c r="K624" s="247"/>
      <c r="L624" s="253"/>
      <c r="M624" s="254"/>
      <c r="N624" s="255"/>
      <c r="O624" s="255"/>
      <c r="P624" s="255"/>
      <c r="Q624" s="255"/>
      <c r="R624" s="255"/>
      <c r="S624" s="255"/>
      <c r="T624" s="25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7" t="s">
        <v>196</v>
      </c>
      <c r="AU624" s="257" t="s">
        <v>83</v>
      </c>
      <c r="AV624" s="13" t="s">
        <v>83</v>
      </c>
      <c r="AW624" s="13" t="s">
        <v>35</v>
      </c>
      <c r="AX624" s="13" t="s">
        <v>73</v>
      </c>
      <c r="AY624" s="257" t="s">
        <v>147</v>
      </c>
    </row>
    <row r="625" s="13" customFormat="1">
      <c r="A625" s="13"/>
      <c r="B625" s="246"/>
      <c r="C625" s="247"/>
      <c r="D625" s="248" t="s">
        <v>196</v>
      </c>
      <c r="E625" s="249" t="s">
        <v>19</v>
      </c>
      <c r="F625" s="250" t="s">
        <v>1433</v>
      </c>
      <c r="G625" s="247"/>
      <c r="H625" s="251">
        <v>8.5999999999999996</v>
      </c>
      <c r="I625" s="252"/>
      <c r="J625" s="247"/>
      <c r="K625" s="247"/>
      <c r="L625" s="253"/>
      <c r="M625" s="254"/>
      <c r="N625" s="255"/>
      <c r="O625" s="255"/>
      <c r="P625" s="255"/>
      <c r="Q625" s="255"/>
      <c r="R625" s="255"/>
      <c r="S625" s="255"/>
      <c r="T625" s="25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7" t="s">
        <v>196</v>
      </c>
      <c r="AU625" s="257" t="s">
        <v>83</v>
      </c>
      <c r="AV625" s="13" t="s">
        <v>83</v>
      </c>
      <c r="AW625" s="13" t="s">
        <v>35</v>
      </c>
      <c r="AX625" s="13" t="s">
        <v>73</v>
      </c>
      <c r="AY625" s="257" t="s">
        <v>147</v>
      </c>
    </row>
    <row r="626" s="13" customFormat="1">
      <c r="A626" s="13"/>
      <c r="B626" s="246"/>
      <c r="C626" s="247"/>
      <c r="D626" s="248" t="s">
        <v>196</v>
      </c>
      <c r="E626" s="249" t="s">
        <v>19</v>
      </c>
      <c r="F626" s="250" t="s">
        <v>1434</v>
      </c>
      <c r="G626" s="247"/>
      <c r="H626" s="251">
        <v>19.640000000000001</v>
      </c>
      <c r="I626" s="252"/>
      <c r="J626" s="247"/>
      <c r="K626" s="247"/>
      <c r="L626" s="253"/>
      <c r="M626" s="254"/>
      <c r="N626" s="255"/>
      <c r="O626" s="255"/>
      <c r="P626" s="255"/>
      <c r="Q626" s="255"/>
      <c r="R626" s="255"/>
      <c r="S626" s="255"/>
      <c r="T626" s="25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7" t="s">
        <v>196</v>
      </c>
      <c r="AU626" s="257" t="s">
        <v>83</v>
      </c>
      <c r="AV626" s="13" t="s">
        <v>83</v>
      </c>
      <c r="AW626" s="13" t="s">
        <v>35</v>
      </c>
      <c r="AX626" s="13" t="s">
        <v>73</v>
      </c>
      <c r="AY626" s="257" t="s">
        <v>147</v>
      </c>
    </row>
    <row r="627" s="14" customFormat="1">
      <c r="A627" s="14"/>
      <c r="B627" s="258"/>
      <c r="C627" s="259"/>
      <c r="D627" s="248" t="s">
        <v>196</v>
      </c>
      <c r="E627" s="260" t="s">
        <v>19</v>
      </c>
      <c r="F627" s="261" t="s">
        <v>228</v>
      </c>
      <c r="G627" s="259"/>
      <c r="H627" s="262">
        <v>80.840000000000003</v>
      </c>
      <c r="I627" s="263"/>
      <c r="J627" s="259"/>
      <c r="K627" s="259"/>
      <c r="L627" s="264"/>
      <c r="M627" s="265"/>
      <c r="N627" s="266"/>
      <c r="O627" s="266"/>
      <c r="P627" s="266"/>
      <c r="Q627" s="266"/>
      <c r="R627" s="266"/>
      <c r="S627" s="266"/>
      <c r="T627" s="26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8" t="s">
        <v>196</v>
      </c>
      <c r="AU627" s="268" t="s">
        <v>83</v>
      </c>
      <c r="AV627" s="14" t="s">
        <v>153</v>
      </c>
      <c r="AW627" s="14" t="s">
        <v>35</v>
      </c>
      <c r="AX627" s="14" t="s">
        <v>81</v>
      </c>
      <c r="AY627" s="268" t="s">
        <v>147</v>
      </c>
    </row>
    <row r="628" s="2" customFormat="1" ht="16.5" customHeight="1">
      <c r="A628" s="40"/>
      <c r="B628" s="41"/>
      <c r="C628" s="235" t="s">
        <v>1435</v>
      </c>
      <c r="D628" s="235" t="s">
        <v>192</v>
      </c>
      <c r="E628" s="236" t="s">
        <v>1436</v>
      </c>
      <c r="F628" s="237" t="s">
        <v>1437</v>
      </c>
      <c r="G628" s="238" t="s">
        <v>152</v>
      </c>
      <c r="H628" s="239">
        <v>88.924000000000007</v>
      </c>
      <c r="I628" s="240"/>
      <c r="J628" s="241">
        <f>ROUND(I628*H628,2)</f>
        <v>0</v>
      </c>
      <c r="K628" s="242"/>
      <c r="L628" s="243"/>
      <c r="M628" s="244" t="s">
        <v>19</v>
      </c>
      <c r="N628" s="245" t="s">
        <v>44</v>
      </c>
      <c r="O628" s="86"/>
      <c r="P628" s="231">
        <f>O628*H628</f>
        <v>0</v>
      </c>
      <c r="Q628" s="231">
        <v>0.0118</v>
      </c>
      <c r="R628" s="231">
        <f>Q628*H628</f>
        <v>1.0493032</v>
      </c>
      <c r="S628" s="231">
        <v>0</v>
      </c>
      <c r="T628" s="232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33" t="s">
        <v>310</v>
      </c>
      <c r="AT628" s="233" t="s">
        <v>192</v>
      </c>
      <c r="AU628" s="233" t="s">
        <v>83</v>
      </c>
      <c r="AY628" s="19" t="s">
        <v>147</v>
      </c>
      <c r="BE628" s="234">
        <f>IF(N628="základní",J628,0)</f>
        <v>0</v>
      </c>
      <c r="BF628" s="234">
        <f>IF(N628="snížená",J628,0)</f>
        <v>0</v>
      </c>
      <c r="BG628" s="234">
        <f>IF(N628="zákl. přenesená",J628,0)</f>
        <v>0</v>
      </c>
      <c r="BH628" s="234">
        <f>IF(N628="sníž. přenesená",J628,0)</f>
        <v>0</v>
      </c>
      <c r="BI628" s="234">
        <f>IF(N628="nulová",J628,0)</f>
        <v>0</v>
      </c>
      <c r="BJ628" s="19" t="s">
        <v>81</v>
      </c>
      <c r="BK628" s="234">
        <f>ROUND(I628*H628,2)</f>
        <v>0</v>
      </c>
      <c r="BL628" s="19" t="s">
        <v>217</v>
      </c>
      <c r="BM628" s="233" t="s">
        <v>1438</v>
      </c>
    </row>
    <row r="629" s="13" customFormat="1">
      <c r="A629" s="13"/>
      <c r="B629" s="246"/>
      <c r="C629" s="247"/>
      <c r="D629" s="248" t="s">
        <v>196</v>
      </c>
      <c r="E629" s="249" t="s">
        <v>19</v>
      </c>
      <c r="F629" s="250" t="s">
        <v>1439</v>
      </c>
      <c r="G629" s="247"/>
      <c r="H629" s="251">
        <v>88.924000000000007</v>
      </c>
      <c r="I629" s="252"/>
      <c r="J629" s="247"/>
      <c r="K629" s="247"/>
      <c r="L629" s="253"/>
      <c r="M629" s="254"/>
      <c r="N629" s="255"/>
      <c r="O629" s="255"/>
      <c r="P629" s="255"/>
      <c r="Q629" s="255"/>
      <c r="R629" s="255"/>
      <c r="S629" s="255"/>
      <c r="T629" s="25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7" t="s">
        <v>196</v>
      </c>
      <c r="AU629" s="257" t="s">
        <v>83</v>
      </c>
      <c r="AV629" s="13" t="s">
        <v>83</v>
      </c>
      <c r="AW629" s="13" t="s">
        <v>35</v>
      </c>
      <c r="AX629" s="13" t="s">
        <v>81</v>
      </c>
      <c r="AY629" s="257" t="s">
        <v>147</v>
      </c>
    </row>
    <row r="630" s="2" customFormat="1" ht="16.5" customHeight="1">
      <c r="A630" s="40"/>
      <c r="B630" s="41"/>
      <c r="C630" s="221" t="s">
        <v>1440</v>
      </c>
      <c r="D630" s="221" t="s">
        <v>149</v>
      </c>
      <c r="E630" s="222" t="s">
        <v>1441</v>
      </c>
      <c r="F630" s="223" t="s">
        <v>1442</v>
      </c>
      <c r="G630" s="224" t="s">
        <v>152</v>
      </c>
      <c r="H630" s="225">
        <v>80.840000000000003</v>
      </c>
      <c r="I630" s="226"/>
      <c r="J630" s="227">
        <f>ROUND(I630*H630,2)</f>
        <v>0</v>
      </c>
      <c r="K630" s="228"/>
      <c r="L630" s="46"/>
      <c r="M630" s="229" t="s">
        <v>19</v>
      </c>
      <c r="N630" s="230" t="s">
        <v>44</v>
      </c>
      <c r="O630" s="86"/>
      <c r="P630" s="231">
        <f>O630*H630</f>
        <v>0</v>
      </c>
      <c r="Q630" s="231">
        <v>0</v>
      </c>
      <c r="R630" s="231">
        <f>Q630*H630</f>
        <v>0</v>
      </c>
      <c r="S630" s="231">
        <v>0</v>
      </c>
      <c r="T630" s="232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33" t="s">
        <v>217</v>
      </c>
      <c r="AT630" s="233" t="s">
        <v>149</v>
      </c>
      <c r="AU630" s="233" t="s">
        <v>83</v>
      </c>
      <c r="AY630" s="19" t="s">
        <v>147</v>
      </c>
      <c r="BE630" s="234">
        <f>IF(N630="základní",J630,0)</f>
        <v>0</v>
      </c>
      <c r="BF630" s="234">
        <f>IF(N630="snížená",J630,0)</f>
        <v>0</v>
      </c>
      <c r="BG630" s="234">
        <f>IF(N630="zákl. přenesená",J630,0)</f>
        <v>0</v>
      </c>
      <c r="BH630" s="234">
        <f>IF(N630="sníž. přenesená",J630,0)</f>
        <v>0</v>
      </c>
      <c r="BI630" s="234">
        <f>IF(N630="nulová",J630,0)</f>
        <v>0</v>
      </c>
      <c r="BJ630" s="19" t="s">
        <v>81</v>
      </c>
      <c r="BK630" s="234">
        <f>ROUND(I630*H630,2)</f>
        <v>0</v>
      </c>
      <c r="BL630" s="19" t="s">
        <v>217</v>
      </c>
      <c r="BM630" s="233" t="s">
        <v>1443</v>
      </c>
    </row>
    <row r="631" s="13" customFormat="1">
      <c r="A631" s="13"/>
      <c r="B631" s="246"/>
      <c r="C631" s="247"/>
      <c r="D631" s="248" t="s">
        <v>196</v>
      </c>
      <c r="E631" s="249" t="s">
        <v>19</v>
      </c>
      <c r="F631" s="250" t="s">
        <v>1429</v>
      </c>
      <c r="G631" s="247"/>
      <c r="H631" s="251">
        <v>10</v>
      </c>
      <c r="I631" s="252"/>
      <c r="J631" s="247"/>
      <c r="K631" s="247"/>
      <c r="L631" s="253"/>
      <c r="M631" s="254"/>
      <c r="N631" s="255"/>
      <c r="O631" s="255"/>
      <c r="P631" s="255"/>
      <c r="Q631" s="255"/>
      <c r="R631" s="255"/>
      <c r="S631" s="255"/>
      <c r="T631" s="25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7" t="s">
        <v>196</v>
      </c>
      <c r="AU631" s="257" t="s">
        <v>83</v>
      </c>
      <c r="AV631" s="13" t="s">
        <v>83</v>
      </c>
      <c r="AW631" s="13" t="s">
        <v>35</v>
      </c>
      <c r="AX631" s="13" t="s">
        <v>73</v>
      </c>
      <c r="AY631" s="257" t="s">
        <v>147</v>
      </c>
    </row>
    <row r="632" s="13" customFormat="1">
      <c r="A632" s="13"/>
      <c r="B632" s="246"/>
      <c r="C632" s="247"/>
      <c r="D632" s="248" t="s">
        <v>196</v>
      </c>
      <c r="E632" s="249" t="s">
        <v>19</v>
      </c>
      <c r="F632" s="250" t="s">
        <v>1430</v>
      </c>
      <c r="G632" s="247"/>
      <c r="H632" s="251">
        <v>15.32</v>
      </c>
      <c r="I632" s="252"/>
      <c r="J632" s="247"/>
      <c r="K632" s="247"/>
      <c r="L632" s="253"/>
      <c r="M632" s="254"/>
      <c r="N632" s="255"/>
      <c r="O632" s="255"/>
      <c r="P632" s="255"/>
      <c r="Q632" s="255"/>
      <c r="R632" s="255"/>
      <c r="S632" s="255"/>
      <c r="T632" s="25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7" t="s">
        <v>196</v>
      </c>
      <c r="AU632" s="257" t="s">
        <v>83</v>
      </c>
      <c r="AV632" s="13" t="s">
        <v>83</v>
      </c>
      <c r="AW632" s="13" t="s">
        <v>35</v>
      </c>
      <c r="AX632" s="13" t="s">
        <v>73</v>
      </c>
      <c r="AY632" s="257" t="s">
        <v>147</v>
      </c>
    </row>
    <row r="633" s="13" customFormat="1">
      <c r="A633" s="13"/>
      <c r="B633" s="246"/>
      <c r="C633" s="247"/>
      <c r="D633" s="248" t="s">
        <v>196</v>
      </c>
      <c r="E633" s="249" t="s">
        <v>19</v>
      </c>
      <c r="F633" s="250" t="s">
        <v>1431</v>
      </c>
      <c r="G633" s="247"/>
      <c r="H633" s="251">
        <v>10.800000000000001</v>
      </c>
      <c r="I633" s="252"/>
      <c r="J633" s="247"/>
      <c r="K633" s="247"/>
      <c r="L633" s="253"/>
      <c r="M633" s="254"/>
      <c r="N633" s="255"/>
      <c r="O633" s="255"/>
      <c r="P633" s="255"/>
      <c r="Q633" s="255"/>
      <c r="R633" s="255"/>
      <c r="S633" s="255"/>
      <c r="T633" s="25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7" t="s">
        <v>196</v>
      </c>
      <c r="AU633" s="257" t="s">
        <v>83</v>
      </c>
      <c r="AV633" s="13" t="s">
        <v>83</v>
      </c>
      <c r="AW633" s="13" t="s">
        <v>35</v>
      </c>
      <c r="AX633" s="13" t="s">
        <v>73</v>
      </c>
      <c r="AY633" s="257" t="s">
        <v>147</v>
      </c>
    </row>
    <row r="634" s="13" customFormat="1">
      <c r="A634" s="13"/>
      <c r="B634" s="246"/>
      <c r="C634" s="247"/>
      <c r="D634" s="248" t="s">
        <v>196</v>
      </c>
      <c r="E634" s="249" t="s">
        <v>19</v>
      </c>
      <c r="F634" s="250" t="s">
        <v>1432</v>
      </c>
      <c r="G634" s="247"/>
      <c r="H634" s="251">
        <v>16.48</v>
      </c>
      <c r="I634" s="252"/>
      <c r="J634" s="247"/>
      <c r="K634" s="247"/>
      <c r="L634" s="253"/>
      <c r="M634" s="254"/>
      <c r="N634" s="255"/>
      <c r="O634" s="255"/>
      <c r="P634" s="255"/>
      <c r="Q634" s="255"/>
      <c r="R634" s="255"/>
      <c r="S634" s="255"/>
      <c r="T634" s="25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7" t="s">
        <v>196</v>
      </c>
      <c r="AU634" s="257" t="s">
        <v>83</v>
      </c>
      <c r="AV634" s="13" t="s">
        <v>83</v>
      </c>
      <c r="AW634" s="13" t="s">
        <v>35</v>
      </c>
      <c r="AX634" s="13" t="s">
        <v>73</v>
      </c>
      <c r="AY634" s="257" t="s">
        <v>147</v>
      </c>
    </row>
    <row r="635" s="13" customFormat="1">
      <c r="A635" s="13"/>
      <c r="B635" s="246"/>
      <c r="C635" s="247"/>
      <c r="D635" s="248" t="s">
        <v>196</v>
      </c>
      <c r="E635" s="249" t="s">
        <v>19</v>
      </c>
      <c r="F635" s="250" t="s">
        <v>1433</v>
      </c>
      <c r="G635" s="247"/>
      <c r="H635" s="251">
        <v>8.5999999999999996</v>
      </c>
      <c r="I635" s="252"/>
      <c r="J635" s="247"/>
      <c r="K635" s="247"/>
      <c r="L635" s="253"/>
      <c r="M635" s="254"/>
      <c r="N635" s="255"/>
      <c r="O635" s="255"/>
      <c r="P635" s="255"/>
      <c r="Q635" s="255"/>
      <c r="R635" s="255"/>
      <c r="S635" s="255"/>
      <c r="T635" s="25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7" t="s">
        <v>196</v>
      </c>
      <c r="AU635" s="257" t="s">
        <v>83</v>
      </c>
      <c r="AV635" s="13" t="s">
        <v>83</v>
      </c>
      <c r="AW635" s="13" t="s">
        <v>35</v>
      </c>
      <c r="AX635" s="13" t="s">
        <v>73</v>
      </c>
      <c r="AY635" s="257" t="s">
        <v>147</v>
      </c>
    </row>
    <row r="636" s="13" customFormat="1">
      <c r="A636" s="13"/>
      <c r="B636" s="246"/>
      <c r="C636" s="247"/>
      <c r="D636" s="248" t="s">
        <v>196</v>
      </c>
      <c r="E636" s="249" t="s">
        <v>19</v>
      </c>
      <c r="F636" s="250" t="s">
        <v>1434</v>
      </c>
      <c r="G636" s="247"/>
      <c r="H636" s="251">
        <v>19.640000000000001</v>
      </c>
      <c r="I636" s="252"/>
      <c r="J636" s="247"/>
      <c r="K636" s="247"/>
      <c r="L636" s="253"/>
      <c r="M636" s="254"/>
      <c r="N636" s="255"/>
      <c r="O636" s="255"/>
      <c r="P636" s="255"/>
      <c r="Q636" s="255"/>
      <c r="R636" s="255"/>
      <c r="S636" s="255"/>
      <c r="T636" s="25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7" t="s">
        <v>196</v>
      </c>
      <c r="AU636" s="257" t="s">
        <v>83</v>
      </c>
      <c r="AV636" s="13" t="s">
        <v>83</v>
      </c>
      <c r="AW636" s="13" t="s">
        <v>35</v>
      </c>
      <c r="AX636" s="13" t="s">
        <v>73</v>
      </c>
      <c r="AY636" s="257" t="s">
        <v>147</v>
      </c>
    </row>
    <row r="637" s="14" customFormat="1">
      <c r="A637" s="14"/>
      <c r="B637" s="258"/>
      <c r="C637" s="259"/>
      <c r="D637" s="248" t="s">
        <v>196</v>
      </c>
      <c r="E637" s="260" t="s">
        <v>19</v>
      </c>
      <c r="F637" s="261" t="s">
        <v>228</v>
      </c>
      <c r="G637" s="259"/>
      <c r="H637" s="262">
        <v>80.840000000000003</v>
      </c>
      <c r="I637" s="263"/>
      <c r="J637" s="259"/>
      <c r="K637" s="259"/>
      <c r="L637" s="264"/>
      <c r="M637" s="265"/>
      <c r="N637" s="266"/>
      <c r="O637" s="266"/>
      <c r="P637" s="266"/>
      <c r="Q637" s="266"/>
      <c r="R637" s="266"/>
      <c r="S637" s="266"/>
      <c r="T637" s="26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8" t="s">
        <v>196</v>
      </c>
      <c r="AU637" s="268" t="s">
        <v>83</v>
      </c>
      <c r="AV637" s="14" t="s">
        <v>153</v>
      </c>
      <c r="AW637" s="14" t="s">
        <v>35</v>
      </c>
      <c r="AX637" s="14" t="s">
        <v>81</v>
      </c>
      <c r="AY637" s="268" t="s">
        <v>147</v>
      </c>
    </row>
    <row r="638" s="2" customFormat="1" ht="16.5" customHeight="1">
      <c r="A638" s="40"/>
      <c r="B638" s="41"/>
      <c r="C638" s="221" t="s">
        <v>1444</v>
      </c>
      <c r="D638" s="221" t="s">
        <v>149</v>
      </c>
      <c r="E638" s="222" t="s">
        <v>1445</v>
      </c>
      <c r="F638" s="223" t="s">
        <v>1446</v>
      </c>
      <c r="G638" s="224" t="s">
        <v>152</v>
      </c>
      <c r="H638" s="225">
        <v>80.840000000000003</v>
      </c>
      <c r="I638" s="226"/>
      <c r="J638" s="227">
        <f>ROUND(I638*H638,2)</f>
        <v>0</v>
      </c>
      <c r="K638" s="228"/>
      <c r="L638" s="46"/>
      <c r="M638" s="229" t="s">
        <v>19</v>
      </c>
      <c r="N638" s="230" t="s">
        <v>44</v>
      </c>
      <c r="O638" s="86"/>
      <c r="P638" s="231">
        <f>O638*H638</f>
        <v>0</v>
      </c>
      <c r="Q638" s="231">
        <v>0</v>
      </c>
      <c r="R638" s="231">
        <f>Q638*H638</f>
        <v>0</v>
      </c>
      <c r="S638" s="231">
        <v>0</v>
      </c>
      <c r="T638" s="232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33" t="s">
        <v>217</v>
      </c>
      <c r="AT638" s="233" t="s">
        <v>149</v>
      </c>
      <c r="AU638" s="233" t="s">
        <v>83</v>
      </c>
      <c r="AY638" s="19" t="s">
        <v>147</v>
      </c>
      <c r="BE638" s="234">
        <f>IF(N638="základní",J638,0)</f>
        <v>0</v>
      </c>
      <c r="BF638" s="234">
        <f>IF(N638="snížená",J638,0)</f>
        <v>0</v>
      </c>
      <c r="BG638" s="234">
        <f>IF(N638="zákl. přenesená",J638,0)</f>
        <v>0</v>
      </c>
      <c r="BH638" s="234">
        <f>IF(N638="sníž. přenesená",J638,0)</f>
        <v>0</v>
      </c>
      <c r="BI638" s="234">
        <f>IF(N638="nulová",J638,0)</f>
        <v>0</v>
      </c>
      <c r="BJ638" s="19" t="s">
        <v>81</v>
      </c>
      <c r="BK638" s="234">
        <f>ROUND(I638*H638,2)</f>
        <v>0</v>
      </c>
      <c r="BL638" s="19" t="s">
        <v>217</v>
      </c>
      <c r="BM638" s="233" t="s">
        <v>1447</v>
      </c>
    </row>
    <row r="639" s="13" customFormat="1">
      <c r="A639" s="13"/>
      <c r="B639" s="246"/>
      <c r="C639" s="247"/>
      <c r="D639" s="248" t="s">
        <v>196</v>
      </c>
      <c r="E639" s="249" t="s">
        <v>19</v>
      </c>
      <c r="F639" s="250" t="s">
        <v>1429</v>
      </c>
      <c r="G639" s="247"/>
      <c r="H639" s="251">
        <v>10</v>
      </c>
      <c r="I639" s="252"/>
      <c r="J639" s="247"/>
      <c r="K639" s="247"/>
      <c r="L639" s="253"/>
      <c r="M639" s="254"/>
      <c r="N639" s="255"/>
      <c r="O639" s="255"/>
      <c r="P639" s="255"/>
      <c r="Q639" s="255"/>
      <c r="R639" s="255"/>
      <c r="S639" s="255"/>
      <c r="T639" s="25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7" t="s">
        <v>196</v>
      </c>
      <c r="AU639" s="257" t="s">
        <v>83</v>
      </c>
      <c r="AV639" s="13" t="s">
        <v>83</v>
      </c>
      <c r="AW639" s="13" t="s">
        <v>35</v>
      </c>
      <c r="AX639" s="13" t="s">
        <v>73</v>
      </c>
      <c r="AY639" s="257" t="s">
        <v>147</v>
      </c>
    </row>
    <row r="640" s="13" customFormat="1">
      <c r="A640" s="13"/>
      <c r="B640" s="246"/>
      <c r="C640" s="247"/>
      <c r="D640" s="248" t="s">
        <v>196</v>
      </c>
      <c r="E640" s="249" t="s">
        <v>19</v>
      </c>
      <c r="F640" s="250" t="s">
        <v>1430</v>
      </c>
      <c r="G640" s="247"/>
      <c r="H640" s="251">
        <v>15.32</v>
      </c>
      <c r="I640" s="252"/>
      <c r="J640" s="247"/>
      <c r="K640" s="247"/>
      <c r="L640" s="253"/>
      <c r="M640" s="254"/>
      <c r="N640" s="255"/>
      <c r="O640" s="255"/>
      <c r="P640" s="255"/>
      <c r="Q640" s="255"/>
      <c r="R640" s="255"/>
      <c r="S640" s="255"/>
      <c r="T640" s="25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7" t="s">
        <v>196</v>
      </c>
      <c r="AU640" s="257" t="s">
        <v>83</v>
      </c>
      <c r="AV640" s="13" t="s">
        <v>83</v>
      </c>
      <c r="AW640" s="13" t="s">
        <v>35</v>
      </c>
      <c r="AX640" s="13" t="s">
        <v>73</v>
      </c>
      <c r="AY640" s="257" t="s">
        <v>147</v>
      </c>
    </row>
    <row r="641" s="13" customFormat="1">
      <c r="A641" s="13"/>
      <c r="B641" s="246"/>
      <c r="C641" s="247"/>
      <c r="D641" s="248" t="s">
        <v>196</v>
      </c>
      <c r="E641" s="249" t="s">
        <v>19</v>
      </c>
      <c r="F641" s="250" t="s">
        <v>1431</v>
      </c>
      <c r="G641" s="247"/>
      <c r="H641" s="251">
        <v>10.800000000000001</v>
      </c>
      <c r="I641" s="252"/>
      <c r="J641" s="247"/>
      <c r="K641" s="247"/>
      <c r="L641" s="253"/>
      <c r="M641" s="254"/>
      <c r="N641" s="255"/>
      <c r="O641" s="255"/>
      <c r="P641" s="255"/>
      <c r="Q641" s="255"/>
      <c r="R641" s="255"/>
      <c r="S641" s="255"/>
      <c r="T641" s="25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7" t="s">
        <v>196</v>
      </c>
      <c r="AU641" s="257" t="s">
        <v>83</v>
      </c>
      <c r="AV641" s="13" t="s">
        <v>83</v>
      </c>
      <c r="AW641" s="13" t="s">
        <v>35</v>
      </c>
      <c r="AX641" s="13" t="s">
        <v>73</v>
      </c>
      <c r="AY641" s="257" t="s">
        <v>147</v>
      </c>
    </row>
    <row r="642" s="13" customFormat="1">
      <c r="A642" s="13"/>
      <c r="B642" s="246"/>
      <c r="C642" s="247"/>
      <c r="D642" s="248" t="s">
        <v>196</v>
      </c>
      <c r="E642" s="249" t="s">
        <v>19</v>
      </c>
      <c r="F642" s="250" t="s">
        <v>1432</v>
      </c>
      <c r="G642" s="247"/>
      <c r="H642" s="251">
        <v>16.48</v>
      </c>
      <c r="I642" s="252"/>
      <c r="J642" s="247"/>
      <c r="K642" s="247"/>
      <c r="L642" s="253"/>
      <c r="M642" s="254"/>
      <c r="N642" s="255"/>
      <c r="O642" s="255"/>
      <c r="P642" s="255"/>
      <c r="Q642" s="255"/>
      <c r="R642" s="255"/>
      <c r="S642" s="255"/>
      <c r="T642" s="25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7" t="s">
        <v>196</v>
      </c>
      <c r="AU642" s="257" t="s">
        <v>83</v>
      </c>
      <c r="AV642" s="13" t="s">
        <v>83</v>
      </c>
      <c r="AW642" s="13" t="s">
        <v>35</v>
      </c>
      <c r="AX642" s="13" t="s">
        <v>73</v>
      </c>
      <c r="AY642" s="257" t="s">
        <v>147</v>
      </c>
    </row>
    <row r="643" s="13" customFormat="1">
      <c r="A643" s="13"/>
      <c r="B643" s="246"/>
      <c r="C643" s="247"/>
      <c r="D643" s="248" t="s">
        <v>196</v>
      </c>
      <c r="E643" s="249" t="s">
        <v>19</v>
      </c>
      <c r="F643" s="250" t="s">
        <v>1433</v>
      </c>
      <c r="G643" s="247"/>
      <c r="H643" s="251">
        <v>8.5999999999999996</v>
      </c>
      <c r="I643" s="252"/>
      <c r="J643" s="247"/>
      <c r="K643" s="247"/>
      <c r="L643" s="253"/>
      <c r="M643" s="254"/>
      <c r="N643" s="255"/>
      <c r="O643" s="255"/>
      <c r="P643" s="255"/>
      <c r="Q643" s="255"/>
      <c r="R643" s="255"/>
      <c r="S643" s="255"/>
      <c r="T643" s="25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7" t="s">
        <v>196</v>
      </c>
      <c r="AU643" s="257" t="s">
        <v>83</v>
      </c>
      <c r="AV643" s="13" t="s">
        <v>83</v>
      </c>
      <c r="AW643" s="13" t="s">
        <v>35</v>
      </c>
      <c r="AX643" s="13" t="s">
        <v>73</v>
      </c>
      <c r="AY643" s="257" t="s">
        <v>147</v>
      </c>
    </row>
    <row r="644" s="13" customFormat="1">
      <c r="A644" s="13"/>
      <c r="B644" s="246"/>
      <c r="C644" s="247"/>
      <c r="D644" s="248" t="s">
        <v>196</v>
      </c>
      <c r="E644" s="249" t="s">
        <v>19</v>
      </c>
      <c r="F644" s="250" t="s">
        <v>1434</v>
      </c>
      <c r="G644" s="247"/>
      <c r="H644" s="251">
        <v>19.640000000000001</v>
      </c>
      <c r="I644" s="252"/>
      <c r="J644" s="247"/>
      <c r="K644" s="247"/>
      <c r="L644" s="253"/>
      <c r="M644" s="254"/>
      <c r="N644" s="255"/>
      <c r="O644" s="255"/>
      <c r="P644" s="255"/>
      <c r="Q644" s="255"/>
      <c r="R644" s="255"/>
      <c r="S644" s="255"/>
      <c r="T644" s="25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7" t="s">
        <v>196</v>
      </c>
      <c r="AU644" s="257" t="s">
        <v>83</v>
      </c>
      <c r="AV644" s="13" t="s">
        <v>83</v>
      </c>
      <c r="AW644" s="13" t="s">
        <v>35</v>
      </c>
      <c r="AX644" s="13" t="s">
        <v>73</v>
      </c>
      <c r="AY644" s="257" t="s">
        <v>147</v>
      </c>
    </row>
    <row r="645" s="14" customFormat="1">
      <c r="A645" s="14"/>
      <c r="B645" s="258"/>
      <c r="C645" s="259"/>
      <c r="D645" s="248" t="s">
        <v>196</v>
      </c>
      <c r="E645" s="260" t="s">
        <v>19</v>
      </c>
      <c r="F645" s="261" t="s">
        <v>228</v>
      </c>
      <c r="G645" s="259"/>
      <c r="H645" s="262">
        <v>80.840000000000003</v>
      </c>
      <c r="I645" s="263"/>
      <c r="J645" s="259"/>
      <c r="K645" s="259"/>
      <c r="L645" s="264"/>
      <c r="M645" s="265"/>
      <c r="N645" s="266"/>
      <c r="O645" s="266"/>
      <c r="P645" s="266"/>
      <c r="Q645" s="266"/>
      <c r="R645" s="266"/>
      <c r="S645" s="266"/>
      <c r="T645" s="26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8" t="s">
        <v>196</v>
      </c>
      <c r="AU645" s="268" t="s">
        <v>83</v>
      </c>
      <c r="AV645" s="14" t="s">
        <v>153</v>
      </c>
      <c r="AW645" s="14" t="s">
        <v>35</v>
      </c>
      <c r="AX645" s="14" t="s">
        <v>81</v>
      </c>
      <c r="AY645" s="268" t="s">
        <v>147</v>
      </c>
    </row>
    <row r="646" s="2" customFormat="1" ht="16.5" customHeight="1">
      <c r="A646" s="40"/>
      <c r="B646" s="41"/>
      <c r="C646" s="221" t="s">
        <v>1448</v>
      </c>
      <c r="D646" s="221" t="s">
        <v>149</v>
      </c>
      <c r="E646" s="222" t="s">
        <v>1449</v>
      </c>
      <c r="F646" s="223" t="s">
        <v>1450</v>
      </c>
      <c r="G646" s="224" t="s">
        <v>152</v>
      </c>
      <c r="H646" s="225">
        <v>80.840000000000003</v>
      </c>
      <c r="I646" s="226"/>
      <c r="J646" s="227">
        <f>ROUND(I646*H646,2)</f>
        <v>0</v>
      </c>
      <c r="K646" s="228"/>
      <c r="L646" s="46"/>
      <c r="M646" s="229" t="s">
        <v>19</v>
      </c>
      <c r="N646" s="230" t="s">
        <v>44</v>
      </c>
      <c r="O646" s="86"/>
      <c r="P646" s="231">
        <f>O646*H646</f>
        <v>0</v>
      </c>
      <c r="Q646" s="231">
        <v>0.00093000000000000005</v>
      </c>
      <c r="R646" s="231">
        <f>Q646*H646</f>
        <v>0.075181200000000004</v>
      </c>
      <c r="S646" s="231">
        <v>0</v>
      </c>
      <c r="T646" s="232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33" t="s">
        <v>217</v>
      </c>
      <c r="AT646" s="233" t="s">
        <v>149</v>
      </c>
      <c r="AU646" s="233" t="s">
        <v>83</v>
      </c>
      <c r="AY646" s="19" t="s">
        <v>147</v>
      </c>
      <c r="BE646" s="234">
        <f>IF(N646="základní",J646,0)</f>
        <v>0</v>
      </c>
      <c r="BF646" s="234">
        <f>IF(N646="snížená",J646,0)</f>
        <v>0</v>
      </c>
      <c r="BG646" s="234">
        <f>IF(N646="zákl. přenesená",J646,0)</f>
        <v>0</v>
      </c>
      <c r="BH646" s="234">
        <f>IF(N646="sníž. přenesená",J646,0)</f>
        <v>0</v>
      </c>
      <c r="BI646" s="234">
        <f>IF(N646="nulová",J646,0)</f>
        <v>0</v>
      </c>
      <c r="BJ646" s="19" t="s">
        <v>81</v>
      </c>
      <c r="BK646" s="234">
        <f>ROUND(I646*H646,2)</f>
        <v>0</v>
      </c>
      <c r="BL646" s="19" t="s">
        <v>217</v>
      </c>
      <c r="BM646" s="233" t="s">
        <v>1451</v>
      </c>
    </row>
    <row r="647" s="13" customFormat="1">
      <c r="A647" s="13"/>
      <c r="B647" s="246"/>
      <c r="C647" s="247"/>
      <c r="D647" s="248" t="s">
        <v>196</v>
      </c>
      <c r="E647" s="249" t="s">
        <v>19</v>
      </c>
      <c r="F647" s="250" t="s">
        <v>1429</v>
      </c>
      <c r="G647" s="247"/>
      <c r="H647" s="251">
        <v>10</v>
      </c>
      <c r="I647" s="252"/>
      <c r="J647" s="247"/>
      <c r="K647" s="247"/>
      <c r="L647" s="253"/>
      <c r="M647" s="254"/>
      <c r="N647" s="255"/>
      <c r="O647" s="255"/>
      <c r="P647" s="255"/>
      <c r="Q647" s="255"/>
      <c r="R647" s="255"/>
      <c r="S647" s="255"/>
      <c r="T647" s="25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7" t="s">
        <v>196</v>
      </c>
      <c r="AU647" s="257" t="s">
        <v>83</v>
      </c>
      <c r="AV647" s="13" t="s">
        <v>83</v>
      </c>
      <c r="AW647" s="13" t="s">
        <v>35</v>
      </c>
      <c r="AX647" s="13" t="s">
        <v>73</v>
      </c>
      <c r="AY647" s="257" t="s">
        <v>147</v>
      </c>
    </row>
    <row r="648" s="13" customFormat="1">
      <c r="A648" s="13"/>
      <c r="B648" s="246"/>
      <c r="C648" s="247"/>
      <c r="D648" s="248" t="s">
        <v>196</v>
      </c>
      <c r="E648" s="249" t="s">
        <v>19</v>
      </c>
      <c r="F648" s="250" t="s">
        <v>1430</v>
      </c>
      <c r="G648" s="247"/>
      <c r="H648" s="251">
        <v>15.32</v>
      </c>
      <c r="I648" s="252"/>
      <c r="J648" s="247"/>
      <c r="K648" s="247"/>
      <c r="L648" s="253"/>
      <c r="M648" s="254"/>
      <c r="N648" s="255"/>
      <c r="O648" s="255"/>
      <c r="P648" s="255"/>
      <c r="Q648" s="255"/>
      <c r="R648" s="255"/>
      <c r="S648" s="255"/>
      <c r="T648" s="25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7" t="s">
        <v>196</v>
      </c>
      <c r="AU648" s="257" t="s">
        <v>83</v>
      </c>
      <c r="AV648" s="13" t="s">
        <v>83</v>
      </c>
      <c r="AW648" s="13" t="s">
        <v>35</v>
      </c>
      <c r="AX648" s="13" t="s">
        <v>73</v>
      </c>
      <c r="AY648" s="257" t="s">
        <v>147</v>
      </c>
    </row>
    <row r="649" s="13" customFormat="1">
      <c r="A649" s="13"/>
      <c r="B649" s="246"/>
      <c r="C649" s="247"/>
      <c r="D649" s="248" t="s">
        <v>196</v>
      </c>
      <c r="E649" s="249" t="s">
        <v>19</v>
      </c>
      <c r="F649" s="250" t="s">
        <v>1431</v>
      </c>
      <c r="G649" s="247"/>
      <c r="H649" s="251">
        <v>10.800000000000001</v>
      </c>
      <c r="I649" s="252"/>
      <c r="J649" s="247"/>
      <c r="K649" s="247"/>
      <c r="L649" s="253"/>
      <c r="M649" s="254"/>
      <c r="N649" s="255"/>
      <c r="O649" s="255"/>
      <c r="P649" s="255"/>
      <c r="Q649" s="255"/>
      <c r="R649" s="255"/>
      <c r="S649" s="255"/>
      <c r="T649" s="25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7" t="s">
        <v>196</v>
      </c>
      <c r="AU649" s="257" t="s">
        <v>83</v>
      </c>
      <c r="AV649" s="13" t="s">
        <v>83</v>
      </c>
      <c r="AW649" s="13" t="s">
        <v>35</v>
      </c>
      <c r="AX649" s="13" t="s">
        <v>73</v>
      </c>
      <c r="AY649" s="257" t="s">
        <v>147</v>
      </c>
    </row>
    <row r="650" s="13" customFormat="1">
      <c r="A650" s="13"/>
      <c r="B650" s="246"/>
      <c r="C650" s="247"/>
      <c r="D650" s="248" t="s">
        <v>196</v>
      </c>
      <c r="E650" s="249" t="s">
        <v>19</v>
      </c>
      <c r="F650" s="250" t="s">
        <v>1432</v>
      </c>
      <c r="G650" s="247"/>
      <c r="H650" s="251">
        <v>16.48</v>
      </c>
      <c r="I650" s="252"/>
      <c r="J650" s="247"/>
      <c r="K650" s="247"/>
      <c r="L650" s="253"/>
      <c r="M650" s="254"/>
      <c r="N650" s="255"/>
      <c r="O650" s="255"/>
      <c r="P650" s="255"/>
      <c r="Q650" s="255"/>
      <c r="R650" s="255"/>
      <c r="S650" s="255"/>
      <c r="T650" s="25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7" t="s">
        <v>196</v>
      </c>
      <c r="AU650" s="257" t="s">
        <v>83</v>
      </c>
      <c r="AV650" s="13" t="s">
        <v>83</v>
      </c>
      <c r="AW650" s="13" t="s">
        <v>35</v>
      </c>
      <c r="AX650" s="13" t="s">
        <v>73</v>
      </c>
      <c r="AY650" s="257" t="s">
        <v>147</v>
      </c>
    </row>
    <row r="651" s="13" customFormat="1">
      <c r="A651" s="13"/>
      <c r="B651" s="246"/>
      <c r="C651" s="247"/>
      <c r="D651" s="248" t="s">
        <v>196</v>
      </c>
      <c r="E651" s="249" t="s">
        <v>19</v>
      </c>
      <c r="F651" s="250" t="s">
        <v>1433</v>
      </c>
      <c r="G651" s="247"/>
      <c r="H651" s="251">
        <v>8.5999999999999996</v>
      </c>
      <c r="I651" s="252"/>
      <c r="J651" s="247"/>
      <c r="K651" s="247"/>
      <c r="L651" s="253"/>
      <c r="M651" s="254"/>
      <c r="N651" s="255"/>
      <c r="O651" s="255"/>
      <c r="P651" s="255"/>
      <c r="Q651" s="255"/>
      <c r="R651" s="255"/>
      <c r="S651" s="255"/>
      <c r="T651" s="25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7" t="s">
        <v>196</v>
      </c>
      <c r="AU651" s="257" t="s">
        <v>83</v>
      </c>
      <c r="AV651" s="13" t="s">
        <v>83</v>
      </c>
      <c r="AW651" s="13" t="s">
        <v>35</v>
      </c>
      <c r="AX651" s="13" t="s">
        <v>73</v>
      </c>
      <c r="AY651" s="257" t="s">
        <v>147</v>
      </c>
    </row>
    <row r="652" s="13" customFormat="1">
      <c r="A652" s="13"/>
      <c r="B652" s="246"/>
      <c r="C652" s="247"/>
      <c r="D652" s="248" t="s">
        <v>196</v>
      </c>
      <c r="E652" s="249" t="s">
        <v>19</v>
      </c>
      <c r="F652" s="250" t="s">
        <v>1434</v>
      </c>
      <c r="G652" s="247"/>
      <c r="H652" s="251">
        <v>19.640000000000001</v>
      </c>
      <c r="I652" s="252"/>
      <c r="J652" s="247"/>
      <c r="K652" s="247"/>
      <c r="L652" s="253"/>
      <c r="M652" s="254"/>
      <c r="N652" s="255"/>
      <c r="O652" s="255"/>
      <c r="P652" s="255"/>
      <c r="Q652" s="255"/>
      <c r="R652" s="255"/>
      <c r="S652" s="255"/>
      <c r="T652" s="25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7" t="s">
        <v>196</v>
      </c>
      <c r="AU652" s="257" t="s">
        <v>83</v>
      </c>
      <c r="AV652" s="13" t="s">
        <v>83</v>
      </c>
      <c r="AW652" s="13" t="s">
        <v>35</v>
      </c>
      <c r="AX652" s="13" t="s">
        <v>73</v>
      </c>
      <c r="AY652" s="257" t="s">
        <v>147</v>
      </c>
    </row>
    <row r="653" s="14" customFormat="1">
      <c r="A653" s="14"/>
      <c r="B653" s="258"/>
      <c r="C653" s="259"/>
      <c r="D653" s="248" t="s">
        <v>196</v>
      </c>
      <c r="E653" s="260" t="s">
        <v>19</v>
      </c>
      <c r="F653" s="261" t="s">
        <v>228</v>
      </c>
      <c r="G653" s="259"/>
      <c r="H653" s="262">
        <v>80.840000000000003</v>
      </c>
      <c r="I653" s="263"/>
      <c r="J653" s="259"/>
      <c r="K653" s="259"/>
      <c r="L653" s="264"/>
      <c r="M653" s="265"/>
      <c r="N653" s="266"/>
      <c r="O653" s="266"/>
      <c r="P653" s="266"/>
      <c r="Q653" s="266"/>
      <c r="R653" s="266"/>
      <c r="S653" s="266"/>
      <c r="T653" s="26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8" t="s">
        <v>196</v>
      </c>
      <c r="AU653" s="268" t="s">
        <v>83</v>
      </c>
      <c r="AV653" s="14" t="s">
        <v>153</v>
      </c>
      <c r="AW653" s="14" t="s">
        <v>35</v>
      </c>
      <c r="AX653" s="14" t="s">
        <v>81</v>
      </c>
      <c r="AY653" s="268" t="s">
        <v>147</v>
      </c>
    </row>
    <row r="654" s="2" customFormat="1" ht="24" customHeight="1">
      <c r="A654" s="40"/>
      <c r="B654" s="41"/>
      <c r="C654" s="221" t="s">
        <v>1452</v>
      </c>
      <c r="D654" s="221" t="s">
        <v>149</v>
      </c>
      <c r="E654" s="222" t="s">
        <v>1453</v>
      </c>
      <c r="F654" s="223" t="s">
        <v>1454</v>
      </c>
      <c r="G654" s="224" t="s">
        <v>181</v>
      </c>
      <c r="H654" s="225">
        <v>1.5529999999999999</v>
      </c>
      <c r="I654" s="226"/>
      <c r="J654" s="227">
        <f>ROUND(I654*H654,2)</f>
        <v>0</v>
      </c>
      <c r="K654" s="228"/>
      <c r="L654" s="46"/>
      <c r="M654" s="229" t="s">
        <v>19</v>
      </c>
      <c r="N654" s="230" t="s">
        <v>44</v>
      </c>
      <c r="O654" s="86"/>
      <c r="P654" s="231">
        <f>O654*H654</f>
        <v>0</v>
      </c>
      <c r="Q654" s="231">
        <v>0</v>
      </c>
      <c r="R654" s="231">
        <f>Q654*H654</f>
        <v>0</v>
      </c>
      <c r="S654" s="231">
        <v>0</v>
      </c>
      <c r="T654" s="232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33" t="s">
        <v>217</v>
      </c>
      <c r="AT654" s="233" t="s">
        <v>149</v>
      </c>
      <c r="AU654" s="233" t="s">
        <v>83</v>
      </c>
      <c r="AY654" s="19" t="s">
        <v>147</v>
      </c>
      <c r="BE654" s="234">
        <f>IF(N654="základní",J654,0)</f>
        <v>0</v>
      </c>
      <c r="BF654" s="234">
        <f>IF(N654="snížená",J654,0)</f>
        <v>0</v>
      </c>
      <c r="BG654" s="234">
        <f>IF(N654="zákl. přenesená",J654,0)</f>
        <v>0</v>
      </c>
      <c r="BH654" s="234">
        <f>IF(N654="sníž. přenesená",J654,0)</f>
        <v>0</v>
      </c>
      <c r="BI654" s="234">
        <f>IF(N654="nulová",J654,0)</f>
        <v>0</v>
      </c>
      <c r="BJ654" s="19" t="s">
        <v>81</v>
      </c>
      <c r="BK654" s="234">
        <f>ROUND(I654*H654,2)</f>
        <v>0</v>
      </c>
      <c r="BL654" s="19" t="s">
        <v>217</v>
      </c>
      <c r="BM654" s="233" t="s">
        <v>1455</v>
      </c>
    </row>
    <row r="655" s="12" customFormat="1" ht="22.8" customHeight="1">
      <c r="A655" s="12"/>
      <c r="B655" s="205"/>
      <c r="C655" s="206"/>
      <c r="D655" s="207" t="s">
        <v>72</v>
      </c>
      <c r="E655" s="219" t="s">
        <v>1456</v>
      </c>
      <c r="F655" s="219" t="s">
        <v>1457</v>
      </c>
      <c r="G655" s="206"/>
      <c r="H655" s="206"/>
      <c r="I655" s="209"/>
      <c r="J655" s="220">
        <f>BK655</f>
        <v>0</v>
      </c>
      <c r="K655" s="206"/>
      <c r="L655" s="211"/>
      <c r="M655" s="212"/>
      <c r="N655" s="213"/>
      <c r="O655" s="213"/>
      <c r="P655" s="214">
        <f>SUM(P656:P777)</f>
        <v>0</v>
      </c>
      <c r="Q655" s="213"/>
      <c r="R655" s="214">
        <f>SUM(R656:R777)</f>
        <v>0.74756879000000021</v>
      </c>
      <c r="S655" s="213"/>
      <c r="T655" s="215">
        <f>SUM(T656:T777)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16" t="s">
        <v>83</v>
      </c>
      <c r="AT655" s="217" t="s">
        <v>72</v>
      </c>
      <c r="AU655" s="217" t="s">
        <v>81</v>
      </c>
      <c r="AY655" s="216" t="s">
        <v>147</v>
      </c>
      <c r="BK655" s="218">
        <f>SUM(BK656:BK777)</f>
        <v>0</v>
      </c>
    </row>
    <row r="656" s="2" customFormat="1" ht="16.5" customHeight="1">
      <c r="A656" s="40"/>
      <c r="B656" s="41"/>
      <c r="C656" s="221" t="s">
        <v>1458</v>
      </c>
      <c r="D656" s="221" t="s">
        <v>149</v>
      </c>
      <c r="E656" s="222" t="s">
        <v>1459</v>
      </c>
      <c r="F656" s="223" t="s">
        <v>1460</v>
      </c>
      <c r="G656" s="224" t="s">
        <v>152</v>
      </c>
      <c r="H656" s="225">
        <v>47.256</v>
      </c>
      <c r="I656" s="226"/>
      <c r="J656" s="227">
        <f>ROUND(I656*H656,2)</f>
        <v>0</v>
      </c>
      <c r="K656" s="228"/>
      <c r="L656" s="46"/>
      <c r="M656" s="229" t="s">
        <v>19</v>
      </c>
      <c r="N656" s="230" t="s">
        <v>44</v>
      </c>
      <c r="O656" s="86"/>
      <c r="P656" s="231">
        <f>O656*H656</f>
        <v>0</v>
      </c>
      <c r="Q656" s="231">
        <v>0.00013999999999999999</v>
      </c>
      <c r="R656" s="231">
        <f>Q656*H656</f>
        <v>0.0066158399999999996</v>
      </c>
      <c r="S656" s="231">
        <v>0</v>
      </c>
      <c r="T656" s="232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33" t="s">
        <v>217</v>
      </c>
      <c r="AT656" s="233" t="s">
        <v>149</v>
      </c>
      <c r="AU656" s="233" t="s">
        <v>83</v>
      </c>
      <c r="AY656" s="19" t="s">
        <v>147</v>
      </c>
      <c r="BE656" s="234">
        <f>IF(N656="základní",J656,0)</f>
        <v>0</v>
      </c>
      <c r="BF656" s="234">
        <f>IF(N656="snížená",J656,0)</f>
        <v>0</v>
      </c>
      <c r="BG656" s="234">
        <f>IF(N656="zákl. přenesená",J656,0)</f>
        <v>0</v>
      </c>
      <c r="BH656" s="234">
        <f>IF(N656="sníž. přenesená",J656,0)</f>
        <v>0</v>
      </c>
      <c r="BI656" s="234">
        <f>IF(N656="nulová",J656,0)</f>
        <v>0</v>
      </c>
      <c r="BJ656" s="19" t="s">
        <v>81</v>
      </c>
      <c r="BK656" s="234">
        <f>ROUND(I656*H656,2)</f>
        <v>0</v>
      </c>
      <c r="BL656" s="19" t="s">
        <v>217</v>
      </c>
      <c r="BM656" s="233" t="s">
        <v>1461</v>
      </c>
    </row>
    <row r="657" s="13" customFormat="1">
      <c r="A657" s="13"/>
      <c r="B657" s="246"/>
      <c r="C657" s="247"/>
      <c r="D657" s="248" t="s">
        <v>196</v>
      </c>
      <c r="E657" s="249" t="s">
        <v>19</v>
      </c>
      <c r="F657" s="250" t="s">
        <v>1462</v>
      </c>
      <c r="G657" s="247"/>
      <c r="H657" s="251">
        <v>29.920000000000002</v>
      </c>
      <c r="I657" s="252"/>
      <c r="J657" s="247"/>
      <c r="K657" s="247"/>
      <c r="L657" s="253"/>
      <c r="M657" s="254"/>
      <c r="N657" s="255"/>
      <c r="O657" s="255"/>
      <c r="P657" s="255"/>
      <c r="Q657" s="255"/>
      <c r="R657" s="255"/>
      <c r="S657" s="255"/>
      <c r="T657" s="25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7" t="s">
        <v>196</v>
      </c>
      <c r="AU657" s="257" t="s">
        <v>83</v>
      </c>
      <c r="AV657" s="13" t="s">
        <v>83</v>
      </c>
      <c r="AW657" s="13" t="s">
        <v>35</v>
      </c>
      <c r="AX657" s="13" t="s">
        <v>73</v>
      </c>
      <c r="AY657" s="257" t="s">
        <v>147</v>
      </c>
    </row>
    <row r="658" s="15" customFormat="1">
      <c r="A658" s="15"/>
      <c r="B658" s="269"/>
      <c r="C658" s="270"/>
      <c r="D658" s="248" t="s">
        <v>196</v>
      </c>
      <c r="E658" s="271" t="s">
        <v>19</v>
      </c>
      <c r="F658" s="272" t="s">
        <v>1463</v>
      </c>
      <c r="G658" s="270"/>
      <c r="H658" s="271" t="s">
        <v>19</v>
      </c>
      <c r="I658" s="273"/>
      <c r="J658" s="270"/>
      <c r="K658" s="270"/>
      <c r="L658" s="274"/>
      <c r="M658" s="275"/>
      <c r="N658" s="276"/>
      <c r="O658" s="276"/>
      <c r="P658" s="276"/>
      <c r="Q658" s="276"/>
      <c r="R658" s="276"/>
      <c r="S658" s="276"/>
      <c r="T658" s="277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8" t="s">
        <v>196</v>
      </c>
      <c r="AU658" s="278" t="s">
        <v>83</v>
      </c>
      <c r="AV658" s="15" t="s">
        <v>81</v>
      </c>
      <c r="AW658" s="15" t="s">
        <v>35</v>
      </c>
      <c r="AX658" s="15" t="s">
        <v>73</v>
      </c>
      <c r="AY658" s="278" t="s">
        <v>147</v>
      </c>
    </row>
    <row r="659" s="13" customFormat="1">
      <c r="A659" s="13"/>
      <c r="B659" s="246"/>
      <c r="C659" s="247"/>
      <c r="D659" s="248" t="s">
        <v>196</v>
      </c>
      <c r="E659" s="249" t="s">
        <v>19</v>
      </c>
      <c r="F659" s="250" t="s">
        <v>1464</v>
      </c>
      <c r="G659" s="247"/>
      <c r="H659" s="251">
        <v>12.608000000000001</v>
      </c>
      <c r="I659" s="252"/>
      <c r="J659" s="247"/>
      <c r="K659" s="247"/>
      <c r="L659" s="253"/>
      <c r="M659" s="254"/>
      <c r="N659" s="255"/>
      <c r="O659" s="255"/>
      <c r="P659" s="255"/>
      <c r="Q659" s="255"/>
      <c r="R659" s="255"/>
      <c r="S659" s="255"/>
      <c r="T659" s="25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7" t="s">
        <v>196</v>
      </c>
      <c r="AU659" s="257" t="s">
        <v>83</v>
      </c>
      <c r="AV659" s="13" t="s">
        <v>83</v>
      </c>
      <c r="AW659" s="13" t="s">
        <v>35</v>
      </c>
      <c r="AX659" s="13" t="s">
        <v>73</v>
      </c>
      <c r="AY659" s="257" t="s">
        <v>147</v>
      </c>
    </row>
    <row r="660" s="13" customFormat="1">
      <c r="A660" s="13"/>
      <c r="B660" s="246"/>
      <c r="C660" s="247"/>
      <c r="D660" s="248" t="s">
        <v>196</v>
      </c>
      <c r="E660" s="249" t="s">
        <v>19</v>
      </c>
      <c r="F660" s="250" t="s">
        <v>1465</v>
      </c>
      <c r="G660" s="247"/>
      <c r="H660" s="251">
        <v>4.7279999999999998</v>
      </c>
      <c r="I660" s="252"/>
      <c r="J660" s="247"/>
      <c r="K660" s="247"/>
      <c r="L660" s="253"/>
      <c r="M660" s="254"/>
      <c r="N660" s="255"/>
      <c r="O660" s="255"/>
      <c r="P660" s="255"/>
      <c r="Q660" s="255"/>
      <c r="R660" s="255"/>
      <c r="S660" s="255"/>
      <c r="T660" s="25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7" t="s">
        <v>196</v>
      </c>
      <c r="AU660" s="257" t="s">
        <v>83</v>
      </c>
      <c r="AV660" s="13" t="s">
        <v>83</v>
      </c>
      <c r="AW660" s="13" t="s">
        <v>35</v>
      </c>
      <c r="AX660" s="13" t="s">
        <v>73</v>
      </c>
      <c r="AY660" s="257" t="s">
        <v>147</v>
      </c>
    </row>
    <row r="661" s="14" customFormat="1">
      <c r="A661" s="14"/>
      <c r="B661" s="258"/>
      <c r="C661" s="259"/>
      <c r="D661" s="248" t="s">
        <v>196</v>
      </c>
      <c r="E661" s="260" t="s">
        <v>19</v>
      </c>
      <c r="F661" s="261" t="s">
        <v>228</v>
      </c>
      <c r="G661" s="259"/>
      <c r="H661" s="262">
        <v>47.256000000000007</v>
      </c>
      <c r="I661" s="263"/>
      <c r="J661" s="259"/>
      <c r="K661" s="259"/>
      <c r="L661" s="264"/>
      <c r="M661" s="265"/>
      <c r="N661" s="266"/>
      <c r="O661" s="266"/>
      <c r="P661" s="266"/>
      <c r="Q661" s="266"/>
      <c r="R661" s="266"/>
      <c r="S661" s="266"/>
      <c r="T661" s="26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8" t="s">
        <v>196</v>
      </c>
      <c r="AU661" s="268" t="s">
        <v>83</v>
      </c>
      <c r="AV661" s="14" t="s">
        <v>153</v>
      </c>
      <c r="AW661" s="14" t="s">
        <v>35</v>
      </c>
      <c r="AX661" s="14" t="s">
        <v>81</v>
      </c>
      <c r="AY661" s="268" t="s">
        <v>147</v>
      </c>
    </row>
    <row r="662" s="2" customFormat="1" ht="16.5" customHeight="1">
      <c r="A662" s="40"/>
      <c r="B662" s="41"/>
      <c r="C662" s="221" t="s">
        <v>1466</v>
      </c>
      <c r="D662" s="221" t="s">
        <v>149</v>
      </c>
      <c r="E662" s="222" t="s">
        <v>1467</v>
      </c>
      <c r="F662" s="223" t="s">
        <v>1468</v>
      </c>
      <c r="G662" s="224" t="s">
        <v>152</v>
      </c>
      <c r="H662" s="225">
        <v>47.256</v>
      </c>
      <c r="I662" s="226"/>
      <c r="J662" s="227">
        <f>ROUND(I662*H662,2)</f>
        <v>0</v>
      </c>
      <c r="K662" s="228"/>
      <c r="L662" s="46"/>
      <c r="M662" s="229" t="s">
        <v>19</v>
      </c>
      <c r="N662" s="230" t="s">
        <v>44</v>
      </c>
      <c r="O662" s="86"/>
      <c r="P662" s="231">
        <f>O662*H662</f>
        <v>0</v>
      </c>
      <c r="Q662" s="231">
        <v>0.00012999999999999999</v>
      </c>
      <c r="R662" s="231">
        <f>Q662*H662</f>
        <v>0.0061432799999999992</v>
      </c>
      <c r="S662" s="231">
        <v>0</v>
      </c>
      <c r="T662" s="232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3" t="s">
        <v>217</v>
      </c>
      <c r="AT662" s="233" t="s">
        <v>149</v>
      </c>
      <c r="AU662" s="233" t="s">
        <v>83</v>
      </c>
      <c r="AY662" s="19" t="s">
        <v>147</v>
      </c>
      <c r="BE662" s="234">
        <f>IF(N662="základní",J662,0)</f>
        <v>0</v>
      </c>
      <c r="BF662" s="234">
        <f>IF(N662="snížená",J662,0)</f>
        <v>0</v>
      </c>
      <c r="BG662" s="234">
        <f>IF(N662="zákl. přenesená",J662,0)</f>
        <v>0</v>
      </c>
      <c r="BH662" s="234">
        <f>IF(N662="sníž. přenesená",J662,0)</f>
        <v>0</v>
      </c>
      <c r="BI662" s="234">
        <f>IF(N662="nulová",J662,0)</f>
        <v>0</v>
      </c>
      <c r="BJ662" s="19" t="s">
        <v>81</v>
      </c>
      <c r="BK662" s="234">
        <f>ROUND(I662*H662,2)</f>
        <v>0</v>
      </c>
      <c r="BL662" s="19" t="s">
        <v>217</v>
      </c>
      <c r="BM662" s="233" t="s">
        <v>1469</v>
      </c>
    </row>
    <row r="663" s="13" customFormat="1">
      <c r="A663" s="13"/>
      <c r="B663" s="246"/>
      <c r="C663" s="247"/>
      <c r="D663" s="248" t="s">
        <v>196</v>
      </c>
      <c r="E663" s="249" t="s">
        <v>19</v>
      </c>
      <c r="F663" s="250" t="s">
        <v>1462</v>
      </c>
      <c r="G663" s="247"/>
      <c r="H663" s="251">
        <v>29.920000000000002</v>
      </c>
      <c r="I663" s="252"/>
      <c r="J663" s="247"/>
      <c r="K663" s="247"/>
      <c r="L663" s="253"/>
      <c r="M663" s="254"/>
      <c r="N663" s="255"/>
      <c r="O663" s="255"/>
      <c r="P663" s="255"/>
      <c r="Q663" s="255"/>
      <c r="R663" s="255"/>
      <c r="S663" s="255"/>
      <c r="T663" s="25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7" t="s">
        <v>196</v>
      </c>
      <c r="AU663" s="257" t="s">
        <v>83</v>
      </c>
      <c r="AV663" s="13" t="s">
        <v>83</v>
      </c>
      <c r="AW663" s="13" t="s">
        <v>35</v>
      </c>
      <c r="AX663" s="13" t="s">
        <v>73</v>
      </c>
      <c r="AY663" s="257" t="s">
        <v>147</v>
      </c>
    </row>
    <row r="664" s="15" customFormat="1">
      <c r="A664" s="15"/>
      <c r="B664" s="269"/>
      <c r="C664" s="270"/>
      <c r="D664" s="248" t="s">
        <v>196</v>
      </c>
      <c r="E664" s="271" t="s">
        <v>19</v>
      </c>
      <c r="F664" s="272" t="s">
        <v>1463</v>
      </c>
      <c r="G664" s="270"/>
      <c r="H664" s="271" t="s">
        <v>19</v>
      </c>
      <c r="I664" s="273"/>
      <c r="J664" s="270"/>
      <c r="K664" s="270"/>
      <c r="L664" s="274"/>
      <c r="M664" s="275"/>
      <c r="N664" s="276"/>
      <c r="O664" s="276"/>
      <c r="P664" s="276"/>
      <c r="Q664" s="276"/>
      <c r="R664" s="276"/>
      <c r="S664" s="276"/>
      <c r="T664" s="27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8" t="s">
        <v>196</v>
      </c>
      <c r="AU664" s="278" t="s">
        <v>83</v>
      </c>
      <c r="AV664" s="15" t="s">
        <v>81</v>
      </c>
      <c r="AW664" s="15" t="s">
        <v>35</v>
      </c>
      <c r="AX664" s="15" t="s">
        <v>73</v>
      </c>
      <c r="AY664" s="278" t="s">
        <v>147</v>
      </c>
    </row>
    <row r="665" s="13" customFormat="1">
      <c r="A665" s="13"/>
      <c r="B665" s="246"/>
      <c r="C665" s="247"/>
      <c r="D665" s="248" t="s">
        <v>196</v>
      </c>
      <c r="E665" s="249" t="s">
        <v>19</v>
      </c>
      <c r="F665" s="250" t="s">
        <v>1464</v>
      </c>
      <c r="G665" s="247"/>
      <c r="H665" s="251">
        <v>12.608000000000001</v>
      </c>
      <c r="I665" s="252"/>
      <c r="J665" s="247"/>
      <c r="K665" s="247"/>
      <c r="L665" s="253"/>
      <c r="M665" s="254"/>
      <c r="N665" s="255"/>
      <c r="O665" s="255"/>
      <c r="P665" s="255"/>
      <c r="Q665" s="255"/>
      <c r="R665" s="255"/>
      <c r="S665" s="255"/>
      <c r="T665" s="25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7" t="s">
        <v>196</v>
      </c>
      <c r="AU665" s="257" t="s">
        <v>83</v>
      </c>
      <c r="AV665" s="13" t="s">
        <v>83</v>
      </c>
      <c r="AW665" s="13" t="s">
        <v>35</v>
      </c>
      <c r="AX665" s="13" t="s">
        <v>73</v>
      </c>
      <c r="AY665" s="257" t="s">
        <v>147</v>
      </c>
    </row>
    <row r="666" s="13" customFormat="1">
      <c r="A666" s="13"/>
      <c r="B666" s="246"/>
      <c r="C666" s="247"/>
      <c r="D666" s="248" t="s">
        <v>196</v>
      </c>
      <c r="E666" s="249" t="s">
        <v>19</v>
      </c>
      <c r="F666" s="250" t="s">
        <v>1465</v>
      </c>
      <c r="G666" s="247"/>
      <c r="H666" s="251">
        <v>4.7279999999999998</v>
      </c>
      <c r="I666" s="252"/>
      <c r="J666" s="247"/>
      <c r="K666" s="247"/>
      <c r="L666" s="253"/>
      <c r="M666" s="254"/>
      <c r="N666" s="255"/>
      <c r="O666" s="255"/>
      <c r="P666" s="255"/>
      <c r="Q666" s="255"/>
      <c r="R666" s="255"/>
      <c r="S666" s="255"/>
      <c r="T666" s="25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7" t="s">
        <v>196</v>
      </c>
      <c r="AU666" s="257" t="s">
        <v>83</v>
      </c>
      <c r="AV666" s="13" t="s">
        <v>83</v>
      </c>
      <c r="AW666" s="13" t="s">
        <v>35</v>
      </c>
      <c r="AX666" s="13" t="s">
        <v>73</v>
      </c>
      <c r="AY666" s="257" t="s">
        <v>147</v>
      </c>
    </row>
    <row r="667" s="14" customFormat="1">
      <c r="A667" s="14"/>
      <c r="B667" s="258"/>
      <c r="C667" s="259"/>
      <c r="D667" s="248" t="s">
        <v>196</v>
      </c>
      <c r="E667" s="260" t="s">
        <v>19</v>
      </c>
      <c r="F667" s="261" t="s">
        <v>228</v>
      </c>
      <c r="G667" s="259"/>
      <c r="H667" s="262">
        <v>47.256000000000007</v>
      </c>
      <c r="I667" s="263"/>
      <c r="J667" s="259"/>
      <c r="K667" s="259"/>
      <c r="L667" s="264"/>
      <c r="M667" s="265"/>
      <c r="N667" s="266"/>
      <c r="O667" s="266"/>
      <c r="P667" s="266"/>
      <c r="Q667" s="266"/>
      <c r="R667" s="266"/>
      <c r="S667" s="266"/>
      <c r="T667" s="26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8" t="s">
        <v>196</v>
      </c>
      <c r="AU667" s="268" t="s">
        <v>83</v>
      </c>
      <c r="AV667" s="14" t="s">
        <v>153</v>
      </c>
      <c r="AW667" s="14" t="s">
        <v>35</v>
      </c>
      <c r="AX667" s="14" t="s">
        <v>81</v>
      </c>
      <c r="AY667" s="268" t="s">
        <v>147</v>
      </c>
    </row>
    <row r="668" s="2" customFormat="1" ht="16.5" customHeight="1">
      <c r="A668" s="40"/>
      <c r="B668" s="41"/>
      <c r="C668" s="221" t="s">
        <v>1470</v>
      </c>
      <c r="D668" s="221" t="s">
        <v>149</v>
      </c>
      <c r="E668" s="222" t="s">
        <v>1471</v>
      </c>
      <c r="F668" s="223" t="s">
        <v>1472</v>
      </c>
      <c r="G668" s="224" t="s">
        <v>152</v>
      </c>
      <c r="H668" s="225">
        <v>47.256</v>
      </c>
      <c r="I668" s="226"/>
      <c r="J668" s="227">
        <f>ROUND(I668*H668,2)</f>
        <v>0</v>
      </c>
      <c r="K668" s="228"/>
      <c r="L668" s="46"/>
      <c r="M668" s="229" t="s">
        <v>19</v>
      </c>
      <c r="N668" s="230" t="s">
        <v>44</v>
      </c>
      <c r="O668" s="86"/>
      <c r="P668" s="231">
        <f>O668*H668</f>
        <v>0</v>
      </c>
      <c r="Q668" s="231">
        <v>9.0000000000000006E-05</v>
      </c>
      <c r="R668" s="231">
        <f>Q668*H668</f>
        <v>0.0042530400000000005</v>
      </c>
      <c r="S668" s="231">
        <v>0</v>
      </c>
      <c r="T668" s="232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33" t="s">
        <v>217</v>
      </c>
      <c r="AT668" s="233" t="s">
        <v>149</v>
      </c>
      <c r="AU668" s="233" t="s">
        <v>83</v>
      </c>
      <c r="AY668" s="19" t="s">
        <v>147</v>
      </c>
      <c r="BE668" s="234">
        <f>IF(N668="základní",J668,0)</f>
        <v>0</v>
      </c>
      <c r="BF668" s="234">
        <f>IF(N668="snížená",J668,0)</f>
        <v>0</v>
      </c>
      <c r="BG668" s="234">
        <f>IF(N668="zákl. přenesená",J668,0)</f>
        <v>0</v>
      </c>
      <c r="BH668" s="234">
        <f>IF(N668="sníž. přenesená",J668,0)</f>
        <v>0</v>
      </c>
      <c r="BI668" s="234">
        <f>IF(N668="nulová",J668,0)</f>
        <v>0</v>
      </c>
      <c r="BJ668" s="19" t="s">
        <v>81</v>
      </c>
      <c r="BK668" s="234">
        <f>ROUND(I668*H668,2)</f>
        <v>0</v>
      </c>
      <c r="BL668" s="19" t="s">
        <v>217</v>
      </c>
      <c r="BM668" s="233" t="s">
        <v>1473</v>
      </c>
    </row>
    <row r="669" s="13" customFormat="1">
      <c r="A669" s="13"/>
      <c r="B669" s="246"/>
      <c r="C669" s="247"/>
      <c r="D669" s="248" t="s">
        <v>196</v>
      </c>
      <c r="E669" s="249" t="s">
        <v>19</v>
      </c>
      <c r="F669" s="250" t="s">
        <v>1462</v>
      </c>
      <c r="G669" s="247"/>
      <c r="H669" s="251">
        <v>29.920000000000002</v>
      </c>
      <c r="I669" s="252"/>
      <c r="J669" s="247"/>
      <c r="K669" s="247"/>
      <c r="L669" s="253"/>
      <c r="M669" s="254"/>
      <c r="N669" s="255"/>
      <c r="O669" s="255"/>
      <c r="P669" s="255"/>
      <c r="Q669" s="255"/>
      <c r="R669" s="255"/>
      <c r="S669" s="255"/>
      <c r="T669" s="25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7" t="s">
        <v>196</v>
      </c>
      <c r="AU669" s="257" t="s">
        <v>83</v>
      </c>
      <c r="AV669" s="13" t="s">
        <v>83</v>
      </c>
      <c r="AW669" s="13" t="s">
        <v>35</v>
      </c>
      <c r="AX669" s="13" t="s">
        <v>73</v>
      </c>
      <c r="AY669" s="257" t="s">
        <v>147</v>
      </c>
    </row>
    <row r="670" s="15" customFormat="1">
      <c r="A670" s="15"/>
      <c r="B670" s="269"/>
      <c r="C670" s="270"/>
      <c r="D670" s="248" t="s">
        <v>196</v>
      </c>
      <c r="E670" s="271" t="s">
        <v>19</v>
      </c>
      <c r="F670" s="272" t="s">
        <v>1463</v>
      </c>
      <c r="G670" s="270"/>
      <c r="H670" s="271" t="s">
        <v>19</v>
      </c>
      <c r="I670" s="273"/>
      <c r="J670" s="270"/>
      <c r="K670" s="270"/>
      <c r="L670" s="274"/>
      <c r="M670" s="275"/>
      <c r="N670" s="276"/>
      <c r="O670" s="276"/>
      <c r="P670" s="276"/>
      <c r="Q670" s="276"/>
      <c r="R670" s="276"/>
      <c r="S670" s="276"/>
      <c r="T670" s="277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8" t="s">
        <v>196</v>
      </c>
      <c r="AU670" s="278" t="s">
        <v>83</v>
      </c>
      <c r="AV670" s="15" t="s">
        <v>81</v>
      </c>
      <c r="AW670" s="15" t="s">
        <v>35</v>
      </c>
      <c r="AX670" s="15" t="s">
        <v>73</v>
      </c>
      <c r="AY670" s="278" t="s">
        <v>147</v>
      </c>
    </row>
    <row r="671" s="13" customFormat="1">
      <c r="A671" s="13"/>
      <c r="B671" s="246"/>
      <c r="C671" s="247"/>
      <c r="D671" s="248" t="s">
        <v>196</v>
      </c>
      <c r="E671" s="249" t="s">
        <v>19</v>
      </c>
      <c r="F671" s="250" t="s">
        <v>1464</v>
      </c>
      <c r="G671" s="247"/>
      <c r="H671" s="251">
        <v>12.608000000000001</v>
      </c>
      <c r="I671" s="252"/>
      <c r="J671" s="247"/>
      <c r="K671" s="247"/>
      <c r="L671" s="253"/>
      <c r="M671" s="254"/>
      <c r="N671" s="255"/>
      <c r="O671" s="255"/>
      <c r="P671" s="255"/>
      <c r="Q671" s="255"/>
      <c r="R671" s="255"/>
      <c r="S671" s="255"/>
      <c r="T671" s="25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7" t="s">
        <v>196</v>
      </c>
      <c r="AU671" s="257" t="s">
        <v>83</v>
      </c>
      <c r="AV671" s="13" t="s">
        <v>83</v>
      </c>
      <c r="AW671" s="13" t="s">
        <v>35</v>
      </c>
      <c r="AX671" s="13" t="s">
        <v>73</v>
      </c>
      <c r="AY671" s="257" t="s">
        <v>147</v>
      </c>
    </row>
    <row r="672" s="13" customFormat="1">
      <c r="A672" s="13"/>
      <c r="B672" s="246"/>
      <c r="C672" s="247"/>
      <c r="D672" s="248" t="s">
        <v>196</v>
      </c>
      <c r="E672" s="249" t="s">
        <v>19</v>
      </c>
      <c r="F672" s="250" t="s">
        <v>1465</v>
      </c>
      <c r="G672" s="247"/>
      <c r="H672" s="251">
        <v>4.7279999999999998</v>
      </c>
      <c r="I672" s="252"/>
      <c r="J672" s="247"/>
      <c r="K672" s="247"/>
      <c r="L672" s="253"/>
      <c r="M672" s="254"/>
      <c r="N672" s="255"/>
      <c r="O672" s="255"/>
      <c r="P672" s="255"/>
      <c r="Q672" s="255"/>
      <c r="R672" s="255"/>
      <c r="S672" s="255"/>
      <c r="T672" s="25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7" t="s">
        <v>196</v>
      </c>
      <c r="AU672" s="257" t="s">
        <v>83</v>
      </c>
      <c r="AV672" s="13" t="s">
        <v>83</v>
      </c>
      <c r="AW672" s="13" t="s">
        <v>35</v>
      </c>
      <c r="AX672" s="13" t="s">
        <v>73</v>
      </c>
      <c r="AY672" s="257" t="s">
        <v>147</v>
      </c>
    </row>
    <row r="673" s="14" customFormat="1">
      <c r="A673" s="14"/>
      <c r="B673" s="258"/>
      <c r="C673" s="259"/>
      <c r="D673" s="248" t="s">
        <v>196</v>
      </c>
      <c r="E673" s="260" t="s">
        <v>19</v>
      </c>
      <c r="F673" s="261" t="s">
        <v>228</v>
      </c>
      <c r="G673" s="259"/>
      <c r="H673" s="262">
        <v>47.256000000000007</v>
      </c>
      <c r="I673" s="263"/>
      <c r="J673" s="259"/>
      <c r="K673" s="259"/>
      <c r="L673" s="264"/>
      <c r="M673" s="265"/>
      <c r="N673" s="266"/>
      <c r="O673" s="266"/>
      <c r="P673" s="266"/>
      <c r="Q673" s="266"/>
      <c r="R673" s="266"/>
      <c r="S673" s="266"/>
      <c r="T673" s="26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8" t="s">
        <v>196</v>
      </c>
      <c r="AU673" s="268" t="s">
        <v>83</v>
      </c>
      <c r="AV673" s="14" t="s">
        <v>153</v>
      </c>
      <c r="AW673" s="14" t="s">
        <v>35</v>
      </c>
      <c r="AX673" s="14" t="s">
        <v>81</v>
      </c>
      <c r="AY673" s="268" t="s">
        <v>147</v>
      </c>
    </row>
    <row r="674" s="2" customFormat="1" ht="16.5" customHeight="1">
      <c r="A674" s="40"/>
      <c r="B674" s="41"/>
      <c r="C674" s="221" t="s">
        <v>1474</v>
      </c>
      <c r="D674" s="221" t="s">
        <v>149</v>
      </c>
      <c r="E674" s="222" t="s">
        <v>1475</v>
      </c>
      <c r="F674" s="223" t="s">
        <v>1476</v>
      </c>
      <c r="G674" s="224" t="s">
        <v>152</v>
      </c>
      <c r="H674" s="225">
        <v>47.256</v>
      </c>
      <c r="I674" s="226"/>
      <c r="J674" s="227">
        <f>ROUND(I674*H674,2)</f>
        <v>0</v>
      </c>
      <c r="K674" s="228"/>
      <c r="L674" s="46"/>
      <c r="M674" s="229" t="s">
        <v>19</v>
      </c>
      <c r="N674" s="230" t="s">
        <v>44</v>
      </c>
      <c r="O674" s="86"/>
      <c r="P674" s="231">
        <f>O674*H674</f>
        <v>0</v>
      </c>
      <c r="Q674" s="231">
        <v>0.00012999999999999999</v>
      </c>
      <c r="R674" s="231">
        <f>Q674*H674</f>
        <v>0.0061432799999999992</v>
      </c>
      <c r="S674" s="231">
        <v>0</v>
      </c>
      <c r="T674" s="232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33" t="s">
        <v>217</v>
      </c>
      <c r="AT674" s="233" t="s">
        <v>149</v>
      </c>
      <c r="AU674" s="233" t="s">
        <v>83</v>
      </c>
      <c r="AY674" s="19" t="s">
        <v>147</v>
      </c>
      <c r="BE674" s="234">
        <f>IF(N674="základní",J674,0)</f>
        <v>0</v>
      </c>
      <c r="BF674" s="234">
        <f>IF(N674="snížená",J674,0)</f>
        <v>0</v>
      </c>
      <c r="BG674" s="234">
        <f>IF(N674="zákl. přenesená",J674,0)</f>
        <v>0</v>
      </c>
      <c r="BH674" s="234">
        <f>IF(N674="sníž. přenesená",J674,0)</f>
        <v>0</v>
      </c>
      <c r="BI674" s="234">
        <f>IF(N674="nulová",J674,0)</f>
        <v>0</v>
      </c>
      <c r="BJ674" s="19" t="s">
        <v>81</v>
      </c>
      <c r="BK674" s="234">
        <f>ROUND(I674*H674,2)</f>
        <v>0</v>
      </c>
      <c r="BL674" s="19" t="s">
        <v>217</v>
      </c>
      <c r="BM674" s="233" t="s">
        <v>1477</v>
      </c>
    </row>
    <row r="675" s="13" customFormat="1">
      <c r="A675" s="13"/>
      <c r="B675" s="246"/>
      <c r="C675" s="247"/>
      <c r="D675" s="248" t="s">
        <v>196</v>
      </c>
      <c r="E675" s="249" t="s">
        <v>19</v>
      </c>
      <c r="F675" s="250" t="s">
        <v>1462</v>
      </c>
      <c r="G675" s="247"/>
      <c r="H675" s="251">
        <v>29.920000000000002</v>
      </c>
      <c r="I675" s="252"/>
      <c r="J675" s="247"/>
      <c r="K675" s="247"/>
      <c r="L675" s="253"/>
      <c r="M675" s="254"/>
      <c r="N675" s="255"/>
      <c r="O675" s="255"/>
      <c r="P675" s="255"/>
      <c r="Q675" s="255"/>
      <c r="R675" s="255"/>
      <c r="S675" s="255"/>
      <c r="T675" s="25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7" t="s">
        <v>196</v>
      </c>
      <c r="AU675" s="257" t="s">
        <v>83</v>
      </c>
      <c r="AV675" s="13" t="s">
        <v>83</v>
      </c>
      <c r="AW675" s="13" t="s">
        <v>35</v>
      </c>
      <c r="AX675" s="13" t="s">
        <v>73</v>
      </c>
      <c r="AY675" s="257" t="s">
        <v>147</v>
      </c>
    </row>
    <row r="676" s="15" customFormat="1">
      <c r="A676" s="15"/>
      <c r="B676" s="269"/>
      <c r="C676" s="270"/>
      <c r="D676" s="248" t="s">
        <v>196</v>
      </c>
      <c r="E676" s="271" t="s">
        <v>19</v>
      </c>
      <c r="F676" s="272" t="s">
        <v>1463</v>
      </c>
      <c r="G676" s="270"/>
      <c r="H676" s="271" t="s">
        <v>19</v>
      </c>
      <c r="I676" s="273"/>
      <c r="J676" s="270"/>
      <c r="K676" s="270"/>
      <c r="L676" s="274"/>
      <c r="M676" s="275"/>
      <c r="N676" s="276"/>
      <c r="O676" s="276"/>
      <c r="P676" s="276"/>
      <c r="Q676" s="276"/>
      <c r="R676" s="276"/>
      <c r="S676" s="276"/>
      <c r="T676" s="277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8" t="s">
        <v>196</v>
      </c>
      <c r="AU676" s="278" t="s">
        <v>83</v>
      </c>
      <c r="AV676" s="15" t="s">
        <v>81</v>
      </c>
      <c r="AW676" s="15" t="s">
        <v>35</v>
      </c>
      <c r="AX676" s="15" t="s">
        <v>73</v>
      </c>
      <c r="AY676" s="278" t="s">
        <v>147</v>
      </c>
    </row>
    <row r="677" s="13" customFormat="1">
      <c r="A677" s="13"/>
      <c r="B677" s="246"/>
      <c r="C677" s="247"/>
      <c r="D677" s="248" t="s">
        <v>196</v>
      </c>
      <c r="E677" s="249" t="s">
        <v>19</v>
      </c>
      <c r="F677" s="250" t="s">
        <v>1464</v>
      </c>
      <c r="G677" s="247"/>
      <c r="H677" s="251">
        <v>12.608000000000001</v>
      </c>
      <c r="I677" s="252"/>
      <c r="J677" s="247"/>
      <c r="K677" s="247"/>
      <c r="L677" s="253"/>
      <c r="M677" s="254"/>
      <c r="N677" s="255"/>
      <c r="O677" s="255"/>
      <c r="P677" s="255"/>
      <c r="Q677" s="255"/>
      <c r="R677" s="255"/>
      <c r="S677" s="255"/>
      <c r="T677" s="25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7" t="s">
        <v>196</v>
      </c>
      <c r="AU677" s="257" t="s">
        <v>83</v>
      </c>
      <c r="AV677" s="13" t="s">
        <v>83</v>
      </c>
      <c r="AW677" s="13" t="s">
        <v>35</v>
      </c>
      <c r="AX677" s="13" t="s">
        <v>73</v>
      </c>
      <c r="AY677" s="257" t="s">
        <v>147</v>
      </c>
    </row>
    <row r="678" s="13" customFormat="1">
      <c r="A678" s="13"/>
      <c r="B678" s="246"/>
      <c r="C678" s="247"/>
      <c r="D678" s="248" t="s">
        <v>196</v>
      </c>
      <c r="E678" s="249" t="s">
        <v>19</v>
      </c>
      <c r="F678" s="250" t="s">
        <v>1465</v>
      </c>
      <c r="G678" s="247"/>
      <c r="H678" s="251">
        <v>4.7279999999999998</v>
      </c>
      <c r="I678" s="252"/>
      <c r="J678" s="247"/>
      <c r="K678" s="247"/>
      <c r="L678" s="253"/>
      <c r="M678" s="254"/>
      <c r="N678" s="255"/>
      <c r="O678" s="255"/>
      <c r="P678" s="255"/>
      <c r="Q678" s="255"/>
      <c r="R678" s="255"/>
      <c r="S678" s="255"/>
      <c r="T678" s="25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7" t="s">
        <v>196</v>
      </c>
      <c r="AU678" s="257" t="s">
        <v>83</v>
      </c>
      <c r="AV678" s="13" t="s">
        <v>83</v>
      </c>
      <c r="AW678" s="13" t="s">
        <v>35</v>
      </c>
      <c r="AX678" s="13" t="s">
        <v>73</v>
      </c>
      <c r="AY678" s="257" t="s">
        <v>147</v>
      </c>
    </row>
    <row r="679" s="14" customFormat="1">
      <c r="A679" s="14"/>
      <c r="B679" s="258"/>
      <c r="C679" s="259"/>
      <c r="D679" s="248" t="s">
        <v>196</v>
      </c>
      <c r="E679" s="260" t="s">
        <v>19</v>
      </c>
      <c r="F679" s="261" t="s">
        <v>228</v>
      </c>
      <c r="G679" s="259"/>
      <c r="H679" s="262">
        <v>47.256000000000007</v>
      </c>
      <c r="I679" s="263"/>
      <c r="J679" s="259"/>
      <c r="K679" s="259"/>
      <c r="L679" s="264"/>
      <c r="M679" s="265"/>
      <c r="N679" s="266"/>
      <c r="O679" s="266"/>
      <c r="P679" s="266"/>
      <c r="Q679" s="266"/>
      <c r="R679" s="266"/>
      <c r="S679" s="266"/>
      <c r="T679" s="26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8" t="s">
        <v>196</v>
      </c>
      <c r="AU679" s="268" t="s">
        <v>83</v>
      </c>
      <c r="AV679" s="14" t="s">
        <v>153</v>
      </c>
      <c r="AW679" s="14" t="s">
        <v>35</v>
      </c>
      <c r="AX679" s="14" t="s">
        <v>81</v>
      </c>
      <c r="AY679" s="268" t="s">
        <v>147</v>
      </c>
    </row>
    <row r="680" s="2" customFormat="1" ht="24" customHeight="1">
      <c r="A680" s="40"/>
      <c r="B680" s="41"/>
      <c r="C680" s="221" t="s">
        <v>1478</v>
      </c>
      <c r="D680" s="221" t="s">
        <v>149</v>
      </c>
      <c r="E680" s="222" t="s">
        <v>1479</v>
      </c>
      <c r="F680" s="223" t="s">
        <v>1480</v>
      </c>
      <c r="G680" s="224" t="s">
        <v>152</v>
      </c>
      <c r="H680" s="225">
        <v>1145</v>
      </c>
      <c r="I680" s="226"/>
      <c r="J680" s="227">
        <f>ROUND(I680*H680,2)</f>
        <v>0</v>
      </c>
      <c r="K680" s="228"/>
      <c r="L680" s="46"/>
      <c r="M680" s="229" t="s">
        <v>19</v>
      </c>
      <c r="N680" s="230" t="s">
        <v>44</v>
      </c>
      <c r="O680" s="86"/>
      <c r="P680" s="231">
        <f>O680*H680</f>
        <v>0</v>
      </c>
      <c r="Q680" s="231">
        <v>0.00022000000000000001</v>
      </c>
      <c r="R680" s="231">
        <f>Q680*H680</f>
        <v>0.25190000000000001</v>
      </c>
      <c r="S680" s="231">
        <v>0</v>
      </c>
      <c r="T680" s="232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33" t="s">
        <v>217</v>
      </c>
      <c r="AT680" s="233" t="s">
        <v>149</v>
      </c>
      <c r="AU680" s="233" t="s">
        <v>83</v>
      </c>
      <c r="AY680" s="19" t="s">
        <v>147</v>
      </c>
      <c r="BE680" s="234">
        <f>IF(N680="základní",J680,0)</f>
        <v>0</v>
      </c>
      <c r="BF680" s="234">
        <f>IF(N680="snížená",J680,0)</f>
        <v>0</v>
      </c>
      <c r="BG680" s="234">
        <f>IF(N680="zákl. přenesená",J680,0)</f>
        <v>0</v>
      </c>
      <c r="BH680" s="234">
        <f>IF(N680="sníž. přenesená",J680,0)</f>
        <v>0</v>
      </c>
      <c r="BI680" s="234">
        <f>IF(N680="nulová",J680,0)</f>
        <v>0</v>
      </c>
      <c r="BJ680" s="19" t="s">
        <v>81</v>
      </c>
      <c r="BK680" s="234">
        <f>ROUND(I680*H680,2)</f>
        <v>0</v>
      </c>
      <c r="BL680" s="19" t="s">
        <v>217</v>
      </c>
      <c r="BM680" s="233" t="s">
        <v>1481</v>
      </c>
    </row>
    <row r="681" s="13" customFormat="1">
      <c r="A681" s="13"/>
      <c r="B681" s="246"/>
      <c r="C681" s="247"/>
      <c r="D681" s="248" t="s">
        <v>196</v>
      </c>
      <c r="E681" s="249" t="s">
        <v>19</v>
      </c>
      <c r="F681" s="250" t="s">
        <v>1482</v>
      </c>
      <c r="G681" s="247"/>
      <c r="H681" s="251">
        <v>880</v>
      </c>
      <c r="I681" s="252"/>
      <c r="J681" s="247"/>
      <c r="K681" s="247"/>
      <c r="L681" s="253"/>
      <c r="M681" s="254"/>
      <c r="N681" s="255"/>
      <c r="O681" s="255"/>
      <c r="P681" s="255"/>
      <c r="Q681" s="255"/>
      <c r="R681" s="255"/>
      <c r="S681" s="255"/>
      <c r="T681" s="25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7" t="s">
        <v>196</v>
      </c>
      <c r="AU681" s="257" t="s">
        <v>83</v>
      </c>
      <c r="AV681" s="13" t="s">
        <v>83</v>
      </c>
      <c r="AW681" s="13" t="s">
        <v>35</v>
      </c>
      <c r="AX681" s="13" t="s">
        <v>73</v>
      </c>
      <c r="AY681" s="257" t="s">
        <v>147</v>
      </c>
    </row>
    <row r="682" s="13" customFormat="1">
      <c r="A682" s="13"/>
      <c r="B682" s="246"/>
      <c r="C682" s="247"/>
      <c r="D682" s="248" t="s">
        <v>196</v>
      </c>
      <c r="E682" s="249" t="s">
        <v>19</v>
      </c>
      <c r="F682" s="250" t="s">
        <v>1483</v>
      </c>
      <c r="G682" s="247"/>
      <c r="H682" s="251">
        <v>265</v>
      </c>
      <c r="I682" s="252"/>
      <c r="J682" s="247"/>
      <c r="K682" s="247"/>
      <c r="L682" s="253"/>
      <c r="M682" s="254"/>
      <c r="N682" s="255"/>
      <c r="O682" s="255"/>
      <c r="P682" s="255"/>
      <c r="Q682" s="255"/>
      <c r="R682" s="255"/>
      <c r="S682" s="255"/>
      <c r="T682" s="25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7" t="s">
        <v>196</v>
      </c>
      <c r="AU682" s="257" t="s">
        <v>83</v>
      </c>
      <c r="AV682" s="13" t="s">
        <v>83</v>
      </c>
      <c r="AW682" s="13" t="s">
        <v>35</v>
      </c>
      <c r="AX682" s="13" t="s">
        <v>73</v>
      </c>
      <c r="AY682" s="257" t="s">
        <v>147</v>
      </c>
    </row>
    <row r="683" s="14" customFormat="1">
      <c r="A683" s="14"/>
      <c r="B683" s="258"/>
      <c r="C683" s="259"/>
      <c r="D683" s="248" t="s">
        <v>196</v>
      </c>
      <c r="E683" s="260" t="s">
        <v>19</v>
      </c>
      <c r="F683" s="261" t="s">
        <v>228</v>
      </c>
      <c r="G683" s="259"/>
      <c r="H683" s="262">
        <v>1145</v>
      </c>
      <c r="I683" s="263"/>
      <c r="J683" s="259"/>
      <c r="K683" s="259"/>
      <c r="L683" s="264"/>
      <c r="M683" s="265"/>
      <c r="N683" s="266"/>
      <c r="O683" s="266"/>
      <c r="P683" s="266"/>
      <c r="Q683" s="266"/>
      <c r="R683" s="266"/>
      <c r="S683" s="266"/>
      <c r="T683" s="26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8" t="s">
        <v>196</v>
      </c>
      <c r="AU683" s="268" t="s">
        <v>83</v>
      </c>
      <c r="AV683" s="14" t="s">
        <v>153</v>
      </c>
      <c r="AW683" s="14" t="s">
        <v>35</v>
      </c>
      <c r="AX683" s="14" t="s">
        <v>81</v>
      </c>
      <c r="AY683" s="268" t="s">
        <v>147</v>
      </c>
    </row>
    <row r="684" s="2" customFormat="1" ht="16.5" customHeight="1">
      <c r="A684" s="40"/>
      <c r="B684" s="41"/>
      <c r="C684" s="221" t="s">
        <v>1484</v>
      </c>
      <c r="D684" s="221" t="s">
        <v>149</v>
      </c>
      <c r="E684" s="222" t="s">
        <v>1485</v>
      </c>
      <c r="F684" s="223" t="s">
        <v>1486</v>
      </c>
      <c r="G684" s="224" t="s">
        <v>152</v>
      </c>
      <c r="H684" s="225">
        <v>55.805</v>
      </c>
      <c r="I684" s="226"/>
      <c r="J684" s="227">
        <f>ROUND(I684*H684,2)</f>
        <v>0</v>
      </c>
      <c r="K684" s="228"/>
      <c r="L684" s="46"/>
      <c r="M684" s="229" t="s">
        <v>19</v>
      </c>
      <c r="N684" s="230" t="s">
        <v>44</v>
      </c>
      <c r="O684" s="86"/>
      <c r="P684" s="231">
        <f>O684*H684</f>
        <v>0</v>
      </c>
      <c r="Q684" s="231">
        <v>6.9999999999999994E-05</v>
      </c>
      <c r="R684" s="231">
        <f>Q684*H684</f>
        <v>0.0039063499999999994</v>
      </c>
      <c r="S684" s="231">
        <v>0</v>
      </c>
      <c r="T684" s="232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33" t="s">
        <v>217</v>
      </c>
      <c r="AT684" s="233" t="s">
        <v>149</v>
      </c>
      <c r="AU684" s="233" t="s">
        <v>83</v>
      </c>
      <c r="AY684" s="19" t="s">
        <v>147</v>
      </c>
      <c r="BE684" s="234">
        <f>IF(N684="základní",J684,0)</f>
        <v>0</v>
      </c>
      <c r="BF684" s="234">
        <f>IF(N684="snížená",J684,0)</f>
        <v>0</v>
      </c>
      <c r="BG684" s="234">
        <f>IF(N684="zákl. přenesená",J684,0)</f>
        <v>0</v>
      </c>
      <c r="BH684" s="234">
        <f>IF(N684="sníž. přenesená",J684,0)</f>
        <v>0</v>
      </c>
      <c r="BI684" s="234">
        <f>IF(N684="nulová",J684,0)</f>
        <v>0</v>
      </c>
      <c r="BJ684" s="19" t="s">
        <v>81</v>
      </c>
      <c r="BK684" s="234">
        <f>ROUND(I684*H684,2)</f>
        <v>0</v>
      </c>
      <c r="BL684" s="19" t="s">
        <v>217</v>
      </c>
      <c r="BM684" s="233" t="s">
        <v>1487</v>
      </c>
    </row>
    <row r="685" s="13" customFormat="1">
      <c r="A685" s="13"/>
      <c r="B685" s="246"/>
      <c r="C685" s="247"/>
      <c r="D685" s="248" t="s">
        <v>196</v>
      </c>
      <c r="E685" s="249" t="s">
        <v>19</v>
      </c>
      <c r="F685" s="250" t="s">
        <v>1488</v>
      </c>
      <c r="G685" s="247"/>
      <c r="H685" s="251">
        <v>17.5</v>
      </c>
      <c r="I685" s="252"/>
      <c r="J685" s="247"/>
      <c r="K685" s="247"/>
      <c r="L685" s="253"/>
      <c r="M685" s="254"/>
      <c r="N685" s="255"/>
      <c r="O685" s="255"/>
      <c r="P685" s="255"/>
      <c r="Q685" s="255"/>
      <c r="R685" s="255"/>
      <c r="S685" s="255"/>
      <c r="T685" s="25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7" t="s">
        <v>196</v>
      </c>
      <c r="AU685" s="257" t="s">
        <v>83</v>
      </c>
      <c r="AV685" s="13" t="s">
        <v>83</v>
      </c>
      <c r="AW685" s="13" t="s">
        <v>35</v>
      </c>
      <c r="AX685" s="13" t="s">
        <v>73</v>
      </c>
      <c r="AY685" s="257" t="s">
        <v>147</v>
      </c>
    </row>
    <row r="686" s="13" customFormat="1">
      <c r="A686" s="13"/>
      <c r="B686" s="246"/>
      <c r="C686" s="247"/>
      <c r="D686" s="248" t="s">
        <v>196</v>
      </c>
      <c r="E686" s="249" t="s">
        <v>19</v>
      </c>
      <c r="F686" s="250" t="s">
        <v>1489</v>
      </c>
      <c r="G686" s="247"/>
      <c r="H686" s="251">
        <v>9.9049999999999994</v>
      </c>
      <c r="I686" s="252"/>
      <c r="J686" s="247"/>
      <c r="K686" s="247"/>
      <c r="L686" s="253"/>
      <c r="M686" s="254"/>
      <c r="N686" s="255"/>
      <c r="O686" s="255"/>
      <c r="P686" s="255"/>
      <c r="Q686" s="255"/>
      <c r="R686" s="255"/>
      <c r="S686" s="255"/>
      <c r="T686" s="25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7" t="s">
        <v>196</v>
      </c>
      <c r="AU686" s="257" t="s">
        <v>83</v>
      </c>
      <c r="AV686" s="13" t="s">
        <v>83</v>
      </c>
      <c r="AW686" s="13" t="s">
        <v>35</v>
      </c>
      <c r="AX686" s="13" t="s">
        <v>73</v>
      </c>
      <c r="AY686" s="257" t="s">
        <v>147</v>
      </c>
    </row>
    <row r="687" s="13" customFormat="1">
      <c r="A687" s="13"/>
      <c r="B687" s="246"/>
      <c r="C687" s="247"/>
      <c r="D687" s="248" t="s">
        <v>196</v>
      </c>
      <c r="E687" s="249" t="s">
        <v>19</v>
      </c>
      <c r="F687" s="250" t="s">
        <v>1490</v>
      </c>
      <c r="G687" s="247"/>
      <c r="H687" s="251">
        <v>12</v>
      </c>
      <c r="I687" s="252"/>
      <c r="J687" s="247"/>
      <c r="K687" s="247"/>
      <c r="L687" s="253"/>
      <c r="M687" s="254"/>
      <c r="N687" s="255"/>
      <c r="O687" s="255"/>
      <c r="P687" s="255"/>
      <c r="Q687" s="255"/>
      <c r="R687" s="255"/>
      <c r="S687" s="255"/>
      <c r="T687" s="25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7" t="s">
        <v>196</v>
      </c>
      <c r="AU687" s="257" t="s">
        <v>83</v>
      </c>
      <c r="AV687" s="13" t="s">
        <v>83</v>
      </c>
      <c r="AW687" s="13" t="s">
        <v>35</v>
      </c>
      <c r="AX687" s="13" t="s">
        <v>73</v>
      </c>
      <c r="AY687" s="257" t="s">
        <v>147</v>
      </c>
    </row>
    <row r="688" s="13" customFormat="1">
      <c r="A688" s="13"/>
      <c r="B688" s="246"/>
      <c r="C688" s="247"/>
      <c r="D688" s="248" t="s">
        <v>196</v>
      </c>
      <c r="E688" s="249" t="s">
        <v>19</v>
      </c>
      <c r="F688" s="250" t="s">
        <v>1491</v>
      </c>
      <c r="G688" s="247"/>
      <c r="H688" s="251">
        <v>16.399999999999999</v>
      </c>
      <c r="I688" s="252"/>
      <c r="J688" s="247"/>
      <c r="K688" s="247"/>
      <c r="L688" s="253"/>
      <c r="M688" s="254"/>
      <c r="N688" s="255"/>
      <c r="O688" s="255"/>
      <c r="P688" s="255"/>
      <c r="Q688" s="255"/>
      <c r="R688" s="255"/>
      <c r="S688" s="255"/>
      <c r="T688" s="25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7" t="s">
        <v>196</v>
      </c>
      <c r="AU688" s="257" t="s">
        <v>83</v>
      </c>
      <c r="AV688" s="13" t="s">
        <v>83</v>
      </c>
      <c r="AW688" s="13" t="s">
        <v>35</v>
      </c>
      <c r="AX688" s="13" t="s">
        <v>73</v>
      </c>
      <c r="AY688" s="257" t="s">
        <v>147</v>
      </c>
    </row>
    <row r="689" s="14" customFormat="1">
      <c r="A689" s="14"/>
      <c r="B689" s="258"/>
      <c r="C689" s="259"/>
      <c r="D689" s="248" t="s">
        <v>196</v>
      </c>
      <c r="E689" s="260" t="s">
        <v>19</v>
      </c>
      <c r="F689" s="261" t="s">
        <v>228</v>
      </c>
      <c r="G689" s="259"/>
      <c r="H689" s="262">
        <v>55.805</v>
      </c>
      <c r="I689" s="263"/>
      <c r="J689" s="259"/>
      <c r="K689" s="259"/>
      <c r="L689" s="264"/>
      <c r="M689" s="265"/>
      <c r="N689" s="266"/>
      <c r="O689" s="266"/>
      <c r="P689" s="266"/>
      <c r="Q689" s="266"/>
      <c r="R689" s="266"/>
      <c r="S689" s="266"/>
      <c r="T689" s="26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8" t="s">
        <v>196</v>
      </c>
      <c r="AU689" s="268" t="s">
        <v>83</v>
      </c>
      <c r="AV689" s="14" t="s">
        <v>153</v>
      </c>
      <c r="AW689" s="14" t="s">
        <v>35</v>
      </c>
      <c r="AX689" s="14" t="s">
        <v>81</v>
      </c>
      <c r="AY689" s="268" t="s">
        <v>147</v>
      </c>
    </row>
    <row r="690" s="2" customFormat="1" ht="24" customHeight="1">
      <c r="A690" s="40"/>
      <c r="B690" s="41"/>
      <c r="C690" s="221" t="s">
        <v>1492</v>
      </c>
      <c r="D690" s="221" t="s">
        <v>149</v>
      </c>
      <c r="E690" s="222" t="s">
        <v>1493</v>
      </c>
      <c r="F690" s="223" t="s">
        <v>1494</v>
      </c>
      <c r="G690" s="224" t="s">
        <v>152</v>
      </c>
      <c r="H690" s="225">
        <v>55.805</v>
      </c>
      <c r="I690" s="226"/>
      <c r="J690" s="227">
        <f>ROUND(I690*H690,2)</f>
        <v>0</v>
      </c>
      <c r="K690" s="228"/>
      <c r="L690" s="46"/>
      <c r="M690" s="229" t="s">
        <v>19</v>
      </c>
      <c r="N690" s="230" t="s">
        <v>44</v>
      </c>
      <c r="O690" s="86"/>
      <c r="P690" s="231">
        <f>O690*H690</f>
        <v>0</v>
      </c>
      <c r="Q690" s="231">
        <v>8.0000000000000007E-05</v>
      </c>
      <c r="R690" s="231">
        <f>Q690*H690</f>
        <v>0.0044644000000000003</v>
      </c>
      <c r="S690" s="231">
        <v>0</v>
      </c>
      <c r="T690" s="232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33" t="s">
        <v>217</v>
      </c>
      <c r="AT690" s="233" t="s">
        <v>149</v>
      </c>
      <c r="AU690" s="233" t="s">
        <v>83</v>
      </c>
      <c r="AY690" s="19" t="s">
        <v>147</v>
      </c>
      <c r="BE690" s="234">
        <f>IF(N690="základní",J690,0)</f>
        <v>0</v>
      </c>
      <c r="BF690" s="234">
        <f>IF(N690="snížená",J690,0)</f>
        <v>0</v>
      </c>
      <c r="BG690" s="234">
        <f>IF(N690="zákl. přenesená",J690,0)</f>
        <v>0</v>
      </c>
      <c r="BH690" s="234">
        <f>IF(N690="sníž. přenesená",J690,0)</f>
        <v>0</v>
      </c>
      <c r="BI690" s="234">
        <f>IF(N690="nulová",J690,0)</f>
        <v>0</v>
      </c>
      <c r="BJ690" s="19" t="s">
        <v>81</v>
      </c>
      <c r="BK690" s="234">
        <f>ROUND(I690*H690,2)</f>
        <v>0</v>
      </c>
      <c r="BL690" s="19" t="s">
        <v>217</v>
      </c>
      <c r="BM690" s="233" t="s">
        <v>1495</v>
      </c>
    </row>
    <row r="691" s="13" customFormat="1">
      <c r="A691" s="13"/>
      <c r="B691" s="246"/>
      <c r="C691" s="247"/>
      <c r="D691" s="248" t="s">
        <v>196</v>
      </c>
      <c r="E691" s="249" t="s">
        <v>19</v>
      </c>
      <c r="F691" s="250" t="s">
        <v>1488</v>
      </c>
      <c r="G691" s="247"/>
      <c r="H691" s="251">
        <v>17.5</v>
      </c>
      <c r="I691" s="252"/>
      <c r="J691" s="247"/>
      <c r="K691" s="247"/>
      <c r="L691" s="253"/>
      <c r="M691" s="254"/>
      <c r="N691" s="255"/>
      <c r="O691" s="255"/>
      <c r="P691" s="255"/>
      <c r="Q691" s="255"/>
      <c r="R691" s="255"/>
      <c r="S691" s="255"/>
      <c r="T691" s="25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7" t="s">
        <v>196</v>
      </c>
      <c r="AU691" s="257" t="s">
        <v>83</v>
      </c>
      <c r="AV691" s="13" t="s">
        <v>83</v>
      </c>
      <c r="AW691" s="13" t="s">
        <v>35</v>
      </c>
      <c r="AX691" s="13" t="s">
        <v>73</v>
      </c>
      <c r="AY691" s="257" t="s">
        <v>147</v>
      </c>
    </row>
    <row r="692" s="13" customFormat="1">
      <c r="A692" s="13"/>
      <c r="B692" s="246"/>
      <c r="C692" s="247"/>
      <c r="D692" s="248" t="s">
        <v>196</v>
      </c>
      <c r="E692" s="249" t="s">
        <v>19</v>
      </c>
      <c r="F692" s="250" t="s">
        <v>1489</v>
      </c>
      <c r="G692" s="247"/>
      <c r="H692" s="251">
        <v>9.9049999999999994</v>
      </c>
      <c r="I692" s="252"/>
      <c r="J692" s="247"/>
      <c r="K692" s="247"/>
      <c r="L692" s="253"/>
      <c r="M692" s="254"/>
      <c r="N692" s="255"/>
      <c r="O692" s="255"/>
      <c r="P692" s="255"/>
      <c r="Q692" s="255"/>
      <c r="R692" s="255"/>
      <c r="S692" s="255"/>
      <c r="T692" s="25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7" t="s">
        <v>196</v>
      </c>
      <c r="AU692" s="257" t="s">
        <v>83</v>
      </c>
      <c r="AV692" s="13" t="s">
        <v>83</v>
      </c>
      <c r="AW692" s="13" t="s">
        <v>35</v>
      </c>
      <c r="AX692" s="13" t="s">
        <v>73</v>
      </c>
      <c r="AY692" s="257" t="s">
        <v>147</v>
      </c>
    </row>
    <row r="693" s="13" customFormat="1">
      <c r="A693" s="13"/>
      <c r="B693" s="246"/>
      <c r="C693" s="247"/>
      <c r="D693" s="248" t="s">
        <v>196</v>
      </c>
      <c r="E693" s="249" t="s">
        <v>19</v>
      </c>
      <c r="F693" s="250" t="s">
        <v>1490</v>
      </c>
      <c r="G693" s="247"/>
      <c r="H693" s="251">
        <v>12</v>
      </c>
      <c r="I693" s="252"/>
      <c r="J693" s="247"/>
      <c r="K693" s="247"/>
      <c r="L693" s="253"/>
      <c r="M693" s="254"/>
      <c r="N693" s="255"/>
      <c r="O693" s="255"/>
      <c r="P693" s="255"/>
      <c r="Q693" s="255"/>
      <c r="R693" s="255"/>
      <c r="S693" s="255"/>
      <c r="T693" s="25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7" t="s">
        <v>196</v>
      </c>
      <c r="AU693" s="257" t="s">
        <v>83</v>
      </c>
      <c r="AV693" s="13" t="s">
        <v>83</v>
      </c>
      <c r="AW693" s="13" t="s">
        <v>35</v>
      </c>
      <c r="AX693" s="13" t="s">
        <v>73</v>
      </c>
      <c r="AY693" s="257" t="s">
        <v>147</v>
      </c>
    </row>
    <row r="694" s="13" customFormat="1">
      <c r="A694" s="13"/>
      <c r="B694" s="246"/>
      <c r="C694" s="247"/>
      <c r="D694" s="248" t="s">
        <v>196</v>
      </c>
      <c r="E694" s="249" t="s">
        <v>19</v>
      </c>
      <c r="F694" s="250" t="s">
        <v>1491</v>
      </c>
      <c r="G694" s="247"/>
      <c r="H694" s="251">
        <v>16.399999999999999</v>
      </c>
      <c r="I694" s="252"/>
      <c r="J694" s="247"/>
      <c r="K694" s="247"/>
      <c r="L694" s="253"/>
      <c r="M694" s="254"/>
      <c r="N694" s="255"/>
      <c r="O694" s="255"/>
      <c r="P694" s="255"/>
      <c r="Q694" s="255"/>
      <c r="R694" s="255"/>
      <c r="S694" s="255"/>
      <c r="T694" s="25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7" t="s">
        <v>196</v>
      </c>
      <c r="AU694" s="257" t="s">
        <v>83</v>
      </c>
      <c r="AV694" s="13" t="s">
        <v>83</v>
      </c>
      <c r="AW694" s="13" t="s">
        <v>35</v>
      </c>
      <c r="AX694" s="13" t="s">
        <v>73</v>
      </c>
      <c r="AY694" s="257" t="s">
        <v>147</v>
      </c>
    </row>
    <row r="695" s="14" customFormat="1">
      <c r="A695" s="14"/>
      <c r="B695" s="258"/>
      <c r="C695" s="259"/>
      <c r="D695" s="248" t="s">
        <v>196</v>
      </c>
      <c r="E695" s="260" t="s">
        <v>19</v>
      </c>
      <c r="F695" s="261" t="s">
        <v>228</v>
      </c>
      <c r="G695" s="259"/>
      <c r="H695" s="262">
        <v>55.805</v>
      </c>
      <c r="I695" s="263"/>
      <c r="J695" s="259"/>
      <c r="K695" s="259"/>
      <c r="L695" s="264"/>
      <c r="M695" s="265"/>
      <c r="N695" s="266"/>
      <c r="O695" s="266"/>
      <c r="P695" s="266"/>
      <c r="Q695" s="266"/>
      <c r="R695" s="266"/>
      <c r="S695" s="266"/>
      <c r="T695" s="26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8" t="s">
        <v>196</v>
      </c>
      <c r="AU695" s="268" t="s">
        <v>83</v>
      </c>
      <c r="AV695" s="14" t="s">
        <v>153</v>
      </c>
      <c r="AW695" s="14" t="s">
        <v>35</v>
      </c>
      <c r="AX695" s="14" t="s">
        <v>81</v>
      </c>
      <c r="AY695" s="268" t="s">
        <v>147</v>
      </c>
    </row>
    <row r="696" s="2" customFormat="1" ht="16.5" customHeight="1">
      <c r="A696" s="40"/>
      <c r="B696" s="41"/>
      <c r="C696" s="221" t="s">
        <v>1496</v>
      </c>
      <c r="D696" s="221" t="s">
        <v>149</v>
      </c>
      <c r="E696" s="222" t="s">
        <v>1497</v>
      </c>
      <c r="F696" s="223" t="s">
        <v>1498</v>
      </c>
      <c r="G696" s="224" t="s">
        <v>152</v>
      </c>
      <c r="H696" s="225">
        <v>55.805</v>
      </c>
      <c r="I696" s="226"/>
      <c r="J696" s="227">
        <f>ROUND(I696*H696,2)</f>
        <v>0</v>
      </c>
      <c r="K696" s="228"/>
      <c r="L696" s="46"/>
      <c r="M696" s="229" t="s">
        <v>19</v>
      </c>
      <c r="N696" s="230" t="s">
        <v>44</v>
      </c>
      <c r="O696" s="86"/>
      <c r="P696" s="231">
        <f>O696*H696</f>
        <v>0</v>
      </c>
      <c r="Q696" s="231">
        <v>0</v>
      </c>
      <c r="R696" s="231">
        <f>Q696*H696</f>
        <v>0</v>
      </c>
      <c r="S696" s="231">
        <v>0</v>
      </c>
      <c r="T696" s="232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33" t="s">
        <v>217</v>
      </c>
      <c r="AT696" s="233" t="s">
        <v>149</v>
      </c>
      <c r="AU696" s="233" t="s">
        <v>83</v>
      </c>
      <c r="AY696" s="19" t="s">
        <v>147</v>
      </c>
      <c r="BE696" s="234">
        <f>IF(N696="základní",J696,0)</f>
        <v>0</v>
      </c>
      <c r="BF696" s="234">
        <f>IF(N696="snížená",J696,0)</f>
        <v>0</v>
      </c>
      <c r="BG696" s="234">
        <f>IF(N696="zákl. přenesená",J696,0)</f>
        <v>0</v>
      </c>
      <c r="BH696" s="234">
        <f>IF(N696="sníž. přenesená",J696,0)</f>
        <v>0</v>
      </c>
      <c r="BI696" s="234">
        <f>IF(N696="nulová",J696,0)</f>
        <v>0</v>
      </c>
      <c r="BJ696" s="19" t="s">
        <v>81</v>
      </c>
      <c r="BK696" s="234">
        <f>ROUND(I696*H696,2)</f>
        <v>0</v>
      </c>
      <c r="BL696" s="19" t="s">
        <v>217</v>
      </c>
      <c r="BM696" s="233" t="s">
        <v>1499</v>
      </c>
    </row>
    <row r="697" s="13" customFormat="1">
      <c r="A697" s="13"/>
      <c r="B697" s="246"/>
      <c r="C697" s="247"/>
      <c r="D697" s="248" t="s">
        <v>196</v>
      </c>
      <c r="E697" s="249" t="s">
        <v>19</v>
      </c>
      <c r="F697" s="250" t="s">
        <v>1488</v>
      </c>
      <c r="G697" s="247"/>
      <c r="H697" s="251">
        <v>17.5</v>
      </c>
      <c r="I697" s="252"/>
      <c r="J697" s="247"/>
      <c r="K697" s="247"/>
      <c r="L697" s="253"/>
      <c r="M697" s="254"/>
      <c r="N697" s="255"/>
      <c r="O697" s="255"/>
      <c r="P697" s="255"/>
      <c r="Q697" s="255"/>
      <c r="R697" s="255"/>
      <c r="S697" s="255"/>
      <c r="T697" s="25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7" t="s">
        <v>196</v>
      </c>
      <c r="AU697" s="257" t="s">
        <v>83</v>
      </c>
      <c r="AV697" s="13" t="s">
        <v>83</v>
      </c>
      <c r="AW697" s="13" t="s">
        <v>35</v>
      </c>
      <c r="AX697" s="13" t="s">
        <v>73</v>
      </c>
      <c r="AY697" s="257" t="s">
        <v>147</v>
      </c>
    </row>
    <row r="698" s="13" customFormat="1">
      <c r="A698" s="13"/>
      <c r="B698" s="246"/>
      <c r="C698" s="247"/>
      <c r="D698" s="248" t="s">
        <v>196</v>
      </c>
      <c r="E698" s="249" t="s">
        <v>19</v>
      </c>
      <c r="F698" s="250" t="s">
        <v>1489</v>
      </c>
      <c r="G698" s="247"/>
      <c r="H698" s="251">
        <v>9.9049999999999994</v>
      </c>
      <c r="I698" s="252"/>
      <c r="J698" s="247"/>
      <c r="K698" s="247"/>
      <c r="L698" s="253"/>
      <c r="M698" s="254"/>
      <c r="N698" s="255"/>
      <c r="O698" s="255"/>
      <c r="P698" s="255"/>
      <c r="Q698" s="255"/>
      <c r="R698" s="255"/>
      <c r="S698" s="255"/>
      <c r="T698" s="25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7" t="s">
        <v>196</v>
      </c>
      <c r="AU698" s="257" t="s">
        <v>83</v>
      </c>
      <c r="AV698" s="13" t="s">
        <v>83</v>
      </c>
      <c r="AW698" s="13" t="s">
        <v>35</v>
      </c>
      <c r="AX698" s="13" t="s">
        <v>73</v>
      </c>
      <c r="AY698" s="257" t="s">
        <v>147</v>
      </c>
    </row>
    <row r="699" s="13" customFormat="1">
      <c r="A699" s="13"/>
      <c r="B699" s="246"/>
      <c r="C699" s="247"/>
      <c r="D699" s="248" t="s">
        <v>196</v>
      </c>
      <c r="E699" s="249" t="s">
        <v>19</v>
      </c>
      <c r="F699" s="250" t="s">
        <v>1490</v>
      </c>
      <c r="G699" s="247"/>
      <c r="H699" s="251">
        <v>12</v>
      </c>
      <c r="I699" s="252"/>
      <c r="J699" s="247"/>
      <c r="K699" s="247"/>
      <c r="L699" s="253"/>
      <c r="M699" s="254"/>
      <c r="N699" s="255"/>
      <c r="O699" s="255"/>
      <c r="P699" s="255"/>
      <c r="Q699" s="255"/>
      <c r="R699" s="255"/>
      <c r="S699" s="255"/>
      <c r="T699" s="25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7" t="s">
        <v>196</v>
      </c>
      <c r="AU699" s="257" t="s">
        <v>83</v>
      </c>
      <c r="AV699" s="13" t="s">
        <v>83</v>
      </c>
      <c r="AW699" s="13" t="s">
        <v>35</v>
      </c>
      <c r="AX699" s="13" t="s">
        <v>73</v>
      </c>
      <c r="AY699" s="257" t="s">
        <v>147</v>
      </c>
    </row>
    <row r="700" s="13" customFormat="1">
      <c r="A700" s="13"/>
      <c r="B700" s="246"/>
      <c r="C700" s="247"/>
      <c r="D700" s="248" t="s">
        <v>196</v>
      </c>
      <c r="E700" s="249" t="s">
        <v>19</v>
      </c>
      <c r="F700" s="250" t="s">
        <v>1491</v>
      </c>
      <c r="G700" s="247"/>
      <c r="H700" s="251">
        <v>16.399999999999999</v>
      </c>
      <c r="I700" s="252"/>
      <c r="J700" s="247"/>
      <c r="K700" s="247"/>
      <c r="L700" s="253"/>
      <c r="M700" s="254"/>
      <c r="N700" s="255"/>
      <c r="O700" s="255"/>
      <c r="P700" s="255"/>
      <c r="Q700" s="255"/>
      <c r="R700" s="255"/>
      <c r="S700" s="255"/>
      <c r="T700" s="25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7" t="s">
        <v>196</v>
      </c>
      <c r="AU700" s="257" t="s">
        <v>83</v>
      </c>
      <c r="AV700" s="13" t="s">
        <v>83</v>
      </c>
      <c r="AW700" s="13" t="s">
        <v>35</v>
      </c>
      <c r="AX700" s="13" t="s">
        <v>73</v>
      </c>
      <c r="AY700" s="257" t="s">
        <v>147</v>
      </c>
    </row>
    <row r="701" s="14" customFormat="1">
      <c r="A701" s="14"/>
      <c r="B701" s="258"/>
      <c r="C701" s="259"/>
      <c r="D701" s="248" t="s">
        <v>196</v>
      </c>
      <c r="E701" s="260" t="s">
        <v>19</v>
      </c>
      <c r="F701" s="261" t="s">
        <v>228</v>
      </c>
      <c r="G701" s="259"/>
      <c r="H701" s="262">
        <v>55.805</v>
      </c>
      <c r="I701" s="263"/>
      <c r="J701" s="259"/>
      <c r="K701" s="259"/>
      <c r="L701" s="264"/>
      <c r="M701" s="265"/>
      <c r="N701" s="266"/>
      <c r="O701" s="266"/>
      <c r="P701" s="266"/>
      <c r="Q701" s="266"/>
      <c r="R701" s="266"/>
      <c r="S701" s="266"/>
      <c r="T701" s="26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8" t="s">
        <v>196</v>
      </c>
      <c r="AU701" s="268" t="s">
        <v>83</v>
      </c>
      <c r="AV701" s="14" t="s">
        <v>153</v>
      </c>
      <c r="AW701" s="14" t="s">
        <v>35</v>
      </c>
      <c r="AX701" s="14" t="s">
        <v>81</v>
      </c>
      <c r="AY701" s="268" t="s">
        <v>147</v>
      </c>
    </row>
    <row r="702" s="2" customFormat="1" ht="16.5" customHeight="1">
      <c r="A702" s="40"/>
      <c r="B702" s="41"/>
      <c r="C702" s="221" t="s">
        <v>1500</v>
      </c>
      <c r="D702" s="221" t="s">
        <v>149</v>
      </c>
      <c r="E702" s="222" t="s">
        <v>1501</v>
      </c>
      <c r="F702" s="223" t="s">
        <v>1502</v>
      </c>
      <c r="G702" s="224" t="s">
        <v>152</v>
      </c>
      <c r="H702" s="225">
        <v>12</v>
      </c>
      <c r="I702" s="226"/>
      <c r="J702" s="227">
        <f>ROUND(I702*H702,2)</f>
        <v>0</v>
      </c>
      <c r="K702" s="228"/>
      <c r="L702" s="46"/>
      <c r="M702" s="229" t="s">
        <v>19</v>
      </c>
      <c r="N702" s="230" t="s">
        <v>44</v>
      </c>
      <c r="O702" s="86"/>
      <c r="P702" s="231">
        <f>O702*H702</f>
        <v>0</v>
      </c>
      <c r="Q702" s="231">
        <v>2.0000000000000002E-05</v>
      </c>
      <c r="R702" s="231">
        <f>Q702*H702</f>
        <v>0.00024000000000000003</v>
      </c>
      <c r="S702" s="231">
        <v>0</v>
      </c>
      <c r="T702" s="232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33" t="s">
        <v>217</v>
      </c>
      <c r="AT702" s="233" t="s">
        <v>149</v>
      </c>
      <c r="AU702" s="233" t="s">
        <v>83</v>
      </c>
      <c r="AY702" s="19" t="s">
        <v>147</v>
      </c>
      <c r="BE702" s="234">
        <f>IF(N702="základní",J702,0)</f>
        <v>0</v>
      </c>
      <c r="BF702" s="234">
        <f>IF(N702="snížená",J702,0)</f>
        <v>0</v>
      </c>
      <c r="BG702" s="234">
        <f>IF(N702="zákl. přenesená",J702,0)</f>
        <v>0</v>
      </c>
      <c r="BH702" s="234">
        <f>IF(N702="sníž. přenesená",J702,0)</f>
        <v>0</v>
      </c>
      <c r="BI702" s="234">
        <f>IF(N702="nulová",J702,0)</f>
        <v>0</v>
      </c>
      <c r="BJ702" s="19" t="s">
        <v>81</v>
      </c>
      <c r="BK702" s="234">
        <f>ROUND(I702*H702,2)</f>
        <v>0</v>
      </c>
      <c r="BL702" s="19" t="s">
        <v>217</v>
      </c>
      <c r="BM702" s="233" t="s">
        <v>1503</v>
      </c>
    </row>
    <row r="703" s="2" customFormat="1" ht="16.5" customHeight="1">
      <c r="A703" s="40"/>
      <c r="B703" s="41"/>
      <c r="C703" s="221" t="s">
        <v>1504</v>
      </c>
      <c r="D703" s="221" t="s">
        <v>149</v>
      </c>
      <c r="E703" s="222" t="s">
        <v>1505</v>
      </c>
      <c r="F703" s="223" t="s">
        <v>1506</v>
      </c>
      <c r="G703" s="224" t="s">
        <v>152</v>
      </c>
      <c r="H703" s="225">
        <v>55.805</v>
      </c>
      <c r="I703" s="226"/>
      <c r="J703" s="227">
        <f>ROUND(I703*H703,2)</f>
        <v>0</v>
      </c>
      <c r="K703" s="228"/>
      <c r="L703" s="46"/>
      <c r="M703" s="229" t="s">
        <v>19</v>
      </c>
      <c r="N703" s="230" t="s">
        <v>44</v>
      </c>
      <c r="O703" s="86"/>
      <c r="P703" s="231">
        <f>O703*H703</f>
        <v>0</v>
      </c>
      <c r="Q703" s="231">
        <v>0.00013999999999999999</v>
      </c>
      <c r="R703" s="231">
        <f>Q703*H703</f>
        <v>0.0078126999999999988</v>
      </c>
      <c r="S703" s="231">
        <v>0</v>
      </c>
      <c r="T703" s="232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33" t="s">
        <v>217</v>
      </c>
      <c r="AT703" s="233" t="s">
        <v>149</v>
      </c>
      <c r="AU703" s="233" t="s">
        <v>83</v>
      </c>
      <c r="AY703" s="19" t="s">
        <v>147</v>
      </c>
      <c r="BE703" s="234">
        <f>IF(N703="základní",J703,0)</f>
        <v>0</v>
      </c>
      <c r="BF703" s="234">
        <f>IF(N703="snížená",J703,0)</f>
        <v>0</v>
      </c>
      <c r="BG703" s="234">
        <f>IF(N703="zákl. přenesená",J703,0)</f>
        <v>0</v>
      </c>
      <c r="BH703" s="234">
        <f>IF(N703="sníž. přenesená",J703,0)</f>
        <v>0</v>
      </c>
      <c r="BI703" s="234">
        <f>IF(N703="nulová",J703,0)</f>
        <v>0</v>
      </c>
      <c r="BJ703" s="19" t="s">
        <v>81</v>
      </c>
      <c r="BK703" s="234">
        <f>ROUND(I703*H703,2)</f>
        <v>0</v>
      </c>
      <c r="BL703" s="19" t="s">
        <v>217</v>
      </c>
      <c r="BM703" s="233" t="s">
        <v>1507</v>
      </c>
    </row>
    <row r="704" s="13" customFormat="1">
      <c r="A704" s="13"/>
      <c r="B704" s="246"/>
      <c r="C704" s="247"/>
      <c r="D704" s="248" t="s">
        <v>196</v>
      </c>
      <c r="E704" s="249" t="s">
        <v>19</v>
      </c>
      <c r="F704" s="250" t="s">
        <v>1488</v>
      </c>
      <c r="G704" s="247"/>
      <c r="H704" s="251">
        <v>17.5</v>
      </c>
      <c r="I704" s="252"/>
      <c r="J704" s="247"/>
      <c r="K704" s="247"/>
      <c r="L704" s="253"/>
      <c r="M704" s="254"/>
      <c r="N704" s="255"/>
      <c r="O704" s="255"/>
      <c r="P704" s="255"/>
      <c r="Q704" s="255"/>
      <c r="R704" s="255"/>
      <c r="S704" s="255"/>
      <c r="T704" s="25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7" t="s">
        <v>196</v>
      </c>
      <c r="AU704" s="257" t="s">
        <v>83</v>
      </c>
      <c r="AV704" s="13" t="s">
        <v>83</v>
      </c>
      <c r="AW704" s="13" t="s">
        <v>35</v>
      </c>
      <c r="AX704" s="13" t="s">
        <v>73</v>
      </c>
      <c r="AY704" s="257" t="s">
        <v>147</v>
      </c>
    </row>
    <row r="705" s="13" customFormat="1">
      <c r="A705" s="13"/>
      <c r="B705" s="246"/>
      <c r="C705" s="247"/>
      <c r="D705" s="248" t="s">
        <v>196</v>
      </c>
      <c r="E705" s="249" t="s">
        <v>19</v>
      </c>
      <c r="F705" s="250" t="s">
        <v>1489</v>
      </c>
      <c r="G705" s="247"/>
      <c r="H705" s="251">
        <v>9.9049999999999994</v>
      </c>
      <c r="I705" s="252"/>
      <c r="J705" s="247"/>
      <c r="K705" s="247"/>
      <c r="L705" s="253"/>
      <c r="M705" s="254"/>
      <c r="N705" s="255"/>
      <c r="O705" s="255"/>
      <c r="P705" s="255"/>
      <c r="Q705" s="255"/>
      <c r="R705" s="255"/>
      <c r="S705" s="255"/>
      <c r="T705" s="25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7" t="s">
        <v>196</v>
      </c>
      <c r="AU705" s="257" t="s">
        <v>83</v>
      </c>
      <c r="AV705" s="13" t="s">
        <v>83</v>
      </c>
      <c r="AW705" s="13" t="s">
        <v>35</v>
      </c>
      <c r="AX705" s="13" t="s">
        <v>73</v>
      </c>
      <c r="AY705" s="257" t="s">
        <v>147</v>
      </c>
    </row>
    <row r="706" s="13" customFormat="1">
      <c r="A706" s="13"/>
      <c r="B706" s="246"/>
      <c r="C706" s="247"/>
      <c r="D706" s="248" t="s">
        <v>196</v>
      </c>
      <c r="E706" s="249" t="s">
        <v>19</v>
      </c>
      <c r="F706" s="250" t="s">
        <v>1490</v>
      </c>
      <c r="G706" s="247"/>
      <c r="H706" s="251">
        <v>12</v>
      </c>
      <c r="I706" s="252"/>
      <c r="J706" s="247"/>
      <c r="K706" s="247"/>
      <c r="L706" s="253"/>
      <c r="M706" s="254"/>
      <c r="N706" s="255"/>
      <c r="O706" s="255"/>
      <c r="P706" s="255"/>
      <c r="Q706" s="255"/>
      <c r="R706" s="255"/>
      <c r="S706" s="255"/>
      <c r="T706" s="25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7" t="s">
        <v>196</v>
      </c>
      <c r="AU706" s="257" t="s">
        <v>83</v>
      </c>
      <c r="AV706" s="13" t="s">
        <v>83</v>
      </c>
      <c r="AW706" s="13" t="s">
        <v>35</v>
      </c>
      <c r="AX706" s="13" t="s">
        <v>73</v>
      </c>
      <c r="AY706" s="257" t="s">
        <v>147</v>
      </c>
    </row>
    <row r="707" s="13" customFormat="1">
      <c r="A707" s="13"/>
      <c r="B707" s="246"/>
      <c r="C707" s="247"/>
      <c r="D707" s="248" t="s">
        <v>196</v>
      </c>
      <c r="E707" s="249" t="s">
        <v>19</v>
      </c>
      <c r="F707" s="250" t="s">
        <v>1491</v>
      </c>
      <c r="G707" s="247"/>
      <c r="H707" s="251">
        <v>16.399999999999999</v>
      </c>
      <c r="I707" s="252"/>
      <c r="J707" s="247"/>
      <c r="K707" s="247"/>
      <c r="L707" s="253"/>
      <c r="M707" s="254"/>
      <c r="N707" s="255"/>
      <c r="O707" s="255"/>
      <c r="P707" s="255"/>
      <c r="Q707" s="255"/>
      <c r="R707" s="255"/>
      <c r="S707" s="255"/>
      <c r="T707" s="25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7" t="s">
        <v>196</v>
      </c>
      <c r="AU707" s="257" t="s">
        <v>83</v>
      </c>
      <c r="AV707" s="13" t="s">
        <v>83</v>
      </c>
      <c r="AW707" s="13" t="s">
        <v>35</v>
      </c>
      <c r="AX707" s="13" t="s">
        <v>73</v>
      </c>
      <c r="AY707" s="257" t="s">
        <v>147</v>
      </c>
    </row>
    <row r="708" s="14" customFormat="1">
      <c r="A708" s="14"/>
      <c r="B708" s="258"/>
      <c r="C708" s="259"/>
      <c r="D708" s="248" t="s">
        <v>196</v>
      </c>
      <c r="E708" s="260" t="s">
        <v>19</v>
      </c>
      <c r="F708" s="261" t="s">
        <v>228</v>
      </c>
      <c r="G708" s="259"/>
      <c r="H708" s="262">
        <v>55.805</v>
      </c>
      <c r="I708" s="263"/>
      <c r="J708" s="259"/>
      <c r="K708" s="259"/>
      <c r="L708" s="264"/>
      <c r="M708" s="265"/>
      <c r="N708" s="266"/>
      <c r="O708" s="266"/>
      <c r="P708" s="266"/>
      <c r="Q708" s="266"/>
      <c r="R708" s="266"/>
      <c r="S708" s="266"/>
      <c r="T708" s="26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8" t="s">
        <v>196</v>
      </c>
      <c r="AU708" s="268" t="s">
        <v>83</v>
      </c>
      <c r="AV708" s="14" t="s">
        <v>153</v>
      </c>
      <c r="AW708" s="14" t="s">
        <v>35</v>
      </c>
      <c r="AX708" s="14" t="s">
        <v>81</v>
      </c>
      <c r="AY708" s="268" t="s">
        <v>147</v>
      </c>
    </row>
    <row r="709" s="2" customFormat="1" ht="16.5" customHeight="1">
      <c r="A709" s="40"/>
      <c r="B709" s="41"/>
      <c r="C709" s="221" t="s">
        <v>1508</v>
      </c>
      <c r="D709" s="221" t="s">
        <v>149</v>
      </c>
      <c r="E709" s="222" t="s">
        <v>1509</v>
      </c>
      <c r="F709" s="223" t="s">
        <v>1510</v>
      </c>
      <c r="G709" s="224" t="s">
        <v>152</v>
      </c>
      <c r="H709" s="225">
        <v>55.805</v>
      </c>
      <c r="I709" s="226"/>
      <c r="J709" s="227">
        <f>ROUND(I709*H709,2)</f>
        <v>0</v>
      </c>
      <c r="K709" s="228"/>
      <c r="L709" s="46"/>
      <c r="M709" s="229" t="s">
        <v>19</v>
      </c>
      <c r="N709" s="230" t="s">
        <v>44</v>
      </c>
      <c r="O709" s="86"/>
      <c r="P709" s="231">
        <f>O709*H709</f>
        <v>0</v>
      </c>
      <c r="Q709" s="231">
        <v>9.0000000000000006E-05</v>
      </c>
      <c r="R709" s="231">
        <f>Q709*H709</f>
        <v>0.0050224500000000004</v>
      </c>
      <c r="S709" s="231">
        <v>0</v>
      </c>
      <c r="T709" s="232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33" t="s">
        <v>217</v>
      </c>
      <c r="AT709" s="233" t="s">
        <v>149</v>
      </c>
      <c r="AU709" s="233" t="s">
        <v>83</v>
      </c>
      <c r="AY709" s="19" t="s">
        <v>147</v>
      </c>
      <c r="BE709" s="234">
        <f>IF(N709="základní",J709,0)</f>
        <v>0</v>
      </c>
      <c r="BF709" s="234">
        <f>IF(N709="snížená",J709,0)</f>
        <v>0</v>
      </c>
      <c r="BG709" s="234">
        <f>IF(N709="zákl. přenesená",J709,0)</f>
        <v>0</v>
      </c>
      <c r="BH709" s="234">
        <f>IF(N709="sníž. přenesená",J709,0)</f>
        <v>0</v>
      </c>
      <c r="BI709" s="234">
        <f>IF(N709="nulová",J709,0)</f>
        <v>0</v>
      </c>
      <c r="BJ709" s="19" t="s">
        <v>81</v>
      </c>
      <c r="BK709" s="234">
        <f>ROUND(I709*H709,2)</f>
        <v>0</v>
      </c>
      <c r="BL709" s="19" t="s">
        <v>217</v>
      </c>
      <c r="BM709" s="233" t="s">
        <v>1511</v>
      </c>
    </row>
    <row r="710" s="13" customFormat="1">
      <c r="A710" s="13"/>
      <c r="B710" s="246"/>
      <c r="C710" s="247"/>
      <c r="D710" s="248" t="s">
        <v>196</v>
      </c>
      <c r="E710" s="249" t="s">
        <v>19</v>
      </c>
      <c r="F710" s="250" t="s">
        <v>1488</v>
      </c>
      <c r="G710" s="247"/>
      <c r="H710" s="251">
        <v>17.5</v>
      </c>
      <c r="I710" s="252"/>
      <c r="J710" s="247"/>
      <c r="K710" s="247"/>
      <c r="L710" s="253"/>
      <c r="M710" s="254"/>
      <c r="N710" s="255"/>
      <c r="O710" s="255"/>
      <c r="P710" s="255"/>
      <c r="Q710" s="255"/>
      <c r="R710" s="255"/>
      <c r="S710" s="255"/>
      <c r="T710" s="25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7" t="s">
        <v>196</v>
      </c>
      <c r="AU710" s="257" t="s">
        <v>83</v>
      </c>
      <c r="AV710" s="13" t="s">
        <v>83</v>
      </c>
      <c r="AW710" s="13" t="s">
        <v>35</v>
      </c>
      <c r="AX710" s="13" t="s">
        <v>73</v>
      </c>
      <c r="AY710" s="257" t="s">
        <v>147</v>
      </c>
    </row>
    <row r="711" s="13" customFormat="1">
      <c r="A711" s="13"/>
      <c r="B711" s="246"/>
      <c r="C711" s="247"/>
      <c r="D711" s="248" t="s">
        <v>196</v>
      </c>
      <c r="E711" s="249" t="s">
        <v>19</v>
      </c>
      <c r="F711" s="250" t="s">
        <v>1489</v>
      </c>
      <c r="G711" s="247"/>
      <c r="H711" s="251">
        <v>9.9049999999999994</v>
      </c>
      <c r="I711" s="252"/>
      <c r="J711" s="247"/>
      <c r="K711" s="247"/>
      <c r="L711" s="253"/>
      <c r="M711" s="254"/>
      <c r="N711" s="255"/>
      <c r="O711" s="255"/>
      <c r="P711" s="255"/>
      <c r="Q711" s="255"/>
      <c r="R711" s="255"/>
      <c r="S711" s="255"/>
      <c r="T711" s="25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7" t="s">
        <v>196</v>
      </c>
      <c r="AU711" s="257" t="s">
        <v>83</v>
      </c>
      <c r="AV711" s="13" t="s">
        <v>83</v>
      </c>
      <c r="AW711" s="13" t="s">
        <v>35</v>
      </c>
      <c r="AX711" s="13" t="s">
        <v>73</v>
      </c>
      <c r="AY711" s="257" t="s">
        <v>147</v>
      </c>
    </row>
    <row r="712" s="13" customFormat="1">
      <c r="A712" s="13"/>
      <c r="B712" s="246"/>
      <c r="C712" s="247"/>
      <c r="D712" s="248" t="s">
        <v>196</v>
      </c>
      <c r="E712" s="249" t="s">
        <v>19</v>
      </c>
      <c r="F712" s="250" t="s">
        <v>1490</v>
      </c>
      <c r="G712" s="247"/>
      <c r="H712" s="251">
        <v>12</v>
      </c>
      <c r="I712" s="252"/>
      <c r="J712" s="247"/>
      <c r="K712" s="247"/>
      <c r="L712" s="253"/>
      <c r="M712" s="254"/>
      <c r="N712" s="255"/>
      <c r="O712" s="255"/>
      <c r="P712" s="255"/>
      <c r="Q712" s="255"/>
      <c r="R712" s="255"/>
      <c r="S712" s="255"/>
      <c r="T712" s="25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7" t="s">
        <v>196</v>
      </c>
      <c r="AU712" s="257" t="s">
        <v>83</v>
      </c>
      <c r="AV712" s="13" t="s">
        <v>83</v>
      </c>
      <c r="AW712" s="13" t="s">
        <v>35</v>
      </c>
      <c r="AX712" s="13" t="s">
        <v>73</v>
      </c>
      <c r="AY712" s="257" t="s">
        <v>147</v>
      </c>
    </row>
    <row r="713" s="13" customFormat="1">
      <c r="A713" s="13"/>
      <c r="B713" s="246"/>
      <c r="C713" s="247"/>
      <c r="D713" s="248" t="s">
        <v>196</v>
      </c>
      <c r="E713" s="249" t="s">
        <v>19</v>
      </c>
      <c r="F713" s="250" t="s">
        <v>1491</v>
      </c>
      <c r="G713" s="247"/>
      <c r="H713" s="251">
        <v>16.399999999999999</v>
      </c>
      <c r="I713" s="252"/>
      <c r="J713" s="247"/>
      <c r="K713" s="247"/>
      <c r="L713" s="253"/>
      <c r="M713" s="254"/>
      <c r="N713" s="255"/>
      <c r="O713" s="255"/>
      <c r="P713" s="255"/>
      <c r="Q713" s="255"/>
      <c r="R713" s="255"/>
      <c r="S713" s="255"/>
      <c r="T713" s="25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7" t="s">
        <v>196</v>
      </c>
      <c r="AU713" s="257" t="s">
        <v>83</v>
      </c>
      <c r="AV713" s="13" t="s">
        <v>83</v>
      </c>
      <c r="AW713" s="13" t="s">
        <v>35</v>
      </c>
      <c r="AX713" s="13" t="s">
        <v>73</v>
      </c>
      <c r="AY713" s="257" t="s">
        <v>147</v>
      </c>
    </row>
    <row r="714" s="14" customFormat="1">
      <c r="A714" s="14"/>
      <c r="B714" s="258"/>
      <c r="C714" s="259"/>
      <c r="D714" s="248" t="s">
        <v>196</v>
      </c>
      <c r="E714" s="260" t="s">
        <v>19</v>
      </c>
      <c r="F714" s="261" t="s">
        <v>228</v>
      </c>
      <c r="G714" s="259"/>
      <c r="H714" s="262">
        <v>55.805</v>
      </c>
      <c r="I714" s="263"/>
      <c r="J714" s="259"/>
      <c r="K714" s="259"/>
      <c r="L714" s="264"/>
      <c r="M714" s="265"/>
      <c r="N714" s="266"/>
      <c r="O714" s="266"/>
      <c r="P714" s="266"/>
      <c r="Q714" s="266"/>
      <c r="R714" s="266"/>
      <c r="S714" s="266"/>
      <c r="T714" s="26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8" t="s">
        <v>196</v>
      </c>
      <c r="AU714" s="268" t="s">
        <v>83</v>
      </c>
      <c r="AV714" s="14" t="s">
        <v>153</v>
      </c>
      <c r="AW714" s="14" t="s">
        <v>35</v>
      </c>
      <c r="AX714" s="14" t="s">
        <v>81</v>
      </c>
      <c r="AY714" s="268" t="s">
        <v>147</v>
      </c>
    </row>
    <row r="715" s="2" customFormat="1" ht="24" customHeight="1">
      <c r="A715" s="40"/>
      <c r="B715" s="41"/>
      <c r="C715" s="221" t="s">
        <v>1512</v>
      </c>
      <c r="D715" s="221" t="s">
        <v>149</v>
      </c>
      <c r="E715" s="222" t="s">
        <v>1513</v>
      </c>
      <c r="F715" s="223" t="s">
        <v>1514</v>
      </c>
      <c r="G715" s="224" t="s">
        <v>152</v>
      </c>
      <c r="H715" s="225">
        <v>996.505</v>
      </c>
      <c r="I715" s="226"/>
      <c r="J715" s="227">
        <f>ROUND(I715*H715,2)</f>
        <v>0</v>
      </c>
      <c r="K715" s="228"/>
      <c r="L715" s="46"/>
      <c r="M715" s="229" t="s">
        <v>19</v>
      </c>
      <c r="N715" s="230" t="s">
        <v>44</v>
      </c>
      <c r="O715" s="86"/>
      <c r="P715" s="231">
        <f>O715*H715</f>
        <v>0</v>
      </c>
      <c r="Q715" s="231">
        <v>8.0000000000000007E-05</v>
      </c>
      <c r="R715" s="231">
        <f>Q715*H715</f>
        <v>0.079720400000000011</v>
      </c>
      <c r="S715" s="231">
        <v>0</v>
      </c>
      <c r="T715" s="232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33" t="s">
        <v>217</v>
      </c>
      <c r="AT715" s="233" t="s">
        <v>149</v>
      </c>
      <c r="AU715" s="233" t="s">
        <v>83</v>
      </c>
      <c r="AY715" s="19" t="s">
        <v>147</v>
      </c>
      <c r="BE715" s="234">
        <f>IF(N715="základní",J715,0)</f>
        <v>0</v>
      </c>
      <c r="BF715" s="234">
        <f>IF(N715="snížená",J715,0)</f>
        <v>0</v>
      </c>
      <c r="BG715" s="234">
        <f>IF(N715="zákl. přenesená",J715,0)</f>
        <v>0</v>
      </c>
      <c r="BH715" s="234">
        <f>IF(N715="sníž. přenesená",J715,0)</f>
        <v>0</v>
      </c>
      <c r="BI715" s="234">
        <f>IF(N715="nulová",J715,0)</f>
        <v>0</v>
      </c>
      <c r="BJ715" s="19" t="s">
        <v>81</v>
      </c>
      <c r="BK715" s="234">
        <f>ROUND(I715*H715,2)</f>
        <v>0</v>
      </c>
      <c r="BL715" s="19" t="s">
        <v>217</v>
      </c>
      <c r="BM715" s="233" t="s">
        <v>1515</v>
      </c>
    </row>
    <row r="716" s="13" customFormat="1">
      <c r="A716" s="13"/>
      <c r="B716" s="246"/>
      <c r="C716" s="247"/>
      <c r="D716" s="248" t="s">
        <v>196</v>
      </c>
      <c r="E716" s="249" t="s">
        <v>19</v>
      </c>
      <c r="F716" s="250" t="s">
        <v>1516</v>
      </c>
      <c r="G716" s="247"/>
      <c r="H716" s="251">
        <v>50.159999999999997</v>
      </c>
      <c r="I716" s="252"/>
      <c r="J716" s="247"/>
      <c r="K716" s="247"/>
      <c r="L716" s="253"/>
      <c r="M716" s="254"/>
      <c r="N716" s="255"/>
      <c r="O716" s="255"/>
      <c r="P716" s="255"/>
      <c r="Q716" s="255"/>
      <c r="R716" s="255"/>
      <c r="S716" s="255"/>
      <c r="T716" s="25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7" t="s">
        <v>196</v>
      </c>
      <c r="AU716" s="257" t="s">
        <v>83</v>
      </c>
      <c r="AV716" s="13" t="s">
        <v>83</v>
      </c>
      <c r="AW716" s="13" t="s">
        <v>35</v>
      </c>
      <c r="AX716" s="13" t="s">
        <v>73</v>
      </c>
      <c r="AY716" s="257" t="s">
        <v>147</v>
      </c>
    </row>
    <row r="717" s="13" customFormat="1">
      <c r="A717" s="13"/>
      <c r="B717" s="246"/>
      <c r="C717" s="247"/>
      <c r="D717" s="248" t="s">
        <v>196</v>
      </c>
      <c r="E717" s="249" t="s">
        <v>19</v>
      </c>
      <c r="F717" s="250" t="s">
        <v>1517</v>
      </c>
      <c r="G717" s="247"/>
      <c r="H717" s="251">
        <v>880</v>
      </c>
      <c r="I717" s="252"/>
      <c r="J717" s="247"/>
      <c r="K717" s="247"/>
      <c r="L717" s="253"/>
      <c r="M717" s="254"/>
      <c r="N717" s="255"/>
      <c r="O717" s="255"/>
      <c r="P717" s="255"/>
      <c r="Q717" s="255"/>
      <c r="R717" s="255"/>
      <c r="S717" s="255"/>
      <c r="T717" s="25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7" t="s">
        <v>196</v>
      </c>
      <c r="AU717" s="257" t="s">
        <v>83</v>
      </c>
      <c r="AV717" s="13" t="s">
        <v>83</v>
      </c>
      <c r="AW717" s="13" t="s">
        <v>35</v>
      </c>
      <c r="AX717" s="13" t="s">
        <v>73</v>
      </c>
      <c r="AY717" s="257" t="s">
        <v>147</v>
      </c>
    </row>
    <row r="718" s="13" customFormat="1">
      <c r="A718" s="13"/>
      <c r="B718" s="246"/>
      <c r="C718" s="247"/>
      <c r="D718" s="248" t="s">
        <v>196</v>
      </c>
      <c r="E718" s="249" t="s">
        <v>19</v>
      </c>
      <c r="F718" s="250" t="s">
        <v>1518</v>
      </c>
      <c r="G718" s="247"/>
      <c r="H718" s="251">
        <v>14.025</v>
      </c>
      <c r="I718" s="252"/>
      <c r="J718" s="247"/>
      <c r="K718" s="247"/>
      <c r="L718" s="253"/>
      <c r="M718" s="254"/>
      <c r="N718" s="255"/>
      <c r="O718" s="255"/>
      <c r="P718" s="255"/>
      <c r="Q718" s="255"/>
      <c r="R718" s="255"/>
      <c r="S718" s="255"/>
      <c r="T718" s="25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7" t="s">
        <v>196</v>
      </c>
      <c r="AU718" s="257" t="s">
        <v>83</v>
      </c>
      <c r="AV718" s="13" t="s">
        <v>83</v>
      </c>
      <c r="AW718" s="13" t="s">
        <v>35</v>
      </c>
      <c r="AX718" s="13" t="s">
        <v>73</v>
      </c>
      <c r="AY718" s="257" t="s">
        <v>147</v>
      </c>
    </row>
    <row r="719" s="13" customFormat="1">
      <c r="A719" s="13"/>
      <c r="B719" s="246"/>
      <c r="C719" s="247"/>
      <c r="D719" s="248" t="s">
        <v>196</v>
      </c>
      <c r="E719" s="249" t="s">
        <v>19</v>
      </c>
      <c r="F719" s="250" t="s">
        <v>1519</v>
      </c>
      <c r="G719" s="247"/>
      <c r="H719" s="251">
        <v>21.449999999999999</v>
      </c>
      <c r="I719" s="252"/>
      <c r="J719" s="247"/>
      <c r="K719" s="247"/>
      <c r="L719" s="253"/>
      <c r="M719" s="254"/>
      <c r="N719" s="255"/>
      <c r="O719" s="255"/>
      <c r="P719" s="255"/>
      <c r="Q719" s="255"/>
      <c r="R719" s="255"/>
      <c r="S719" s="255"/>
      <c r="T719" s="25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7" t="s">
        <v>196</v>
      </c>
      <c r="AU719" s="257" t="s">
        <v>83</v>
      </c>
      <c r="AV719" s="13" t="s">
        <v>83</v>
      </c>
      <c r="AW719" s="13" t="s">
        <v>35</v>
      </c>
      <c r="AX719" s="13" t="s">
        <v>73</v>
      </c>
      <c r="AY719" s="257" t="s">
        <v>147</v>
      </c>
    </row>
    <row r="720" s="13" customFormat="1">
      <c r="A720" s="13"/>
      <c r="B720" s="246"/>
      <c r="C720" s="247"/>
      <c r="D720" s="248" t="s">
        <v>196</v>
      </c>
      <c r="E720" s="249" t="s">
        <v>19</v>
      </c>
      <c r="F720" s="250" t="s">
        <v>1520</v>
      </c>
      <c r="G720" s="247"/>
      <c r="H720" s="251">
        <v>10.720000000000001</v>
      </c>
      <c r="I720" s="252"/>
      <c r="J720" s="247"/>
      <c r="K720" s="247"/>
      <c r="L720" s="253"/>
      <c r="M720" s="254"/>
      <c r="N720" s="255"/>
      <c r="O720" s="255"/>
      <c r="P720" s="255"/>
      <c r="Q720" s="255"/>
      <c r="R720" s="255"/>
      <c r="S720" s="255"/>
      <c r="T720" s="25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7" t="s">
        <v>196</v>
      </c>
      <c r="AU720" s="257" t="s">
        <v>83</v>
      </c>
      <c r="AV720" s="13" t="s">
        <v>83</v>
      </c>
      <c r="AW720" s="13" t="s">
        <v>35</v>
      </c>
      <c r="AX720" s="13" t="s">
        <v>73</v>
      </c>
      <c r="AY720" s="257" t="s">
        <v>147</v>
      </c>
    </row>
    <row r="721" s="13" customFormat="1">
      <c r="A721" s="13"/>
      <c r="B721" s="246"/>
      <c r="C721" s="247"/>
      <c r="D721" s="248" t="s">
        <v>196</v>
      </c>
      <c r="E721" s="249" t="s">
        <v>19</v>
      </c>
      <c r="F721" s="250" t="s">
        <v>1521</v>
      </c>
      <c r="G721" s="247"/>
      <c r="H721" s="251">
        <v>15.199999999999999</v>
      </c>
      <c r="I721" s="252"/>
      <c r="J721" s="247"/>
      <c r="K721" s="247"/>
      <c r="L721" s="253"/>
      <c r="M721" s="254"/>
      <c r="N721" s="255"/>
      <c r="O721" s="255"/>
      <c r="P721" s="255"/>
      <c r="Q721" s="255"/>
      <c r="R721" s="255"/>
      <c r="S721" s="255"/>
      <c r="T721" s="25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7" t="s">
        <v>196</v>
      </c>
      <c r="AU721" s="257" t="s">
        <v>83</v>
      </c>
      <c r="AV721" s="13" t="s">
        <v>83</v>
      </c>
      <c r="AW721" s="13" t="s">
        <v>35</v>
      </c>
      <c r="AX721" s="13" t="s">
        <v>73</v>
      </c>
      <c r="AY721" s="257" t="s">
        <v>147</v>
      </c>
    </row>
    <row r="722" s="13" customFormat="1">
      <c r="A722" s="13"/>
      <c r="B722" s="246"/>
      <c r="C722" s="247"/>
      <c r="D722" s="248" t="s">
        <v>196</v>
      </c>
      <c r="E722" s="249" t="s">
        <v>19</v>
      </c>
      <c r="F722" s="250" t="s">
        <v>1522</v>
      </c>
      <c r="G722" s="247"/>
      <c r="H722" s="251">
        <v>4.9500000000000002</v>
      </c>
      <c r="I722" s="252"/>
      <c r="J722" s="247"/>
      <c r="K722" s="247"/>
      <c r="L722" s="253"/>
      <c r="M722" s="254"/>
      <c r="N722" s="255"/>
      <c r="O722" s="255"/>
      <c r="P722" s="255"/>
      <c r="Q722" s="255"/>
      <c r="R722" s="255"/>
      <c r="S722" s="255"/>
      <c r="T722" s="25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7" t="s">
        <v>196</v>
      </c>
      <c r="AU722" s="257" t="s">
        <v>83</v>
      </c>
      <c r="AV722" s="13" t="s">
        <v>83</v>
      </c>
      <c r="AW722" s="13" t="s">
        <v>35</v>
      </c>
      <c r="AX722" s="13" t="s">
        <v>73</v>
      </c>
      <c r="AY722" s="257" t="s">
        <v>147</v>
      </c>
    </row>
    <row r="723" s="14" customFormat="1">
      <c r="A723" s="14"/>
      <c r="B723" s="258"/>
      <c r="C723" s="259"/>
      <c r="D723" s="248" t="s">
        <v>196</v>
      </c>
      <c r="E723" s="260" t="s">
        <v>19</v>
      </c>
      <c r="F723" s="261" t="s">
        <v>228</v>
      </c>
      <c r="G723" s="259"/>
      <c r="H723" s="262">
        <v>996.50500000000011</v>
      </c>
      <c r="I723" s="263"/>
      <c r="J723" s="259"/>
      <c r="K723" s="259"/>
      <c r="L723" s="264"/>
      <c r="M723" s="265"/>
      <c r="N723" s="266"/>
      <c r="O723" s="266"/>
      <c r="P723" s="266"/>
      <c r="Q723" s="266"/>
      <c r="R723" s="266"/>
      <c r="S723" s="266"/>
      <c r="T723" s="26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8" t="s">
        <v>196</v>
      </c>
      <c r="AU723" s="268" t="s">
        <v>83</v>
      </c>
      <c r="AV723" s="14" t="s">
        <v>153</v>
      </c>
      <c r="AW723" s="14" t="s">
        <v>35</v>
      </c>
      <c r="AX723" s="14" t="s">
        <v>81</v>
      </c>
      <c r="AY723" s="268" t="s">
        <v>147</v>
      </c>
    </row>
    <row r="724" s="2" customFormat="1" ht="16.5" customHeight="1">
      <c r="A724" s="40"/>
      <c r="B724" s="41"/>
      <c r="C724" s="221" t="s">
        <v>1523</v>
      </c>
      <c r="D724" s="221" t="s">
        <v>149</v>
      </c>
      <c r="E724" s="222" t="s">
        <v>1524</v>
      </c>
      <c r="F724" s="223" t="s">
        <v>1525</v>
      </c>
      <c r="G724" s="224" t="s">
        <v>152</v>
      </c>
      <c r="H724" s="225">
        <v>996.505</v>
      </c>
      <c r="I724" s="226"/>
      <c r="J724" s="227">
        <f>ROUND(I724*H724,2)</f>
        <v>0</v>
      </c>
      <c r="K724" s="228"/>
      <c r="L724" s="46"/>
      <c r="M724" s="229" t="s">
        <v>19</v>
      </c>
      <c r="N724" s="230" t="s">
        <v>44</v>
      </c>
      <c r="O724" s="86"/>
      <c r="P724" s="231">
        <f>O724*H724</f>
        <v>0</v>
      </c>
      <c r="Q724" s="231">
        <v>0</v>
      </c>
      <c r="R724" s="231">
        <f>Q724*H724</f>
        <v>0</v>
      </c>
      <c r="S724" s="231">
        <v>0</v>
      </c>
      <c r="T724" s="232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33" t="s">
        <v>217</v>
      </c>
      <c r="AT724" s="233" t="s">
        <v>149</v>
      </c>
      <c r="AU724" s="233" t="s">
        <v>83</v>
      </c>
      <c r="AY724" s="19" t="s">
        <v>147</v>
      </c>
      <c r="BE724" s="234">
        <f>IF(N724="základní",J724,0)</f>
        <v>0</v>
      </c>
      <c r="BF724" s="234">
        <f>IF(N724="snížená",J724,0)</f>
        <v>0</v>
      </c>
      <c r="BG724" s="234">
        <f>IF(N724="zákl. přenesená",J724,0)</f>
        <v>0</v>
      </c>
      <c r="BH724" s="234">
        <f>IF(N724="sníž. přenesená",J724,0)</f>
        <v>0</v>
      </c>
      <c r="BI724" s="234">
        <f>IF(N724="nulová",J724,0)</f>
        <v>0</v>
      </c>
      <c r="BJ724" s="19" t="s">
        <v>81</v>
      </c>
      <c r="BK724" s="234">
        <f>ROUND(I724*H724,2)</f>
        <v>0</v>
      </c>
      <c r="BL724" s="19" t="s">
        <v>217</v>
      </c>
      <c r="BM724" s="233" t="s">
        <v>1526</v>
      </c>
    </row>
    <row r="725" s="13" customFormat="1">
      <c r="A725" s="13"/>
      <c r="B725" s="246"/>
      <c r="C725" s="247"/>
      <c r="D725" s="248" t="s">
        <v>196</v>
      </c>
      <c r="E725" s="249" t="s">
        <v>19</v>
      </c>
      <c r="F725" s="250" t="s">
        <v>1516</v>
      </c>
      <c r="G725" s="247"/>
      <c r="H725" s="251">
        <v>50.159999999999997</v>
      </c>
      <c r="I725" s="252"/>
      <c r="J725" s="247"/>
      <c r="K725" s="247"/>
      <c r="L725" s="253"/>
      <c r="M725" s="254"/>
      <c r="N725" s="255"/>
      <c r="O725" s="255"/>
      <c r="P725" s="255"/>
      <c r="Q725" s="255"/>
      <c r="R725" s="255"/>
      <c r="S725" s="255"/>
      <c r="T725" s="25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7" t="s">
        <v>196</v>
      </c>
      <c r="AU725" s="257" t="s">
        <v>83</v>
      </c>
      <c r="AV725" s="13" t="s">
        <v>83</v>
      </c>
      <c r="AW725" s="13" t="s">
        <v>35</v>
      </c>
      <c r="AX725" s="13" t="s">
        <v>73</v>
      </c>
      <c r="AY725" s="257" t="s">
        <v>147</v>
      </c>
    </row>
    <row r="726" s="13" customFormat="1">
      <c r="A726" s="13"/>
      <c r="B726" s="246"/>
      <c r="C726" s="247"/>
      <c r="D726" s="248" t="s">
        <v>196</v>
      </c>
      <c r="E726" s="249" t="s">
        <v>19</v>
      </c>
      <c r="F726" s="250" t="s">
        <v>1517</v>
      </c>
      <c r="G726" s="247"/>
      <c r="H726" s="251">
        <v>880</v>
      </c>
      <c r="I726" s="252"/>
      <c r="J726" s="247"/>
      <c r="K726" s="247"/>
      <c r="L726" s="253"/>
      <c r="M726" s="254"/>
      <c r="N726" s="255"/>
      <c r="O726" s="255"/>
      <c r="P726" s="255"/>
      <c r="Q726" s="255"/>
      <c r="R726" s="255"/>
      <c r="S726" s="255"/>
      <c r="T726" s="25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7" t="s">
        <v>196</v>
      </c>
      <c r="AU726" s="257" t="s">
        <v>83</v>
      </c>
      <c r="AV726" s="13" t="s">
        <v>83</v>
      </c>
      <c r="AW726" s="13" t="s">
        <v>35</v>
      </c>
      <c r="AX726" s="13" t="s">
        <v>73</v>
      </c>
      <c r="AY726" s="257" t="s">
        <v>147</v>
      </c>
    </row>
    <row r="727" s="13" customFormat="1">
      <c r="A727" s="13"/>
      <c r="B727" s="246"/>
      <c r="C727" s="247"/>
      <c r="D727" s="248" t="s">
        <v>196</v>
      </c>
      <c r="E727" s="249" t="s">
        <v>19</v>
      </c>
      <c r="F727" s="250" t="s">
        <v>1518</v>
      </c>
      <c r="G727" s="247"/>
      <c r="H727" s="251">
        <v>14.025</v>
      </c>
      <c r="I727" s="252"/>
      <c r="J727" s="247"/>
      <c r="K727" s="247"/>
      <c r="L727" s="253"/>
      <c r="M727" s="254"/>
      <c r="N727" s="255"/>
      <c r="O727" s="255"/>
      <c r="P727" s="255"/>
      <c r="Q727" s="255"/>
      <c r="R727" s="255"/>
      <c r="S727" s="255"/>
      <c r="T727" s="25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7" t="s">
        <v>196</v>
      </c>
      <c r="AU727" s="257" t="s">
        <v>83</v>
      </c>
      <c r="AV727" s="13" t="s">
        <v>83</v>
      </c>
      <c r="AW727" s="13" t="s">
        <v>35</v>
      </c>
      <c r="AX727" s="13" t="s">
        <v>73</v>
      </c>
      <c r="AY727" s="257" t="s">
        <v>147</v>
      </c>
    </row>
    <row r="728" s="13" customFormat="1">
      <c r="A728" s="13"/>
      <c r="B728" s="246"/>
      <c r="C728" s="247"/>
      <c r="D728" s="248" t="s">
        <v>196</v>
      </c>
      <c r="E728" s="249" t="s">
        <v>19</v>
      </c>
      <c r="F728" s="250" t="s">
        <v>1519</v>
      </c>
      <c r="G728" s="247"/>
      <c r="H728" s="251">
        <v>21.449999999999999</v>
      </c>
      <c r="I728" s="252"/>
      <c r="J728" s="247"/>
      <c r="K728" s="247"/>
      <c r="L728" s="253"/>
      <c r="M728" s="254"/>
      <c r="N728" s="255"/>
      <c r="O728" s="255"/>
      <c r="P728" s="255"/>
      <c r="Q728" s="255"/>
      <c r="R728" s="255"/>
      <c r="S728" s="255"/>
      <c r="T728" s="25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7" t="s">
        <v>196</v>
      </c>
      <c r="AU728" s="257" t="s">
        <v>83</v>
      </c>
      <c r="AV728" s="13" t="s">
        <v>83</v>
      </c>
      <c r="AW728" s="13" t="s">
        <v>35</v>
      </c>
      <c r="AX728" s="13" t="s">
        <v>73</v>
      </c>
      <c r="AY728" s="257" t="s">
        <v>147</v>
      </c>
    </row>
    <row r="729" s="13" customFormat="1">
      <c r="A729" s="13"/>
      <c r="B729" s="246"/>
      <c r="C729" s="247"/>
      <c r="D729" s="248" t="s">
        <v>196</v>
      </c>
      <c r="E729" s="249" t="s">
        <v>19</v>
      </c>
      <c r="F729" s="250" t="s">
        <v>1520</v>
      </c>
      <c r="G729" s="247"/>
      <c r="H729" s="251">
        <v>10.720000000000001</v>
      </c>
      <c r="I729" s="252"/>
      <c r="J729" s="247"/>
      <c r="K729" s="247"/>
      <c r="L729" s="253"/>
      <c r="M729" s="254"/>
      <c r="N729" s="255"/>
      <c r="O729" s="255"/>
      <c r="P729" s="255"/>
      <c r="Q729" s="255"/>
      <c r="R729" s="255"/>
      <c r="S729" s="255"/>
      <c r="T729" s="25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7" t="s">
        <v>196</v>
      </c>
      <c r="AU729" s="257" t="s">
        <v>83</v>
      </c>
      <c r="AV729" s="13" t="s">
        <v>83</v>
      </c>
      <c r="AW729" s="13" t="s">
        <v>35</v>
      </c>
      <c r="AX729" s="13" t="s">
        <v>73</v>
      </c>
      <c r="AY729" s="257" t="s">
        <v>147</v>
      </c>
    </row>
    <row r="730" s="13" customFormat="1">
      <c r="A730" s="13"/>
      <c r="B730" s="246"/>
      <c r="C730" s="247"/>
      <c r="D730" s="248" t="s">
        <v>196</v>
      </c>
      <c r="E730" s="249" t="s">
        <v>19</v>
      </c>
      <c r="F730" s="250" t="s">
        <v>1521</v>
      </c>
      <c r="G730" s="247"/>
      <c r="H730" s="251">
        <v>15.199999999999999</v>
      </c>
      <c r="I730" s="252"/>
      <c r="J730" s="247"/>
      <c r="K730" s="247"/>
      <c r="L730" s="253"/>
      <c r="M730" s="254"/>
      <c r="N730" s="255"/>
      <c r="O730" s="255"/>
      <c r="P730" s="255"/>
      <c r="Q730" s="255"/>
      <c r="R730" s="255"/>
      <c r="S730" s="255"/>
      <c r="T730" s="25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7" t="s">
        <v>196</v>
      </c>
      <c r="AU730" s="257" t="s">
        <v>83</v>
      </c>
      <c r="AV730" s="13" t="s">
        <v>83</v>
      </c>
      <c r="AW730" s="13" t="s">
        <v>35</v>
      </c>
      <c r="AX730" s="13" t="s">
        <v>73</v>
      </c>
      <c r="AY730" s="257" t="s">
        <v>147</v>
      </c>
    </row>
    <row r="731" s="13" customFormat="1">
      <c r="A731" s="13"/>
      <c r="B731" s="246"/>
      <c r="C731" s="247"/>
      <c r="D731" s="248" t="s">
        <v>196</v>
      </c>
      <c r="E731" s="249" t="s">
        <v>19</v>
      </c>
      <c r="F731" s="250" t="s">
        <v>1522</v>
      </c>
      <c r="G731" s="247"/>
      <c r="H731" s="251">
        <v>4.9500000000000002</v>
      </c>
      <c r="I731" s="252"/>
      <c r="J731" s="247"/>
      <c r="K731" s="247"/>
      <c r="L731" s="253"/>
      <c r="M731" s="254"/>
      <c r="N731" s="255"/>
      <c r="O731" s="255"/>
      <c r="P731" s="255"/>
      <c r="Q731" s="255"/>
      <c r="R731" s="255"/>
      <c r="S731" s="255"/>
      <c r="T731" s="25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7" t="s">
        <v>196</v>
      </c>
      <c r="AU731" s="257" t="s">
        <v>83</v>
      </c>
      <c r="AV731" s="13" t="s">
        <v>83</v>
      </c>
      <c r="AW731" s="13" t="s">
        <v>35</v>
      </c>
      <c r="AX731" s="13" t="s">
        <v>73</v>
      </c>
      <c r="AY731" s="257" t="s">
        <v>147</v>
      </c>
    </row>
    <row r="732" s="14" customFormat="1">
      <c r="A732" s="14"/>
      <c r="B732" s="258"/>
      <c r="C732" s="259"/>
      <c r="D732" s="248" t="s">
        <v>196</v>
      </c>
      <c r="E732" s="260" t="s">
        <v>19</v>
      </c>
      <c r="F732" s="261" t="s">
        <v>228</v>
      </c>
      <c r="G732" s="259"/>
      <c r="H732" s="262">
        <v>996.50500000000011</v>
      </c>
      <c r="I732" s="263"/>
      <c r="J732" s="259"/>
      <c r="K732" s="259"/>
      <c r="L732" s="264"/>
      <c r="M732" s="265"/>
      <c r="N732" s="266"/>
      <c r="O732" s="266"/>
      <c r="P732" s="266"/>
      <c r="Q732" s="266"/>
      <c r="R732" s="266"/>
      <c r="S732" s="266"/>
      <c r="T732" s="26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8" t="s">
        <v>196</v>
      </c>
      <c r="AU732" s="268" t="s">
        <v>83</v>
      </c>
      <c r="AV732" s="14" t="s">
        <v>153</v>
      </c>
      <c r="AW732" s="14" t="s">
        <v>35</v>
      </c>
      <c r="AX732" s="14" t="s">
        <v>81</v>
      </c>
      <c r="AY732" s="268" t="s">
        <v>147</v>
      </c>
    </row>
    <row r="733" s="2" customFormat="1" ht="16.5" customHeight="1">
      <c r="A733" s="40"/>
      <c r="B733" s="41"/>
      <c r="C733" s="221" t="s">
        <v>1527</v>
      </c>
      <c r="D733" s="221" t="s">
        <v>149</v>
      </c>
      <c r="E733" s="222" t="s">
        <v>1528</v>
      </c>
      <c r="F733" s="223" t="s">
        <v>1529</v>
      </c>
      <c r="G733" s="224" t="s">
        <v>152</v>
      </c>
      <c r="H733" s="225">
        <v>14.025</v>
      </c>
      <c r="I733" s="226"/>
      <c r="J733" s="227">
        <f>ROUND(I733*H733,2)</f>
        <v>0</v>
      </c>
      <c r="K733" s="228"/>
      <c r="L733" s="46"/>
      <c r="M733" s="229" t="s">
        <v>19</v>
      </c>
      <c r="N733" s="230" t="s">
        <v>44</v>
      </c>
      <c r="O733" s="86"/>
      <c r="P733" s="231">
        <f>O733*H733</f>
        <v>0</v>
      </c>
      <c r="Q733" s="231">
        <v>2.0000000000000002E-05</v>
      </c>
      <c r="R733" s="231">
        <f>Q733*H733</f>
        <v>0.00028050000000000004</v>
      </c>
      <c r="S733" s="231">
        <v>0</v>
      </c>
      <c r="T733" s="232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33" t="s">
        <v>217</v>
      </c>
      <c r="AT733" s="233" t="s">
        <v>149</v>
      </c>
      <c r="AU733" s="233" t="s">
        <v>83</v>
      </c>
      <c r="AY733" s="19" t="s">
        <v>147</v>
      </c>
      <c r="BE733" s="234">
        <f>IF(N733="základní",J733,0)</f>
        <v>0</v>
      </c>
      <c r="BF733" s="234">
        <f>IF(N733="snížená",J733,0)</f>
        <v>0</v>
      </c>
      <c r="BG733" s="234">
        <f>IF(N733="zákl. přenesená",J733,0)</f>
        <v>0</v>
      </c>
      <c r="BH733" s="234">
        <f>IF(N733="sníž. přenesená",J733,0)</f>
        <v>0</v>
      </c>
      <c r="BI733" s="234">
        <f>IF(N733="nulová",J733,0)</f>
        <v>0</v>
      </c>
      <c r="BJ733" s="19" t="s">
        <v>81</v>
      </c>
      <c r="BK733" s="234">
        <f>ROUND(I733*H733,2)</f>
        <v>0</v>
      </c>
      <c r="BL733" s="19" t="s">
        <v>217</v>
      </c>
      <c r="BM733" s="233" t="s">
        <v>1530</v>
      </c>
    </row>
    <row r="734" s="13" customFormat="1">
      <c r="A734" s="13"/>
      <c r="B734" s="246"/>
      <c r="C734" s="247"/>
      <c r="D734" s="248" t="s">
        <v>196</v>
      </c>
      <c r="E734" s="249" t="s">
        <v>19</v>
      </c>
      <c r="F734" s="250" t="s">
        <v>1531</v>
      </c>
      <c r="G734" s="247"/>
      <c r="H734" s="251">
        <v>14.025</v>
      </c>
      <c r="I734" s="252"/>
      <c r="J734" s="247"/>
      <c r="K734" s="247"/>
      <c r="L734" s="253"/>
      <c r="M734" s="254"/>
      <c r="N734" s="255"/>
      <c r="O734" s="255"/>
      <c r="P734" s="255"/>
      <c r="Q734" s="255"/>
      <c r="R734" s="255"/>
      <c r="S734" s="255"/>
      <c r="T734" s="25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7" t="s">
        <v>196</v>
      </c>
      <c r="AU734" s="257" t="s">
        <v>83</v>
      </c>
      <c r="AV734" s="13" t="s">
        <v>83</v>
      </c>
      <c r="AW734" s="13" t="s">
        <v>35</v>
      </c>
      <c r="AX734" s="13" t="s">
        <v>81</v>
      </c>
      <c r="AY734" s="257" t="s">
        <v>147</v>
      </c>
    </row>
    <row r="735" s="2" customFormat="1" ht="16.5" customHeight="1">
      <c r="A735" s="40"/>
      <c r="B735" s="41"/>
      <c r="C735" s="221" t="s">
        <v>1532</v>
      </c>
      <c r="D735" s="221" t="s">
        <v>149</v>
      </c>
      <c r="E735" s="222" t="s">
        <v>1533</v>
      </c>
      <c r="F735" s="223" t="s">
        <v>1534</v>
      </c>
      <c r="G735" s="224" t="s">
        <v>152</v>
      </c>
      <c r="H735" s="225">
        <v>996.505</v>
      </c>
      <c r="I735" s="226"/>
      <c r="J735" s="227">
        <f>ROUND(I735*H735,2)</f>
        <v>0</v>
      </c>
      <c r="K735" s="228"/>
      <c r="L735" s="46"/>
      <c r="M735" s="229" t="s">
        <v>19</v>
      </c>
      <c r="N735" s="230" t="s">
        <v>44</v>
      </c>
      <c r="O735" s="86"/>
      <c r="P735" s="231">
        <f>O735*H735</f>
        <v>0</v>
      </c>
      <c r="Q735" s="231">
        <v>0.00013999999999999999</v>
      </c>
      <c r="R735" s="231">
        <f>Q735*H735</f>
        <v>0.13951069999999999</v>
      </c>
      <c r="S735" s="231">
        <v>0</v>
      </c>
      <c r="T735" s="232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33" t="s">
        <v>217</v>
      </c>
      <c r="AT735" s="233" t="s">
        <v>149</v>
      </c>
      <c r="AU735" s="233" t="s">
        <v>83</v>
      </c>
      <c r="AY735" s="19" t="s">
        <v>147</v>
      </c>
      <c r="BE735" s="234">
        <f>IF(N735="základní",J735,0)</f>
        <v>0</v>
      </c>
      <c r="BF735" s="234">
        <f>IF(N735="snížená",J735,0)</f>
        <v>0</v>
      </c>
      <c r="BG735" s="234">
        <f>IF(N735="zákl. přenesená",J735,0)</f>
        <v>0</v>
      </c>
      <c r="BH735" s="234">
        <f>IF(N735="sníž. přenesená",J735,0)</f>
        <v>0</v>
      </c>
      <c r="BI735" s="234">
        <f>IF(N735="nulová",J735,0)</f>
        <v>0</v>
      </c>
      <c r="BJ735" s="19" t="s">
        <v>81</v>
      </c>
      <c r="BK735" s="234">
        <f>ROUND(I735*H735,2)</f>
        <v>0</v>
      </c>
      <c r="BL735" s="19" t="s">
        <v>217</v>
      </c>
      <c r="BM735" s="233" t="s">
        <v>1535</v>
      </c>
    </row>
    <row r="736" s="13" customFormat="1">
      <c r="A736" s="13"/>
      <c r="B736" s="246"/>
      <c r="C736" s="247"/>
      <c r="D736" s="248" t="s">
        <v>196</v>
      </c>
      <c r="E736" s="249" t="s">
        <v>19</v>
      </c>
      <c r="F736" s="250" t="s">
        <v>1516</v>
      </c>
      <c r="G736" s="247"/>
      <c r="H736" s="251">
        <v>50.159999999999997</v>
      </c>
      <c r="I736" s="252"/>
      <c r="J736" s="247"/>
      <c r="K736" s="247"/>
      <c r="L736" s="253"/>
      <c r="M736" s="254"/>
      <c r="N736" s="255"/>
      <c r="O736" s="255"/>
      <c r="P736" s="255"/>
      <c r="Q736" s="255"/>
      <c r="R736" s="255"/>
      <c r="S736" s="255"/>
      <c r="T736" s="25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57" t="s">
        <v>196</v>
      </c>
      <c r="AU736" s="257" t="s">
        <v>83</v>
      </c>
      <c r="AV736" s="13" t="s">
        <v>83</v>
      </c>
      <c r="AW736" s="13" t="s">
        <v>35</v>
      </c>
      <c r="AX736" s="13" t="s">
        <v>73</v>
      </c>
      <c r="AY736" s="257" t="s">
        <v>147</v>
      </c>
    </row>
    <row r="737" s="13" customFormat="1">
      <c r="A737" s="13"/>
      <c r="B737" s="246"/>
      <c r="C737" s="247"/>
      <c r="D737" s="248" t="s">
        <v>196</v>
      </c>
      <c r="E737" s="249" t="s">
        <v>19</v>
      </c>
      <c r="F737" s="250" t="s">
        <v>1517</v>
      </c>
      <c r="G737" s="247"/>
      <c r="H737" s="251">
        <v>880</v>
      </c>
      <c r="I737" s="252"/>
      <c r="J737" s="247"/>
      <c r="K737" s="247"/>
      <c r="L737" s="253"/>
      <c r="M737" s="254"/>
      <c r="N737" s="255"/>
      <c r="O737" s="255"/>
      <c r="P737" s="255"/>
      <c r="Q737" s="255"/>
      <c r="R737" s="255"/>
      <c r="S737" s="255"/>
      <c r="T737" s="25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7" t="s">
        <v>196</v>
      </c>
      <c r="AU737" s="257" t="s">
        <v>83</v>
      </c>
      <c r="AV737" s="13" t="s">
        <v>83</v>
      </c>
      <c r="AW737" s="13" t="s">
        <v>35</v>
      </c>
      <c r="AX737" s="13" t="s">
        <v>73</v>
      </c>
      <c r="AY737" s="257" t="s">
        <v>147</v>
      </c>
    </row>
    <row r="738" s="13" customFormat="1">
      <c r="A738" s="13"/>
      <c r="B738" s="246"/>
      <c r="C738" s="247"/>
      <c r="D738" s="248" t="s">
        <v>196</v>
      </c>
      <c r="E738" s="249" t="s">
        <v>19</v>
      </c>
      <c r="F738" s="250" t="s">
        <v>1518</v>
      </c>
      <c r="G738" s="247"/>
      <c r="H738" s="251">
        <v>14.025</v>
      </c>
      <c r="I738" s="252"/>
      <c r="J738" s="247"/>
      <c r="K738" s="247"/>
      <c r="L738" s="253"/>
      <c r="M738" s="254"/>
      <c r="N738" s="255"/>
      <c r="O738" s="255"/>
      <c r="P738" s="255"/>
      <c r="Q738" s="255"/>
      <c r="R738" s="255"/>
      <c r="S738" s="255"/>
      <c r="T738" s="25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7" t="s">
        <v>196</v>
      </c>
      <c r="AU738" s="257" t="s">
        <v>83</v>
      </c>
      <c r="AV738" s="13" t="s">
        <v>83</v>
      </c>
      <c r="AW738" s="13" t="s">
        <v>35</v>
      </c>
      <c r="AX738" s="13" t="s">
        <v>73</v>
      </c>
      <c r="AY738" s="257" t="s">
        <v>147</v>
      </c>
    </row>
    <row r="739" s="13" customFormat="1">
      <c r="A739" s="13"/>
      <c r="B739" s="246"/>
      <c r="C739" s="247"/>
      <c r="D739" s="248" t="s">
        <v>196</v>
      </c>
      <c r="E739" s="249" t="s">
        <v>19</v>
      </c>
      <c r="F739" s="250" t="s">
        <v>1519</v>
      </c>
      <c r="G739" s="247"/>
      <c r="H739" s="251">
        <v>21.449999999999999</v>
      </c>
      <c r="I739" s="252"/>
      <c r="J739" s="247"/>
      <c r="K739" s="247"/>
      <c r="L739" s="253"/>
      <c r="M739" s="254"/>
      <c r="N739" s="255"/>
      <c r="O739" s="255"/>
      <c r="P739" s="255"/>
      <c r="Q739" s="255"/>
      <c r="R739" s="255"/>
      <c r="S739" s="255"/>
      <c r="T739" s="25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7" t="s">
        <v>196</v>
      </c>
      <c r="AU739" s="257" t="s">
        <v>83</v>
      </c>
      <c r="AV739" s="13" t="s">
        <v>83</v>
      </c>
      <c r="AW739" s="13" t="s">
        <v>35</v>
      </c>
      <c r="AX739" s="13" t="s">
        <v>73</v>
      </c>
      <c r="AY739" s="257" t="s">
        <v>147</v>
      </c>
    </row>
    <row r="740" s="13" customFormat="1">
      <c r="A740" s="13"/>
      <c r="B740" s="246"/>
      <c r="C740" s="247"/>
      <c r="D740" s="248" t="s">
        <v>196</v>
      </c>
      <c r="E740" s="249" t="s">
        <v>19</v>
      </c>
      <c r="F740" s="250" t="s">
        <v>1520</v>
      </c>
      <c r="G740" s="247"/>
      <c r="H740" s="251">
        <v>10.720000000000001</v>
      </c>
      <c r="I740" s="252"/>
      <c r="J740" s="247"/>
      <c r="K740" s="247"/>
      <c r="L740" s="253"/>
      <c r="M740" s="254"/>
      <c r="N740" s="255"/>
      <c r="O740" s="255"/>
      <c r="P740" s="255"/>
      <c r="Q740" s="255"/>
      <c r="R740" s="255"/>
      <c r="S740" s="255"/>
      <c r="T740" s="25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7" t="s">
        <v>196</v>
      </c>
      <c r="AU740" s="257" t="s">
        <v>83</v>
      </c>
      <c r="AV740" s="13" t="s">
        <v>83</v>
      </c>
      <c r="AW740" s="13" t="s">
        <v>35</v>
      </c>
      <c r="AX740" s="13" t="s">
        <v>73</v>
      </c>
      <c r="AY740" s="257" t="s">
        <v>147</v>
      </c>
    </row>
    <row r="741" s="13" customFormat="1">
      <c r="A741" s="13"/>
      <c r="B741" s="246"/>
      <c r="C741" s="247"/>
      <c r="D741" s="248" t="s">
        <v>196</v>
      </c>
      <c r="E741" s="249" t="s">
        <v>19</v>
      </c>
      <c r="F741" s="250" t="s">
        <v>1521</v>
      </c>
      <c r="G741" s="247"/>
      <c r="H741" s="251">
        <v>15.199999999999999</v>
      </c>
      <c r="I741" s="252"/>
      <c r="J741" s="247"/>
      <c r="K741" s="247"/>
      <c r="L741" s="253"/>
      <c r="M741" s="254"/>
      <c r="N741" s="255"/>
      <c r="O741" s="255"/>
      <c r="P741" s="255"/>
      <c r="Q741" s="255"/>
      <c r="R741" s="255"/>
      <c r="S741" s="255"/>
      <c r="T741" s="25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7" t="s">
        <v>196</v>
      </c>
      <c r="AU741" s="257" t="s">
        <v>83</v>
      </c>
      <c r="AV741" s="13" t="s">
        <v>83</v>
      </c>
      <c r="AW741" s="13" t="s">
        <v>35</v>
      </c>
      <c r="AX741" s="13" t="s">
        <v>73</v>
      </c>
      <c r="AY741" s="257" t="s">
        <v>147</v>
      </c>
    </row>
    <row r="742" s="13" customFormat="1">
      <c r="A742" s="13"/>
      <c r="B742" s="246"/>
      <c r="C742" s="247"/>
      <c r="D742" s="248" t="s">
        <v>196</v>
      </c>
      <c r="E742" s="249" t="s">
        <v>19</v>
      </c>
      <c r="F742" s="250" t="s">
        <v>1522</v>
      </c>
      <c r="G742" s="247"/>
      <c r="H742" s="251">
        <v>4.9500000000000002</v>
      </c>
      <c r="I742" s="252"/>
      <c r="J742" s="247"/>
      <c r="K742" s="247"/>
      <c r="L742" s="253"/>
      <c r="M742" s="254"/>
      <c r="N742" s="255"/>
      <c r="O742" s="255"/>
      <c r="P742" s="255"/>
      <c r="Q742" s="255"/>
      <c r="R742" s="255"/>
      <c r="S742" s="255"/>
      <c r="T742" s="25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7" t="s">
        <v>196</v>
      </c>
      <c r="AU742" s="257" t="s">
        <v>83</v>
      </c>
      <c r="AV742" s="13" t="s">
        <v>83</v>
      </c>
      <c r="AW742" s="13" t="s">
        <v>35</v>
      </c>
      <c r="AX742" s="13" t="s">
        <v>73</v>
      </c>
      <c r="AY742" s="257" t="s">
        <v>147</v>
      </c>
    </row>
    <row r="743" s="14" customFormat="1">
      <c r="A743" s="14"/>
      <c r="B743" s="258"/>
      <c r="C743" s="259"/>
      <c r="D743" s="248" t="s">
        <v>196</v>
      </c>
      <c r="E743" s="260" t="s">
        <v>19</v>
      </c>
      <c r="F743" s="261" t="s">
        <v>228</v>
      </c>
      <c r="G743" s="259"/>
      <c r="H743" s="262">
        <v>996.50500000000011</v>
      </c>
      <c r="I743" s="263"/>
      <c r="J743" s="259"/>
      <c r="K743" s="259"/>
      <c r="L743" s="264"/>
      <c r="M743" s="265"/>
      <c r="N743" s="266"/>
      <c r="O743" s="266"/>
      <c r="P743" s="266"/>
      <c r="Q743" s="266"/>
      <c r="R743" s="266"/>
      <c r="S743" s="266"/>
      <c r="T743" s="26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8" t="s">
        <v>196</v>
      </c>
      <c r="AU743" s="268" t="s">
        <v>83</v>
      </c>
      <c r="AV743" s="14" t="s">
        <v>153</v>
      </c>
      <c r="AW743" s="14" t="s">
        <v>35</v>
      </c>
      <c r="AX743" s="14" t="s">
        <v>81</v>
      </c>
      <c r="AY743" s="268" t="s">
        <v>147</v>
      </c>
    </row>
    <row r="744" s="2" customFormat="1" ht="16.5" customHeight="1">
      <c r="A744" s="40"/>
      <c r="B744" s="41"/>
      <c r="C744" s="221" t="s">
        <v>1536</v>
      </c>
      <c r="D744" s="221" t="s">
        <v>149</v>
      </c>
      <c r="E744" s="222" t="s">
        <v>1537</v>
      </c>
      <c r="F744" s="223" t="s">
        <v>1538</v>
      </c>
      <c r="G744" s="224" t="s">
        <v>152</v>
      </c>
      <c r="H744" s="225">
        <v>996.505</v>
      </c>
      <c r="I744" s="226"/>
      <c r="J744" s="227">
        <f>ROUND(I744*H744,2)</f>
        <v>0</v>
      </c>
      <c r="K744" s="228"/>
      <c r="L744" s="46"/>
      <c r="M744" s="229" t="s">
        <v>19</v>
      </c>
      <c r="N744" s="230" t="s">
        <v>44</v>
      </c>
      <c r="O744" s="86"/>
      <c r="P744" s="231">
        <f>O744*H744</f>
        <v>0</v>
      </c>
      <c r="Q744" s="231">
        <v>0.00017000000000000001</v>
      </c>
      <c r="R744" s="231">
        <f>Q744*H744</f>
        <v>0.16940585000000002</v>
      </c>
      <c r="S744" s="231">
        <v>0</v>
      </c>
      <c r="T744" s="232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33" t="s">
        <v>217</v>
      </c>
      <c r="AT744" s="233" t="s">
        <v>149</v>
      </c>
      <c r="AU744" s="233" t="s">
        <v>83</v>
      </c>
      <c r="AY744" s="19" t="s">
        <v>147</v>
      </c>
      <c r="BE744" s="234">
        <f>IF(N744="základní",J744,0)</f>
        <v>0</v>
      </c>
      <c r="BF744" s="234">
        <f>IF(N744="snížená",J744,0)</f>
        <v>0</v>
      </c>
      <c r="BG744" s="234">
        <f>IF(N744="zákl. přenesená",J744,0)</f>
        <v>0</v>
      </c>
      <c r="BH744" s="234">
        <f>IF(N744="sníž. přenesená",J744,0)</f>
        <v>0</v>
      </c>
      <c r="BI744" s="234">
        <f>IF(N744="nulová",J744,0)</f>
        <v>0</v>
      </c>
      <c r="BJ744" s="19" t="s">
        <v>81</v>
      </c>
      <c r="BK744" s="234">
        <f>ROUND(I744*H744,2)</f>
        <v>0</v>
      </c>
      <c r="BL744" s="19" t="s">
        <v>217</v>
      </c>
      <c r="BM744" s="233" t="s">
        <v>1539</v>
      </c>
    </row>
    <row r="745" s="13" customFormat="1">
      <c r="A745" s="13"/>
      <c r="B745" s="246"/>
      <c r="C745" s="247"/>
      <c r="D745" s="248" t="s">
        <v>196</v>
      </c>
      <c r="E745" s="249" t="s">
        <v>19</v>
      </c>
      <c r="F745" s="250" t="s">
        <v>1516</v>
      </c>
      <c r="G745" s="247"/>
      <c r="H745" s="251">
        <v>50.159999999999997</v>
      </c>
      <c r="I745" s="252"/>
      <c r="J745" s="247"/>
      <c r="K745" s="247"/>
      <c r="L745" s="253"/>
      <c r="M745" s="254"/>
      <c r="N745" s="255"/>
      <c r="O745" s="255"/>
      <c r="P745" s="255"/>
      <c r="Q745" s="255"/>
      <c r="R745" s="255"/>
      <c r="S745" s="255"/>
      <c r="T745" s="25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7" t="s">
        <v>196</v>
      </c>
      <c r="AU745" s="257" t="s">
        <v>83</v>
      </c>
      <c r="AV745" s="13" t="s">
        <v>83</v>
      </c>
      <c r="AW745" s="13" t="s">
        <v>35</v>
      </c>
      <c r="AX745" s="13" t="s">
        <v>73</v>
      </c>
      <c r="AY745" s="257" t="s">
        <v>147</v>
      </c>
    </row>
    <row r="746" s="13" customFormat="1">
      <c r="A746" s="13"/>
      <c r="B746" s="246"/>
      <c r="C746" s="247"/>
      <c r="D746" s="248" t="s">
        <v>196</v>
      </c>
      <c r="E746" s="249" t="s">
        <v>19</v>
      </c>
      <c r="F746" s="250" t="s">
        <v>1517</v>
      </c>
      <c r="G746" s="247"/>
      <c r="H746" s="251">
        <v>880</v>
      </c>
      <c r="I746" s="252"/>
      <c r="J746" s="247"/>
      <c r="K746" s="247"/>
      <c r="L746" s="253"/>
      <c r="M746" s="254"/>
      <c r="N746" s="255"/>
      <c r="O746" s="255"/>
      <c r="P746" s="255"/>
      <c r="Q746" s="255"/>
      <c r="R746" s="255"/>
      <c r="S746" s="255"/>
      <c r="T746" s="25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7" t="s">
        <v>196</v>
      </c>
      <c r="AU746" s="257" t="s">
        <v>83</v>
      </c>
      <c r="AV746" s="13" t="s">
        <v>83</v>
      </c>
      <c r="AW746" s="13" t="s">
        <v>35</v>
      </c>
      <c r="AX746" s="13" t="s">
        <v>73</v>
      </c>
      <c r="AY746" s="257" t="s">
        <v>147</v>
      </c>
    </row>
    <row r="747" s="13" customFormat="1">
      <c r="A747" s="13"/>
      <c r="B747" s="246"/>
      <c r="C747" s="247"/>
      <c r="D747" s="248" t="s">
        <v>196</v>
      </c>
      <c r="E747" s="249" t="s">
        <v>19</v>
      </c>
      <c r="F747" s="250" t="s">
        <v>1518</v>
      </c>
      <c r="G747" s="247"/>
      <c r="H747" s="251">
        <v>14.025</v>
      </c>
      <c r="I747" s="252"/>
      <c r="J747" s="247"/>
      <c r="K747" s="247"/>
      <c r="L747" s="253"/>
      <c r="M747" s="254"/>
      <c r="N747" s="255"/>
      <c r="O747" s="255"/>
      <c r="P747" s="255"/>
      <c r="Q747" s="255"/>
      <c r="R747" s="255"/>
      <c r="S747" s="255"/>
      <c r="T747" s="25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7" t="s">
        <v>196</v>
      </c>
      <c r="AU747" s="257" t="s">
        <v>83</v>
      </c>
      <c r="AV747" s="13" t="s">
        <v>83</v>
      </c>
      <c r="AW747" s="13" t="s">
        <v>35</v>
      </c>
      <c r="AX747" s="13" t="s">
        <v>73</v>
      </c>
      <c r="AY747" s="257" t="s">
        <v>147</v>
      </c>
    </row>
    <row r="748" s="13" customFormat="1">
      <c r="A748" s="13"/>
      <c r="B748" s="246"/>
      <c r="C748" s="247"/>
      <c r="D748" s="248" t="s">
        <v>196</v>
      </c>
      <c r="E748" s="249" t="s">
        <v>19</v>
      </c>
      <c r="F748" s="250" t="s">
        <v>1519</v>
      </c>
      <c r="G748" s="247"/>
      <c r="H748" s="251">
        <v>21.449999999999999</v>
      </c>
      <c r="I748" s="252"/>
      <c r="J748" s="247"/>
      <c r="K748" s="247"/>
      <c r="L748" s="253"/>
      <c r="M748" s="254"/>
      <c r="N748" s="255"/>
      <c r="O748" s="255"/>
      <c r="P748" s="255"/>
      <c r="Q748" s="255"/>
      <c r="R748" s="255"/>
      <c r="S748" s="255"/>
      <c r="T748" s="25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7" t="s">
        <v>196</v>
      </c>
      <c r="AU748" s="257" t="s">
        <v>83</v>
      </c>
      <c r="AV748" s="13" t="s">
        <v>83</v>
      </c>
      <c r="AW748" s="13" t="s">
        <v>35</v>
      </c>
      <c r="AX748" s="13" t="s">
        <v>73</v>
      </c>
      <c r="AY748" s="257" t="s">
        <v>147</v>
      </c>
    </row>
    <row r="749" s="13" customFormat="1">
      <c r="A749" s="13"/>
      <c r="B749" s="246"/>
      <c r="C749" s="247"/>
      <c r="D749" s="248" t="s">
        <v>196</v>
      </c>
      <c r="E749" s="249" t="s">
        <v>19</v>
      </c>
      <c r="F749" s="250" t="s">
        <v>1520</v>
      </c>
      <c r="G749" s="247"/>
      <c r="H749" s="251">
        <v>10.720000000000001</v>
      </c>
      <c r="I749" s="252"/>
      <c r="J749" s="247"/>
      <c r="K749" s="247"/>
      <c r="L749" s="253"/>
      <c r="M749" s="254"/>
      <c r="N749" s="255"/>
      <c r="O749" s="255"/>
      <c r="P749" s="255"/>
      <c r="Q749" s="255"/>
      <c r="R749" s="255"/>
      <c r="S749" s="255"/>
      <c r="T749" s="25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7" t="s">
        <v>196</v>
      </c>
      <c r="AU749" s="257" t="s">
        <v>83</v>
      </c>
      <c r="AV749" s="13" t="s">
        <v>83</v>
      </c>
      <c r="AW749" s="13" t="s">
        <v>35</v>
      </c>
      <c r="AX749" s="13" t="s">
        <v>73</v>
      </c>
      <c r="AY749" s="257" t="s">
        <v>147</v>
      </c>
    </row>
    <row r="750" s="13" customFormat="1">
      <c r="A750" s="13"/>
      <c r="B750" s="246"/>
      <c r="C750" s="247"/>
      <c r="D750" s="248" t="s">
        <v>196</v>
      </c>
      <c r="E750" s="249" t="s">
        <v>19</v>
      </c>
      <c r="F750" s="250" t="s">
        <v>1521</v>
      </c>
      <c r="G750" s="247"/>
      <c r="H750" s="251">
        <v>15.199999999999999</v>
      </c>
      <c r="I750" s="252"/>
      <c r="J750" s="247"/>
      <c r="K750" s="247"/>
      <c r="L750" s="253"/>
      <c r="M750" s="254"/>
      <c r="N750" s="255"/>
      <c r="O750" s="255"/>
      <c r="P750" s="255"/>
      <c r="Q750" s="255"/>
      <c r="R750" s="255"/>
      <c r="S750" s="255"/>
      <c r="T750" s="25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7" t="s">
        <v>196</v>
      </c>
      <c r="AU750" s="257" t="s">
        <v>83</v>
      </c>
      <c r="AV750" s="13" t="s">
        <v>83</v>
      </c>
      <c r="AW750" s="13" t="s">
        <v>35</v>
      </c>
      <c r="AX750" s="13" t="s">
        <v>73</v>
      </c>
      <c r="AY750" s="257" t="s">
        <v>147</v>
      </c>
    </row>
    <row r="751" s="13" customFormat="1">
      <c r="A751" s="13"/>
      <c r="B751" s="246"/>
      <c r="C751" s="247"/>
      <c r="D751" s="248" t="s">
        <v>196</v>
      </c>
      <c r="E751" s="249" t="s">
        <v>19</v>
      </c>
      <c r="F751" s="250" t="s">
        <v>1522</v>
      </c>
      <c r="G751" s="247"/>
      <c r="H751" s="251">
        <v>4.9500000000000002</v>
      </c>
      <c r="I751" s="252"/>
      <c r="J751" s="247"/>
      <c r="K751" s="247"/>
      <c r="L751" s="253"/>
      <c r="M751" s="254"/>
      <c r="N751" s="255"/>
      <c r="O751" s="255"/>
      <c r="P751" s="255"/>
      <c r="Q751" s="255"/>
      <c r="R751" s="255"/>
      <c r="S751" s="255"/>
      <c r="T751" s="25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7" t="s">
        <v>196</v>
      </c>
      <c r="AU751" s="257" t="s">
        <v>83</v>
      </c>
      <c r="AV751" s="13" t="s">
        <v>83</v>
      </c>
      <c r="AW751" s="13" t="s">
        <v>35</v>
      </c>
      <c r="AX751" s="13" t="s">
        <v>73</v>
      </c>
      <c r="AY751" s="257" t="s">
        <v>147</v>
      </c>
    </row>
    <row r="752" s="14" customFormat="1">
      <c r="A752" s="14"/>
      <c r="B752" s="258"/>
      <c r="C752" s="259"/>
      <c r="D752" s="248" t="s">
        <v>196</v>
      </c>
      <c r="E752" s="260" t="s">
        <v>19</v>
      </c>
      <c r="F752" s="261" t="s">
        <v>228</v>
      </c>
      <c r="G752" s="259"/>
      <c r="H752" s="262">
        <v>996.50500000000011</v>
      </c>
      <c r="I752" s="263"/>
      <c r="J752" s="259"/>
      <c r="K752" s="259"/>
      <c r="L752" s="264"/>
      <c r="M752" s="265"/>
      <c r="N752" s="266"/>
      <c r="O752" s="266"/>
      <c r="P752" s="266"/>
      <c r="Q752" s="266"/>
      <c r="R752" s="266"/>
      <c r="S752" s="266"/>
      <c r="T752" s="26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8" t="s">
        <v>196</v>
      </c>
      <c r="AU752" s="268" t="s">
        <v>83</v>
      </c>
      <c r="AV752" s="14" t="s">
        <v>153</v>
      </c>
      <c r="AW752" s="14" t="s">
        <v>35</v>
      </c>
      <c r="AX752" s="14" t="s">
        <v>81</v>
      </c>
      <c r="AY752" s="268" t="s">
        <v>147</v>
      </c>
    </row>
    <row r="753" s="2" customFormat="1" ht="24" customHeight="1">
      <c r="A753" s="40"/>
      <c r="B753" s="41"/>
      <c r="C753" s="221" t="s">
        <v>1540</v>
      </c>
      <c r="D753" s="221" t="s">
        <v>149</v>
      </c>
      <c r="E753" s="222" t="s">
        <v>1541</v>
      </c>
      <c r="F753" s="223" t="s">
        <v>1542</v>
      </c>
      <c r="G753" s="224" t="s">
        <v>152</v>
      </c>
      <c r="H753" s="225">
        <v>996.505</v>
      </c>
      <c r="I753" s="226"/>
      <c r="J753" s="227">
        <f>ROUND(I753*H753,2)</f>
        <v>0</v>
      </c>
      <c r="K753" s="228"/>
      <c r="L753" s="46"/>
      <c r="M753" s="229" t="s">
        <v>19</v>
      </c>
      <c r="N753" s="230" t="s">
        <v>44</v>
      </c>
      <c r="O753" s="86"/>
      <c r="P753" s="231">
        <f>O753*H753</f>
        <v>0</v>
      </c>
      <c r="Q753" s="231">
        <v>0</v>
      </c>
      <c r="R753" s="231">
        <f>Q753*H753</f>
        <v>0</v>
      </c>
      <c r="S753" s="231">
        <v>0</v>
      </c>
      <c r="T753" s="232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33" t="s">
        <v>217</v>
      </c>
      <c r="AT753" s="233" t="s">
        <v>149</v>
      </c>
      <c r="AU753" s="233" t="s">
        <v>83</v>
      </c>
      <c r="AY753" s="19" t="s">
        <v>147</v>
      </c>
      <c r="BE753" s="234">
        <f>IF(N753="základní",J753,0)</f>
        <v>0</v>
      </c>
      <c r="BF753" s="234">
        <f>IF(N753="snížená",J753,0)</f>
        <v>0</v>
      </c>
      <c r="BG753" s="234">
        <f>IF(N753="zákl. přenesená",J753,0)</f>
        <v>0</v>
      </c>
      <c r="BH753" s="234">
        <f>IF(N753="sníž. přenesená",J753,0)</f>
        <v>0</v>
      </c>
      <c r="BI753" s="234">
        <f>IF(N753="nulová",J753,0)</f>
        <v>0</v>
      </c>
      <c r="BJ753" s="19" t="s">
        <v>81</v>
      </c>
      <c r="BK753" s="234">
        <f>ROUND(I753*H753,2)</f>
        <v>0</v>
      </c>
      <c r="BL753" s="19" t="s">
        <v>217</v>
      </c>
      <c r="BM753" s="233" t="s">
        <v>1543</v>
      </c>
    </row>
    <row r="754" s="13" customFormat="1">
      <c r="A754" s="13"/>
      <c r="B754" s="246"/>
      <c r="C754" s="247"/>
      <c r="D754" s="248" t="s">
        <v>196</v>
      </c>
      <c r="E754" s="249" t="s">
        <v>19</v>
      </c>
      <c r="F754" s="250" t="s">
        <v>1516</v>
      </c>
      <c r="G754" s="247"/>
      <c r="H754" s="251">
        <v>50.159999999999997</v>
      </c>
      <c r="I754" s="252"/>
      <c r="J754" s="247"/>
      <c r="K754" s="247"/>
      <c r="L754" s="253"/>
      <c r="M754" s="254"/>
      <c r="N754" s="255"/>
      <c r="O754" s="255"/>
      <c r="P754" s="255"/>
      <c r="Q754" s="255"/>
      <c r="R754" s="255"/>
      <c r="S754" s="255"/>
      <c r="T754" s="25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7" t="s">
        <v>196</v>
      </c>
      <c r="AU754" s="257" t="s">
        <v>83</v>
      </c>
      <c r="AV754" s="13" t="s">
        <v>83</v>
      </c>
      <c r="AW754" s="13" t="s">
        <v>35</v>
      </c>
      <c r="AX754" s="13" t="s">
        <v>73</v>
      </c>
      <c r="AY754" s="257" t="s">
        <v>147</v>
      </c>
    </row>
    <row r="755" s="13" customFormat="1">
      <c r="A755" s="13"/>
      <c r="B755" s="246"/>
      <c r="C755" s="247"/>
      <c r="D755" s="248" t="s">
        <v>196</v>
      </c>
      <c r="E755" s="249" t="s">
        <v>19</v>
      </c>
      <c r="F755" s="250" t="s">
        <v>1517</v>
      </c>
      <c r="G755" s="247"/>
      <c r="H755" s="251">
        <v>880</v>
      </c>
      <c r="I755" s="252"/>
      <c r="J755" s="247"/>
      <c r="K755" s="247"/>
      <c r="L755" s="253"/>
      <c r="M755" s="254"/>
      <c r="N755" s="255"/>
      <c r="O755" s="255"/>
      <c r="P755" s="255"/>
      <c r="Q755" s="255"/>
      <c r="R755" s="255"/>
      <c r="S755" s="255"/>
      <c r="T755" s="25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7" t="s">
        <v>196</v>
      </c>
      <c r="AU755" s="257" t="s">
        <v>83</v>
      </c>
      <c r="AV755" s="13" t="s">
        <v>83</v>
      </c>
      <c r="AW755" s="13" t="s">
        <v>35</v>
      </c>
      <c r="AX755" s="13" t="s">
        <v>73</v>
      </c>
      <c r="AY755" s="257" t="s">
        <v>147</v>
      </c>
    </row>
    <row r="756" s="13" customFormat="1">
      <c r="A756" s="13"/>
      <c r="B756" s="246"/>
      <c r="C756" s="247"/>
      <c r="D756" s="248" t="s">
        <v>196</v>
      </c>
      <c r="E756" s="249" t="s">
        <v>19</v>
      </c>
      <c r="F756" s="250" t="s">
        <v>1518</v>
      </c>
      <c r="G756" s="247"/>
      <c r="H756" s="251">
        <v>14.025</v>
      </c>
      <c r="I756" s="252"/>
      <c r="J756" s="247"/>
      <c r="K756" s="247"/>
      <c r="L756" s="253"/>
      <c r="M756" s="254"/>
      <c r="N756" s="255"/>
      <c r="O756" s="255"/>
      <c r="P756" s="255"/>
      <c r="Q756" s="255"/>
      <c r="R756" s="255"/>
      <c r="S756" s="255"/>
      <c r="T756" s="25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7" t="s">
        <v>196</v>
      </c>
      <c r="AU756" s="257" t="s">
        <v>83</v>
      </c>
      <c r="AV756" s="13" t="s">
        <v>83</v>
      </c>
      <c r="AW756" s="13" t="s">
        <v>35</v>
      </c>
      <c r="AX756" s="13" t="s">
        <v>73</v>
      </c>
      <c r="AY756" s="257" t="s">
        <v>147</v>
      </c>
    </row>
    <row r="757" s="13" customFormat="1">
      <c r="A757" s="13"/>
      <c r="B757" s="246"/>
      <c r="C757" s="247"/>
      <c r="D757" s="248" t="s">
        <v>196</v>
      </c>
      <c r="E757" s="249" t="s">
        <v>19</v>
      </c>
      <c r="F757" s="250" t="s">
        <v>1519</v>
      </c>
      <c r="G757" s="247"/>
      <c r="H757" s="251">
        <v>21.449999999999999</v>
      </c>
      <c r="I757" s="252"/>
      <c r="J757" s="247"/>
      <c r="K757" s="247"/>
      <c r="L757" s="253"/>
      <c r="M757" s="254"/>
      <c r="N757" s="255"/>
      <c r="O757" s="255"/>
      <c r="P757" s="255"/>
      <c r="Q757" s="255"/>
      <c r="R757" s="255"/>
      <c r="S757" s="255"/>
      <c r="T757" s="25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7" t="s">
        <v>196</v>
      </c>
      <c r="AU757" s="257" t="s">
        <v>83</v>
      </c>
      <c r="AV757" s="13" t="s">
        <v>83</v>
      </c>
      <c r="AW757" s="13" t="s">
        <v>35</v>
      </c>
      <c r="AX757" s="13" t="s">
        <v>73</v>
      </c>
      <c r="AY757" s="257" t="s">
        <v>147</v>
      </c>
    </row>
    <row r="758" s="13" customFormat="1">
      <c r="A758" s="13"/>
      <c r="B758" s="246"/>
      <c r="C758" s="247"/>
      <c r="D758" s="248" t="s">
        <v>196</v>
      </c>
      <c r="E758" s="249" t="s">
        <v>19</v>
      </c>
      <c r="F758" s="250" t="s">
        <v>1520</v>
      </c>
      <c r="G758" s="247"/>
      <c r="H758" s="251">
        <v>10.720000000000001</v>
      </c>
      <c r="I758" s="252"/>
      <c r="J758" s="247"/>
      <c r="K758" s="247"/>
      <c r="L758" s="253"/>
      <c r="M758" s="254"/>
      <c r="N758" s="255"/>
      <c r="O758" s="255"/>
      <c r="P758" s="255"/>
      <c r="Q758" s="255"/>
      <c r="R758" s="255"/>
      <c r="S758" s="255"/>
      <c r="T758" s="25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7" t="s">
        <v>196</v>
      </c>
      <c r="AU758" s="257" t="s">
        <v>83</v>
      </c>
      <c r="AV758" s="13" t="s">
        <v>83</v>
      </c>
      <c r="AW758" s="13" t="s">
        <v>35</v>
      </c>
      <c r="AX758" s="13" t="s">
        <v>73</v>
      </c>
      <c r="AY758" s="257" t="s">
        <v>147</v>
      </c>
    </row>
    <row r="759" s="13" customFormat="1">
      <c r="A759" s="13"/>
      <c r="B759" s="246"/>
      <c r="C759" s="247"/>
      <c r="D759" s="248" t="s">
        <v>196</v>
      </c>
      <c r="E759" s="249" t="s">
        <v>19</v>
      </c>
      <c r="F759" s="250" t="s">
        <v>1521</v>
      </c>
      <c r="G759" s="247"/>
      <c r="H759" s="251">
        <v>15.199999999999999</v>
      </c>
      <c r="I759" s="252"/>
      <c r="J759" s="247"/>
      <c r="K759" s="247"/>
      <c r="L759" s="253"/>
      <c r="M759" s="254"/>
      <c r="N759" s="255"/>
      <c r="O759" s="255"/>
      <c r="P759" s="255"/>
      <c r="Q759" s="255"/>
      <c r="R759" s="255"/>
      <c r="S759" s="255"/>
      <c r="T759" s="25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7" t="s">
        <v>196</v>
      </c>
      <c r="AU759" s="257" t="s">
        <v>83</v>
      </c>
      <c r="AV759" s="13" t="s">
        <v>83</v>
      </c>
      <c r="AW759" s="13" t="s">
        <v>35</v>
      </c>
      <c r="AX759" s="13" t="s">
        <v>73</v>
      </c>
      <c r="AY759" s="257" t="s">
        <v>147</v>
      </c>
    </row>
    <row r="760" s="13" customFormat="1">
      <c r="A760" s="13"/>
      <c r="B760" s="246"/>
      <c r="C760" s="247"/>
      <c r="D760" s="248" t="s">
        <v>196</v>
      </c>
      <c r="E760" s="249" t="s">
        <v>19</v>
      </c>
      <c r="F760" s="250" t="s">
        <v>1522</v>
      </c>
      <c r="G760" s="247"/>
      <c r="H760" s="251">
        <v>4.9500000000000002</v>
      </c>
      <c r="I760" s="252"/>
      <c r="J760" s="247"/>
      <c r="K760" s="247"/>
      <c r="L760" s="253"/>
      <c r="M760" s="254"/>
      <c r="N760" s="255"/>
      <c r="O760" s="255"/>
      <c r="P760" s="255"/>
      <c r="Q760" s="255"/>
      <c r="R760" s="255"/>
      <c r="S760" s="255"/>
      <c r="T760" s="25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7" t="s">
        <v>196</v>
      </c>
      <c r="AU760" s="257" t="s">
        <v>83</v>
      </c>
      <c r="AV760" s="13" t="s">
        <v>83</v>
      </c>
      <c r="AW760" s="13" t="s">
        <v>35</v>
      </c>
      <c r="AX760" s="13" t="s">
        <v>73</v>
      </c>
      <c r="AY760" s="257" t="s">
        <v>147</v>
      </c>
    </row>
    <row r="761" s="14" customFormat="1">
      <c r="A761" s="14"/>
      <c r="B761" s="258"/>
      <c r="C761" s="259"/>
      <c r="D761" s="248" t="s">
        <v>196</v>
      </c>
      <c r="E761" s="260" t="s">
        <v>19</v>
      </c>
      <c r="F761" s="261" t="s">
        <v>228</v>
      </c>
      <c r="G761" s="259"/>
      <c r="H761" s="262">
        <v>996.50500000000011</v>
      </c>
      <c r="I761" s="263"/>
      <c r="J761" s="259"/>
      <c r="K761" s="259"/>
      <c r="L761" s="264"/>
      <c r="M761" s="265"/>
      <c r="N761" s="266"/>
      <c r="O761" s="266"/>
      <c r="P761" s="266"/>
      <c r="Q761" s="266"/>
      <c r="R761" s="266"/>
      <c r="S761" s="266"/>
      <c r="T761" s="26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8" t="s">
        <v>196</v>
      </c>
      <c r="AU761" s="268" t="s">
        <v>83</v>
      </c>
      <c r="AV761" s="14" t="s">
        <v>153</v>
      </c>
      <c r="AW761" s="14" t="s">
        <v>35</v>
      </c>
      <c r="AX761" s="14" t="s">
        <v>81</v>
      </c>
      <c r="AY761" s="268" t="s">
        <v>147</v>
      </c>
    </row>
    <row r="762" s="2" customFormat="1" ht="16.5" customHeight="1">
      <c r="A762" s="40"/>
      <c r="B762" s="41"/>
      <c r="C762" s="221" t="s">
        <v>1544</v>
      </c>
      <c r="D762" s="221" t="s">
        <v>149</v>
      </c>
      <c r="E762" s="222" t="s">
        <v>1545</v>
      </c>
      <c r="F762" s="223" t="s">
        <v>1546</v>
      </c>
      <c r="G762" s="224" t="s">
        <v>152</v>
      </c>
      <c r="H762" s="225">
        <v>55</v>
      </c>
      <c r="I762" s="226"/>
      <c r="J762" s="227">
        <f>ROUND(I762*H762,2)</f>
        <v>0</v>
      </c>
      <c r="K762" s="228"/>
      <c r="L762" s="46"/>
      <c r="M762" s="229" t="s">
        <v>19</v>
      </c>
      <c r="N762" s="230" t="s">
        <v>44</v>
      </c>
      <c r="O762" s="86"/>
      <c r="P762" s="231">
        <f>O762*H762</f>
        <v>0</v>
      </c>
      <c r="Q762" s="231">
        <v>0</v>
      </c>
      <c r="R762" s="231">
        <f>Q762*H762</f>
        <v>0</v>
      </c>
      <c r="S762" s="231">
        <v>0</v>
      </c>
      <c r="T762" s="232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33" t="s">
        <v>217</v>
      </c>
      <c r="AT762" s="233" t="s">
        <v>149</v>
      </c>
      <c r="AU762" s="233" t="s">
        <v>83</v>
      </c>
      <c r="AY762" s="19" t="s">
        <v>147</v>
      </c>
      <c r="BE762" s="234">
        <f>IF(N762="základní",J762,0)</f>
        <v>0</v>
      </c>
      <c r="BF762" s="234">
        <f>IF(N762="snížená",J762,0)</f>
        <v>0</v>
      </c>
      <c r="BG762" s="234">
        <f>IF(N762="zákl. přenesená",J762,0)</f>
        <v>0</v>
      </c>
      <c r="BH762" s="234">
        <f>IF(N762="sníž. přenesená",J762,0)</f>
        <v>0</v>
      </c>
      <c r="BI762" s="234">
        <f>IF(N762="nulová",J762,0)</f>
        <v>0</v>
      </c>
      <c r="BJ762" s="19" t="s">
        <v>81</v>
      </c>
      <c r="BK762" s="234">
        <f>ROUND(I762*H762,2)</f>
        <v>0</v>
      </c>
      <c r="BL762" s="19" t="s">
        <v>217</v>
      </c>
      <c r="BM762" s="233" t="s">
        <v>1547</v>
      </c>
    </row>
    <row r="763" s="13" customFormat="1">
      <c r="A763" s="13"/>
      <c r="B763" s="246"/>
      <c r="C763" s="247"/>
      <c r="D763" s="248" t="s">
        <v>196</v>
      </c>
      <c r="E763" s="249" t="s">
        <v>19</v>
      </c>
      <c r="F763" s="250" t="s">
        <v>1548</v>
      </c>
      <c r="G763" s="247"/>
      <c r="H763" s="251">
        <v>55</v>
      </c>
      <c r="I763" s="252"/>
      <c r="J763" s="247"/>
      <c r="K763" s="247"/>
      <c r="L763" s="253"/>
      <c r="M763" s="254"/>
      <c r="N763" s="255"/>
      <c r="O763" s="255"/>
      <c r="P763" s="255"/>
      <c r="Q763" s="255"/>
      <c r="R763" s="255"/>
      <c r="S763" s="255"/>
      <c r="T763" s="25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7" t="s">
        <v>196</v>
      </c>
      <c r="AU763" s="257" t="s">
        <v>83</v>
      </c>
      <c r="AV763" s="13" t="s">
        <v>83</v>
      </c>
      <c r="AW763" s="13" t="s">
        <v>35</v>
      </c>
      <c r="AX763" s="13" t="s">
        <v>73</v>
      </c>
      <c r="AY763" s="257" t="s">
        <v>147</v>
      </c>
    </row>
    <row r="764" s="14" customFormat="1">
      <c r="A764" s="14"/>
      <c r="B764" s="258"/>
      <c r="C764" s="259"/>
      <c r="D764" s="248" t="s">
        <v>196</v>
      </c>
      <c r="E764" s="260" t="s">
        <v>19</v>
      </c>
      <c r="F764" s="261" t="s">
        <v>228</v>
      </c>
      <c r="G764" s="259"/>
      <c r="H764" s="262">
        <v>55</v>
      </c>
      <c r="I764" s="263"/>
      <c r="J764" s="259"/>
      <c r="K764" s="259"/>
      <c r="L764" s="264"/>
      <c r="M764" s="265"/>
      <c r="N764" s="266"/>
      <c r="O764" s="266"/>
      <c r="P764" s="266"/>
      <c r="Q764" s="266"/>
      <c r="R764" s="266"/>
      <c r="S764" s="266"/>
      <c r="T764" s="26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8" t="s">
        <v>196</v>
      </c>
      <c r="AU764" s="268" t="s">
        <v>83</v>
      </c>
      <c r="AV764" s="14" t="s">
        <v>153</v>
      </c>
      <c r="AW764" s="14" t="s">
        <v>35</v>
      </c>
      <c r="AX764" s="14" t="s">
        <v>81</v>
      </c>
      <c r="AY764" s="268" t="s">
        <v>147</v>
      </c>
    </row>
    <row r="765" s="2" customFormat="1" ht="16.5" customHeight="1">
      <c r="A765" s="40"/>
      <c r="B765" s="41"/>
      <c r="C765" s="221" t="s">
        <v>1549</v>
      </c>
      <c r="D765" s="221" t="s">
        <v>149</v>
      </c>
      <c r="E765" s="222" t="s">
        <v>1550</v>
      </c>
      <c r="F765" s="223" t="s">
        <v>1551</v>
      </c>
      <c r="G765" s="224" t="s">
        <v>152</v>
      </c>
      <c r="H765" s="225">
        <v>1343.75</v>
      </c>
      <c r="I765" s="226"/>
      <c r="J765" s="227">
        <f>ROUND(I765*H765,2)</f>
        <v>0</v>
      </c>
      <c r="K765" s="228"/>
      <c r="L765" s="46"/>
      <c r="M765" s="229" t="s">
        <v>19</v>
      </c>
      <c r="N765" s="230" t="s">
        <v>44</v>
      </c>
      <c r="O765" s="86"/>
      <c r="P765" s="231">
        <f>O765*H765</f>
        <v>0</v>
      </c>
      <c r="Q765" s="231">
        <v>0</v>
      </c>
      <c r="R765" s="231">
        <f>Q765*H765</f>
        <v>0</v>
      </c>
      <c r="S765" s="231">
        <v>0</v>
      </c>
      <c r="T765" s="232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33" t="s">
        <v>217</v>
      </c>
      <c r="AT765" s="233" t="s">
        <v>149</v>
      </c>
      <c r="AU765" s="233" t="s">
        <v>83</v>
      </c>
      <c r="AY765" s="19" t="s">
        <v>147</v>
      </c>
      <c r="BE765" s="234">
        <f>IF(N765="základní",J765,0)</f>
        <v>0</v>
      </c>
      <c r="BF765" s="234">
        <f>IF(N765="snížená",J765,0)</f>
        <v>0</v>
      </c>
      <c r="BG765" s="234">
        <f>IF(N765="zákl. přenesená",J765,0)</f>
        <v>0</v>
      </c>
      <c r="BH765" s="234">
        <f>IF(N765="sníž. přenesená",J765,0)</f>
        <v>0</v>
      </c>
      <c r="BI765" s="234">
        <f>IF(N765="nulová",J765,0)</f>
        <v>0</v>
      </c>
      <c r="BJ765" s="19" t="s">
        <v>81</v>
      </c>
      <c r="BK765" s="234">
        <f>ROUND(I765*H765,2)</f>
        <v>0</v>
      </c>
      <c r="BL765" s="19" t="s">
        <v>217</v>
      </c>
      <c r="BM765" s="233" t="s">
        <v>1552</v>
      </c>
    </row>
    <row r="766" s="13" customFormat="1">
      <c r="A766" s="13"/>
      <c r="B766" s="246"/>
      <c r="C766" s="247"/>
      <c r="D766" s="248" t="s">
        <v>196</v>
      </c>
      <c r="E766" s="249" t="s">
        <v>19</v>
      </c>
      <c r="F766" s="250" t="s">
        <v>1553</v>
      </c>
      <c r="G766" s="247"/>
      <c r="H766" s="251">
        <v>1177.3499999999999</v>
      </c>
      <c r="I766" s="252"/>
      <c r="J766" s="247"/>
      <c r="K766" s="247"/>
      <c r="L766" s="253"/>
      <c r="M766" s="254"/>
      <c r="N766" s="255"/>
      <c r="O766" s="255"/>
      <c r="P766" s="255"/>
      <c r="Q766" s="255"/>
      <c r="R766" s="255"/>
      <c r="S766" s="255"/>
      <c r="T766" s="25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7" t="s">
        <v>196</v>
      </c>
      <c r="AU766" s="257" t="s">
        <v>83</v>
      </c>
      <c r="AV766" s="13" t="s">
        <v>83</v>
      </c>
      <c r="AW766" s="13" t="s">
        <v>35</v>
      </c>
      <c r="AX766" s="13" t="s">
        <v>73</v>
      </c>
      <c r="AY766" s="257" t="s">
        <v>147</v>
      </c>
    </row>
    <row r="767" s="13" customFormat="1">
      <c r="A767" s="13"/>
      <c r="B767" s="246"/>
      <c r="C767" s="247"/>
      <c r="D767" s="248" t="s">
        <v>196</v>
      </c>
      <c r="E767" s="249" t="s">
        <v>19</v>
      </c>
      <c r="F767" s="250" t="s">
        <v>1554</v>
      </c>
      <c r="G767" s="247"/>
      <c r="H767" s="251">
        <v>166.40000000000001</v>
      </c>
      <c r="I767" s="252"/>
      <c r="J767" s="247"/>
      <c r="K767" s="247"/>
      <c r="L767" s="253"/>
      <c r="M767" s="254"/>
      <c r="N767" s="255"/>
      <c r="O767" s="255"/>
      <c r="P767" s="255"/>
      <c r="Q767" s="255"/>
      <c r="R767" s="255"/>
      <c r="S767" s="255"/>
      <c r="T767" s="25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7" t="s">
        <v>196</v>
      </c>
      <c r="AU767" s="257" t="s">
        <v>83</v>
      </c>
      <c r="AV767" s="13" t="s">
        <v>83</v>
      </c>
      <c r="AW767" s="13" t="s">
        <v>35</v>
      </c>
      <c r="AX767" s="13" t="s">
        <v>73</v>
      </c>
      <c r="AY767" s="257" t="s">
        <v>147</v>
      </c>
    </row>
    <row r="768" s="14" customFormat="1">
      <c r="A768" s="14"/>
      <c r="B768" s="258"/>
      <c r="C768" s="259"/>
      <c r="D768" s="248" t="s">
        <v>196</v>
      </c>
      <c r="E768" s="260" t="s">
        <v>19</v>
      </c>
      <c r="F768" s="261" t="s">
        <v>228</v>
      </c>
      <c r="G768" s="259"/>
      <c r="H768" s="262">
        <v>1343.75</v>
      </c>
      <c r="I768" s="263"/>
      <c r="J768" s="259"/>
      <c r="K768" s="259"/>
      <c r="L768" s="264"/>
      <c r="M768" s="265"/>
      <c r="N768" s="266"/>
      <c r="O768" s="266"/>
      <c r="P768" s="266"/>
      <c r="Q768" s="266"/>
      <c r="R768" s="266"/>
      <c r="S768" s="266"/>
      <c r="T768" s="26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8" t="s">
        <v>196</v>
      </c>
      <c r="AU768" s="268" t="s">
        <v>83</v>
      </c>
      <c r="AV768" s="14" t="s">
        <v>153</v>
      </c>
      <c r="AW768" s="14" t="s">
        <v>35</v>
      </c>
      <c r="AX768" s="14" t="s">
        <v>81</v>
      </c>
      <c r="AY768" s="268" t="s">
        <v>147</v>
      </c>
    </row>
    <row r="769" s="2" customFormat="1" ht="24" customHeight="1">
      <c r="A769" s="40"/>
      <c r="B769" s="41"/>
      <c r="C769" s="221" t="s">
        <v>1555</v>
      </c>
      <c r="D769" s="221" t="s">
        <v>149</v>
      </c>
      <c r="E769" s="222" t="s">
        <v>1556</v>
      </c>
      <c r="F769" s="223" t="s">
        <v>1557</v>
      </c>
      <c r="G769" s="224" t="s">
        <v>152</v>
      </c>
      <c r="H769" s="225">
        <v>55</v>
      </c>
      <c r="I769" s="226"/>
      <c r="J769" s="227">
        <f>ROUND(I769*H769,2)</f>
        <v>0</v>
      </c>
      <c r="K769" s="228"/>
      <c r="L769" s="46"/>
      <c r="M769" s="229" t="s">
        <v>19</v>
      </c>
      <c r="N769" s="230" t="s">
        <v>44</v>
      </c>
      <c r="O769" s="86"/>
      <c r="P769" s="231">
        <f>O769*H769</f>
        <v>0</v>
      </c>
      <c r="Q769" s="231">
        <v>0.00013999999999999999</v>
      </c>
      <c r="R769" s="231">
        <f>Q769*H769</f>
        <v>0.0076999999999999994</v>
      </c>
      <c r="S769" s="231">
        <v>0</v>
      </c>
      <c r="T769" s="232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33" t="s">
        <v>217</v>
      </c>
      <c r="AT769" s="233" t="s">
        <v>149</v>
      </c>
      <c r="AU769" s="233" t="s">
        <v>83</v>
      </c>
      <c r="AY769" s="19" t="s">
        <v>147</v>
      </c>
      <c r="BE769" s="234">
        <f>IF(N769="základní",J769,0)</f>
        <v>0</v>
      </c>
      <c r="BF769" s="234">
        <f>IF(N769="snížená",J769,0)</f>
        <v>0</v>
      </c>
      <c r="BG769" s="234">
        <f>IF(N769="zákl. přenesená",J769,0)</f>
        <v>0</v>
      </c>
      <c r="BH769" s="234">
        <f>IF(N769="sníž. přenesená",J769,0)</f>
        <v>0</v>
      </c>
      <c r="BI769" s="234">
        <f>IF(N769="nulová",J769,0)</f>
        <v>0</v>
      </c>
      <c r="BJ769" s="19" t="s">
        <v>81</v>
      </c>
      <c r="BK769" s="234">
        <f>ROUND(I769*H769,2)</f>
        <v>0</v>
      </c>
      <c r="BL769" s="19" t="s">
        <v>217</v>
      </c>
      <c r="BM769" s="233" t="s">
        <v>1558</v>
      </c>
    </row>
    <row r="770" s="13" customFormat="1">
      <c r="A770" s="13"/>
      <c r="B770" s="246"/>
      <c r="C770" s="247"/>
      <c r="D770" s="248" t="s">
        <v>196</v>
      </c>
      <c r="E770" s="249" t="s">
        <v>19</v>
      </c>
      <c r="F770" s="250" t="s">
        <v>1548</v>
      </c>
      <c r="G770" s="247"/>
      <c r="H770" s="251">
        <v>55</v>
      </c>
      <c r="I770" s="252"/>
      <c r="J770" s="247"/>
      <c r="K770" s="247"/>
      <c r="L770" s="253"/>
      <c r="M770" s="254"/>
      <c r="N770" s="255"/>
      <c r="O770" s="255"/>
      <c r="P770" s="255"/>
      <c r="Q770" s="255"/>
      <c r="R770" s="255"/>
      <c r="S770" s="255"/>
      <c r="T770" s="25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7" t="s">
        <v>196</v>
      </c>
      <c r="AU770" s="257" t="s">
        <v>83</v>
      </c>
      <c r="AV770" s="13" t="s">
        <v>83</v>
      </c>
      <c r="AW770" s="13" t="s">
        <v>35</v>
      </c>
      <c r="AX770" s="13" t="s">
        <v>73</v>
      </c>
      <c r="AY770" s="257" t="s">
        <v>147</v>
      </c>
    </row>
    <row r="771" s="14" customFormat="1">
      <c r="A771" s="14"/>
      <c r="B771" s="258"/>
      <c r="C771" s="259"/>
      <c r="D771" s="248" t="s">
        <v>196</v>
      </c>
      <c r="E771" s="260" t="s">
        <v>19</v>
      </c>
      <c r="F771" s="261" t="s">
        <v>228</v>
      </c>
      <c r="G771" s="259"/>
      <c r="H771" s="262">
        <v>55</v>
      </c>
      <c r="I771" s="263"/>
      <c r="J771" s="259"/>
      <c r="K771" s="259"/>
      <c r="L771" s="264"/>
      <c r="M771" s="265"/>
      <c r="N771" s="266"/>
      <c r="O771" s="266"/>
      <c r="P771" s="266"/>
      <c r="Q771" s="266"/>
      <c r="R771" s="266"/>
      <c r="S771" s="266"/>
      <c r="T771" s="26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8" t="s">
        <v>196</v>
      </c>
      <c r="AU771" s="268" t="s">
        <v>83</v>
      </c>
      <c r="AV771" s="14" t="s">
        <v>153</v>
      </c>
      <c r="AW771" s="14" t="s">
        <v>35</v>
      </c>
      <c r="AX771" s="14" t="s">
        <v>81</v>
      </c>
      <c r="AY771" s="268" t="s">
        <v>147</v>
      </c>
    </row>
    <row r="772" s="2" customFormat="1" ht="16.5" customHeight="1">
      <c r="A772" s="40"/>
      <c r="B772" s="41"/>
      <c r="C772" s="221" t="s">
        <v>1559</v>
      </c>
      <c r="D772" s="221" t="s">
        <v>149</v>
      </c>
      <c r="E772" s="222" t="s">
        <v>1560</v>
      </c>
      <c r="F772" s="223" t="s">
        <v>1561</v>
      </c>
      <c r="G772" s="224" t="s">
        <v>152</v>
      </c>
      <c r="H772" s="225">
        <v>55</v>
      </c>
      <c r="I772" s="226"/>
      <c r="J772" s="227">
        <f>ROUND(I772*H772,2)</f>
        <v>0</v>
      </c>
      <c r="K772" s="228"/>
      <c r="L772" s="46"/>
      <c r="M772" s="229" t="s">
        <v>19</v>
      </c>
      <c r="N772" s="230" t="s">
        <v>44</v>
      </c>
      <c r="O772" s="86"/>
      <c r="P772" s="231">
        <f>O772*H772</f>
        <v>0</v>
      </c>
      <c r="Q772" s="231">
        <v>0.00097999999999999997</v>
      </c>
      <c r="R772" s="231">
        <f>Q772*H772</f>
        <v>0.053899999999999997</v>
      </c>
      <c r="S772" s="231">
        <v>0</v>
      </c>
      <c r="T772" s="232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33" t="s">
        <v>217</v>
      </c>
      <c r="AT772" s="233" t="s">
        <v>149</v>
      </c>
      <c r="AU772" s="233" t="s">
        <v>83</v>
      </c>
      <c r="AY772" s="19" t="s">
        <v>147</v>
      </c>
      <c r="BE772" s="234">
        <f>IF(N772="základní",J772,0)</f>
        <v>0</v>
      </c>
      <c r="BF772" s="234">
        <f>IF(N772="snížená",J772,0)</f>
        <v>0</v>
      </c>
      <c r="BG772" s="234">
        <f>IF(N772="zákl. přenesená",J772,0)</f>
        <v>0</v>
      </c>
      <c r="BH772" s="234">
        <f>IF(N772="sníž. přenesená",J772,0)</f>
        <v>0</v>
      </c>
      <c r="BI772" s="234">
        <f>IF(N772="nulová",J772,0)</f>
        <v>0</v>
      </c>
      <c r="BJ772" s="19" t="s">
        <v>81</v>
      </c>
      <c r="BK772" s="234">
        <f>ROUND(I772*H772,2)</f>
        <v>0</v>
      </c>
      <c r="BL772" s="19" t="s">
        <v>217</v>
      </c>
      <c r="BM772" s="233" t="s">
        <v>1562</v>
      </c>
    </row>
    <row r="773" s="13" customFormat="1">
      <c r="A773" s="13"/>
      <c r="B773" s="246"/>
      <c r="C773" s="247"/>
      <c r="D773" s="248" t="s">
        <v>196</v>
      </c>
      <c r="E773" s="249" t="s">
        <v>19</v>
      </c>
      <c r="F773" s="250" t="s">
        <v>1548</v>
      </c>
      <c r="G773" s="247"/>
      <c r="H773" s="251">
        <v>55</v>
      </c>
      <c r="I773" s="252"/>
      <c r="J773" s="247"/>
      <c r="K773" s="247"/>
      <c r="L773" s="253"/>
      <c r="M773" s="254"/>
      <c r="N773" s="255"/>
      <c r="O773" s="255"/>
      <c r="P773" s="255"/>
      <c r="Q773" s="255"/>
      <c r="R773" s="255"/>
      <c r="S773" s="255"/>
      <c r="T773" s="25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7" t="s">
        <v>196</v>
      </c>
      <c r="AU773" s="257" t="s">
        <v>83</v>
      </c>
      <c r="AV773" s="13" t="s">
        <v>83</v>
      </c>
      <c r="AW773" s="13" t="s">
        <v>35</v>
      </c>
      <c r="AX773" s="13" t="s">
        <v>73</v>
      </c>
      <c r="AY773" s="257" t="s">
        <v>147</v>
      </c>
    </row>
    <row r="774" s="14" customFormat="1">
      <c r="A774" s="14"/>
      <c r="B774" s="258"/>
      <c r="C774" s="259"/>
      <c r="D774" s="248" t="s">
        <v>196</v>
      </c>
      <c r="E774" s="260" t="s">
        <v>19</v>
      </c>
      <c r="F774" s="261" t="s">
        <v>228</v>
      </c>
      <c r="G774" s="259"/>
      <c r="H774" s="262">
        <v>55</v>
      </c>
      <c r="I774" s="263"/>
      <c r="J774" s="259"/>
      <c r="K774" s="259"/>
      <c r="L774" s="264"/>
      <c r="M774" s="265"/>
      <c r="N774" s="266"/>
      <c r="O774" s="266"/>
      <c r="P774" s="266"/>
      <c r="Q774" s="266"/>
      <c r="R774" s="266"/>
      <c r="S774" s="266"/>
      <c r="T774" s="26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8" t="s">
        <v>196</v>
      </c>
      <c r="AU774" s="268" t="s">
        <v>83</v>
      </c>
      <c r="AV774" s="14" t="s">
        <v>153</v>
      </c>
      <c r="AW774" s="14" t="s">
        <v>35</v>
      </c>
      <c r="AX774" s="14" t="s">
        <v>81</v>
      </c>
      <c r="AY774" s="268" t="s">
        <v>147</v>
      </c>
    </row>
    <row r="775" s="2" customFormat="1" ht="24" customHeight="1">
      <c r="A775" s="40"/>
      <c r="B775" s="41"/>
      <c r="C775" s="221" t="s">
        <v>1563</v>
      </c>
      <c r="D775" s="221" t="s">
        <v>149</v>
      </c>
      <c r="E775" s="222" t="s">
        <v>1564</v>
      </c>
      <c r="F775" s="223" t="s">
        <v>1565</v>
      </c>
      <c r="G775" s="224" t="s">
        <v>152</v>
      </c>
      <c r="H775" s="225">
        <v>55</v>
      </c>
      <c r="I775" s="226"/>
      <c r="J775" s="227">
        <f>ROUND(I775*H775,2)</f>
        <v>0</v>
      </c>
      <c r="K775" s="228"/>
      <c r="L775" s="46"/>
      <c r="M775" s="229" t="s">
        <v>19</v>
      </c>
      <c r="N775" s="230" t="s">
        <v>44</v>
      </c>
      <c r="O775" s="86"/>
      <c r="P775" s="231">
        <f>O775*H775</f>
        <v>0</v>
      </c>
      <c r="Q775" s="231">
        <v>1.0000000000000001E-05</v>
      </c>
      <c r="R775" s="231">
        <f>Q775*H775</f>
        <v>0.00055000000000000003</v>
      </c>
      <c r="S775" s="231">
        <v>0</v>
      </c>
      <c r="T775" s="232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33" t="s">
        <v>217</v>
      </c>
      <c r="AT775" s="233" t="s">
        <v>149</v>
      </c>
      <c r="AU775" s="233" t="s">
        <v>83</v>
      </c>
      <c r="AY775" s="19" t="s">
        <v>147</v>
      </c>
      <c r="BE775" s="234">
        <f>IF(N775="základní",J775,0)</f>
        <v>0</v>
      </c>
      <c r="BF775" s="234">
        <f>IF(N775="snížená",J775,0)</f>
        <v>0</v>
      </c>
      <c r="BG775" s="234">
        <f>IF(N775="zákl. přenesená",J775,0)</f>
        <v>0</v>
      </c>
      <c r="BH775" s="234">
        <f>IF(N775="sníž. přenesená",J775,0)</f>
        <v>0</v>
      </c>
      <c r="BI775" s="234">
        <f>IF(N775="nulová",J775,0)</f>
        <v>0</v>
      </c>
      <c r="BJ775" s="19" t="s">
        <v>81</v>
      </c>
      <c r="BK775" s="234">
        <f>ROUND(I775*H775,2)</f>
        <v>0</v>
      </c>
      <c r="BL775" s="19" t="s">
        <v>217</v>
      </c>
      <c r="BM775" s="233" t="s">
        <v>1566</v>
      </c>
    </row>
    <row r="776" s="13" customFormat="1">
      <c r="A776" s="13"/>
      <c r="B776" s="246"/>
      <c r="C776" s="247"/>
      <c r="D776" s="248" t="s">
        <v>196</v>
      </c>
      <c r="E776" s="249" t="s">
        <v>19</v>
      </c>
      <c r="F776" s="250" t="s">
        <v>1548</v>
      </c>
      <c r="G776" s="247"/>
      <c r="H776" s="251">
        <v>55</v>
      </c>
      <c r="I776" s="252"/>
      <c r="J776" s="247"/>
      <c r="K776" s="247"/>
      <c r="L776" s="253"/>
      <c r="M776" s="254"/>
      <c r="N776" s="255"/>
      <c r="O776" s="255"/>
      <c r="P776" s="255"/>
      <c r="Q776" s="255"/>
      <c r="R776" s="255"/>
      <c r="S776" s="255"/>
      <c r="T776" s="256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7" t="s">
        <v>196</v>
      </c>
      <c r="AU776" s="257" t="s">
        <v>83</v>
      </c>
      <c r="AV776" s="13" t="s">
        <v>83</v>
      </c>
      <c r="AW776" s="13" t="s">
        <v>35</v>
      </c>
      <c r="AX776" s="13" t="s">
        <v>73</v>
      </c>
      <c r="AY776" s="257" t="s">
        <v>147</v>
      </c>
    </row>
    <row r="777" s="14" customFormat="1">
      <c r="A777" s="14"/>
      <c r="B777" s="258"/>
      <c r="C777" s="259"/>
      <c r="D777" s="248" t="s">
        <v>196</v>
      </c>
      <c r="E777" s="260" t="s">
        <v>19</v>
      </c>
      <c r="F777" s="261" t="s">
        <v>228</v>
      </c>
      <c r="G777" s="259"/>
      <c r="H777" s="262">
        <v>55</v>
      </c>
      <c r="I777" s="263"/>
      <c r="J777" s="259"/>
      <c r="K777" s="259"/>
      <c r="L777" s="264"/>
      <c r="M777" s="265"/>
      <c r="N777" s="266"/>
      <c r="O777" s="266"/>
      <c r="P777" s="266"/>
      <c r="Q777" s="266"/>
      <c r="R777" s="266"/>
      <c r="S777" s="266"/>
      <c r="T777" s="267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8" t="s">
        <v>196</v>
      </c>
      <c r="AU777" s="268" t="s">
        <v>83</v>
      </c>
      <c r="AV777" s="14" t="s">
        <v>153</v>
      </c>
      <c r="AW777" s="14" t="s">
        <v>35</v>
      </c>
      <c r="AX777" s="14" t="s">
        <v>81</v>
      </c>
      <c r="AY777" s="268" t="s">
        <v>147</v>
      </c>
    </row>
    <row r="778" s="12" customFormat="1" ht="22.8" customHeight="1">
      <c r="A778" s="12"/>
      <c r="B778" s="205"/>
      <c r="C778" s="206"/>
      <c r="D778" s="207" t="s">
        <v>72</v>
      </c>
      <c r="E778" s="219" t="s">
        <v>1567</v>
      </c>
      <c r="F778" s="219" t="s">
        <v>1568</v>
      </c>
      <c r="G778" s="206"/>
      <c r="H778" s="206"/>
      <c r="I778" s="209"/>
      <c r="J778" s="220">
        <f>BK778</f>
        <v>0</v>
      </c>
      <c r="K778" s="206"/>
      <c r="L778" s="211"/>
      <c r="M778" s="212"/>
      <c r="N778" s="213"/>
      <c r="O778" s="213"/>
      <c r="P778" s="214">
        <f>SUM(P779:P832)</f>
        <v>0</v>
      </c>
      <c r="Q778" s="213"/>
      <c r="R778" s="214">
        <f>SUM(R779:R832)</f>
        <v>0.037527000000000005</v>
      </c>
      <c r="S778" s="213"/>
      <c r="T778" s="215">
        <f>SUM(T779:T832)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16" t="s">
        <v>83</v>
      </c>
      <c r="AT778" s="217" t="s">
        <v>72</v>
      </c>
      <c r="AU778" s="217" t="s">
        <v>81</v>
      </c>
      <c r="AY778" s="216" t="s">
        <v>147</v>
      </c>
      <c r="BK778" s="218">
        <f>SUM(BK779:BK832)</f>
        <v>0</v>
      </c>
    </row>
    <row r="779" s="2" customFormat="1" ht="16.5" customHeight="1">
      <c r="A779" s="40"/>
      <c r="B779" s="41"/>
      <c r="C779" s="221" t="s">
        <v>1569</v>
      </c>
      <c r="D779" s="221" t="s">
        <v>149</v>
      </c>
      <c r="E779" s="222" t="s">
        <v>1570</v>
      </c>
      <c r="F779" s="223" t="s">
        <v>1571</v>
      </c>
      <c r="G779" s="224" t="s">
        <v>152</v>
      </c>
      <c r="H779" s="225">
        <v>21</v>
      </c>
      <c r="I779" s="226"/>
      <c r="J779" s="227">
        <f>ROUND(I779*H779,2)</f>
        <v>0</v>
      </c>
      <c r="K779" s="228"/>
      <c r="L779" s="46"/>
      <c r="M779" s="229" t="s">
        <v>19</v>
      </c>
      <c r="N779" s="230" t="s">
        <v>44</v>
      </c>
      <c r="O779" s="86"/>
      <c r="P779" s="231">
        <f>O779*H779</f>
        <v>0</v>
      </c>
      <c r="Q779" s="231">
        <v>0</v>
      </c>
      <c r="R779" s="231">
        <f>Q779*H779</f>
        <v>0</v>
      </c>
      <c r="S779" s="231">
        <v>0</v>
      </c>
      <c r="T779" s="232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33" t="s">
        <v>217</v>
      </c>
      <c r="AT779" s="233" t="s">
        <v>149</v>
      </c>
      <c r="AU779" s="233" t="s">
        <v>83</v>
      </c>
      <c r="AY779" s="19" t="s">
        <v>147</v>
      </c>
      <c r="BE779" s="234">
        <f>IF(N779="základní",J779,0)</f>
        <v>0</v>
      </c>
      <c r="BF779" s="234">
        <f>IF(N779="snížená",J779,0)</f>
        <v>0</v>
      </c>
      <c r="BG779" s="234">
        <f>IF(N779="zákl. přenesená",J779,0)</f>
        <v>0</v>
      </c>
      <c r="BH779" s="234">
        <f>IF(N779="sníž. přenesená",J779,0)</f>
        <v>0</v>
      </c>
      <c r="BI779" s="234">
        <f>IF(N779="nulová",J779,0)</f>
        <v>0</v>
      </c>
      <c r="BJ779" s="19" t="s">
        <v>81</v>
      </c>
      <c r="BK779" s="234">
        <f>ROUND(I779*H779,2)</f>
        <v>0</v>
      </c>
      <c r="BL779" s="19" t="s">
        <v>217</v>
      </c>
      <c r="BM779" s="233" t="s">
        <v>1572</v>
      </c>
    </row>
    <row r="780" s="2" customFormat="1" ht="16.5" customHeight="1">
      <c r="A780" s="40"/>
      <c r="B780" s="41"/>
      <c r="C780" s="235" t="s">
        <v>1573</v>
      </c>
      <c r="D780" s="235" t="s">
        <v>192</v>
      </c>
      <c r="E780" s="236" t="s">
        <v>1574</v>
      </c>
      <c r="F780" s="237" t="s">
        <v>1575</v>
      </c>
      <c r="G780" s="238" t="s">
        <v>152</v>
      </c>
      <c r="H780" s="239">
        <v>22.050000000000001</v>
      </c>
      <c r="I780" s="240"/>
      <c r="J780" s="241">
        <f>ROUND(I780*H780,2)</f>
        <v>0</v>
      </c>
      <c r="K780" s="242"/>
      <c r="L780" s="243"/>
      <c r="M780" s="244" t="s">
        <v>19</v>
      </c>
      <c r="N780" s="245" t="s">
        <v>44</v>
      </c>
      <c r="O780" s="86"/>
      <c r="P780" s="231">
        <f>O780*H780</f>
        <v>0</v>
      </c>
      <c r="Q780" s="231">
        <v>0</v>
      </c>
      <c r="R780" s="231">
        <f>Q780*H780</f>
        <v>0</v>
      </c>
      <c r="S780" s="231">
        <v>0</v>
      </c>
      <c r="T780" s="232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33" t="s">
        <v>310</v>
      </c>
      <c r="AT780" s="233" t="s">
        <v>192</v>
      </c>
      <c r="AU780" s="233" t="s">
        <v>83</v>
      </c>
      <c r="AY780" s="19" t="s">
        <v>147</v>
      </c>
      <c r="BE780" s="234">
        <f>IF(N780="základní",J780,0)</f>
        <v>0</v>
      </c>
      <c r="BF780" s="234">
        <f>IF(N780="snížená",J780,0)</f>
        <v>0</v>
      </c>
      <c r="BG780" s="234">
        <f>IF(N780="zákl. přenesená",J780,0)</f>
        <v>0</v>
      </c>
      <c r="BH780" s="234">
        <f>IF(N780="sníž. přenesená",J780,0)</f>
        <v>0</v>
      </c>
      <c r="BI780" s="234">
        <f>IF(N780="nulová",J780,0)</f>
        <v>0</v>
      </c>
      <c r="BJ780" s="19" t="s">
        <v>81</v>
      </c>
      <c r="BK780" s="234">
        <f>ROUND(I780*H780,2)</f>
        <v>0</v>
      </c>
      <c r="BL780" s="19" t="s">
        <v>217</v>
      </c>
      <c r="BM780" s="233" t="s">
        <v>1576</v>
      </c>
    </row>
    <row r="781" s="13" customFormat="1">
      <c r="A781" s="13"/>
      <c r="B781" s="246"/>
      <c r="C781" s="247"/>
      <c r="D781" s="248" t="s">
        <v>196</v>
      </c>
      <c r="E781" s="249" t="s">
        <v>19</v>
      </c>
      <c r="F781" s="250" t="s">
        <v>640</v>
      </c>
      <c r="G781" s="247"/>
      <c r="H781" s="251">
        <v>22.050000000000001</v>
      </c>
      <c r="I781" s="252"/>
      <c r="J781" s="247"/>
      <c r="K781" s="247"/>
      <c r="L781" s="253"/>
      <c r="M781" s="254"/>
      <c r="N781" s="255"/>
      <c r="O781" s="255"/>
      <c r="P781" s="255"/>
      <c r="Q781" s="255"/>
      <c r="R781" s="255"/>
      <c r="S781" s="255"/>
      <c r="T781" s="25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7" t="s">
        <v>196</v>
      </c>
      <c r="AU781" s="257" t="s">
        <v>83</v>
      </c>
      <c r="AV781" s="13" t="s">
        <v>83</v>
      </c>
      <c r="AW781" s="13" t="s">
        <v>35</v>
      </c>
      <c r="AX781" s="13" t="s">
        <v>81</v>
      </c>
      <c r="AY781" s="257" t="s">
        <v>147</v>
      </c>
    </row>
    <row r="782" s="2" customFormat="1" ht="24" customHeight="1">
      <c r="A782" s="40"/>
      <c r="B782" s="41"/>
      <c r="C782" s="221" t="s">
        <v>1577</v>
      </c>
      <c r="D782" s="221" t="s">
        <v>149</v>
      </c>
      <c r="E782" s="222" t="s">
        <v>1578</v>
      </c>
      <c r="F782" s="223" t="s">
        <v>1579</v>
      </c>
      <c r="G782" s="224" t="s">
        <v>152</v>
      </c>
      <c r="H782" s="225">
        <v>22.399999999999999</v>
      </c>
      <c r="I782" s="226"/>
      <c r="J782" s="227">
        <f>ROUND(I782*H782,2)</f>
        <v>0</v>
      </c>
      <c r="K782" s="228"/>
      <c r="L782" s="46"/>
      <c r="M782" s="229" t="s">
        <v>19</v>
      </c>
      <c r="N782" s="230" t="s">
        <v>44</v>
      </c>
      <c r="O782" s="86"/>
      <c r="P782" s="231">
        <f>O782*H782</f>
        <v>0</v>
      </c>
      <c r="Q782" s="231">
        <v>0</v>
      </c>
      <c r="R782" s="231">
        <f>Q782*H782</f>
        <v>0</v>
      </c>
      <c r="S782" s="231">
        <v>0</v>
      </c>
      <c r="T782" s="232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33" t="s">
        <v>217</v>
      </c>
      <c r="AT782" s="233" t="s">
        <v>149</v>
      </c>
      <c r="AU782" s="233" t="s">
        <v>83</v>
      </c>
      <c r="AY782" s="19" t="s">
        <v>147</v>
      </c>
      <c r="BE782" s="234">
        <f>IF(N782="základní",J782,0)</f>
        <v>0</v>
      </c>
      <c r="BF782" s="234">
        <f>IF(N782="snížená",J782,0)</f>
        <v>0</v>
      </c>
      <c r="BG782" s="234">
        <f>IF(N782="zákl. přenesená",J782,0)</f>
        <v>0</v>
      </c>
      <c r="BH782" s="234">
        <f>IF(N782="sníž. přenesená",J782,0)</f>
        <v>0</v>
      </c>
      <c r="BI782" s="234">
        <f>IF(N782="nulová",J782,0)</f>
        <v>0</v>
      </c>
      <c r="BJ782" s="19" t="s">
        <v>81</v>
      </c>
      <c r="BK782" s="234">
        <f>ROUND(I782*H782,2)</f>
        <v>0</v>
      </c>
      <c r="BL782" s="19" t="s">
        <v>217</v>
      </c>
      <c r="BM782" s="233" t="s">
        <v>1580</v>
      </c>
    </row>
    <row r="783" s="2" customFormat="1" ht="16.5" customHeight="1">
      <c r="A783" s="40"/>
      <c r="B783" s="41"/>
      <c r="C783" s="235" t="s">
        <v>1581</v>
      </c>
      <c r="D783" s="235" t="s">
        <v>192</v>
      </c>
      <c r="E783" s="236" t="s">
        <v>1582</v>
      </c>
      <c r="F783" s="237" t="s">
        <v>1583</v>
      </c>
      <c r="G783" s="238" t="s">
        <v>152</v>
      </c>
      <c r="H783" s="239">
        <v>23.52</v>
      </c>
      <c r="I783" s="240"/>
      <c r="J783" s="241">
        <f>ROUND(I783*H783,2)</f>
        <v>0</v>
      </c>
      <c r="K783" s="242"/>
      <c r="L783" s="243"/>
      <c r="M783" s="244" t="s">
        <v>19</v>
      </c>
      <c r="N783" s="245" t="s">
        <v>44</v>
      </c>
      <c r="O783" s="86"/>
      <c r="P783" s="231">
        <f>O783*H783</f>
        <v>0</v>
      </c>
      <c r="Q783" s="231">
        <v>0</v>
      </c>
      <c r="R783" s="231">
        <f>Q783*H783</f>
        <v>0</v>
      </c>
      <c r="S783" s="231">
        <v>0</v>
      </c>
      <c r="T783" s="232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33" t="s">
        <v>310</v>
      </c>
      <c r="AT783" s="233" t="s">
        <v>192</v>
      </c>
      <c r="AU783" s="233" t="s">
        <v>83</v>
      </c>
      <c r="AY783" s="19" t="s">
        <v>147</v>
      </c>
      <c r="BE783" s="234">
        <f>IF(N783="základní",J783,0)</f>
        <v>0</v>
      </c>
      <c r="BF783" s="234">
        <f>IF(N783="snížená",J783,0)</f>
        <v>0</v>
      </c>
      <c r="BG783" s="234">
        <f>IF(N783="zákl. přenesená",J783,0)</f>
        <v>0</v>
      </c>
      <c r="BH783" s="234">
        <f>IF(N783="sníž. přenesená",J783,0)</f>
        <v>0</v>
      </c>
      <c r="BI783" s="234">
        <f>IF(N783="nulová",J783,0)</f>
        <v>0</v>
      </c>
      <c r="BJ783" s="19" t="s">
        <v>81</v>
      </c>
      <c r="BK783" s="234">
        <f>ROUND(I783*H783,2)</f>
        <v>0</v>
      </c>
      <c r="BL783" s="19" t="s">
        <v>217</v>
      </c>
      <c r="BM783" s="233" t="s">
        <v>1584</v>
      </c>
    </row>
    <row r="784" s="13" customFormat="1">
      <c r="A784" s="13"/>
      <c r="B784" s="246"/>
      <c r="C784" s="247"/>
      <c r="D784" s="248" t="s">
        <v>196</v>
      </c>
      <c r="E784" s="249" t="s">
        <v>19</v>
      </c>
      <c r="F784" s="250" t="s">
        <v>1585</v>
      </c>
      <c r="G784" s="247"/>
      <c r="H784" s="251">
        <v>23.52</v>
      </c>
      <c r="I784" s="252"/>
      <c r="J784" s="247"/>
      <c r="K784" s="247"/>
      <c r="L784" s="253"/>
      <c r="M784" s="254"/>
      <c r="N784" s="255"/>
      <c r="O784" s="255"/>
      <c r="P784" s="255"/>
      <c r="Q784" s="255"/>
      <c r="R784" s="255"/>
      <c r="S784" s="255"/>
      <c r="T784" s="25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7" t="s">
        <v>196</v>
      </c>
      <c r="AU784" s="257" t="s">
        <v>83</v>
      </c>
      <c r="AV784" s="13" t="s">
        <v>83</v>
      </c>
      <c r="AW784" s="13" t="s">
        <v>35</v>
      </c>
      <c r="AX784" s="13" t="s">
        <v>81</v>
      </c>
      <c r="AY784" s="257" t="s">
        <v>147</v>
      </c>
    </row>
    <row r="785" s="2" customFormat="1" ht="16.5" customHeight="1">
      <c r="A785" s="40"/>
      <c r="B785" s="41"/>
      <c r="C785" s="221" t="s">
        <v>1586</v>
      </c>
      <c r="D785" s="221" t="s">
        <v>149</v>
      </c>
      <c r="E785" s="222" t="s">
        <v>1587</v>
      </c>
      <c r="F785" s="223" t="s">
        <v>1588</v>
      </c>
      <c r="G785" s="224" t="s">
        <v>152</v>
      </c>
      <c r="H785" s="225">
        <v>75.700000000000003</v>
      </c>
      <c r="I785" s="226"/>
      <c r="J785" s="227">
        <f>ROUND(I785*H785,2)</f>
        <v>0</v>
      </c>
      <c r="K785" s="228"/>
      <c r="L785" s="46"/>
      <c r="M785" s="229" t="s">
        <v>19</v>
      </c>
      <c r="N785" s="230" t="s">
        <v>44</v>
      </c>
      <c r="O785" s="86"/>
      <c r="P785" s="231">
        <f>O785*H785</f>
        <v>0</v>
      </c>
      <c r="Q785" s="231">
        <v>0.00021000000000000001</v>
      </c>
      <c r="R785" s="231">
        <f>Q785*H785</f>
        <v>0.015897000000000001</v>
      </c>
      <c r="S785" s="231">
        <v>0</v>
      </c>
      <c r="T785" s="232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33" t="s">
        <v>217</v>
      </c>
      <c r="AT785" s="233" t="s">
        <v>149</v>
      </c>
      <c r="AU785" s="233" t="s">
        <v>83</v>
      </c>
      <c r="AY785" s="19" t="s">
        <v>147</v>
      </c>
      <c r="BE785" s="234">
        <f>IF(N785="základní",J785,0)</f>
        <v>0</v>
      </c>
      <c r="BF785" s="234">
        <f>IF(N785="snížená",J785,0)</f>
        <v>0</v>
      </c>
      <c r="BG785" s="234">
        <f>IF(N785="zákl. přenesená",J785,0)</f>
        <v>0</v>
      </c>
      <c r="BH785" s="234">
        <f>IF(N785="sníž. přenesená",J785,0)</f>
        <v>0</v>
      </c>
      <c r="BI785" s="234">
        <f>IF(N785="nulová",J785,0)</f>
        <v>0</v>
      </c>
      <c r="BJ785" s="19" t="s">
        <v>81</v>
      </c>
      <c r="BK785" s="234">
        <f>ROUND(I785*H785,2)</f>
        <v>0</v>
      </c>
      <c r="BL785" s="19" t="s">
        <v>217</v>
      </c>
      <c r="BM785" s="233" t="s">
        <v>1589</v>
      </c>
    </row>
    <row r="786" s="15" customFormat="1">
      <c r="A786" s="15"/>
      <c r="B786" s="269"/>
      <c r="C786" s="270"/>
      <c r="D786" s="248" t="s">
        <v>196</v>
      </c>
      <c r="E786" s="271" t="s">
        <v>19</v>
      </c>
      <c r="F786" s="272" t="s">
        <v>265</v>
      </c>
      <c r="G786" s="270"/>
      <c r="H786" s="271" t="s">
        <v>19</v>
      </c>
      <c r="I786" s="273"/>
      <c r="J786" s="270"/>
      <c r="K786" s="270"/>
      <c r="L786" s="274"/>
      <c r="M786" s="275"/>
      <c r="N786" s="276"/>
      <c r="O786" s="276"/>
      <c r="P786" s="276"/>
      <c r="Q786" s="276"/>
      <c r="R786" s="276"/>
      <c r="S786" s="276"/>
      <c r="T786" s="277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78" t="s">
        <v>196</v>
      </c>
      <c r="AU786" s="278" t="s">
        <v>83</v>
      </c>
      <c r="AV786" s="15" t="s">
        <v>81</v>
      </c>
      <c r="AW786" s="15" t="s">
        <v>35</v>
      </c>
      <c r="AX786" s="15" t="s">
        <v>73</v>
      </c>
      <c r="AY786" s="278" t="s">
        <v>147</v>
      </c>
    </row>
    <row r="787" s="13" customFormat="1">
      <c r="A787" s="13"/>
      <c r="B787" s="246"/>
      <c r="C787" s="247"/>
      <c r="D787" s="248" t="s">
        <v>196</v>
      </c>
      <c r="E787" s="249" t="s">
        <v>19</v>
      </c>
      <c r="F787" s="250" t="s">
        <v>266</v>
      </c>
      <c r="G787" s="247"/>
      <c r="H787" s="251">
        <v>22.5</v>
      </c>
      <c r="I787" s="252"/>
      <c r="J787" s="247"/>
      <c r="K787" s="247"/>
      <c r="L787" s="253"/>
      <c r="M787" s="254"/>
      <c r="N787" s="255"/>
      <c r="O787" s="255"/>
      <c r="P787" s="255"/>
      <c r="Q787" s="255"/>
      <c r="R787" s="255"/>
      <c r="S787" s="255"/>
      <c r="T787" s="25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7" t="s">
        <v>196</v>
      </c>
      <c r="AU787" s="257" t="s">
        <v>83</v>
      </c>
      <c r="AV787" s="13" t="s">
        <v>83</v>
      </c>
      <c r="AW787" s="13" t="s">
        <v>35</v>
      </c>
      <c r="AX787" s="13" t="s">
        <v>73</v>
      </c>
      <c r="AY787" s="257" t="s">
        <v>147</v>
      </c>
    </row>
    <row r="788" s="13" customFormat="1">
      <c r="A788" s="13"/>
      <c r="B788" s="246"/>
      <c r="C788" s="247"/>
      <c r="D788" s="248" t="s">
        <v>196</v>
      </c>
      <c r="E788" s="249" t="s">
        <v>19</v>
      </c>
      <c r="F788" s="250" t="s">
        <v>253</v>
      </c>
      <c r="G788" s="247"/>
      <c r="H788" s="251">
        <v>16.25</v>
      </c>
      <c r="I788" s="252"/>
      <c r="J788" s="247"/>
      <c r="K788" s="247"/>
      <c r="L788" s="253"/>
      <c r="M788" s="254"/>
      <c r="N788" s="255"/>
      <c r="O788" s="255"/>
      <c r="P788" s="255"/>
      <c r="Q788" s="255"/>
      <c r="R788" s="255"/>
      <c r="S788" s="255"/>
      <c r="T788" s="25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7" t="s">
        <v>196</v>
      </c>
      <c r="AU788" s="257" t="s">
        <v>83</v>
      </c>
      <c r="AV788" s="13" t="s">
        <v>83</v>
      </c>
      <c r="AW788" s="13" t="s">
        <v>35</v>
      </c>
      <c r="AX788" s="13" t="s">
        <v>73</v>
      </c>
      <c r="AY788" s="257" t="s">
        <v>147</v>
      </c>
    </row>
    <row r="789" s="13" customFormat="1">
      <c r="A789" s="13"/>
      <c r="B789" s="246"/>
      <c r="C789" s="247"/>
      <c r="D789" s="248" t="s">
        <v>196</v>
      </c>
      <c r="E789" s="249" t="s">
        <v>19</v>
      </c>
      <c r="F789" s="250" t="s">
        <v>254</v>
      </c>
      <c r="G789" s="247"/>
      <c r="H789" s="251">
        <v>40.299999999999997</v>
      </c>
      <c r="I789" s="252"/>
      <c r="J789" s="247"/>
      <c r="K789" s="247"/>
      <c r="L789" s="253"/>
      <c r="M789" s="254"/>
      <c r="N789" s="255"/>
      <c r="O789" s="255"/>
      <c r="P789" s="255"/>
      <c r="Q789" s="255"/>
      <c r="R789" s="255"/>
      <c r="S789" s="255"/>
      <c r="T789" s="25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7" t="s">
        <v>196</v>
      </c>
      <c r="AU789" s="257" t="s">
        <v>83</v>
      </c>
      <c r="AV789" s="13" t="s">
        <v>83</v>
      </c>
      <c r="AW789" s="13" t="s">
        <v>35</v>
      </c>
      <c r="AX789" s="13" t="s">
        <v>73</v>
      </c>
      <c r="AY789" s="257" t="s">
        <v>147</v>
      </c>
    </row>
    <row r="790" s="13" customFormat="1">
      <c r="A790" s="13"/>
      <c r="B790" s="246"/>
      <c r="C790" s="247"/>
      <c r="D790" s="248" t="s">
        <v>196</v>
      </c>
      <c r="E790" s="249" t="s">
        <v>19</v>
      </c>
      <c r="F790" s="250" t="s">
        <v>255</v>
      </c>
      <c r="G790" s="247"/>
      <c r="H790" s="251">
        <v>77.489999999999995</v>
      </c>
      <c r="I790" s="252"/>
      <c r="J790" s="247"/>
      <c r="K790" s="247"/>
      <c r="L790" s="253"/>
      <c r="M790" s="254"/>
      <c r="N790" s="255"/>
      <c r="O790" s="255"/>
      <c r="P790" s="255"/>
      <c r="Q790" s="255"/>
      <c r="R790" s="255"/>
      <c r="S790" s="255"/>
      <c r="T790" s="256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7" t="s">
        <v>196</v>
      </c>
      <c r="AU790" s="257" t="s">
        <v>83</v>
      </c>
      <c r="AV790" s="13" t="s">
        <v>83</v>
      </c>
      <c r="AW790" s="13" t="s">
        <v>35</v>
      </c>
      <c r="AX790" s="13" t="s">
        <v>73</v>
      </c>
      <c r="AY790" s="257" t="s">
        <v>147</v>
      </c>
    </row>
    <row r="791" s="16" customFormat="1">
      <c r="A791" s="16"/>
      <c r="B791" s="279"/>
      <c r="C791" s="280"/>
      <c r="D791" s="248" t="s">
        <v>196</v>
      </c>
      <c r="E791" s="281" t="s">
        <v>19</v>
      </c>
      <c r="F791" s="282" t="s">
        <v>267</v>
      </c>
      <c r="G791" s="280"/>
      <c r="H791" s="283">
        <v>156.53999999999999</v>
      </c>
      <c r="I791" s="284"/>
      <c r="J791" s="280"/>
      <c r="K791" s="280"/>
      <c r="L791" s="285"/>
      <c r="M791" s="286"/>
      <c r="N791" s="287"/>
      <c r="O791" s="287"/>
      <c r="P791" s="287"/>
      <c r="Q791" s="287"/>
      <c r="R791" s="287"/>
      <c r="S791" s="287"/>
      <c r="T791" s="288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89" t="s">
        <v>196</v>
      </c>
      <c r="AU791" s="289" t="s">
        <v>83</v>
      </c>
      <c r="AV791" s="16" t="s">
        <v>159</v>
      </c>
      <c r="AW791" s="16" t="s">
        <v>35</v>
      </c>
      <c r="AX791" s="16" t="s">
        <v>73</v>
      </c>
      <c r="AY791" s="289" t="s">
        <v>147</v>
      </c>
    </row>
    <row r="792" s="13" customFormat="1">
      <c r="A792" s="13"/>
      <c r="B792" s="246"/>
      <c r="C792" s="247"/>
      <c r="D792" s="248" t="s">
        <v>196</v>
      </c>
      <c r="E792" s="249" t="s">
        <v>19</v>
      </c>
      <c r="F792" s="250" t="s">
        <v>268</v>
      </c>
      <c r="G792" s="247"/>
      <c r="H792" s="251">
        <v>-10</v>
      </c>
      <c r="I792" s="252"/>
      <c r="J792" s="247"/>
      <c r="K792" s="247"/>
      <c r="L792" s="253"/>
      <c r="M792" s="254"/>
      <c r="N792" s="255"/>
      <c r="O792" s="255"/>
      <c r="P792" s="255"/>
      <c r="Q792" s="255"/>
      <c r="R792" s="255"/>
      <c r="S792" s="255"/>
      <c r="T792" s="25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7" t="s">
        <v>196</v>
      </c>
      <c r="AU792" s="257" t="s">
        <v>83</v>
      </c>
      <c r="AV792" s="13" t="s">
        <v>83</v>
      </c>
      <c r="AW792" s="13" t="s">
        <v>35</v>
      </c>
      <c r="AX792" s="13" t="s">
        <v>73</v>
      </c>
      <c r="AY792" s="257" t="s">
        <v>147</v>
      </c>
    </row>
    <row r="793" s="13" customFormat="1">
      <c r="A793" s="13"/>
      <c r="B793" s="246"/>
      <c r="C793" s="247"/>
      <c r="D793" s="248" t="s">
        <v>196</v>
      </c>
      <c r="E793" s="249" t="s">
        <v>19</v>
      </c>
      <c r="F793" s="250" t="s">
        <v>269</v>
      </c>
      <c r="G793" s="247"/>
      <c r="H793" s="251">
        <v>-15.32</v>
      </c>
      <c r="I793" s="252"/>
      <c r="J793" s="247"/>
      <c r="K793" s="247"/>
      <c r="L793" s="253"/>
      <c r="M793" s="254"/>
      <c r="N793" s="255"/>
      <c r="O793" s="255"/>
      <c r="P793" s="255"/>
      <c r="Q793" s="255"/>
      <c r="R793" s="255"/>
      <c r="S793" s="255"/>
      <c r="T793" s="25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7" t="s">
        <v>196</v>
      </c>
      <c r="AU793" s="257" t="s">
        <v>83</v>
      </c>
      <c r="AV793" s="13" t="s">
        <v>83</v>
      </c>
      <c r="AW793" s="13" t="s">
        <v>35</v>
      </c>
      <c r="AX793" s="13" t="s">
        <v>73</v>
      </c>
      <c r="AY793" s="257" t="s">
        <v>147</v>
      </c>
    </row>
    <row r="794" s="13" customFormat="1">
      <c r="A794" s="13"/>
      <c r="B794" s="246"/>
      <c r="C794" s="247"/>
      <c r="D794" s="248" t="s">
        <v>196</v>
      </c>
      <c r="E794" s="249" t="s">
        <v>19</v>
      </c>
      <c r="F794" s="250" t="s">
        <v>270</v>
      </c>
      <c r="G794" s="247"/>
      <c r="H794" s="251">
        <v>-10.800000000000001</v>
      </c>
      <c r="I794" s="252"/>
      <c r="J794" s="247"/>
      <c r="K794" s="247"/>
      <c r="L794" s="253"/>
      <c r="M794" s="254"/>
      <c r="N794" s="255"/>
      <c r="O794" s="255"/>
      <c r="P794" s="255"/>
      <c r="Q794" s="255"/>
      <c r="R794" s="255"/>
      <c r="S794" s="255"/>
      <c r="T794" s="25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7" t="s">
        <v>196</v>
      </c>
      <c r="AU794" s="257" t="s">
        <v>83</v>
      </c>
      <c r="AV794" s="13" t="s">
        <v>83</v>
      </c>
      <c r="AW794" s="13" t="s">
        <v>35</v>
      </c>
      <c r="AX794" s="13" t="s">
        <v>73</v>
      </c>
      <c r="AY794" s="257" t="s">
        <v>147</v>
      </c>
    </row>
    <row r="795" s="13" customFormat="1">
      <c r="A795" s="13"/>
      <c r="B795" s="246"/>
      <c r="C795" s="247"/>
      <c r="D795" s="248" t="s">
        <v>196</v>
      </c>
      <c r="E795" s="249" t="s">
        <v>19</v>
      </c>
      <c r="F795" s="250" t="s">
        <v>271</v>
      </c>
      <c r="G795" s="247"/>
      <c r="H795" s="251">
        <v>-16.48</v>
      </c>
      <c r="I795" s="252"/>
      <c r="J795" s="247"/>
      <c r="K795" s="247"/>
      <c r="L795" s="253"/>
      <c r="M795" s="254"/>
      <c r="N795" s="255"/>
      <c r="O795" s="255"/>
      <c r="P795" s="255"/>
      <c r="Q795" s="255"/>
      <c r="R795" s="255"/>
      <c r="S795" s="255"/>
      <c r="T795" s="25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7" t="s">
        <v>196</v>
      </c>
      <c r="AU795" s="257" t="s">
        <v>83</v>
      </c>
      <c r="AV795" s="13" t="s">
        <v>83</v>
      </c>
      <c r="AW795" s="13" t="s">
        <v>35</v>
      </c>
      <c r="AX795" s="13" t="s">
        <v>73</v>
      </c>
      <c r="AY795" s="257" t="s">
        <v>147</v>
      </c>
    </row>
    <row r="796" s="13" customFormat="1">
      <c r="A796" s="13"/>
      <c r="B796" s="246"/>
      <c r="C796" s="247"/>
      <c r="D796" s="248" t="s">
        <v>196</v>
      </c>
      <c r="E796" s="249" t="s">
        <v>19</v>
      </c>
      <c r="F796" s="250" t="s">
        <v>272</v>
      </c>
      <c r="G796" s="247"/>
      <c r="H796" s="251">
        <v>-8.5999999999999996</v>
      </c>
      <c r="I796" s="252"/>
      <c r="J796" s="247"/>
      <c r="K796" s="247"/>
      <c r="L796" s="253"/>
      <c r="M796" s="254"/>
      <c r="N796" s="255"/>
      <c r="O796" s="255"/>
      <c r="P796" s="255"/>
      <c r="Q796" s="255"/>
      <c r="R796" s="255"/>
      <c r="S796" s="255"/>
      <c r="T796" s="25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7" t="s">
        <v>196</v>
      </c>
      <c r="AU796" s="257" t="s">
        <v>83</v>
      </c>
      <c r="AV796" s="13" t="s">
        <v>83</v>
      </c>
      <c r="AW796" s="13" t="s">
        <v>35</v>
      </c>
      <c r="AX796" s="13" t="s">
        <v>73</v>
      </c>
      <c r="AY796" s="257" t="s">
        <v>147</v>
      </c>
    </row>
    <row r="797" s="13" customFormat="1">
      <c r="A797" s="13"/>
      <c r="B797" s="246"/>
      <c r="C797" s="247"/>
      <c r="D797" s="248" t="s">
        <v>196</v>
      </c>
      <c r="E797" s="249" t="s">
        <v>19</v>
      </c>
      <c r="F797" s="250" t="s">
        <v>273</v>
      </c>
      <c r="G797" s="247"/>
      <c r="H797" s="251">
        <v>-19.640000000000001</v>
      </c>
      <c r="I797" s="252"/>
      <c r="J797" s="247"/>
      <c r="K797" s="247"/>
      <c r="L797" s="253"/>
      <c r="M797" s="254"/>
      <c r="N797" s="255"/>
      <c r="O797" s="255"/>
      <c r="P797" s="255"/>
      <c r="Q797" s="255"/>
      <c r="R797" s="255"/>
      <c r="S797" s="255"/>
      <c r="T797" s="25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7" t="s">
        <v>196</v>
      </c>
      <c r="AU797" s="257" t="s">
        <v>83</v>
      </c>
      <c r="AV797" s="13" t="s">
        <v>83</v>
      </c>
      <c r="AW797" s="13" t="s">
        <v>35</v>
      </c>
      <c r="AX797" s="13" t="s">
        <v>73</v>
      </c>
      <c r="AY797" s="257" t="s">
        <v>147</v>
      </c>
    </row>
    <row r="798" s="16" customFormat="1">
      <c r="A798" s="16"/>
      <c r="B798" s="279"/>
      <c r="C798" s="280"/>
      <c r="D798" s="248" t="s">
        <v>196</v>
      </c>
      <c r="E798" s="281" t="s">
        <v>19</v>
      </c>
      <c r="F798" s="282" t="s">
        <v>267</v>
      </c>
      <c r="G798" s="280"/>
      <c r="H798" s="283">
        <v>-80.840000000000003</v>
      </c>
      <c r="I798" s="284"/>
      <c r="J798" s="280"/>
      <c r="K798" s="280"/>
      <c r="L798" s="285"/>
      <c r="M798" s="286"/>
      <c r="N798" s="287"/>
      <c r="O798" s="287"/>
      <c r="P798" s="287"/>
      <c r="Q798" s="287"/>
      <c r="R798" s="287"/>
      <c r="S798" s="287"/>
      <c r="T798" s="288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89" t="s">
        <v>196</v>
      </c>
      <c r="AU798" s="289" t="s">
        <v>83</v>
      </c>
      <c r="AV798" s="16" t="s">
        <v>159</v>
      </c>
      <c r="AW798" s="16" t="s">
        <v>35</v>
      </c>
      <c r="AX798" s="16" t="s">
        <v>73</v>
      </c>
      <c r="AY798" s="289" t="s">
        <v>147</v>
      </c>
    </row>
    <row r="799" s="14" customFormat="1">
      <c r="A799" s="14"/>
      <c r="B799" s="258"/>
      <c r="C799" s="259"/>
      <c r="D799" s="248" t="s">
        <v>196</v>
      </c>
      <c r="E799" s="260" t="s">
        <v>19</v>
      </c>
      <c r="F799" s="261" t="s">
        <v>228</v>
      </c>
      <c r="G799" s="259"/>
      <c r="H799" s="262">
        <v>75.700000000000003</v>
      </c>
      <c r="I799" s="263"/>
      <c r="J799" s="259"/>
      <c r="K799" s="259"/>
      <c r="L799" s="264"/>
      <c r="M799" s="265"/>
      <c r="N799" s="266"/>
      <c r="O799" s="266"/>
      <c r="P799" s="266"/>
      <c r="Q799" s="266"/>
      <c r="R799" s="266"/>
      <c r="S799" s="266"/>
      <c r="T799" s="267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8" t="s">
        <v>196</v>
      </c>
      <c r="AU799" s="268" t="s">
        <v>83</v>
      </c>
      <c r="AV799" s="14" t="s">
        <v>153</v>
      </c>
      <c r="AW799" s="14" t="s">
        <v>35</v>
      </c>
      <c r="AX799" s="14" t="s">
        <v>81</v>
      </c>
      <c r="AY799" s="268" t="s">
        <v>147</v>
      </c>
    </row>
    <row r="800" s="2" customFormat="1" ht="24" customHeight="1">
      <c r="A800" s="40"/>
      <c r="B800" s="41"/>
      <c r="C800" s="221" t="s">
        <v>1590</v>
      </c>
      <c r="D800" s="221" t="s">
        <v>149</v>
      </c>
      <c r="E800" s="222" t="s">
        <v>1591</v>
      </c>
      <c r="F800" s="223" t="s">
        <v>1592</v>
      </c>
      <c r="G800" s="224" t="s">
        <v>152</v>
      </c>
      <c r="H800" s="225">
        <v>6</v>
      </c>
      <c r="I800" s="226"/>
      <c r="J800" s="227">
        <f>ROUND(I800*H800,2)</f>
        <v>0</v>
      </c>
      <c r="K800" s="228"/>
      <c r="L800" s="46"/>
      <c r="M800" s="229" t="s">
        <v>19</v>
      </c>
      <c r="N800" s="230" t="s">
        <v>44</v>
      </c>
      <c r="O800" s="86"/>
      <c r="P800" s="231">
        <f>O800*H800</f>
        <v>0</v>
      </c>
      <c r="Q800" s="231">
        <v>1.0000000000000001E-05</v>
      </c>
      <c r="R800" s="231">
        <f>Q800*H800</f>
        <v>6.0000000000000008E-05</v>
      </c>
      <c r="S800" s="231">
        <v>0</v>
      </c>
      <c r="T800" s="232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33" t="s">
        <v>217</v>
      </c>
      <c r="AT800" s="233" t="s">
        <v>149</v>
      </c>
      <c r="AU800" s="233" t="s">
        <v>83</v>
      </c>
      <c r="AY800" s="19" t="s">
        <v>147</v>
      </c>
      <c r="BE800" s="234">
        <f>IF(N800="základní",J800,0)</f>
        <v>0</v>
      </c>
      <c r="BF800" s="234">
        <f>IF(N800="snížená",J800,0)</f>
        <v>0</v>
      </c>
      <c r="BG800" s="234">
        <f>IF(N800="zákl. přenesená",J800,0)</f>
        <v>0</v>
      </c>
      <c r="BH800" s="234">
        <f>IF(N800="sníž. přenesená",J800,0)</f>
        <v>0</v>
      </c>
      <c r="BI800" s="234">
        <f>IF(N800="nulová",J800,0)</f>
        <v>0</v>
      </c>
      <c r="BJ800" s="19" t="s">
        <v>81</v>
      </c>
      <c r="BK800" s="234">
        <f>ROUND(I800*H800,2)</f>
        <v>0</v>
      </c>
      <c r="BL800" s="19" t="s">
        <v>217</v>
      </c>
      <c r="BM800" s="233" t="s">
        <v>1593</v>
      </c>
    </row>
    <row r="801" s="2" customFormat="1" ht="16.5" customHeight="1">
      <c r="A801" s="40"/>
      <c r="B801" s="41"/>
      <c r="C801" s="221" t="s">
        <v>1594</v>
      </c>
      <c r="D801" s="221" t="s">
        <v>149</v>
      </c>
      <c r="E801" s="222" t="s">
        <v>1595</v>
      </c>
      <c r="F801" s="223" t="s">
        <v>1596</v>
      </c>
      <c r="G801" s="224" t="s">
        <v>152</v>
      </c>
      <c r="H801" s="225">
        <v>16.399999999999999</v>
      </c>
      <c r="I801" s="226"/>
      <c r="J801" s="227">
        <f>ROUND(I801*H801,2)</f>
        <v>0</v>
      </c>
      <c r="K801" s="228"/>
      <c r="L801" s="46"/>
      <c r="M801" s="229" t="s">
        <v>19</v>
      </c>
      <c r="N801" s="230" t="s">
        <v>44</v>
      </c>
      <c r="O801" s="86"/>
      <c r="P801" s="231">
        <f>O801*H801</f>
        <v>0</v>
      </c>
      <c r="Q801" s="231">
        <v>1.0000000000000001E-05</v>
      </c>
      <c r="R801" s="231">
        <f>Q801*H801</f>
        <v>0.000164</v>
      </c>
      <c r="S801" s="231">
        <v>0</v>
      </c>
      <c r="T801" s="232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33" t="s">
        <v>217</v>
      </c>
      <c r="AT801" s="233" t="s">
        <v>149</v>
      </c>
      <c r="AU801" s="233" t="s">
        <v>83</v>
      </c>
      <c r="AY801" s="19" t="s">
        <v>147</v>
      </c>
      <c r="BE801" s="234">
        <f>IF(N801="základní",J801,0)</f>
        <v>0</v>
      </c>
      <c r="BF801" s="234">
        <f>IF(N801="snížená",J801,0)</f>
        <v>0</v>
      </c>
      <c r="BG801" s="234">
        <f>IF(N801="zákl. přenesená",J801,0)</f>
        <v>0</v>
      </c>
      <c r="BH801" s="234">
        <f>IF(N801="sníž. přenesená",J801,0)</f>
        <v>0</v>
      </c>
      <c r="BI801" s="234">
        <f>IF(N801="nulová",J801,0)</f>
        <v>0</v>
      </c>
      <c r="BJ801" s="19" t="s">
        <v>81</v>
      </c>
      <c r="BK801" s="234">
        <f>ROUND(I801*H801,2)</f>
        <v>0</v>
      </c>
      <c r="BL801" s="19" t="s">
        <v>217</v>
      </c>
      <c r="BM801" s="233" t="s">
        <v>1597</v>
      </c>
    </row>
    <row r="802" s="2" customFormat="1" ht="16.5" customHeight="1">
      <c r="A802" s="40"/>
      <c r="B802" s="41"/>
      <c r="C802" s="221" t="s">
        <v>1598</v>
      </c>
      <c r="D802" s="221" t="s">
        <v>149</v>
      </c>
      <c r="E802" s="222" t="s">
        <v>1599</v>
      </c>
      <c r="F802" s="223" t="s">
        <v>1600</v>
      </c>
      <c r="G802" s="224" t="s">
        <v>152</v>
      </c>
      <c r="H802" s="225">
        <v>21</v>
      </c>
      <c r="I802" s="226"/>
      <c r="J802" s="227">
        <f>ROUND(I802*H802,2)</f>
        <v>0</v>
      </c>
      <c r="K802" s="228"/>
      <c r="L802" s="46"/>
      <c r="M802" s="229" t="s">
        <v>19</v>
      </c>
      <c r="N802" s="230" t="s">
        <v>44</v>
      </c>
      <c r="O802" s="86"/>
      <c r="P802" s="231">
        <f>O802*H802</f>
        <v>0</v>
      </c>
      <c r="Q802" s="231">
        <v>1.0000000000000001E-05</v>
      </c>
      <c r="R802" s="231">
        <f>Q802*H802</f>
        <v>0.00021000000000000001</v>
      </c>
      <c r="S802" s="231">
        <v>0</v>
      </c>
      <c r="T802" s="232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33" t="s">
        <v>217</v>
      </c>
      <c r="AT802" s="233" t="s">
        <v>149</v>
      </c>
      <c r="AU802" s="233" t="s">
        <v>83</v>
      </c>
      <c r="AY802" s="19" t="s">
        <v>147</v>
      </c>
      <c r="BE802" s="234">
        <f>IF(N802="základní",J802,0)</f>
        <v>0</v>
      </c>
      <c r="BF802" s="234">
        <f>IF(N802="snížená",J802,0)</f>
        <v>0</v>
      </c>
      <c r="BG802" s="234">
        <f>IF(N802="zákl. přenesená",J802,0)</f>
        <v>0</v>
      </c>
      <c r="BH802" s="234">
        <f>IF(N802="sníž. přenesená",J802,0)</f>
        <v>0</v>
      </c>
      <c r="BI802" s="234">
        <f>IF(N802="nulová",J802,0)</f>
        <v>0</v>
      </c>
      <c r="BJ802" s="19" t="s">
        <v>81</v>
      </c>
      <c r="BK802" s="234">
        <f>ROUND(I802*H802,2)</f>
        <v>0</v>
      </c>
      <c r="BL802" s="19" t="s">
        <v>217</v>
      </c>
      <c r="BM802" s="233" t="s">
        <v>1601</v>
      </c>
    </row>
    <row r="803" s="2" customFormat="1" ht="24" customHeight="1">
      <c r="A803" s="40"/>
      <c r="B803" s="41"/>
      <c r="C803" s="221" t="s">
        <v>1602</v>
      </c>
      <c r="D803" s="221" t="s">
        <v>149</v>
      </c>
      <c r="E803" s="222" t="s">
        <v>1603</v>
      </c>
      <c r="F803" s="223" t="s">
        <v>1604</v>
      </c>
      <c r="G803" s="224" t="s">
        <v>152</v>
      </c>
      <c r="H803" s="225">
        <v>75.700000000000003</v>
      </c>
      <c r="I803" s="226"/>
      <c r="J803" s="227">
        <f>ROUND(I803*H803,2)</f>
        <v>0</v>
      </c>
      <c r="K803" s="228"/>
      <c r="L803" s="46"/>
      <c r="M803" s="229" t="s">
        <v>19</v>
      </c>
      <c r="N803" s="230" t="s">
        <v>44</v>
      </c>
      <c r="O803" s="86"/>
      <c r="P803" s="231">
        <f>O803*H803</f>
        <v>0</v>
      </c>
      <c r="Q803" s="231">
        <v>0.00025999999999999998</v>
      </c>
      <c r="R803" s="231">
        <f>Q803*H803</f>
        <v>0.019681999999999998</v>
      </c>
      <c r="S803" s="231">
        <v>0</v>
      </c>
      <c r="T803" s="232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33" t="s">
        <v>217</v>
      </c>
      <c r="AT803" s="233" t="s">
        <v>149</v>
      </c>
      <c r="AU803" s="233" t="s">
        <v>83</v>
      </c>
      <c r="AY803" s="19" t="s">
        <v>147</v>
      </c>
      <c r="BE803" s="234">
        <f>IF(N803="základní",J803,0)</f>
        <v>0</v>
      </c>
      <c r="BF803" s="234">
        <f>IF(N803="snížená",J803,0)</f>
        <v>0</v>
      </c>
      <c r="BG803" s="234">
        <f>IF(N803="zákl. přenesená",J803,0)</f>
        <v>0</v>
      </c>
      <c r="BH803" s="234">
        <f>IF(N803="sníž. přenesená",J803,0)</f>
        <v>0</v>
      </c>
      <c r="BI803" s="234">
        <f>IF(N803="nulová",J803,0)</f>
        <v>0</v>
      </c>
      <c r="BJ803" s="19" t="s">
        <v>81</v>
      </c>
      <c r="BK803" s="234">
        <f>ROUND(I803*H803,2)</f>
        <v>0</v>
      </c>
      <c r="BL803" s="19" t="s">
        <v>217</v>
      </c>
      <c r="BM803" s="233" t="s">
        <v>1605</v>
      </c>
    </row>
    <row r="804" s="15" customFormat="1">
      <c r="A804" s="15"/>
      <c r="B804" s="269"/>
      <c r="C804" s="270"/>
      <c r="D804" s="248" t="s">
        <v>196</v>
      </c>
      <c r="E804" s="271" t="s">
        <v>19</v>
      </c>
      <c r="F804" s="272" t="s">
        <v>265</v>
      </c>
      <c r="G804" s="270"/>
      <c r="H804" s="271" t="s">
        <v>19</v>
      </c>
      <c r="I804" s="273"/>
      <c r="J804" s="270"/>
      <c r="K804" s="270"/>
      <c r="L804" s="274"/>
      <c r="M804" s="275"/>
      <c r="N804" s="276"/>
      <c r="O804" s="276"/>
      <c r="P804" s="276"/>
      <c r="Q804" s="276"/>
      <c r="R804" s="276"/>
      <c r="S804" s="276"/>
      <c r="T804" s="277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8" t="s">
        <v>196</v>
      </c>
      <c r="AU804" s="278" t="s">
        <v>83</v>
      </c>
      <c r="AV804" s="15" t="s">
        <v>81</v>
      </c>
      <c r="AW804" s="15" t="s">
        <v>35</v>
      </c>
      <c r="AX804" s="15" t="s">
        <v>73</v>
      </c>
      <c r="AY804" s="278" t="s">
        <v>147</v>
      </c>
    </row>
    <row r="805" s="13" customFormat="1">
      <c r="A805" s="13"/>
      <c r="B805" s="246"/>
      <c r="C805" s="247"/>
      <c r="D805" s="248" t="s">
        <v>196</v>
      </c>
      <c r="E805" s="249" t="s">
        <v>19</v>
      </c>
      <c r="F805" s="250" t="s">
        <v>266</v>
      </c>
      <c r="G805" s="247"/>
      <c r="H805" s="251">
        <v>22.5</v>
      </c>
      <c r="I805" s="252"/>
      <c r="J805" s="247"/>
      <c r="K805" s="247"/>
      <c r="L805" s="253"/>
      <c r="M805" s="254"/>
      <c r="N805" s="255"/>
      <c r="O805" s="255"/>
      <c r="P805" s="255"/>
      <c r="Q805" s="255"/>
      <c r="R805" s="255"/>
      <c r="S805" s="255"/>
      <c r="T805" s="25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7" t="s">
        <v>196</v>
      </c>
      <c r="AU805" s="257" t="s">
        <v>83</v>
      </c>
      <c r="AV805" s="13" t="s">
        <v>83</v>
      </c>
      <c r="AW805" s="13" t="s">
        <v>35</v>
      </c>
      <c r="AX805" s="13" t="s">
        <v>73</v>
      </c>
      <c r="AY805" s="257" t="s">
        <v>147</v>
      </c>
    </row>
    <row r="806" s="13" customFormat="1">
      <c r="A806" s="13"/>
      <c r="B806" s="246"/>
      <c r="C806" s="247"/>
      <c r="D806" s="248" t="s">
        <v>196</v>
      </c>
      <c r="E806" s="249" t="s">
        <v>19</v>
      </c>
      <c r="F806" s="250" t="s">
        <v>253</v>
      </c>
      <c r="G806" s="247"/>
      <c r="H806" s="251">
        <v>16.25</v>
      </c>
      <c r="I806" s="252"/>
      <c r="J806" s="247"/>
      <c r="K806" s="247"/>
      <c r="L806" s="253"/>
      <c r="M806" s="254"/>
      <c r="N806" s="255"/>
      <c r="O806" s="255"/>
      <c r="P806" s="255"/>
      <c r="Q806" s="255"/>
      <c r="R806" s="255"/>
      <c r="S806" s="255"/>
      <c r="T806" s="25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7" t="s">
        <v>196</v>
      </c>
      <c r="AU806" s="257" t="s">
        <v>83</v>
      </c>
      <c r="AV806" s="13" t="s">
        <v>83</v>
      </c>
      <c r="AW806" s="13" t="s">
        <v>35</v>
      </c>
      <c r="AX806" s="13" t="s">
        <v>73</v>
      </c>
      <c r="AY806" s="257" t="s">
        <v>147</v>
      </c>
    </row>
    <row r="807" s="13" customFormat="1">
      <c r="A807" s="13"/>
      <c r="B807" s="246"/>
      <c r="C807" s="247"/>
      <c r="D807" s="248" t="s">
        <v>196</v>
      </c>
      <c r="E807" s="249" t="s">
        <v>19</v>
      </c>
      <c r="F807" s="250" t="s">
        <v>254</v>
      </c>
      <c r="G807" s="247"/>
      <c r="H807" s="251">
        <v>40.299999999999997</v>
      </c>
      <c r="I807" s="252"/>
      <c r="J807" s="247"/>
      <c r="K807" s="247"/>
      <c r="L807" s="253"/>
      <c r="M807" s="254"/>
      <c r="N807" s="255"/>
      <c r="O807" s="255"/>
      <c r="P807" s="255"/>
      <c r="Q807" s="255"/>
      <c r="R807" s="255"/>
      <c r="S807" s="255"/>
      <c r="T807" s="25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7" t="s">
        <v>196</v>
      </c>
      <c r="AU807" s="257" t="s">
        <v>83</v>
      </c>
      <c r="AV807" s="13" t="s">
        <v>83</v>
      </c>
      <c r="AW807" s="13" t="s">
        <v>35</v>
      </c>
      <c r="AX807" s="13" t="s">
        <v>73</v>
      </c>
      <c r="AY807" s="257" t="s">
        <v>147</v>
      </c>
    </row>
    <row r="808" s="13" customFormat="1">
      <c r="A808" s="13"/>
      <c r="B808" s="246"/>
      <c r="C808" s="247"/>
      <c r="D808" s="248" t="s">
        <v>196</v>
      </c>
      <c r="E808" s="249" t="s">
        <v>19</v>
      </c>
      <c r="F808" s="250" t="s">
        <v>255</v>
      </c>
      <c r="G808" s="247"/>
      <c r="H808" s="251">
        <v>77.489999999999995</v>
      </c>
      <c r="I808" s="252"/>
      <c r="J808" s="247"/>
      <c r="K808" s="247"/>
      <c r="L808" s="253"/>
      <c r="M808" s="254"/>
      <c r="N808" s="255"/>
      <c r="O808" s="255"/>
      <c r="P808" s="255"/>
      <c r="Q808" s="255"/>
      <c r="R808" s="255"/>
      <c r="S808" s="255"/>
      <c r="T808" s="25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7" t="s">
        <v>196</v>
      </c>
      <c r="AU808" s="257" t="s">
        <v>83</v>
      </c>
      <c r="AV808" s="13" t="s">
        <v>83</v>
      </c>
      <c r="AW808" s="13" t="s">
        <v>35</v>
      </c>
      <c r="AX808" s="13" t="s">
        <v>73</v>
      </c>
      <c r="AY808" s="257" t="s">
        <v>147</v>
      </c>
    </row>
    <row r="809" s="16" customFormat="1">
      <c r="A809" s="16"/>
      <c r="B809" s="279"/>
      <c r="C809" s="280"/>
      <c r="D809" s="248" t="s">
        <v>196</v>
      </c>
      <c r="E809" s="281" t="s">
        <v>19</v>
      </c>
      <c r="F809" s="282" t="s">
        <v>267</v>
      </c>
      <c r="G809" s="280"/>
      <c r="H809" s="283">
        <v>156.53999999999999</v>
      </c>
      <c r="I809" s="284"/>
      <c r="J809" s="280"/>
      <c r="K809" s="280"/>
      <c r="L809" s="285"/>
      <c r="M809" s="286"/>
      <c r="N809" s="287"/>
      <c r="O809" s="287"/>
      <c r="P809" s="287"/>
      <c r="Q809" s="287"/>
      <c r="R809" s="287"/>
      <c r="S809" s="287"/>
      <c r="T809" s="288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T809" s="289" t="s">
        <v>196</v>
      </c>
      <c r="AU809" s="289" t="s">
        <v>83</v>
      </c>
      <c r="AV809" s="16" t="s">
        <v>159</v>
      </c>
      <c r="AW809" s="16" t="s">
        <v>35</v>
      </c>
      <c r="AX809" s="16" t="s">
        <v>73</v>
      </c>
      <c r="AY809" s="289" t="s">
        <v>147</v>
      </c>
    </row>
    <row r="810" s="13" customFormat="1">
      <c r="A810" s="13"/>
      <c r="B810" s="246"/>
      <c r="C810" s="247"/>
      <c r="D810" s="248" t="s">
        <v>196</v>
      </c>
      <c r="E810" s="249" t="s">
        <v>19</v>
      </c>
      <c r="F810" s="250" t="s">
        <v>268</v>
      </c>
      <c r="G810" s="247"/>
      <c r="H810" s="251">
        <v>-10</v>
      </c>
      <c r="I810" s="252"/>
      <c r="J810" s="247"/>
      <c r="K810" s="247"/>
      <c r="L810" s="253"/>
      <c r="M810" s="254"/>
      <c r="N810" s="255"/>
      <c r="O810" s="255"/>
      <c r="P810" s="255"/>
      <c r="Q810" s="255"/>
      <c r="R810" s="255"/>
      <c r="S810" s="255"/>
      <c r="T810" s="25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7" t="s">
        <v>196</v>
      </c>
      <c r="AU810" s="257" t="s">
        <v>83</v>
      </c>
      <c r="AV810" s="13" t="s">
        <v>83</v>
      </c>
      <c r="AW810" s="13" t="s">
        <v>35</v>
      </c>
      <c r="AX810" s="13" t="s">
        <v>73</v>
      </c>
      <c r="AY810" s="257" t="s">
        <v>147</v>
      </c>
    </row>
    <row r="811" s="13" customFormat="1">
      <c r="A811" s="13"/>
      <c r="B811" s="246"/>
      <c r="C811" s="247"/>
      <c r="D811" s="248" t="s">
        <v>196</v>
      </c>
      <c r="E811" s="249" t="s">
        <v>19</v>
      </c>
      <c r="F811" s="250" t="s">
        <v>269</v>
      </c>
      <c r="G811" s="247"/>
      <c r="H811" s="251">
        <v>-15.32</v>
      </c>
      <c r="I811" s="252"/>
      <c r="J811" s="247"/>
      <c r="K811" s="247"/>
      <c r="L811" s="253"/>
      <c r="M811" s="254"/>
      <c r="N811" s="255"/>
      <c r="O811" s="255"/>
      <c r="P811" s="255"/>
      <c r="Q811" s="255"/>
      <c r="R811" s="255"/>
      <c r="S811" s="255"/>
      <c r="T811" s="25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7" t="s">
        <v>196</v>
      </c>
      <c r="AU811" s="257" t="s">
        <v>83</v>
      </c>
      <c r="AV811" s="13" t="s">
        <v>83</v>
      </c>
      <c r="AW811" s="13" t="s">
        <v>35</v>
      </c>
      <c r="AX811" s="13" t="s">
        <v>73</v>
      </c>
      <c r="AY811" s="257" t="s">
        <v>147</v>
      </c>
    </row>
    <row r="812" s="13" customFormat="1">
      <c r="A812" s="13"/>
      <c r="B812" s="246"/>
      <c r="C812" s="247"/>
      <c r="D812" s="248" t="s">
        <v>196</v>
      </c>
      <c r="E812" s="249" t="s">
        <v>19</v>
      </c>
      <c r="F812" s="250" t="s">
        <v>270</v>
      </c>
      <c r="G812" s="247"/>
      <c r="H812" s="251">
        <v>-10.800000000000001</v>
      </c>
      <c r="I812" s="252"/>
      <c r="J812" s="247"/>
      <c r="K812" s="247"/>
      <c r="L812" s="253"/>
      <c r="M812" s="254"/>
      <c r="N812" s="255"/>
      <c r="O812" s="255"/>
      <c r="P812" s="255"/>
      <c r="Q812" s="255"/>
      <c r="R812" s="255"/>
      <c r="S812" s="255"/>
      <c r="T812" s="25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7" t="s">
        <v>196</v>
      </c>
      <c r="AU812" s="257" t="s">
        <v>83</v>
      </c>
      <c r="AV812" s="13" t="s">
        <v>83</v>
      </c>
      <c r="AW812" s="13" t="s">
        <v>35</v>
      </c>
      <c r="AX812" s="13" t="s">
        <v>73</v>
      </c>
      <c r="AY812" s="257" t="s">
        <v>147</v>
      </c>
    </row>
    <row r="813" s="13" customFormat="1">
      <c r="A813" s="13"/>
      <c r="B813" s="246"/>
      <c r="C813" s="247"/>
      <c r="D813" s="248" t="s">
        <v>196</v>
      </c>
      <c r="E813" s="249" t="s">
        <v>19</v>
      </c>
      <c r="F813" s="250" t="s">
        <v>271</v>
      </c>
      <c r="G813" s="247"/>
      <c r="H813" s="251">
        <v>-16.48</v>
      </c>
      <c r="I813" s="252"/>
      <c r="J813" s="247"/>
      <c r="K813" s="247"/>
      <c r="L813" s="253"/>
      <c r="M813" s="254"/>
      <c r="N813" s="255"/>
      <c r="O813" s="255"/>
      <c r="P813" s="255"/>
      <c r="Q813" s="255"/>
      <c r="R813" s="255"/>
      <c r="S813" s="255"/>
      <c r="T813" s="25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7" t="s">
        <v>196</v>
      </c>
      <c r="AU813" s="257" t="s">
        <v>83</v>
      </c>
      <c r="AV813" s="13" t="s">
        <v>83</v>
      </c>
      <c r="AW813" s="13" t="s">
        <v>35</v>
      </c>
      <c r="AX813" s="13" t="s">
        <v>73</v>
      </c>
      <c r="AY813" s="257" t="s">
        <v>147</v>
      </c>
    </row>
    <row r="814" s="13" customFormat="1">
      <c r="A814" s="13"/>
      <c r="B814" s="246"/>
      <c r="C814" s="247"/>
      <c r="D814" s="248" t="s">
        <v>196</v>
      </c>
      <c r="E814" s="249" t="s">
        <v>19</v>
      </c>
      <c r="F814" s="250" t="s">
        <v>272</v>
      </c>
      <c r="G814" s="247"/>
      <c r="H814" s="251">
        <v>-8.5999999999999996</v>
      </c>
      <c r="I814" s="252"/>
      <c r="J814" s="247"/>
      <c r="K814" s="247"/>
      <c r="L814" s="253"/>
      <c r="M814" s="254"/>
      <c r="N814" s="255"/>
      <c r="O814" s="255"/>
      <c r="P814" s="255"/>
      <c r="Q814" s="255"/>
      <c r="R814" s="255"/>
      <c r="S814" s="255"/>
      <c r="T814" s="25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7" t="s">
        <v>196</v>
      </c>
      <c r="AU814" s="257" t="s">
        <v>83</v>
      </c>
      <c r="AV814" s="13" t="s">
        <v>83</v>
      </c>
      <c r="AW814" s="13" t="s">
        <v>35</v>
      </c>
      <c r="AX814" s="13" t="s">
        <v>73</v>
      </c>
      <c r="AY814" s="257" t="s">
        <v>147</v>
      </c>
    </row>
    <row r="815" s="13" customFormat="1">
      <c r="A815" s="13"/>
      <c r="B815" s="246"/>
      <c r="C815" s="247"/>
      <c r="D815" s="248" t="s">
        <v>196</v>
      </c>
      <c r="E815" s="249" t="s">
        <v>19</v>
      </c>
      <c r="F815" s="250" t="s">
        <v>273</v>
      </c>
      <c r="G815" s="247"/>
      <c r="H815" s="251">
        <v>-19.640000000000001</v>
      </c>
      <c r="I815" s="252"/>
      <c r="J815" s="247"/>
      <c r="K815" s="247"/>
      <c r="L815" s="253"/>
      <c r="M815" s="254"/>
      <c r="N815" s="255"/>
      <c r="O815" s="255"/>
      <c r="P815" s="255"/>
      <c r="Q815" s="255"/>
      <c r="R815" s="255"/>
      <c r="S815" s="255"/>
      <c r="T815" s="25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7" t="s">
        <v>196</v>
      </c>
      <c r="AU815" s="257" t="s">
        <v>83</v>
      </c>
      <c r="AV815" s="13" t="s">
        <v>83</v>
      </c>
      <c r="AW815" s="13" t="s">
        <v>35</v>
      </c>
      <c r="AX815" s="13" t="s">
        <v>73</v>
      </c>
      <c r="AY815" s="257" t="s">
        <v>147</v>
      </c>
    </row>
    <row r="816" s="16" customFormat="1">
      <c r="A816" s="16"/>
      <c r="B816" s="279"/>
      <c r="C816" s="280"/>
      <c r="D816" s="248" t="s">
        <v>196</v>
      </c>
      <c r="E816" s="281" t="s">
        <v>19</v>
      </c>
      <c r="F816" s="282" t="s">
        <v>267</v>
      </c>
      <c r="G816" s="280"/>
      <c r="H816" s="283">
        <v>-80.840000000000003</v>
      </c>
      <c r="I816" s="284"/>
      <c r="J816" s="280"/>
      <c r="K816" s="280"/>
      <c r="L816" s="285"/>
      <c r="M816" s="286"/>
      <c r="N816" s="287"/>
      <c r="O816" s="287"/>
      <c r="P816" s="287"/>
      <c r="Q816" s="287"/>
      <c r="R816" s="287"/>
      <c r="S816" s="287"/>
      <c r="T816" s="288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89" t="s">
        <v>196</v>
      </c>
      <c r="AU816" s="289" t="s">
        <v>83</v>
      </c>
      <c r="AV816" s="16" t="s">
        <v>159</v>
      </c>
      <c r="AW816" s="16" t="s">
        <v>35</v>
      </c>
      <c r="AX816" s="16" t="s">
        <v>73</v>
      </c>
      <c r="AY816" s="289" t="s">
        <v>147</v>
      </c>
    </row>
    <row r="817" s="14" customFormat="1">
      <c r="A817" s="14"/>
      <c r="B817" s="258"/>
      <c r="C817" s="259"/>
      <c r="D817" s="248" t="s">
        <v>196</v>
      </c>
      <c r="E817" s="260" t="s">
        <v>19</v>
      </c>
      <c r="F817" s="261" t="s">
        <v>228</v>
      </c>
      <c r="G817" s="259"/>
      <c r="H817" s="262">
        <v>75.700000000000003</v>
      </c>
      <c r="I817" s="263"/>
      <c r="J817" s="259"/>
      <c r="K817" s="259"/>
      <c r="L817" s="264"/>
      <c r="M817" s="265"/>
      <c r="N817" s="266"/>
      <c r="O817" s="266"/>
      <c r="P817" s="266"/>
      <c r="Q817" s="266"/>
      <c r="R817" s="266"/>
      <c r="S817" s="266"/>
      <c r="T817" s="267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8" t="s">
        <v>196</v>
      </c>
      <c r="AU817" s="268" t="s">
        <v>83</v>
      </c>
      <c r="AV817" s="14" t="s">
        <v>153</v>
      </c>
      <c r="AW817" s="14" t="s">
        <v>35</v>
      </c>
      <c r="AX817" s="14" t="s">
        <v>81</v>
      </c>
      <c r="AY817" s="268" t="s">
        <v>147</v>
      </c>
    </row>
    <row r="818" s="2" customFormat="1" ht="24" customHeight="1">
      <c r="A818" s="40"/>
      <c r="B818" s="41"/>
      <c r="C818" s="221" t="s">
        <v>1606</v>
      </c>
      <c r="D818" s="221" t="s">
        <v>149</v>
      </c>
      <c r="E818" s="222" t="s">
        <v>1607</v>
      </c>
      <c r="F818" s="223" t="s">
        <v>1608</v>
      </c>
      <c r="G818" s="224" t="s">
        <v>152</v>
      </c>
      <c r="H818" s="225">
        <v>75.700000000000003</v>
      </c>
      <c r="I818" s="226"/>
      <c r="J818" s="227">
        <f>ROUND(I818*H818,2)</f>
        <v>0</v>
      </c>
      <c r="K818" s="228"/>
      <c r="L818" s="46"/>
      <c r="M818" s="229" t="s">
        <v>19</v>
      </c>
      <c r="N818" s="230" t="s">
        <v>44</v>
      </c>
      <c r="O818" s="86"/>
      <c r="P818" s="231">
        <f>O818*H818</f>
        <v>0</v>
      </c>
      <c r="Q818" s="231">
        <v>2.0000000000000002E-05</v>
      </c>
      <c r="R818" s="231">
        <f>Q818*H818</f>
        <v>0.0015140000000000002</v>
      </c>
      <c r="S818" s="231">
        <v>0</v>
      </c>
      <c r="T818" s="232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33" t="s">
        <v>217</v>
      </c>
      <c r="AT818" s="233" t="s">
        <v>149</v>
      </c>
      <c r="AU818" s="233" t="s">
        <v>83</v>
      </c>
      <c r="AY818" s="19" t="s">
        <v>147</v>
      </c>
      <c r="BE818" s="234">
        <f>IF(N818="základní",J818,0)</f>
        <v>0</v>
      </c>
      <c r="BF818" s="234">
        <f>IF(N818="snížená",J818,0)</f>
        <v>0</v>
      </c>
      <c r="BG818" s="234">
        <f>IF(N818="zákl. přenesená",J818,0)</f>
        <v>0</v>
      </c>
      <c r="BH818" s="234">
        <f>IF(N818="sníž. přenesená",J818,0)</f>
        <v>0</v>
      </c>
      <c r="BI818" s="234">
        <f>IF(N818="nulová",J818,0)</f>
        <v>0</v>
      </c>
      <c r="BJ818" s="19" t="s">
        <v>81</v>
      </c>
      <c r="BK818" s="234">
        <f>ROUND(I818*H818,2)</f>
        <v>0</v>
      </c>
      <c r="BL818" s="19" t="s">
        <v>217</v>
      </c>
      <c r="BM818" s="233" t="s">
        <v>1609</v>
      </c>
    </row>
    <row r="819" s="15" customFormat="1">
      <c r="A819" s="15"/>
      <c r="B819" s="269"/>
      <c r="C819" s="270"/>
      <c r="D819" s="248" t="s">
        <v>196</v>
      </c>
      <c r="E819" s="271" t="s">
        <v>19</v>
      </c>
      <c r="F819" s="272" t="s">
        <v>265</v>
      </c>
      <c r="G819" s="270"/>
      <c r="H819" s="271" t="s">
        <v>19</v>
      </c>
      <c r="I819" s="273"/>
      <c r="J819" s="270"/>
      <c r="K819" s="270"/>
      <c r="L819" s="274"/>
      <c r="M819" s="275"/>
      <c r="N819" s="276"/>
      <c r="O819" s="276"/>
      <c r="P819" s="276"/>
      <c r="Q819" s="276"/>
      <c r="R819" s="276"/>
      <c r="S819" s="276"/>
      <c r="T819" s="277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78" t="s">
        <v>196</v>
      </c>
      <c r="AU819" s="278" t="s">
        <v>83</v>
      </c>
      <c r="AV819" s="15" t="s">
        <v>81</v>
      </c>
      <c r="AW819" s="15" t="s">
        <v>35</v>
      </c>
      <c r="AX819" s="15" t="s">
        <v>73</v>
      </c>
      <c r="AY819" s="278" t="s">
        <v>147</v>
      </c>
    </row>
    <row r="820" s="13" customFormat="1">
      <c r="A820" s="13"/>
      <c r="B820" s="246"/>
      <c r="C820" s="247"/>
      <c r="D820" s="248" t="s">
        <v>196</v>
      </c>
      <c r="E820" s="249" t="s">
        <v>19</v>
      </c>
      <c r="F820" s="250" t="s">
        <v>266</v>
      </c>
      <c r="G820" s="247"/>
      <c r="H820" s="251">
        <v>22.5</v>
      </c>
      <c r="I820" s="252"/>
      <c r="J820" s="247"/>
      <c r="K820" s="247"/>
      <c r="L820" s="253"/>
      <c r="M820" s="254"/>
      <c r="N820" s="255"/>
      <c r="O820" s="255"/>
      <c r="P820" s="255"/>
      <c r="Q820" s="255"/>
      <c r="R820" s="255"/>
      <c r="S820" s="255"/>
      <c r="T820" s="25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7" t="s">
        <v>196</v>
      </c>
      <c r="AU820" s="257" t="s">
        <v>83</v>
      </c>
      <c r="AV820" s="13" t="s">
        <v>83</v>
      </c>
      <c r="AW820" s="13" t="s">
        <v>35</v>
      </c>
      <c r="AX820" s="13" t="s">
        <v>73</v>
      </c>
      <c r="AY820" s="257" t="s">
        <v>147</v>
      </c>
    </row>
    <row r="821" s="13" customFormat="1">
      <c r="A821" s="13"/>
      <c r="B821" s="246"/>
      <c r="C821" s="247"/>
      <c r="D821" s="248" t="s">
        <v>196</v>
      </c>
      <c r="E821" s="249" t="s">
        <v>19</v>
      </c>
      <c r="F821" s="250" t="s">
        <v>253</v>
      </c>
      <c r="G821" s="247"/>
      <c r="H821" s="251">
        <v>16.25</v>
      </c>
      <c r="I821" s="252"/>
      <c r="J821" s="247"/>
      <c r="K821" s="247"/>
      <c r="L821" s="253"/>
      <c r="M821" s="254"/>
      <c r="N821" s="255"/>
      <c r="O821" s="255"/>
      <c r="P821" s="255"/>
      <c r="Q821" s="255"/>
      <c r="R821" s="255"/>
      <c r="S821" s="255"/>
      <c r="T821" s="25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7" t="s">
        <v>196</v>
      </c>
      <c r="AU821" s="257" t="s">
        <v>83</v>
      </c>
      <c r="AV821" s="13" t="s">
        <v>83</v>
      </c>
      <c r="AW821" s="13" t="s">
        <v>35</v>
      </c>
      <c r="AX821" s="13" t="s">
        <v>73</v>
      </c>
      <c r="AY821" s="257" t="s">
        <v>147</v>
      </c>
    </row>
    <row r="822" s="13" customFormat="1">
      <c r="A822" s="13"/>
      <c r="B822" s="246"/>
      <c r="C822" s="247"/>
      <c r="D822" s="248" t="s">
        <v>196</v>
      </c>
      <c r="E822" s="249" t="s">
        <v>19</v>
      </c>
      <c r="F822" s="250" t="s">
        <v>254</v>
      </c>
      <c r="G822" s="247"/>
      <c r="H822" s="251">
        <v>40.299999999999997</v>
      </c>
      <c r="I822" s="252"/>
      <c r="J822" s="247"/>
      <c r="K822" s="247"/>
      <c r="L822" s="253"/>
      <c r="M822" s="254"/>
      <c r="N822" s="255"/>
      <c r="O822" s="255"/>
      <c r="P822" s="255"/>
      <c r="Q822" s="255"/>
      <c r="R822" s="255"/>
      <c r="S822" s="255"/>
      <c r="T822" s="25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7" t="s">
        <v>196</v>
      </c>
      <c r="AU822" s="257" t="s">
        <v>83</v>
      </c>
      <c r="AV822" s="13" t="s">
        <v>83</v>
      </c>
      <c r="AW822" s="13" t="s">
        <v>35</v>
      </c>
      <c r="AX822" s="13" t="s">
        <v>73</v>
      </c>
      <c r="AY822" s="257" t="s">
        <v>147</v>
      </c>
    </row>
    <row r="823" s="13" customFormat="1">
      <c r="A823" s="13"/>
      <c r="B823" s="246"/>
      <c r="C823" s="247"/>
      <c r="D823" s="248" t="s">
        <v>196</v>
      </c>
      <c r="E823" s="249" t="s">
        <v>19</v>
      </c>
      <c r="F823" s="250" t="s">
        <v>255</v>
      </c>
      <c r="G823" s="247"/>
      <c r="H823" s="251">
        <v>77.489999999999995</v>
      </c>
      <c r="I823" s="252"/>
      <c r="J823" s="247"/>
      <c r="K823" s="247"/>
      <c r="L823" s="253"/>
      <c r="M823" s="254"/>
      <c r="N823" s="255"/>
      <c r="O823" s="255"/>
      <c r="P823" s="255"/>
      <c r="Q823" s="255"/>
      <c r="R823" s="255"/>
      <c r="S823" s="255"/>
      <c r="T823" s="25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7" t="s">
        <v>196</v>
      </c>
      <c r="AU823" s="257" t="s">
        <v>83</v>
      </c>
      <c r="AV823" s="13" t="s">
        <v>83</v>
      </c>
      <c r="AW823" s="13" t="s">
        <v>35</v>
      </c>
      <c r="AX823" s="13" t="s">
        <v>73</v>
      </c>
      <c r="AY823" s="257" t="s">
        <v>147</v>
      </c>
    </row>
    <row r="824" s="16" customFormat="1">
      <c r="A824" s="16"/>
      <c r="B824" s="279"/>
      <c r="C824" s="280"/>
      <c r="D824" s="248" t="s">
        <v>196</v>
      </c>
      <c r="E824" s="281" t="s">
        <v>19</v>
      </c>
      <c r="F824" s="282" t="s">
        <v>267</v>
      </c>
      <c r="G824" s="280"/>
      <c r="H824" s="283">
        <v>156.53999999999999</v>
      </c>
      <c r="I824" s="284"/>
      <c r="J824" s="280"/>
      <c r="K824" s="280"/>
      <c r="L824" s="285"/>
      <c r="M824" s="286"/>
      <c r="N824" s="287"/>
      <c r="O824" s="287"/>
      <c r="P824" s="287"/>
      <c r="Q824" s="287"/>
      <c r="R824" s="287"/>
      <c r="S824" s="287"/>
      <c r="T824" s="288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T824" s="289" t="s">
        <v>196</v>
      </c>
      <c r="AU824" s="289" t="s">
        <v>83</v>
      </c>
      <c r="AV824" s="16" t="s">
        <v>159</v>
      </c>
      <c r="AW824" s="16" t="s">
        <v>35</v>
      </c>
      <c r="AX824" s="16" t="s">
        <v>73</v>
      </c>
      <c r="AY824" s="289" t="s">
        <v>147</v>
      </c>
    </row>
    <row r="825" s="13" customFormat="1">
      <c r="A825" s="13"/>
      <c r="B825" s="246"/>
      <c r="C825" s="247"/>
      <c r="D825" s="248" t="s">
        <v>196</v>
      </c>
      <c r="E825" s="249" t="s">
        <v>19</v>
      </c>
      <c r="F825" s="250" t="s">
        <v>268</v>
      </c>
      <c r="G825" s="247"/>
      <c r="H825" s="251">
        <v>-10</v>
      </c>
      <c r="I825" s="252"/>
      <c r="J825" s="247"/>
      <c r="K825" s="247"/>
      <c r="L825" s="253"/>
      <c r="M825" s="254"/>
      <c r="N825" s="255"/>
      <c r="O825" s="255"/>
      <c r="P825" s="255"/>
      <c r="Q825" s="255"/>
      <c r="R825" s="255"/>
      <c r="S825" s="255"/>
      <c r="T825" s="25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7" t="s">
        <v>196</v>
      </c>
      <c r="AU825" s="257" t="s">
        <v>83</v>
      </c>
      <c r="AV825" s="13" t="s">
        <v>83</v>
      </c>
      <c r="AW825" s="13" t="s">
        <v>35</v>
      </c>
      <c r="AX825" s="13" t="s">
        <v>73</v>
      </c>
      <c r="AY825" s="257" t="s">
        <v>147</v>
      </c>
    </row>
    <row r="826" s="13" customFormat="1">
      <c r="A826" s="13"/>
      <c r="B826" s="246"/>
      <c r="C826" s="247"/>
      <c r="D826" s="248" t="s">
        <v>196</v>
      </c>
      <c r="E826" s="249" t="s">
        <v>19</v>
      </c>
      <c r="F826" s="250" t="s">
        <v>269</v>
      </c>
      <c r="G826" s="247"/>
      <c r="H826" s="251">
        <v>-15.32</v>
      </c>
      <c r="I826" s="252"/>
      <c r="J826" s="247"/>
      <c r="K826" s="247"/>
      <c r="L826" s="253"/>
      <c r="M826" s="254"/>
      <c r="N826" s="255"/>
      <c r="O826" s="255"/>
      <c r="P826" s="255"/>
      <c r="Q826" s="255"/>
      <c r="R826" s="255"/>
      <c r="S826" s="255"/>
      <c r="T826" s="25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7" t="s">
        <v>196</v>
      </c>
      <c r="AU826" s="257" t="s">
        <v>83</v>
      </c>
      <c r="AV826" s="13" t="s">
        <v>83</v>
      </c>
      <c r="AW826" s="13" t="s">
        <v>35</v>
      </c>
      <c r="AX826" s="13" t="s">
        <v>73</v>
      </c>
      <c r="AY826" s="257" t="s">
        <v>147</v>
      </c>
    </row>
    <row r="827" s="13" customFormat="1">
      <c r="A827" s="13"/>
      <c r="B827" s="246"/>
      <c r="C827" s="247"/>
      <c r="D827" s="248" t="s">
        <v>196</v>
      </c>
      <c r="E827" s="249" t="s">
        <v>19</v>
      </c>
      <c r="F827" s="250" t="s">
        <v>270</v>
      </c>
      <c r="G827" s="247"/>
      <c r="H827" s="251">
        <v>-10.800000000000001</v>
      </c>
      <c r="I827" s="252"/>
      <c r="J827" s="247"/>
      <c r="K827" s="247"/>
      <c r="L827" s="253"/>
      <c r="M827" s="254"/>
      <c r="N827" s="255"/>
      <c r="O827" s="255"/>
      <c r="P827" s="255"/>
      <c r="Q827" s="255"/>
      <c r="R827" s="255"/>
      <c r="S827" s="255"/>
      <c r="T827" s="25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7" t="s">
        <v>196</v>
      </c>
      <c r="AU827" s="257" t="s">
        <v>83</v>
      </c>
      <c r="AV827" s="13" t="s">
        <v>83</v>
      </c>
      <c r="AW827" s="13" t="s">
        <v>35</v>
      </c>
      <c r="AX827" s="13" t="s">
        <v>73</v>
      </c>
      <c r="AY827" s="257" t="s">
        <v>147</v>
      </c>
    </row>
    <row r="828" s="13" customFormat="1">
      <c r="A828" s="13"/>
      <c r="B828" s="246"/>
      <c r="C828" s="247"/>
      <c r="D828" s="248" t="s">
        <v>196</v>
      </c>
      <c r="E828" s="249" t="s">
        <v>19</v>
      </c>
      <c r="F828" s="250" t="s">
        <v>271</v>
      </c>
      <c r="G828" s="247"/>
      <c r="H828" s="251">
        <v>-16.48</v>
      </c>
      <c r="I828" s="252"/>
      <c r="J828" s="247"/>
      <c r="K828" s="247"/>
      <c r="L828" s="253"/>
      <c r="M828" s="254"/>
      <c r="N828" s="255"/>
      <c r="O828" s="255"/>
      <c r="P828" s="255"/>
      <c r="Q828" s="255"/>
      <c r="R828" s="255"/>
      <c r="S828" s="255"/>
      <c r="T828" s="25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7" t="s">
        <v>196</v>
      </c>
      <c r="AU828" s="257" t="s">
        <v>83</v>
      </c>
      <c r="AV828" s="13" t="s">
        <v>83</v>
      </c>
      <c r="AW828" s="13" t="s">
        <v>35</v>
      </c>
      <c r="AX828" s="13" t="s">
        <v>73</v>
      </c>
      <c r="AY828" s="257" t="s">
        <v>147</v>
      </c>
    </row>
    <row r="829" s="13" customFormat="1">
      <c r="A829" s="13"/>
      <c r="B829" s="246"/>
      <c r="C829" s="247"/>
      <c r="D829" s="248" t="s">
        <v>196</v>
      </c>
      <c r="E829" s="249" t="s">
        <v>19</v>
      </c>
      <c r="F829" s="250" t="s">
        <v>272</v>
      </c>
      <c r="G829" s="247"/>
      <c r="H829" s="251">
        <v>-8.5999999999999996</v>
      </c>
      <c r="I829" s="252"/>
      <c r="J829" s="247"/>
      <c r="K829" s="247"/>
      <c r="L829" s="253"/>
      <c r="M829" s="254"/>
      <c r="N829" s="255"/>
      <c r="O829" s="255"/>
      <c r="P829" s="255"/>
      <c r="Q829" s="255"/>
      <c r="R829" s="255"/>
      <c r="S829" s="255"/>
      <c r="T829" s="25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7" t="s">
        <v>196</v>
      </c>
      <c r="AU829" s="257" t="s">
        <v>83</v>
      </c>
      <c r="AV829" s="13" t="s">
        <v>83</v>
      </c>
      <c r="AW829" s="13" t="s">
        <v>35</v>
      </c>
      <c r="AX829" s="13" t="s">
        <v>73</v>
      </c>
      <c r="AY829" s="257" t="s">
        <v>147</v>
      </c>
    </row>
    <row r="830" s="13" customFormat="1">
      <c r="A830" s="13"/>
      <c r="B830" s="246"/>
      <c r="C830" s="247"/>
      <c r="D830" s="248" t="s">
        <v>196</v>
      </c>
      <c r="E830" s="249" t="s">
        <v>19</v>
      </c>
      <c r="F830" s="250" t="s">
        <v>273</v>
      </c>
      <c r="G830" s="247"/>
      <c r="H830" s="251">
        <v>-19.640000000000001</v>
      </c>
      <c r="I830" s="252"/>
      <c r="J830" s="247"/>
      <c r="K830" s="247"/>
      <c r="L830" s="253"/>
      <c r="M830" s="254"/>
      <c r="N830" s="255"/>
      <c r="O830" s="255"/>
      <c r="P830" s="255"/>
      <c r="Q830" s="255"/>
      <c r="R830" s="255"/>
      <c r="S830" s="255"/>
      <c r="T830" s="25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7" t="s">
        <v>196</v>
      </c>
      <c r="AU830" s="257" t="s">
        <v>83</v>
      </c>
      <c r="AV830" s="13" t="s">
        <v>83</v>
      </c>
      <c r="AW830" s="13" t="s">
        <v>35</v>
      </c>
      <c r="AX830" s="13" t="s">
        <v>73</v>
      </c>
      <c r="AY830" s="257" t="s">
        <v>147</v>
      </c>
    </row>
    <row r="831" s="16" customFormat="1">
      <c r="A831" s="16"/>
      <c r="B831" s="279"/>
      <c r="C831" s="280"/>
      <c r="D831" s="248" t="s">
        <v>196</v>
      </c>
      <c r="E831" s="281" t="s">
        <v>19</v>
      </c>
      <c r="F831" s="282" t="s">
        <v>267</v>
      </c>
      <c r="G831" s="280"/>
      <c r="H831" s="283">
        <v>-80.840000000000003</v>
      </c>
      <c r="I831" s="284"/>
      <c r="J831" s="280"/>
      <c r="K831" s="280"/>
      <c r="L831" s="285"/>
      <c r="M831" s="286"/>
      <c r="N831" s="287"/>
      <c r="O831" s="287"/>
      <c r="P831" s="287"/>
      <c r="Q831" s="287"/>
      <c r="R831" s="287"/>
      <c r="S831" s="287"/>
      <c r="T831" s="288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T831" s="289" t="s">
        <v>196</v>
      </c>
      <c r="AU831" s="289" t="s">
        <v>83</v>
      </c>
      <c r="AV831" s="16" t="s">
        <v>159</v>
      </c>
      <c r="AW831" s="16" t="s">
        <v>35</v>
      </c>
      <c r="AX831" s="16" t="s">
        <v>73</v>
      </c>
      <c r="AY831" s="289" t="s">
        <v>147</v>
      </c>
    </row>
    <row r="832" s="14" customFormat="1">
      <c r="A832" s="14"/>
      <c r="B832" s="258"/>
      <c r="C832" s="259"/>
      <c r="D832" s="248" t="s">
        <v>196</v>
      </c>
      <c r="E832" s="260" t="s">
        <v>19</v>
      </c>
      <c r="F832" s="261" t="s">
        <v>228</v>
      </c>
      <c r="G832" s="259"/>
      <c r="H832" s="262">
        <v>75.700000000000003</v>
      </c>
      <c r="I832" s="263"/>
      <c r="J832" s="259"/>
      <c r="K832" s="259"/>
      <c r="L832" s="264"/>
      <c r="M832" s="265"/>
      <c r="N832" s="266"/>
      <c r="O832" s="266"/>
      <c r="P832" s="266"/>
      <c r="Q832" s="266"/>
      <c r="R832" s="266"/>
      <c r="S832" s="266"/>
      <c r="T832" s="26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8" t="s">
        <v>196</v>
      </c>
      <c r="AU832" s="268" t="s">
        <v>83</v>
      </c>
      <c r="AV832" s="14" t="s">
        <v>153</v>
      </c>
      <c r="AW832" s="14" t="s">
        <v>35</v>
      </c>
      <c r="AX832" s="14" t="s">
        <v>81</v>
      </c>
      <c r="AY832" s="268" t="s">
        <v>147</v>
      </c>
    </row>
    <row r="833" s="12" customFormat="1" ht="22.8" customHeight="1">
      <c r="A833" s="12"/>
      <c r="B833" s="205"/>
      <c r="C833" s="206"/>
      <c r="D833" s="207" t="s">
        <v>72</v>
      </c>
      <c r="E833" s="219" t="s">
        <v>1610</v>
      </c>
      <c r="F833" s="219" t="s">
        <v>1611</v>
      </c>
      <c r="G833" s="206"/>
      <c r="H833" s="206"/>
      <c r="I833" s="209"/>
      <c r="J833" s="220">
        <f>BK833</f>
        <v>0</v>
      </c>
      <c r="K833" s="206"/>
      <c r="L833" s="211"/>
      <c r="M833" s="212"/>
      <c r="N833" s="213"/>
      <c r="O833" s="213"/>
      <c r="P833" s="214">
        <f>P834</f>
        <v>0</v>
      </c>
      <c r="Q833" s="213"/>
      <c r="R833" s="214">
        <f>R834</f>
        <v>0.045899999999999996</v>
      </c>
      <c r="S833" s="213"/>
      <c r="T833" s="215">
        <f>T834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16" t="s">
        <v>83</v>
      </c>
      <c r="AT833" s="217" t="s">
        <v>72</v>
      </c>
      <c r="AU833" s="217" t="s">
        <v>81</v>
      </c>
      <c r="AY833" s="216" t="s">
        <v>147</v>
      </c>
      <c r="BK833" s="218">
        <f>BK834</f>
        <v>0</v>
      </c>
    </row>
    <row r="834" s="2" customFormat="1" ht="24" customHeight="1">
      <c r="A834" s="40"/>
      <c r="B834" s="41"/>
      <c r="C834" s="221" t="s">
        <v>1612</v>
      </c>
      <c r="D834" s="221" t="s">
        <v>149</v>
      </c>
      <c r="E834" s="222" t="s">
        <v>1613</v>
      </c>
      <c r="F834" s="223" t="s">
        <v>1614</v>
      </c>
      <c r="G834" s="224" t="s">
        <v>152</v>
      </c>
      <c r="H834" s="225">
        <v>15</v>
      </c>
      <c r="I834" s="226"/>
      <c r="J834" s="227">
        <f>ROUND(I834*H834,2)</f>
        <v>0</v>
      </c>
      <c r="K834" s="228"/>
      <c r="L834" s="46"/>
      <c r="M834" s="293" t="s">
        <v>19</v>
      </c>
      <c r="N834" s="294" t="s">
        <v>44</v>
      </c>
      <c r="O834" s="295"/>
      <c r="P834" s="296">
        <f>O834*H834</f>
        <v>0</v>
      </c>
      <c r="Q834" s="296">
        <v>0.0030599999999999998</v>
      </c>
      <c r="R834" s="296">
        <f>Q834*H834</f>
        <v>0.045899999999999996</v>
      </c>
      <c r="S834" s="296">
        <v>0</v>
      </c>
      <c r="T834" s="297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33" t="s">
        <v>217</v>
      </c>
      <c r="AT834" s="233" t="s">
        <v>149</v>
      </c>
      <c r="AU834" s="233" t="s">
        <v>83</v>
      </c>
      <c r="AY834" s="19" t="s">
        <v>147</v>
      </c>
      <c r="BE834" s="234">
        <f>IF(N834="základní",J834,0)</f>
        <v>0</v>
      </c>
      <c r="BF834" s="234">
        <f>IF(N834="snížená",J834,0)</f>
        <v>0</v>
      </c>
      <c r="BG834" s="234">
        <f>IF(N834="zákl. přenesená",J834,0)</f>
        <v>0</v>
      </c>
      <c r="BH834" s="234">
        <f>IF(N834="sníž. přenesená",J834,0)</f>
        <v>0</v>
      </c>
      <c r="BI834" s="234">
        <f>IF(N834="nulová",J834,0)</f>
        <v>0</v>
      </c>
      <c r="BJ834" s="19" t="s">
        <v>81</v>
      </c>
      <c r="BK834" s="234">
        <f>ROUND(I834*H834,2)</f>
        <v>0</v>
      </c>
      <c r="BL834" s="19" t="s">
        <v>217</v>
      </c>
      <c r="BM834" s="233" t="s">
        <v>1615</v>
      </c>
    </row>
    <row r="835" s="2" customFormat="1" ht="6.96" customHeight="1">
      <c r="A835" s="40"/>
      <c r="B835" s="61"/>
      <c r="C835" s="62"/>
      <c r="D835" s="62"/>
      <c r="E835" s="62"/>
      <c r="F835" s="62"/>
      <c r="G835" s="62"/>
      <c r="H835" s="62"/>
      <c r="I835" s="168"/>
      <c r="J835" s="62"/>
      <c r="K835" s="62"/>
      <c r="L835" s="46"/>
      <c r="M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</row>
  </sheetData>
  <sheetProtection sheet="1" autoFilter="0" formatColumns="0" formatRows="0" objects="1" scenarios="1" spinCount="100000" saltValue="qIcFsX/o15o0J0yopBKmoEtlkvWUMY+zBpPOH7JOZ8fi9Wj+26+V0JIBroeOHxx95RZRpTedQiq2ar+ZlaWzlg==" hashValue="nT6WQ6pdwikhkmXesj48KjifIDLAPzYyyqxZ58KkHor/Lquj11jtNEpH6Eg/wVlxx060zyUvNo7fggvXernpfA==" algorithmName="SHA-512" password="CC35"/>
  <autoFilter ref="C110:K834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Žst. Bohušovice nad Ohří - oprava (plášť, VPP) + dodatek č.1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1616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10. 9. 2019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33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34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ROUND(J85,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ROUND((SUM(BE85:BE202)),  2)</f>
        <v>0</v>
      </c>
      <c r="G33" s="40"/>
      <c r="H33" s="40"/>
      <c r="I33" s="157">
        <v>0.20999999999999999</v>
      </c>
      <c r="J33" s="156">
        <f>ROUND(((SUM(BE85:BE202))*I33),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ROUND((SUM(BF85:BF202)),  2)</f>
        <v>0</v>
      </c>
      <c r="G34" s="40"/>
      <c r="H34" s="40"/>
      <c r="I34" s="157">
        <v>0.14999999999999999</v>
      </c>
      <c r="J34" s="156">
        <f>ROUND(((SUM(BF85:BF202))*I34),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ROUND((SUM(BG85:BG202)),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ROUND((SUM(BH85:BH202)),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ROUND((SUM(BI85:BI202)),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Žst. Bohušovice nad Ohří - oprava (plášť, VPP) + dodatek č.1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D.1.4.g - Zařízení silnoproudé elektrotechniky a uzemnění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Bohušovice nad Ohří</v>
      </c>
      <c r="G52" s="42"/>
      <c r="H52" s="42"/>
      <c r="I52" s="142" t="s">
        <v>23</v>
      </c>
      <c r="J52" s="74" t="str">
        <f>IF(J12="","",J12)</f>
        <v>10. 9. 2019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3.05" customHeight="1">
      <c r="A54" s="40"/>
      <c r="B54" s="41"/>
      <c r="C54" s="34" t="s">
        <v>25</v>
      </c>
      <c r="D54" s="42"/>
      <c r="E54" s="42"/>
      <c r="F54" s="29" t="str">
        <f>E15</f>
        <v>SŽDC s.o., Oblastní ředitelství Ústí n.L., SPS</v>
      </c>
      <c r="G54" s="42"/>
      <c r="H54" s="42"/>
      <c r="I54" s="142" t="s">
        <v>32</v>
      </c>
      <c r="J54" s="38" t="str">
        <f>E21</f>
        <v>INTECON spol. s r.o., Ústí nad Labem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3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INTECON spol. s r.o., Ústí nad Labem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97</v>
      </c>
      <c r="D57" s="174"/>
      <c r="E57" s="174"/>
      <c r="F57" s="174"/>
      <c r="G57" s="174"/>
      <c r="H57" s="174"/>
      <c r="I57" s="175"/>
      <c r="J57" s="176" t="s">
        <v>98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J85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78"/>
      <c r="C60" s="179"/>
      <c r="D60" s="180" t="s">
        <v>110</v>
      </c>
      <c r="E60" s="181"/>
      <c r="F60" s="181"/>
      <c r="G60" s="181"/>
      <c r="H60" s="181"/>
      <c r="I60" s="182"/>
      <c r="J60" s="183">
        <f>J86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1617</v>
      </c>
      <c r="E61" s="188"/>
      <c r="F61" s="188"/>
      <c r="G61" s="188"/>
      <c r="H61" s="188"/>
      <c r="I61" s="189"/>
      <c r="J61" s="190">
        <f>J87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1618</v>
      </c>
      <c r="E62" s="188"/>
      <c r="F62" s="188"/>
      <c r="G62" s="188"/>
      <c r="H62" s="188"/>
      <c r="I62" s="189"/>
      <c r="J62" s="190">
        <f>J113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1619</v>
      </c>
      <c r="E63" s="188"/>
      <c r="F63" s="188"/>
      <c r="G63" s="188"/>
      <c r="H63" s="188"/>
      <c r="I63" s="189"/>
      <c r="J63" s="190">
        <f>J155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1620</v>
      </c>
      <c r="E64" s="188"/>
      <c r="F64" s="188"/>
      <c r="G64" s="188"/>
      <c r="H64" s="188"/>
      <c r="I64" s="189"/>
      <c r="J64" s="190">
        <f>J180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126</v>
      </c>
      <c r="E65" s="188"/>
      <c r="F65" s="188"/>
      <c r="G65" s="188"/>
      <c r="H65" s="188"/>
      <c r="I65" s="189"/>
      <c r="J65" s="190">
        <f>J199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38"/>
      <c r="J66" s="42"/>
      <c r="K66" s="4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68"/>
      <c r="J67" s="62"/>
      <c r="K67" s="6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71"/>
      <c r="J71" s="64"/>
      <c r="K71" s="64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Žst. Bohušovice nad Ohří - oprava (plášť, VPP) + dodatek č.1</v>
      </c>
      <c r="F75" s="34"/>
      <c r="G75" s="34"/>
      <c r="H75" s="34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94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D.1.4.g - Zařízení silnoproudé elektrotechniky a uzemnění</v>
      </c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Bohušovice nad Ohří</v>
      </c>
      <c r="G79" s="42"/>
      <c r="H79" s="42"/>
      <c r="I79" s="142" t="s">
        <v>23</v>
      </c>
      <c r="J79" s="74" t="str">
        <f>IF(J12="","",J12)</f>
        <v>10. 9. 2019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3.05" customHeight="1">
      <c r="A81" s="40"/>
      <c r="B81" s="41"/>
      <c r="C81" s="34" t="s">
        <v>25</v>
      </c>
      <c r="D81" s="42"/>
      <c r="E81" s="42"/>
      <c r="F81" s="29" t="str">
        <f>E15</f>
        <v>SŽDC s.o., Oblastní ředitelství Ústí n.L., SPS</v>
      </c>
      <c r="G81" s="42"/>
      <c r="H81" s="42"/>
      <c r="I81" s="142" t="s">
        <v>32</v>
      </c>
      <c r="J81" s="38" t="str">
        <f>E21</f>
        <v>INTECON spol. s r.o., Ústí nad Labem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3.0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142" t="s">
        <v>36</v>
      </c>
      <c r="J82" s="38" t="str">
        <f>E24</f>
        <v>INTECON spol. s r.o., Ústí nad Labem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92"/>
      <c r="B84" s="193"/>
      <c r="C84" s="194" t="s">
        <v>133</v>
      </c>
      <c r="D84" s="195" t="s">
        <v>58</v>
      </c>
      <c r="E84" s="195" t="s">
        <v>54</v>
      </c>
      <c r="F84" s="195" t="s">
        <v>55</v>
      </c>
      <c r="G84" s="195" t="s">
        <v>134</v>
      </c>
      <c r="H84" s="195" t="s">
        <v>135</v>
      </c>
      <c r="I84" s="196" t="s">
        <v>136</v>
      </c>
      <c r="J84" s="197" t="s">
        <v>98</v>
      </c>
      <c r="K84" s="198" t="s">
        <v>137</v>
      </c>
      <c r="L84" s="199"/>
      <c r="M84" s="94" t="s">
        <v>19</v>
      </c>
      <c r="N84" s="95" t="s">
        <v>43</v>
      </c>
      <c r="O84" s="95" t="s">
        <v>138</v>
      </c>
      <c r="P84" s="95" t="s">
        <v>139</v>
      </c>
      <c r="Q84" s="95" t="s">
        <v>140</v>
      </c>
      <c r="R84" s="95" t="s">
        <v>141</v>
      </c>
      <c r="S84" s="95" t="s">
        <v>142</v>
      </c>
      <c r="T84" s="96" t="s">
        <v>143</v>
      </c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40"/>
      <c r="B85" s="41"/>
      <c r="C85" s="101" t="s">
        <v>144</v>
      </c>
      <c r="D85" s="42"/>
      <c r="E85" s="42"/>
      <c r="F85" s="42"/>
      <c r="G85" s="42"/>
      <c r="H85" s="42"/>
      <c r="I85" s="138"/>
      <c r="J85" s="200">
        <f>BK85</f>
        <v>0</v>
      </c>
      <c r="K85" s="42"/>
      <c r="L85" s="46"/>
      <c r="M85" s="97"/>
      <c r="N85" s="201"/>
      <c r="O85" s="98"/>
      <c r="P85" s="202">
        <f>P86</f>
        <v>0</v>
      </c>
      <c r="Q85" s="98"/>
      <c r="R85" s="202">
        <f>R86</f>
        <v>0.50569999999999993</v>
      </c>
      <c r="S85" s="98"/>
      <c r="T85" s="203">
        <f>T86</f>
        <v>0.21589999999999998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99</v>
      </c>
      <c r="BK85" s="204">
        <f>BK86</f>
        <v>0</v>
      </c>
    </row>
    <row r="86" s="12" customFormat="1" ht="25.92" customHeight="1">
      <c r="A86" s="12"/>
      <c r="B86" s="205"/>
      <c r="C86" s="206"/>
      <c r="D86" s="207" t="s">
        <v>72</v>
      </c>
      <c r="E86" s="208" t="s">
        <v>602</v>
      </c>
      <c r="F86" s="208" t="s">
        <v>603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P87+P113+P155+P180+P199</f>
        <v>0</v>
      </c>
      <c r="Q86" s="213"/>
      <c r="R86" s="214">
        <f>R87+R113+R155+R180+R199</f>
        <v>0.50569999999999993</v>
      </c>
      <c r="S86" s="213"/>
      <c r="T86" s="215">
        <f>T87+T113+T155+T180+T199</f>
        <v>0.21589999999999998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6" t="s">
        <v>83</v>
      </c>
      <c r="AT86" s="217" t="s">
        <v>72</v>
      </c>
      <c r="AU86" s="217" t="s">
        <v>73</v>
      </c>
      <c r="AY86" s="216" t="s">
        <v>147</v>
      </c>
      <c r="BK86" s="218">
        <f>BK87+BK113+BK155+BK180+BK199</f>
        <v>0</v>
      </c>
    </row>
    <row r="87" s="12" customFormat="1" ht="22.8" customHeight="1">
      <c r="A87" s="12"/>
      <c r="B87" s="205"/>
      <c r="C87" s="206"/>
      <c r="D87" s="207" t="s">
        <v>72</v>
      </c>
      <c r="E87" s="219" t="s">
        <v>1621</v>
      </c>
      <c r="F87" s="219" t="s">
        <v>1622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SUM(P88:P112)</f>
        <v>0</v>
      </c>
      <c r="Q87" s="213"/>
      <c r="R87" s="214">
        <f>SUM(R88:R112)</f>
        <v>0.19841</v>
      </c>
      <c r="S87" s="213"/>
      <c r="T87" s="215">
        <f>SUM(T88:T112)</f>
        <v>0.16689999999999999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6" t="s">
        <v>81</v>
      </c>
      <c r="AT87" s="217" t="s">
        <v>72</v>
      </c>
      <c r="AU87" s="217" t="s">
        <v>81</v>
      </c>
      <c r="AY87" s="216" t="s">
        <v>147</v>
      </c>
      <c r="BK87" s="218">
        <f>SUM(BK88:BK112)</f>
        <v>0</v>
      </c>
    </row>
    <row r="88" s="2" customFormat="1" ht="16.5" customHeight="1">
      <c r="A88" s="40"/>
      <c r="B88" s="41"/>
      <c r="C88" s="221" t="s">
        <v>81</v>
      </c>
      <c r="D88" s="221" t="s">
        <v>149</v>
      </c>
      <c r="E88" s="222" t="s">
        <v>1623</v>
      </c>
      <c r="F88" s="223" t="s">
        <v>1624</v>
      </c>
      <c r="G88" s="224" t="s">
        <v>220</v>
      </c>
      <c r="H88" s="225">
        <v>5</v>
      </c>
      <c r="I88" s="226"/>
      <c r="J88" s="227">
        <f>ROUND(I88*H88,2)</f>
        <v>0</v>
      </c>
      <c r="K88" s="228"/>
      <c r="L88" s="46"/>
      <c r="M88" s="229" t="s">
        <v>19</v>
      </c>
      <c r="N88" s="230" t="s">
        <v>44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217</v>
      </c>
      <c r="AT88" s="233" t="s">
        <v>149</v>
      </c>
      <c r="AU88" s="233" t="s">
        <v>83</v>
      </c>
      <c r="AY88" s="19" t="s">
        <v>147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81</v>
      </c>
      <c r="BK88" s="234">
        <f>ROUND(I88*H88,2)</f>
        <v>0</v>
      </c>
      <c r="BL88" s="19" t="s">
        <v>217</v>
      </c>
      <c r="BM88" s="233" t="s">
        <v>1625</v>
      </c>
    </row>
    <row r="89" s="2" customFormat="1" ht="16.5" customHeight="1">
      <c r="A89" s="40"/>
      <c r="B89" s="41"/>
      <c r="C89" s="235" t="s">
        <v>83</v>
      </c>
      <c r="D89" s="235" t="s">
        <v>192</v>
      </c>
      <c r="E89" s="236" t="s">
        <v>1626</v>
      </c>
      <c r="F89" s="237" t="s">
        <v>1627</v>
      </c>
      <c r="G89" s="238" t="s">
        <v>220</v>
      </c>
      <c r="H89" s="239">
        <v>5</v>
      </c>
      <c r="I89" s="240"/>
      <c r="J89" s="241">
        <f>ROUND(I89*H89,2)</f>
        <v>0</v>
      </c>
      <c r="K89" s="242"/>
      <c r="L89" s="243"/>
      <c r="M89" s="244" t="s">
        <v>19</v>
      </c>
      <c r="N89" s="245" t="s">
        <v>44</v>
      </c>
      <c r="O89" s="86"/>
      <c r="P89" s="231">
        <f>O89*H89</f>
        <v>0</v>
      </c>
      <c r="Q89" s="231">
        <v>0.0041999999999999997</v>
      </c>
      <c r="R89" s="231">
        <f>Q89*H89</f>
        <v>0.020999999999999998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310</v>
      </c>
      <c r="AT89" s="233" t="s">
        <v>192</v>
      </c>
      <c r="AU89" s="233" t="s">
        <v>83</v>
      </c>
      <c r="AY89" s="19" t="s">
        <v>147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81</v>
      </c>
      <c r="BK89" s="234">
        <f>ROUND(I89*H89,2)</f>
        <v>0</v>
      </c>
      <c r="BL89" s="19" t="s">
        <v>217</v>
      </c>
      <c r="BM89" s="233" t="s">
        <v>1628</v>
      </c>
    </row>
    <row r="90" s="2" customFormat="1" ht="24" customHeight="1">
      <c r="A90" s="40"/>
      <c r="B90" s="41"/>
      <c r="C90" s="221" t="s">
        <v>159</v>
      </c>
      <c r="D90" s="221" t="s">
        <v>149</v>
      </c>
      <c r="E90" s="222" t="s">
        <v>1629</v>
      </c>
      <c r="F90" s="223" t="s">
        <v>1630</v>
      </c>
      <c r="G90" s="224" t="s">
        <v>281</v>
      </c>
      <c r="H90" s="225">
        <v>40</v>
      </c>
      <c r="I90" s="226"/>
      <c r="J90" s="227">
        <f>ROUND(I90*H90,2)</f>
        <v>0</v>
      </c>
      <c r="K90" s="228"/>
      <c r="L90" s="46"/>
      <c r="M90" s="229" t="s">
        <v>19</v>
      </c>
      <c r="N90" s="230" t="s">
        <v>44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0.00040000000000000002</v>
      </c>
      <c r="T90" s="232">
        <f>S90*H90</f>
        <v>0.016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217</v>
      </c>
      <c r="AT90" s="233" t="s">
        <v>149</v>
      </c>
      <c r="AU90" s="233" t="s">
        <v>83</v>
      </c>
      <c r="AY90" s="19" t="s">
        <v>147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81</v>
      </c>
      <c r="BK90" s="234">
        <f>ROUND(I90*H90,2)</f>
        <v>0</v>
      </c>
      <c r="BL90" s="19" t="s">
        <v>217</v>
      </c>
      <c r="BM90" s="233" t="s">
        <v>1631</v>
      </c>
    </row>
    <row r="91" s="2" customFormat="1" ht="24" customHeight="1">
      <c r="A91" s="40"/>
      <c r="B91" s="41"/>
      <c r="C91" s="221" t="s">
        <v>153</v>
      </c>
      <c r="D91" s="221" t="s">
        <v>149</v>
      </c>
      <c r="E91" s="222" t="s">
        <v>1632</v>
      </c>
      <c r="F91" s="223" t="s">
        <v>1633</v>
      </c>
      <c r="G91" s="224" t="s">
        <v>281</v>
      </c>
      <c r="H91" s="225">
        <v>150</v>
      </c>
      <c r="I91" s="226"/>
      <c r="J91" s="227">
        <f>ROUND(I91*H91,2)</f>
        <v>0</v>
      </c>
      <c r="K91" s="228"/>
      <c r="L91" s="46"/>
      <c r="M91" s="229" t="s">
        <v>19</v>
      </c>
      <c r="N91" s="230" t="s">
        <v>44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0.00040000000000000002</v>
      </c>
      <c r="T91" s="232">
        <f>S91*H91</f>
        <v>0.060000000000000005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217</v>
      </c>
      <c r="AT91" s="233" t="s">
        <v>149</v>
      </c>
      <c r="AU91" s="233" t="s">
        <v>83</v>
      </c>
      <c r="AY91" s="19" t="s">
        <v>147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81</v>
      </c>
      <c r="BK91" s="234">
        <f>ROUND(I91*H91,2)</f>
        <v>0</v>
      </c>
      <c r="BL91" s="19" t="s">
        <v>217</v>
      </c>
      <c r="BM91" s="233" t="s">
        <v>1634</v>
      </c>
    </row>
    <row r="92" s="2" customFormat="1" ht="16.5" customHeight="1">
      <c r="A92" s="40"/>
      <c r="B92" s="41"/>
      <c r="C92" s="221" t="s">
        <v>166</v>
      </c>
      <c r="D92" s="221" t="s">
        <v>149</v>
      </c>
      <c r="E92" s="222" t="s">
        <v>1635</v>
      </c>
      <c r="F92" s="223" t="s">
        <v>1636</v>
      </c>
      <c r="G92" s="224" t="s">
        <v>220</v>
      </c>
      <c r="H92" s="225">
        <v>100</v>
      </c>
      <c r="I92" s="226"/>
      <c r="J92" s="227">
        <f>ROUND(I92*H92,2)</f>
        <v>0</v>
      </c>
      <c r="K92" s="228"/>
      <c r="L92" s="46"/>
      <c r="M92" s="229" t="s">
        <v>19</v>
      </c>
      <c r="N92" s="230" t="s">
        <v>44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0.00025000000000000001</v>
      </c>
      <c r="T92" s="232">
        <f>S92*H92</f>
        <v>0.025000000000000001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217</v>
      </c>
      <c r="AT92" s="233" t="s">
        <v>149</v>
      </c>
      <c r="AU92" s="233" t="s">
        <v>83</v>
      </c>
      <c r="AY92" s="19" t="s">
        <v>147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81</v>
      </c>
      <c r="BK92" s="234">
        <f>ROUND(I92*H92,2)</f>
        <v>0</v>
      </c>
      <c r="BL92" s="19" t="s">
        <v>217</v>
      </c>
      <c r="BM92" s="233" t="s">
        <v>1637</v>
      </c>
    </row>
    <row r="93" s="2" customFormat="1" ht="16.5" customHeight="1">
      <c r="A93" s="40"/>
      <c r="B93" s="41"/>
      <c r="C93" s="221" t="s">
        <v>170</v>
      </c>
      <c r="D93" s="221" t="s">
        <v>149</v>
      </c>
      <c r="E93" s="222" t="s">
        <v>1638</v>
      </c>
      <c r="F93" s="223" t="s">
        <v>1639</v>
      </c>
      <c r="G93" s="224" t="s">
        <v>220</v>
      </c>
      <c r="H93" s="225">
        <v>50</v>
      </c>
      <c r="I93" s="226"/>
      <c r="J93" s="227">
        <f>ROUND(I93*H93,2)</f>
        <v>0</v>
      </c>
      <c r="K93" s="228"/>
      <c r="L93" s="46"/>
      <c r="M93" s="229" t="s">
        <v>19</v>
      </c>
      <c r="N93" s="230" t="s">
        <v>44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0.00044999999999999999</v>
      </c>
      <c r="T93" s="232">
        <f>S93*H93</f>
        <v>0.022499999999999999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217</v>
      </c>
      <c r="AT93" s="233" t="s">
        <v>149</v>
      </c>
      <c r="AU93" s="233" t="s">
        <v>83</v>
      </c>
      <c r="AY93" s="19" t="s">
        <v>147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9" t="s">
        <v>81</v>
      </c>
      <c r="BK93" s="234">
        <f>ROUND(I93*H93,2)</f>
        <v>0</v>
      </c>
      <c r="BL93" s="19" t="s">
        <v>217</v>
      </c>
      <c r="BM93" s="233" t="s">
        <v>1640</v>
      </c>
    </row>
    <row r="94" s="2" customFormat="1" ht="16.5" customHeight="1">
      <c r="A94" s="40"/>
      <c r="B94" s="41"/>
      <c r="C94" s="221" t="s">
        <v>174</v>
      </c>
      <c r="D94" s="221" t="s">
        <v>149</v>
      </c>
      <c r="E94" s="222" t="s">
        <v>1641</v>
      </c>
      <c r="F94" s="223" t="s">
        <v>1642</v>
      </c>
      <c r="G94" s="224" t="s">
        <v>220</v>
      </c>
      <c r="H94" s="225">
        <v>40</v>
      </c>
      <c r="I94" s="226"/>
      <c r="J94" s="227">
        <f>ROUND(I94*H94,2)</f>
        <v>0</v>
      </c>
      <c r="K94" s="228"/>
      <c r="L94" s="46"/>
      <c r="M94" s="229" t="s">
        <v>19</v>
      </c>
      <c r="N94" s="230" t="s">
        <v>44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0.00055000000000000003</v>
      </c>
      <c r="T94" s="232">
        <f>S94*H94</f>
        <v>0.022000000000000002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217</v>
      </c>
      <c r="AT94" s="233" t="s">
        <v>149</v>
      </c>
      <c r="AU94" s="233" t="s">
        <v>83</v>
      </c>
      <c r="AY94" s="19" t="s">
        <v>147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81</v>
      </c>
      <c r="BK94" s="234">
        <f>ROUND(I94*H94,2)</f>
        <v>0</v>
      </c>
      <c r="BL94" s="19" t="s">
        <v>217</v>
      </c>
      <c r="BM94" s="233" t="s">
        <v>1643</v>
      </c>
    </row>
    <row r="95" s="2" customFormat="1" ht="16.5" customHeight="1">
      <c r="A95" s="40"/>
      <c r="B95" s="41"/>
      <c r="C95" s="221" t="s">
        <v>178</v>
      </c>
      <c r="D95" s="221" t="s">
        <v>149</v>
      </c>
      <c r="E95" s="222" t="s">
        <v>1644</v>
      </c>
      <c r="F95" s="223" t="s">
        <v>1645</v>
      </c>
      <c r="G95" s="224" t="s">
        <v>220</v>
      </c>
      <c r="H95" s="225">
        <v>40</v>
      </c>
      <c r="I95" s="226"/>
      <c r="J95" s="227">
        <f>ROUND(I95*H95,2)</f>
        <v>0</v>
      </c>
      <c r="K95" s="228"/>
      <c r="L95" s="46"/>
      <c r="M95" s="229" t="s">
        <v>19</v>
      </c>
      <c r="N95" s="230" t="s">
        <v>44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0.00021000000000000001</v>
      </c>
      <c r="T95" s="232">
        <f>S95*H95</f>
        <v>0.0084000000000000012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217</v>
      </c>
      <c r="AT95" s="233" t="s">
        <v>149</v>
      </c>
      <c r="AU95" s="233" t="s">
        <v>83</v>
      </c>
      <c r="AY95" s="19" t="s">
        <v>147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81</v>
      </c>
      <c r="BK95" s="234">
        <f>ROUND(I95*H95,2)</f>
        <v>0</v>
      </c>
      <c r="BL95" s="19" t="s">
        <v>217</v>
      </c>
      <c r="BM95" s="233" t="s">
        <v>1646</v>
      </c>
    </row>
    <row r="96" s="2" customFormat="1" ht="16.5" customHeight="1">
      <c r="A96" s="40"/>
      <c r="B96" s="41"/>
      <c r="C96" s="221" t="s">
        <v>183</v>
      </c>
      <c r="D96" s="221" t="s">
        <v>149</v>
      </c>
      <c r="E96" s="222" t="s">
        <v>1647</v>
      </c>
      <c r="F96" s="223" t="s">
        <v>1648</v>
      </c>
      <c r="G96" s="224" t="s">
        <v>220</v>
      </c>
      <c r="H96" s="225">
        <v>5</v>
      </c>
      <c r="I96" s="226"/>
      <c r="J96" s="227">
        <f>ROUND(I96*H96,2)</f>
        <v>0</v>
      </c>
      <c r="K96" s="228"/>
      <c r="L96" s="46"/>
      <c r="M96" s="229" t="s">
        <v>19</v>
      </c>
      <c r="N96" s="230" t="s">
        <v>44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0.0025999999999999999</v>
      </c>
      <c r="T96" s="232">
        <f>S96*H96</f>
        <v>0.012999999999999999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217</v>
      </c>
      <c r="AT96" s="233" t="s">
        <v>149</v>
      </c>
      <c r="AU96" s="233" t="s">
        <v>83</v>
      </c>
      <c r="AY96" s="19" t="s">
        <v>147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9" t="s">
        <v>81</v>
      </c>
      <c r="BK96" s="234">
        <f>ROUND(I96*H96,2)</f>
        <v>0</v>
      </c>
      <c r="BL96" s="19" t="s">
        <v>217</v>
      </c>
      <c r="BM96" s="233" t="s">
        <v>1649</v>
      </c>
    </row>
    <row r="97" s="2" customFormat="1" ht="16.5" customHeight="1">
      <c r="A97" s="40"/>
      <c r="B97" s="41"/>
      <c r="C97" s="221" t="s">
        <v>187</v>
      </c>
      <c r="D97" s="221" t="s">
        <v>149</v>
      </c>
      <c r="E97" s="222" t="s">
        <v>1650</v>
      </c>
      <c r="F97" s="223" t="s">
        <v>1651</v>
      </c>
      <c r="G97" s="224" t="s">
        <v>281</v>
      </c>
      <c r="H97" s="225">
        <v>200</v>
      </c>
      <c r="I97" s="226"/>
      <c r="J97" s="227">
        <f>ROUND(I97*H97,2)</f>
        <v>0</v>
      </c>
      <c r="K97" s="228"/>
      <c r="L97" s="46"/>
      <c r="M97" s="229" t="s">
        <v>19</v>
      </c>
      <c r="N97" s="230" t="s">
        <v>44</v>
      </c>
      <c r="O97" s="86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3" t="s">
        <v>217</v>
      </c>
      <c r="AT97" s="233" t="s">
        <v>149</v>
      </c>
      <c r="AU97" s="233" t="s">
        <v>83</v>
      </c>
      <c r="AY97" s="19" t="s">
        <v>147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81</v>
      </c>
      <c r="BK97" s="234">
        <f>ROUND(I97*H97,2)</f>
        <v>0</v>
      </c>
      <c r="BL97" s="19" t="s">
        <v>217</v>
      </c>
      <c r="BM97" s="233" t="s">
        <v>1652</v>
      </c>
    </row>
    <row r="98" s="2" customFormat="1" ht="16.5" customHeight="1">
      <c r="A98" s="40"/>
      <c r="B98" s="41"/>
      <c r="C98" s="235" t="s">
        <v>191</v>
      </c>
      <c r="D98" s="235" t="s">
        <v>192</v>
      </c>
      <c r="E98" s="236" t="s">
        <v>1653</v>
      </c>
      <c r="F98" s="237" t="s">
        <v>1654</v>
      </c>
      <c r="G98" s="238" t="s">
        <v>613</v>
      </c>
      <c r="H98" s="239">
        <v>80</v>
      </c>
      <c r="I98" s="240"/>
      <c r="J98" s="241">
        <f>ROUND(I98*H98,2)</f>
        <v>0</v>
      </c>
      <c r="K98" s="242"/>
      <c r="L98" s="243"/>
      <c r="M98" s="244" t="s">
        <v>19</v>
      </c>
      <c r="N98" s="245" t="s">
        <v>44</v>
      </c>
      <c r="O98" s="86"/>
      <c r="P98" s="231">
        <f>O98*H98</f>
        <v>0</v>
      </c>
      <c r="Q98" s="231">
        <v>0.001</v>
      </c>
      <c r="R98" s="231">
        <f>Q98*H98</f>
        <v>0.080000000000000002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310</v>
      </c>
      <c r="AT98" s="233" t="s">
        <v>192</v>
      </c>
      <c r="AU98" s="233" t="s">
        <v>83</v>
      </c>
      <c r="AY98" s="19" t="s">
        <v>147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9" t="s">
        <v>81</v>
      </c>
      <c r="BK98" s="234">
        <f>ROUND(I98*H98,2)</f>
        <v>0</v>
      </c>
      <c r="BL98" s="19" t="s">
        <v>217</v>
      </c>
      <c r="BM98" s="233" t="s">
        <v>1655</v>
      </c>
    </row>
    <row r="99" s="2" customFormat="1" ht="16.5" customHeight="1">
      <c r="A99" s="40"/>
      <c r="B99" s="41"/>
      <c r="C99" s="235" t="s">
        <v>199</v>
      </c>
      <c r="D99" s="235" t="s">
        <v>192</v>
      </c>
      <c r="E99" s="236" t="s">
        <v>1656</v>
      </c>
      <c r="F99" s="237" t="s">
        <v>1657</v>
      </c>
      <c r="G99" s="238" t="s">
        <v>220</v>
      </c>
      <c r="H99" s="239">
        <v>160</v>
      </c>
      <c r="I99" s="240"/>
      <c r="J99" s="241">
        <f>ROUND(I99*H99,2)</f>
        <v>0</v>
      </c>
      <c r="K99" s="242"/>
      <c r="L99" s="243"/>
      <c r="M99" s="244" t="s">
        <v>19</v>
      </c>
      <c r="N99" s="245" t="s">
        <v>44</v>
      </c>
      <c r="O99" s="86"/>
      <c r="P99" s="231">
        <f>O99*H99</f>
        <v>0</v>
      </c>
      <c r="Q99" s="231">
        <v>0.00021000000000000001</v>
      </c>
      <c r="R99" s="231">
        <f>Q99*H99</f>
        <v>0.033600000000000005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310</v>
      </c>
      <c r="AT99" s="233" t="s">
        <v>192</v>
      </c>
      <c r="AU99" s="233" t="s">
        <v>83</v>
      </c>
      <c r="AY99" s="19" t="s">
        <v>147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81</v>
      </c>
      <c r="BK99" s="234">
        <f>ROUND(I99*H99,2)</f>
        <v>0</v>
      </c>
      <c r="BL99" s="19" t="s">
        <v>217</v>
      </c>
      <c r="BM99" s="233" t="s">
        <v>1658</v>
      </c>
    </row>
    <row r="100" s="2" customFormat="1" ht="16.5" customHeight="1">
      <c r="A100" s="40"/>
      <c r="B100" s="41"/>
      <c r="C100" s="235" t="s">
        <v>699</v>
      </c>
      <c r="D100" s="235" t="s">
        <v>192</v>
      </c>
      <c r="E100" s="236" t="s">
        <v>1659</v>
      </c>
      <c r="F100" s="237" t="s">
        <v>1660</v>
      </c>
      <c r="G100" s="238" t="s">
        <v>220</v>
      </c>
      <c r="H100" s="239">
        <v>40</v>
      </c>
      <c r="I100" s="240"/>
      <c r="J100" s="241">
        <f>ROUND(I100*H100,2)</f>
        <v>0</v>
      </c>
      <c r="K100" s="242"/>
      <c r="L100" s="243"/>
      <c r="M100" s="244" t="s">
        <v>19</v>
      </c>
      <c r="N100" s="245" t="s">
        <v>44</v>
      </c>
      <c r="O100" s="86"/>
      <c r="P100" s="231">
        <f>O100*H100</f>
        <v>0</v>
      </c>
      <c r="Q100" s="231">
        <v>0.00013999999999999999</v>
      </c>
      <c r="R100" s="231">
        <f>Q100*H100</f>
        <v>0.0055999999999999991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310</v>
      </c>
      <c r="AT100" s="233" t="s">
        <v>192</v>
      </c>
      <c r="AU100" s="233" t="s">
        <v>83</v>
      </c>
      <c r="AY100" s="19" t="s">
        <v>147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9" t="s">
        <v>81</v>
      </c>
      <c r="BK100" s="234">
        <f>ROUND(I100*H100,2)</f>
        <v>0</v>
      </c>
      <c r="BL100" s="19" t="s">
        <v>217</v>
      </c>
      <c r="BM100" s="233" t="s">
        <v>1661</v>
      </c>
    </row>
    <row r="101" s="2" customFormat="1" ht="16.5" customHeight="1">
      <c r="A101" s="40"/>
      <c r="B101" s="41"/>
      <c r="C101" s="221" t="s">
        <v>208</v>
      </c>
      <c r="D101" s="221" t="s">
        <v>149</v>
      </c>
      <c r="E101" s="222" t="s">
        <v>1662</v>
      </c>
      <c r="F101" s="223" t="s">
        <v>1663</v>
      </c>
      <c r="G101" s="224" t="s">
        <v>220</v>
      </c>
      <c r="H101" s="225">
        <v>80</v>
      </c>
      <c r="I101" s="226"/>
      <c r="J101" s="227">
        <f>ROUND(I101*H101,2)</f>
        <v>0</v>
      </c>
      <c r="K101" s="228"/>
      <c r="L101" s="46"/>
      <c r="M101" s="229" t="s">
        <v>19</v>
      </c>
      <c r="N101" s="230" t="s">
        <v>44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217</v>
      </c>
      <c r="AT101" s="233" t="s">
        <v>149</v>
      </c>
      <c r="AU101" s="233" t="s">
        <v>83</v>
      </c>
      <c r="AY101" s="19" t="s">
        <v>147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81</v>
      </c>
      <c r="BK101" s="234">
        <f>ROUND(I101*H101,2)</f>
        <v>0</v>
      </c>
      <c r="BL101" s="19" t="s">
        <v>217</v>
      </c>
      <c r="BM101" s="233" t="s">
        <v>1664</v>
      </c>
    </row>
    <row r="102" s="2" customFormat="1" ht="16.5" customHeight="1">
      <c r="A102" s="40"/>
      <c r="B102" s="41"/>
      <c r="C102" s="235" t="s">
        <v>8</v>
      </c>
      <c r="D102" s="235" t="s">
        <v>192</v>
      </c>
      <c r="E102" s="236" t="s">
        <v>1665</v>
      </c>
      <c r="F102" s="237" t="s">
        <v>1666</v>
      </c>
      <c r="G102" s="238" t="s">
        <v>220</v>
      </c>
      <c r="H102" s="239">
        <v>40</v>
      </c>
      <c r="I102" s="240"/>
      <c r="J102" s="241">
        <f>ROUND(I102*H102,2)</f>
        <v>0</v>
      </c>
      <c r="K102" s="242"/>
      <c r="L102" s="243"/>
      <c r="M102" s="244" t="s">
        <v>19</v>
      </c>
      <c r="N102" s="245" t="s">
        <v>44</v>
      </c>
      <c r="O102" s="86"/>
      <c r="P102" s="231">
        <f>O102*H102</f>
        <v>0</v>
      </c>
      <c r="Q102" s="231">
        <v>0.00012999999999999999</v>
      </c>
      <c r="R102" s="231">
        <f>Q102*H102</f>
        <v>0.0051999999999999998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310</v>
      </c>
      <c r="AT102" s="233" t="s">
        <v>192</v>
      </c>
      <c r="AU102" s="233" t="s">
        <v>83</v>
      </c>
      <c r="AY102" s="19" t="s">
        <v>147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81</v>
      </c>
      <c r="BK102" s="234">
        <f>ROUND(I102*H102,2)</f>
        <v>0</v>
      </c>
      <c r="BL102" s="19" t="s">
        <v>217</v>
      </c>
      <c r="BM102" s="233" t="s">
        <v>1667</v>
      </c>
    </row>
    <row r="103" s="2" customFormat="1" ht="16.5" customHeight="1">
      <c r="A103" s="40"/>
      <c r="B103" s="41"/>
      <c r="C103" s="235" t="s">
        <v>217</v>
      </c>
      <c r="D103" s="235" t="s">
        <v>192</v>
      </c>
      <c r="E103" s="236" t="s">
        <v>1668</v>
      </c>
      <c r="F103" s="237" t="s">
        <v>1669</v>
      </c>
      <c r="G103" s="238" t="s">
        <v>220</v>
      </c>
      <c r="H103" s="239">
        <v>40</v>
      </c>
      <c r="I103" s="240"/>
      <c r="J103" s="241">
        <f>ROUND(I103*H103,2)</f>
        <v>0</v>
      </c>
      <c r="K103" s="242"/>
      <c r="L103" s="243"/>
      <c r="M103" s="244" t="s">
        <v>19</v>
      </c>
      <c r="N103" s="245" t="s">
        <v>44</v>
      </c>
      <c r="O103" s="86"/>
      <c r="P103" s="231">
        <f>O103*H103</f>
        <v>0</v>
      </c>
      <c r="Q103" s="231">
        <v>0.00016000000000000001</v>
      </c>
      <c r="R103" s="231">
        <f>Q103*H103</f>
        <v>0.0064000000000000003</v>
      </c>
      <c r="S103" s="231">
        <v>0</v>
      </c>
      <c r="T103" s="23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310</v>
      </c>
      <c r="AT103" s="233" t="s">
        <v>192</v>
      </c>
      <c r="AU103" s="233" t="s">
        <v>83</v>
      </c>
      <c r="AY103" s="19" t="s">
        <v>147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81</v>
      </c>
      <c r="BK103" s="234">
        <f>ROUND(I103*H103,2)</f>
        <v>0</v>
      </c>
      <c r="BL103" s="19" t="s">
        <v>217</v>
      </c>
      <c r="BM103" s="233" t="s">
        <v>1670</v>
      </c>
    </row>
    <row r="104" s="2" customFormat="1" ht="16.5" customHeight="1">
      <c r="A104" s="40"/>
      <c r="B104" s="41"/>
      <c r="C104" s="221" t="s">
        <v>222</v>
      </c>
      <c r="D104" s="221" t="s">
        <v>149</v>
      </c>
      <c r="E104" s="222" t="s">
        <v>1671</v>
      </c>
      <c r="F104" s="223" t="s">
        <v>1672</v>
      </c>
      <c r="G104" s="224" t="s">
        <v>220</v>
      </c>
      <c r="H104" s="225">
        <v>47</v>
      </c>
      <c r="I104" s="226"/>
      <c r="J104" s="227">
        <f>ROUND(I104*H104,2)</f>
        <v>0</v>
      </c>
      <c r="K104" s="228"/>
      <c r="L104" s="46"/>
      <c r="M104" s="229" t="s">
        <v>19</v>
      </c>
      <c r="N104" s="230" t="s">
        <v>44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217</v>
      </c>
      <c r="AT104" s="233" t="s">
        <v>149</v>
      </c>
      <c r="AU104" s="233" t="s">
        <v>83</v>
      </c>
      <c r="AY104" s="19" t="s">
        <v>147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81</v>
      </c>
      <c r="BK104" s="234">
        <f>ROUND(I104*H104,2)</f>
        <v>0</v>
      </c>
      <c r="BL104" s="19" t="s">
        <v>217</v>
      </c>
      <c r="BM104" s="233" t="s">
        <v>1673</v>
      </c>
    </row>
    <row r="105" s="2" customFormat="1" ht="16.5" customHeight="1">
      <c r="A105" s="40"/>
      <c r="B105" s="41"/>
      <c r="C105" s="235" t="s">
        <v>229</v>
      </c>
      <c r="D105" s="235" t="s">
        <v>192</v>
      </c>
      <c r="E105" s="236" t="s">
        <v>1674</v>
      </c>
      <c r="F105" s="237" t="s">
        <v>1675</v>
      </c>
      <c r="G105" s="238" t="s">
        <v>220</v>
      </c>
      <c r="H105" s="239">
        <v>12</v>
      </c>
      <c r="I105" s="240"/>
      <c r="J105" s="241">
        <f>ROUND(I105*H105,2)</f>
        <v>0</v>
      </c>
      <c r="K105" s="242"/>
      <c r="L105" s="243"/>
      <c r="M105" s="244" t="s">
        <v>19</v>
      </c>
      <c r="N105" s="245" t="s">
        <v>44</v>
      </c>
      <c r="O105" s="86"/>
      <c r="P105" s="231">
        <f>O105*H105</f>
        <v>0</v>
      </c>
      <c r="Q105" s="231">
        <v>0.00042999999999999999</v>
      </c>
      <c r="R105" s="231">
        <f>Q105*H105</f>
        <v>0.0051599999999999997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310</v>
      </c>
      <c r="AT105" s="233" t="s">
        <v>192</v>
      </c>
      <c r="AU105" s="233" t="s">
        <v>83</v>
      </c>
      <c r="AY105" s="19" t="s">
        <v>147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81</v>
      </c>
      <c r="BK105" s="234">
        <f>ROUND(I105*H105,2)</f>
        <v>0</v>
      </c>
      <c r="BL105" s="19" t="s">
        <v>217</v>
      </c>
      <c r="BM105" s="233" t="s">
        <v>1676</v>
      </c>
    </row>
    <row r="106" s="2" customFormat="1" ht="16.5" customHeight="1">
      <c r="A106" s="40"/>
      <c r="B106" s="41"/>
      <c r="C106" s="235" t="s">
        <v>235</v>
      </c>
      <c r="D106" s="235" t="s">
        <v>192</v>
      </c>
      <c r="E106" s="236" t="s">
        <v>1677</v>
      </c>
      <c r="F106" s="237" t="s">
        <v>1678</v>
      </c>
      <c r="G106" s="238" t="s">
        <v>220</v>
      </c>
      <c r="H106" s="239">
        <v>20</v>
      </c>
      <c r="I106" s="240"/>
      <c r="J106" s="241">
        <f>ROUND(I106*H106,2)</f>
        <v>0</v>
      </c>
      <c r="K106" s="242"/>
      <c r="L106" s="243"/>
      <c r="M106" s="244" t="s">
        <v>19</v>
      </c>
      <c r="N106" s="245" t="s">
        <v>44</v>
      </c>
      <c r="O106" s="86"/>
      <c r="P106" s="231">
        <f>O106*H106</f>
        <v>0</v>
      </c>
      <c r="Q106" s="231">
        <v>0.00016000000000000001</v>
      </c>
      <c r="R106" s="231">
        <f>Q106*H106</f>
        <v>0.0032000000000000002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310</v>
      </c>
      <c r="AT106" s="233" t="s">
        <v>192</v>
      </c>
      <c r="AU106" s="233" t="s">
        <v>83</v>
      </c>
      <c r="AY106" s="19" t="s">
        <v>147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9" t="s">
        <v>81</v>
      </c>
      <c r="BK106" s="234">
        <f>ROUND(I106*H106,2)</f>
        <v>0</v>
      </c>
      <c r="BL106" s="19" t="s">
        <v>217</v>
      </c>
      <c r="BM106" s="233" t="s">
        <v>1679</v>
      </c>
    </row>
    <row r="107" s="2" customFormat="1" ht="16.5" customHeight="1">
      <c r="A107" s="40"/>
      <c r="B107" s="41"/>
      <c r="C107" s="235" t="s">
        <v>239</v>
      </c>
      <c r="D107" s="235" t="s">
        <v>192</v>
      </c>
      <c r="E107" s="236" t="s">
        <v>1680</v>
      </c>
      <c r="F107" s="237" t="s">
        <v>1681</v>
      </c>
      <c r="G107" s="238" t="s">
        <v>220</v>
      </c>
      <c r="H107" s="239">
        <v>5</v>
      </c>
      <c r="I107" s="240"/>
      <c r="J107" s="241">
        <f>ROUND(I107*H107,2)</f>
        <v>0</v>
      </c>
      <c r="K107" s="242"/>
      <c r="L107" s="243"/>
      <c r="M107" s="244" t="s">
        <v>19</v>
      </c>
      <c r="N107" s="245" t="s">
        <v>44</v>
      </c>
      <c r="O107" s="86"/>
      <c r="P107" s="231">
        <f>O107*H107</f>
        <v>0</v>
      </c>
      <c r="Q107" s="231">
        <v>0.00044999999999999999</v>
      </c>
      <c r="R107" s="231">
        <f>Q107*H107</f>
        <v>0.0022499999999999998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310</v>
      </c>
      <c r="AT107" s="233" t="s">
        <v>192</v>
      </c>
      <c r="AU107" s="233" t="s">
        <v>83</v>
      </c>
      <c r="AY107" s="19" t="s">
        <v>147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81</v>
      </c>
      <c r="BK107" s="234">
        <f>ROUND(I107*H107,2)</f>
        <v>0</v>
      </c>
      <c r="BL107" s="19" t="s">
        <v>217</v>
      </c>
      <c r="BM107" s="233" t="s">
        <v>1682</v>
      </c>
    </row>
    <row r="108" s="2" customFormat="1" ht="16.5" customHeight="1">
      <c r="A108" s="40"/>
      <c r="B108" s="41"/>
      <c r="C108" s="235" t="s">
        <v>7</v>
      </c>
      <c r="D108" s="235" t="s">
        <v>192</v>
      </c>
      <c r="E108" s="236" t="s">
        <v>1683</v>
      </c>
      <c r="F108" s="237" t="s">
        <v>1684</v>
      </c>
      <c r="G108" s="238" t="s">
        <v>220</v>
      </c>
      <c r="H108" s="239">
        <v>5</v>
      </c>
      <c r="I108" s="240"/>
      <c r="J108" s="241">
        <f>ROUND(I108*H108,2)</f>
        <v>0</v>
      </c>
      <c r="K108" s="242"/>
      <c r="L108" s="243"/>
      <c r="M108" s="244" t="s">
        <v>19</v>
      </c>
      <c r="N108" s="245" t="s">
        <v>44</v>
      </c>
      <c r="O108" s="86"/>
      <c r="P108" s="231">
        <f>O108*H108</f>
        <v>0</v>
      </c>
      <c r="Q108" s="231">
        <v>0.00069999999999999999</v>
      </c>
      <c r="R108" s="231">
        <f>Q108*H108</f>
        <v>0.0035000000000000001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310</v>
      </c>
      <c r="AT108" s="233" t="s">
        <v>192</v>
      </c>
      <c r="AU108" s="233" t="s">
        <v>83</v>
      </c>
      <c r="AY108" s="19" t="s">
        <v>147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81</v>
      </c>
      <c r="BK108" s="234">
        <f>ROUND(I108*H108,2)</f>
        <v>0</v>
      </c>
      <c r="BL108" s="19" t="s">
        <v>217</v>
      </c>
      <c r="BM108" s="233" t="s">
        <v>1685</v>
      </c>
    </row>
    <row r="109" s="2" customFormat="1" ht="16.5" customHeight="1">
      <c r="A109" s="40"/>
      <c r="B109" s="41"/>
      <c r="C109" s="235" t="s">
        <v>248</v>
      </c>
      <c r="D109" s="235" t="s">
        <v>192</v>
      </c>
      <c r="E109" s="236" t="s">
        <v>1686</v>
      </c>
      <c r="F109" s="237" t="s">
        <v>1687</v>
      </c>
      <c r="G109" s="238" t="s">
        <v>220</v>
      </c>
      <c r="H109" s="239">
        <v>5</v>
      </c>
      <c r="I109" s="240"/>
      <c r="J109" s="241">
        <f>ROUND(I109*H109,2)</f>
        <v>0</v>
      </c>
      <c r="K109" s="242"/>
      <c r="L109" s="243"/>
      <c r="M109" s="244" t="s">
        <v>19</v>
      </c>
      <c r="N109" s="245" t="s">
        <v>44</v>
      </c>
      <c r="O109" s="86"/>
      <c r="P109" s="231">
        <f>O109*H109</f>
        <v>0</v>
      </c>
      <c r="Q109" s="231">
        <v>0.00010000000000000001</v>
      </c>
      <c r="R109" s="231">
        <f>Q109*H109</f>
        <v>0.00050000000000000001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310</v>
      </c>
      <c r="AT109" s="233" t="s">
        <v>192</v>
      </c>
      <c r="AU109" s="233" t="s">
        <v>83</v>
      </c>
      <c r="AY109" s="19" t="s">
        <v>147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81</v>
      </c>
      <c r="BK109" s="234">
        <f>ROUND(I109*H109,2)</f>
        <v>0</v>
      </c>
      <c r="BL109" s="19" t="s">
        <v>217</v>
      </c>
      <c r="BM109" s="233" t="s">
        <v>1688</v>
      </c>
    </row>
    <row r="110" s="2" customFormat="1" ht="16.5" customHeight="1">
      <c r="A110" s="40"/>
      <c r="B110" s="41"/>
      <c r="C110" s="221" t="s">
        <v>256</v>
      </c>
      <c r="D110" s="221" t="s">
        <v>149</v>
      </c>
      <c r="E110" s="222" t="s">
        <v>1689</v>
      </c>
      <c r="F110" s="223" t="s">
        <v>1690</v>
      </c>
      <c r="G110" s="224" t="s">
        <v>220</v>
      </c>
      <c r="H110" s="225">
        <v>8</v>
      </c>
      <c r="I110" s="226"/>
      <c r="J110" s="227">
        <f>ROUND(I110*H110,2)</f>
        <v>0</v>
      </c>
      <c r="K110" s="228"/>
      <c r="L110" s="46"/>
      <c r="M110" s="229" t="s">
        <v>19</v>
      </c>
      <c r="N110" s="230" t="s">
        <v>44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217</v>
      </c>
      <c r="AT110" s="233" t="s">
        <v>149</v>
      </c>
      <c r="AU110" s="233" t="s">
        <v>83</v>
      </c>
      <c r="AY110" s="19" t="s">
        <v>147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81</v>
      </c>
      <c r="BK110" s="234">
        <f>ROUND(I110*H110,2)</f>
        <v>0</v>
      </c>
      <c r="BL110" s="19" t="s">
        <v>217</v>
      </c>
      <c r="BM110" s="233" t="s">
        <v>1691</v>
      </c>
    </row>
    <row r="111" s="2" customFormat="1" ht="16.5" customHeight="1">
      <c r="A111" s="40"/>
      <c r="B111" s="41"/>
      <c r="C111" s="235" t="s">
        <v>261</v>
      </c>
      <c r="D111" s="235" t="s">
        <v>192</v>
      </c>
      <c r="E111" s="236" t="s">
        <v>1692</v>
      </c>
      <c r="F111" s="237" t="s">
        <v>1693</v>
      </c>
      <c r="G111" s="238" t="s">
        <v>220</v>
      </c>
      <c r="H111" s="239">
        <v>8</v>
      </c>
      <c r="I111" s="240"/>
      <c r="J111" s="241">
        <f>ROUND(I111*H111,2)</f>
        <v>0</v>
      </c>
      <c r="K111" s="242"/>
      <c r="L111" s="243"/>
      <c r="M111" s="244" t="s">
        <v>19</v>
      </c>
      <c r="N111" s="245" t="s">
        <v>44</v>
      </c>
      <c r="O111" s="86"/>
      <c r="P111" s="231">
        <f>O111*H111</f>
        <v>0</v>
      </c>
      <c r="Q111" s="231">
        <v>0.0030000000000000001</v>
      </c>
      <c r="R111" s="231">
        <f>Q111*H111</f>
        <v>0.024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310</v>
      </c>
      <c r="AT111" s="233" t="s">
        <v>192</v>
      </c>
      <c r="AU111" s="233" t="s">
        <v>83</v>
      </c>
      <c r="AY111" s="19" t="s">
        <v>147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9" t="s">
        <v>81</v>
      </c>
      <c r="BK111" s="234">
        <f>ROUND(I111*H111,2)</f>
        <v>0</v>
      </c>
      <c r="BL111" s="19" t="s">
        <v>217</v>
      </c>
      <c r="BM111" s="233" t="s">
        <v>1694</v>
      </c>
    </row>
    <row r="112" s="2" customFormat="1" ht="16.5" customHeight="1">
      <c r="A112" s="40"/>
      <c r="B112" s="41"/>
      <c r="C112" s="235" t="s">
        <v>274</v>
      </c>
      <c r="D112" s="235" t="s">
        <v>192</v>
      </c>
      <c r="E112" s="236" t="s">
        <v>1695</v>
      </c>
      <c r="F112" s="237" t="s">
        <v>1696</v>
      </c>
      <c r="G112" s="238" t="s">
        <v>220</v>
      </c>
      <c r="H112" s="239">
        <v>4</v>
      </c>
      <c r="I112" s="240"/>
      <c r="J112" s="241">
        <f>ROUND(I112*H112,2)</f>
        <v>0</v>
      </c>
      <c r="K112" s="242"/>
      <c r="L112" s="243"/>
      <c r="M112" s="244" t="s">
        <v>19</v>
      </c>
      <c r="N112" s="245" t="s">
        <v>44</v>
      </c>
      <c r="O112" s="86"/>
      <c r="P112" s="231">
        <f>O112*H112</f>
        <v>0</v>
      </c>
      <c r="Q112" s="231">
        <v>0.002</v>
      </c>
      <c r="R112" s="231">
        <f>Q112*H112</f>
        <v>0.0080000000000000002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310</v>
      </c>
      <c r="AT112" s="233" t="s">
        <v>192</v>
      </c>
      <c r="AU112" s="233" t="s">
        <v>83</v>
      </c>
      <c r="AY112" s="19" t="s">
        <v>147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81</v>
      </c>
      <c r="BK112" s="234">
        <f>ROUND(I112*H112,2)</f>
        <v>0</v>
      </c>
      <c r="BL112" s="19" t="s">
        <v>217</v>
      </c>
      <c r="BM112" s="233" t="s">
        <v>1697</v>
      </c>
    </row>
    <row r="113" s="12" customFormat="1" ht="22.8" customHeight="1">
      <c r="A113" s="12"/>
      <c r="B113" s="205"/>
      <c r="C113" s="206"/>
      <c r="D113" s="207" t="s">
        <v>72</v>
      </c>
      <c r="E113" s="219" t="s">
        <v>1698</v>
      </c>
      <c r="F113" s="219" t="s">
        <v>1699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SUM(P114:P154)</f>
        <v>0</v>
      </c>
      <c r="Q113" s="213"/>
      <c r="R113" s="214">
        <f>SUM(R114:R154)</f>
        <v>0.16460999999999998</v>
      </c>
      <c r="S113" s="213"/>
      <c r="T113" s="215">
        <f>SUM(T114:T154)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6" t="s">
        <v>81</v>
      </c>
      <c r="AT113" s="217" t="s">
        <v>72</v>
      </c>
      <c r="AU113" s="217" t="s">
        <v>81</v>
      </c>
      <c r="AY113" s="216" t="s">
        <v>147</v>
      </c>
      <c r="BK113" s="218">
        <f>SUM(BK114:BK154)</f>
        <v>0</v>
      </c>
    </row>
    <row r="114" s="2" customFormat="1" ht="24" customHeight="1">
      <c r="A114" s="40"/>
      <c r="B114" s="41"/>
      <c r="C114" s="221" t="s">
        <v>278</v>
      </c>
      <c r="D114" s="221" t="s">
        <v>149</v>
      </c>
      <c r="E114" s="222" t="s">
        <v>1700</v>
      </c>
      <c r="F114" s="223" t="s">
        <v>1701</v>
      </c>
      <c r="G114" s="224" t="s">
        <v>220</v>
      </c>
      <c r="H114" s="225">
        <v>46</v>
      </c>
      <c r="I114" s="226"/>
      <c r="J114" s="227">
        <f>ROUND(I114*H114,2)</f>
        <v>0</v>
      </c>
      <c r="K114" s="228"/>
      <c r="L114" s="46"/>
      <c r="M114" s="229" t="s">
        <v>19</v>
      </c>
      <c r="N114" s="230" t="s">
        <v>44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484</v>
      </c>
      <c r="AT114" s="233" t="s">
        <v>149</v>
      </c>
      <c r="AU114" s="233" t="s">
        <v>83</v>
      </c>
      <c r="AY114" s="19" t="s">
        <v>147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81</v>
      </c>
      <c r="BK114" s="234">
        <f>ROUND(I114*H114,2)</f>
        <v>0</v>
      </c>
      <c r="BL114" s="19" t="s">
        <v>484</v>
      </c>
      <c r="BM114" s="233" t="s">
        <v>1702</v>
      </c>
    </row>
    <row r="115" s="2" customFormat="1" ht="16.5" customHeight="1">
      <c r="A115" s="40"/>
      <c r="B115" s="41"/>
      <c r="C115" s="221" t="s">
        <v>283</v>
      </c>
      <c r="D115" s="221" t="s">
        <v>149</v>
      </c>
      <c r="E115" s="222" t="s">
        <v>1703</v>
      </c>
      <c r="F115" s="223" t="s">
        <v>1704</v>
      </c>
      <c r="G115" s="224" t="s">
        <v>220</v>
      </c>
      <c r="H115" s="225">
        <v>8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44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484</v>
      </c>
      <c r="AT115" s="233" t="s">
        <v>149</v>
      </c>
      <c r="AU115" s="233" t="s">
        <v>83</v>
      </c>
      <c r="AY115" s="19" t="s">
        <v>147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81</v>
      </c>
      <c r="BK115" s="234">
        <f>ROUND(I115*H115,2)</f>
        <v>0</v>
      </c>
      <c r="BL115" s="19" t="s">
        <v>484</v>
      </c>
      <c r="BM115" s="233" t="s">
        <v>1705</v>
      </c>
    </row>
    <row r="116" s="2" customFormat="1" ht="16.5" customHeight="1">
      <c r="A116" s="40"/>
      <c r="B116" s="41"/>
      <c r="C116" s="221" t="s">
        <v>288</v>
      </c>
      <c r="D116" s="221" t="s">
        <v>149</v>
      </c>
      <c r="E116" s="222" t="s">
        <v>1706</v>
      </c>
      <c r="F116" s="223" t="s">
        <v>1707</v>
      </c>
      <c r="G116" s="224" t="s">
        <v>220</v>
      </c>
      <c r="H116" s="225">
        <v>8</v>
      </c>
      <c r="I116" s="226"/>
      <c r="J116" s="227">
        <f>ROUND(I116*H116,2)</f>
        <v>0</v>
      </c>
      <c r="K116" s="228"/>
      <c r="L116" s="46"/>
      <c r="M116" s="229" t="s">
        <v>19</v>
      </c>
      <c r="N116" s="230" t="s">
        <v>44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484</v>
      </c>
      <c r="AT116" s="233" t="s">
        <v>149</v>
      </c>
      <c r="AU116" s="233" t="s">
        <v>83</v>
      </c>
      <c r="AY116" s="19" t="s">
        <v>147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81</v>
      </c>
      <c r="BK116" s="234">
        <f>ROUND(I116*H116,2)</f>
        <v>0</v>
      </c>
      <c r="BL116" s="19" t="s">
        <v>484</v>
      </c>
      <c r="BM116" s="233" t="s">
        <v>1708</v>
      </c>
    </row>
    <row r="117" s="2" customFormat="1" ht="24" customHeight="1">
      <c r="A117" s="40"/>
      <c r="B117" s="41"/>
      <c r="C117" s="221" t="s">
        <v>294</v>
      </c>
      <c r="D117" s="221" t="s">
        <v>149</v>
      </c>
      <c r="E117" s="222" t="s">
        <v>1709</v>
      </c>
      <c r="F117" s="223" t="s">
        <v>1710</v>
      </c>
      <c r="G117" s="224" t="s">
        <v>220</v>
      </c>
      <c r="H117" s="225">
        <v>1</v>
      </c>
      <c r="I117" s="226"/>
      <c r="J117" s="227">
        <f>ROUND(I117*H117,2)</f>
        <v>0</v>
      </c>
      <c r="K117" s="228"/>
      <c r="L117" s="46"/>
      <c r="M117" s="229" t="s">
        <v>19</v>
      </c>
      <c r="N117" s="230" t="s">
        <v>44</v>
      </c>
      <c r="O117" s="86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217</v>
      </c>
      <c r="AT117" s="233" t="s">
        <v>149</v>
      </c>
      <c r="AU117" s="233" t="s">
        <v>83</v>
      </c>
      <c r="AY117" s="19" t="s">
        <v>147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81</v>
      </c>
      <c r="BK117" s="234">
        <f>ROUND(I117*H117,2)</f>
        <v>0</v>
      </c>
      <c r="BL117" s="19" t="s">
        <v>217</v>
      </c>
      <c r="BM117" s="233" t="s">
        <v>1711</v>
      </c>
    </row>
    <row r="118" s="2" customFormat="1" ht="16.5" customHeight="1">
      <c r="A118" s="40"/>
      <c r="B118" s="41"/>
      <c r="C118" s="235" t="s">
        <v>299</v>
      </c>
      <c r="D118" s="235" t="s">
        <v>192</v>
      </c>
      <c r="E118" s="236" t="s">
        <v>1712</v>
      </c>
      <c r="F118" s="237" t="s">
        <v>1713</v>
      </c>
      <c r="G118" s="238" t="s">
        <v>220</v>
      </c>
      <c r="H118" s="239">
        <v>1</v>
      </c>
      <c r="I118" s="240"/>
      <c r="J118" s="241">
        <f>ROUND(I118*H118,2)</f>
        <v>0</v>
      </c>
      <c r="K118" s="242"/>
      <c r="L118" s="243"/>
      <c r="M118" s="244" t="s">
        <v>19</v>
      </c>
      <c r="N118" s="245" t="s">
        <v>44</v>
      </c>
      <c r="O118" s="86"/>
      <c r="P118" s="231">
        <f>O118*H118</f>
        <v>0</v>
      </c>
      <c r="Q118" s="231">
        <v>3.0000000000000001E-05</v>
      </c>
      <c r="R118" s="231">
        <f>Q118*H118</f>
        <v>3.0000000000000001E-05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310</v>
      </c>
      <c r="AT118" s="233" t="s">
        <v>192</v>
      </c>
      <c r="AU118" s="233" t="s">
        <v>83</v>
      </c>
      <c r="AY118" s="19" t="s">
        <v>147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81</v>
      </c>
      <c r="BK118" s="234">
        <f>ROUND(I118*H118,2)</f>
        <v>0</v>
      </c>
      <c r="BL118" s="19" t="s">
        <v>217</v>
      </c>
      <c r="BM118" s="233" t="s">
        <v>1714</v>
      </c>
    </row>
    <row r="119" s="2" customFormat="1" ht="24" customHeight="1">
      <c r="A119" s="40"/>
      <c r="B119" s="41"/>
      <c r="C119" s="221" t="s">
        <v>305</v>
      </c>
      <c r="D119" s="221" t="s">
        <v>149</v>
      </c>
      <c r="E119" s="222" t="s">
        <v>1715</v>
      </c>
      <c r="F119" s="223" t="s">
        <v>1716</v>
      </c>
      <c r="G119" s="224" t="s">
        <v>220</v>
      </c>
      <c r="H119" s="225">
        <v>20</v>
      </c>
      <c r="I119" s="226"/>
      <c r="J119" s="227">
        <f>ROUND(I119*H119,2)</f>
        <v>0</v>
      </c>
      <c r="K119" s="228"/>
      <c r="L119" s="46"/>
      <c r="M119" s="229" t="s">
        <v>19</v>
      </c>
      <c r="N119" s="230" t="s">
        <v>44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217</v>
      </c>
      <c r="AT119" s="233" t="s">
        <v>149</v>
      </c>
      <c r="AU119" s="233" t="s">
        <v>83</v>
      </c>
      <c r="AY119" s="19" t="s">
        <v>147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81</v>
      </c>
      <c r="BK119" s="234">
        <f>ROUND(I119*H119,2)</f>
        <v>0</v>
      </c>
      <c r="BL119" s="19" t="s">
        <v>217</v>
      </c>
      <c r="BM119" s="233" t="s">
        <v>1717</v>
      </c>
    </row>
    <row r="120" s="2" customFormat="1" ht="16.5" customHeight="1">
      <c r="A120" s="40"/>
      <c r="B120" s="41"/>
      <c r="C120" s="221" t="s">
        <v>310</v>
      </c>
      <c r="D120" s="221" t="s">
        <v>149</v>
      </c>
      <c r="E120" s="222" t="s">
        <v>1718</v>
      </c>
      <c r="F120" s="223" t="s">
        <v>1719</v>
      </c>
      <c r="G120" s="224" t="s">
        <v>220</v>
      </c>
      <c r="H120" s="225">
        <v>1</v>
      </c>
      <c r="I120" s="226"/>
      <c r="J120" s="227">
        <f>ROUND(I120*H120,2)</f>
        <v>0</v>
      </c>
      <c r="K120" s="228"/>
      <c r="L120" s="46"/>
      <c r="M120" s="229" t="s">
        <v>19</v>
      </c>
      <c r="N120" s="230" t="s">
        <v>44</v>
      </c>
      <c r="O120" s="86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217</v>
      </c>
      <c r="AT120" s="233" t="s">
        <v>149</v>
      </c>
      <c r="AU120" s="233" t="s">
        <v>83</v>
      </c>
      <c r="AY120" s="19" t="s">
        <v>147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81</v>
      </c>
      <c r="BK120" s="234">
        <f>ROUND(I120*H120,2)</f>
        <v>0</v>
      </c>
      <c r="BL120" s="19" t="s">
        <v>217</v>
      </c>
      <c r="BM120" s="233" t="s">
        <v>1720</v>
      </c>
    </row>
    <row r="121" s="2" customFormat="1" ht="16.5" customHeight="1">
      <c r="A121" s="40"/>
      <c r="B121" s="41"/>
      <c r="C121" s="235" t="s">
        <v>316</v>
      </c>
      <c r="D121" s="235" t="s">
        <v>192</v>
      </c>
      <c r="E121" s="236" t="s">
        <v>1721</v>
      </c>
      <c r="F121" s="237" t="s">
        <v>1722</v>
      </c>
      <c r="G121" s="238" t="s">
        <v>220</v>
      </c>
      <c r="H121" s="239">
        <v>1</v>
      </c>
      <c r="I121" s="240"/>
      <c r="J121" s="241">
        <f>ROUND(I121*H121,2)</f>
        <v>0</v>
      </c>
      <c r="K121" s="242"/>
      <c r="L121" s="243"/>
      <c r="M121" s="244" t="s">
        <v>19</v>
      </c>
      <c r="N121" s="245" t="s">
        <v>44</v>
      </c>
      <c r="O121" s="86"/>
      <c r="P121" s="231">
        <f>O121*H121</f>
        <v>0</v>
      </c>
      <c r="Q121" s="231">
        <v>0.00025999999999999998</v>
      </c>
      <c r="R121" s="231">
        <f>Q121*H121</f>
        <v>0.00025999999999999998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310</v>
      </c>
      <c r="AT121" s="233" t="s">
        <v>192</v>
      </c>
      <c r="AU121" s="233" t="s">
        <v>83</v>
      </c>
      <c r="AY121" s="19" t="s">
        <v>147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81</v>
      </c>
      <c r="BK121" s="234">
        <f>ROUND(I121*H121,2)</f>
        <v>0</v>
      </c>
      <c r="BL121" s="19" t="s">
        <v>217</v>
      </c>
      <c r="BM121" s="233" t="s">
        <v>1723</v>
      </c>
    </row>
    <row r="122" s="2" customFormat="1" ht="16.5" customHeight="1">
      <c r="A122" s="40"/>
      <c r="B122" s="41"/>
      <c r="C122" s="221" t="s">
        <v>323</v>
      </c>
      <c r="D122" s="221" t="s">
        <v>149</v>
      </c>
      <c r="E122" s="222" t="s">
        <v>1724</v>
      </c>
      <c r="F122" s="223" t="s">
        <v>1725</v>
      </c>
      <c r="G122" s="224" t="s">
        <v>220</v>
      </c>
      <c r="H122" s="225">
        <v>1</v>
      </c>
      <c r="I122" s="226"/>
      <c r="J122" s="227">
        <f>ROUND(I122*H122,2)</f>
        <v>0</v>
      </c>
      <c r="K122" s="228"/>
      <c r="L122" s="46"/>
      <c r="M122" s="229" t="s">
        <v>19</v>
      </c>
      <c r="N122" s="230" t="s">
        <v>44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217</v>
      </c>
      <c r="AT122" s="233" t="s">
        <v>149</v>
      </c>
      <c r="AU122" s="233" t="s">
        <v>83</v>
      </c>
      <c r="AY122" s="19" t="s">
        <v>147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9" t="s">
        <v>81</v>
      </c>
      <c r="BK122" s="234">
        <f>ROUND(I122*H122,2)</f>
        <v>0</v>
      </c>
      <c r="BL122" s="19" t="s">
        <v>217</v>
      </c>
      <c r="BM122" s="233" t="s">
        <v>1726</v>
      </c>
    </row>
    <row r="123" s="2" customFormat="1" ht="24" customHeight="1">
      <c r="A123" s="40"/>
      <c r="B123" s="41"/>
      <c r="C123" s="221" t="s">
        <v>327</v>
      </c>
      <c r="D123" s="221" t="s">
        <v>149</v>
      </c>
      <c r="E123" s="222" t="s">
        <v>1727</v>
      </c>
      <c r="F123" s="223" t="s">
        <v>1728</v>
      </c>
      <c r="G123" s="224" t="s">
        <v>220</v>
      </c>
      <c r="H123" s="225">
        <v>4</v>
      </c>
      <c r="I123" s="226"/>
      <c r="J123" s="227">
        <f>ROUND(I123*H123,2)</f>
        <v>0</v>
      </c>
      <c r="K123" s="228"/>
      <c r="L123" s="46"/>
      <c r="M123" s="229" t="s">
        <v>19</v>
      </c>
      <c r="N123" s="230" t="s">
        <v>44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217</v>
      </c>
      <c r="AT123" s="233" t="s">
        <v>149</v>
      </c>
      <c r="AU123" s="233" t="s">
        <v>83</v>
      </c>
      <c r="AY123" s="19" t="s">
        <v>147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81</v>
      </c>
      <c r="BK123" s="234">
        <f>ROUND(I123*H123,2)</f>
        <v>0</v>
      </c>
      <c r="BL123" s="19" t="s">
        <v>217</v>
      </c>
      <c r="BM123" s="233" t="s">
        <v>1729</v>
      </c>
    </row>
    <row r="124" s="2" customFormat="1" ht="24" customHeight="1">
      <c r="A124" s="40"/>
      <c r="B124" s="41"/>
      <c r="C124" s="221" t="s">
        <v>332</v>
      </c>
      <c r="D124" s="221" t="s">
        <v>149</v>
      </c>
      <c r="E124" s="222" t="s">
        <v>1730</v>
      </c>
      <c r="F124" s="223" t="s">
        <v>1731</v>
      </c>
      <c r="G124" s="224" t="s">
        <v>220</v>
      </c>
      <c r="H124" s="225">
        <v>4</v>
      </c>
      <c r="I124" s="226"/>
      <c r="J124" s="227">
        <f>ROUND(I124*H124,2)</f>
        <v>0</v>
      </c>
      <c r="K124" s="228"/>
      <c r="L124" s="46"/>
      <c r="M124" s="229" t="s">
        <v>19</v>
      </c>
      <c r="N124" s="230" t="s">
        <v>44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484</v>
      </c>
      <c r="AT124" s="233" t="s">
        <v>149</v>
      </c>
      <c r="AU124" s="233" t="s">
        <v>83</v>
      </c>
      <c r="AY124" s="19" t="s">
        <v>147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81</v>
      </c>
      <c r="BK124" s="234">
        <f>ROUND(I124*H124,2)</f>
        <v>0</v>
      </c>
      <c r="BL124" s="19" t="s">
        <v>484</v>
      </c>
      <c r="BM124" s="233" t="s">
        <v>1732</v>
      </c>
    </row>
    <row r="125" s="2" customFormat="1" ht="24" customHeight="1">
      <c r="A125" s="40"/>
      <c r="B125" s="41"/>
      <c r="C125" s="235" t="s">
        <v>338</v>
      </c>
      <c r="D125" s="235" t="s">
        <v>192</v>
      </c>
      <c r="E125" s="236" t="s">
        <v>1733</v>
      </c>
      <c r="F125" s="237" t="s">
        <v>1734</v>
      </c>
      <c r="G125" s="238" t="s">
        <v>220</v>
      </c>
      <c r="H125" s="239">
        <v>4</v>
      </c>
      <c r="I125" s="240"/>
      <c r="J125" s="241">
        <f>ROUND(I125*H125,2)</f>
        <v>0</v>
      </c>
      <c r="K125" s="242"/>
      <c r="L125" s="243"/>
      <c r="M125" s="244" t="s">
        <v>19</v>
      </c>
      <c r="N125" s="245" t="s">
        <v>44</v>
      </c>
      <c r="O125" s="86"/>
      <c r="P125" s="231">
        <f>O125*H125</f>
        <v>0</v>
      </c>
      <c r="Q125" s="231">
        <v>0.01</v>
      </c>
      <c r="R125" s="231">
        <f>Q125*H125</f>
        <v>0.040000000000000001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789</v>
      </c>
      <c r="AT125" s="233" t="s">
        <v>192</v>
      </c>
      <c r="AU125" s="233" t="s">
        <v>83</v>
      </c>
      <c r="AY125" s="19" t="s">
        <v>147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81</v>
      </c>
      <c r="BK125" s="234">
        <f>ROUND(I125*H125,2)</f>
        <v>0</v>
      </c>
      <c r="BL125" s="19" t="s">
        <v>789</v>
      </c>
      <c r="BM125" s="233" t="s">
        <v>1735</v>
      </c>
    </row>
    <row r="126" s="2" customFormat="1" ht="16.5" customHeight="1">
      <c r="A126" s="40"/>
      <c r="B126" s="41"/>
      <c r="C126" s="221" t="s">
        <v>345</v>
      </c>
      <c r="D126" s="221" t="s">
        <v>149</v>
      </c>
      <c r="E126" s="222" t="s">
        <v>1736</v>
      </c>
      <c r="F126" s="223" t="s">
        <v>1737</v>
      </c>
      <c r="G126" s="224" t="s">
        <v>220</v>
      </c>
      <c r="H126" s="225">
        <v>8</v>
      </c>
      <c r="I126" s="226"/>
      <c r="J126" s="227">
        <f>ROUND(I126*H126,2)</f>
        <v>0</v>
      </c>
      <c r="K126" s="228"/>
      <c r="L126" s="46"/>
      <c r="M126" s="229" t="s">
        <v>19</v>
      </c>
      <c r="N126" s="230" t="s">
        <v>44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484</v>
      </c>
      <c r="AT126" s="233" t="s">
        <v>149</v>
      </c>
      <c r="AU126" s="233" t="s">
        <v>83</v>
      </c>
      <c r="AY126" s="19" t="s">
        <v>147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81</v>
      </c>
      <c r="BK126" s="234">
        <f>ROUND(I126*H126,2)</f>
        <v>0</v>
      </c>
      <c r="BL126" s="19" t="s">
        <v>484</v>
      </c>
      <c r="BM126" s="233" t="s">
        <v>1738</v>
      </c>
    </row>
    <row r="127" s="2" customFormat="1" ht="16.5" customHeight="1">
      <c r="A127" s="40"/>
      <c r="B127" s="41"/>
      <c r="C127" s="221" t="s">
        <v>351</v>
      </c>
      <c r="D127" s="221" t="s">
        <v>149</v>
      </c>
      <c r="E127" s="222" t="s">
        <v>1739</v>
      </c>
      <c r="F127" s="223" t="s">
        <v>1740</v>
      </c>
      <c r="G127" s="224" t="s">
        <v>220</v>
      </c>
      <c r="H127" s="225">
        <v>1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44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217</v>
      </c>
      <c r="AT127" s="233" t="s">
        <v>149</v>
      </c>
      <c r="AU127" s="233" t="s">
        <v>83</v>
      </c>
      <c r="AY127" s="19" t="s">
        <v>147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81</v>
      </c>
      <c r="BK127" s="234">
        <f>ROUND(I127*H127,2)</f>
        <v>0</v>
      </c>
      <c r="BL127" s="19" t="s">
        <v>217</v>
      </c>
      <c r="BM127" s="233" t="s">
        <v>1741</v>
      </c>
    </row>
    <row r="128" s="2" customFormat="1" ht="16.5" customHeight="1">
      <c r="A128" s="40"/>
      <c r="B128" s="41"/>
      <c r="C128" s="235" t="s">
        <v>356</v>
      </c>
      <c r="D128" s="235" t="s">
        <v>192</v>
      </c>
      <c r="E128" s="236" t="s">
        <v>1742</v>
      </c>
      <c r="F128" s="237" t="s">
        <v>1743</v>
      </c>
      <c r="G128" s="238" t="s">
        <v>220</v>
      </c>
      <c r="H128" s="239">
        <v>1</v>
      </c>
      <c r="I128" s="240"/>
      <c r="J128" s="241">
        <f>ROUND(I128*H128,2)</f>
        <v>0</v>
      </c>
      <c r="K128" s="242"/>
      <c r="L128" s="243"/>
      <c r="M128" s="244" t="s">
        <v>19</v>
      </c>
      <c r="N128" s="245" t="s">
        <v>44</v>
      </c>
      <c r="O128" s="86"/>
      <c r="P128" s="231">
        <f>O128*H128</f>
        <v>0</v>
      </c>
      <c r="Q128" s="231">
        <v>0.00040000000000000002</v>
      </c>
      <c r="R128" s="231">
        <f>Q128*H128</f>
        <v>0.00040000000000000002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310</v>
      </c>
      <c r="AT128" s="233" t="s">
        <v>192</v>
      </c>
      <c r="AU128" s="233" t="s">
        <v>83</v>
      </c>
      <c r="AY128" s="19" t="s">
        <v>147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81</v>
      </c>
      <c r="BK128" s="234">
        <f>ROUND(I128*H128,2)</f>
        <v>0</v>
      </c>
      <c r="BL128" s="19" t="s">
        <v>217</v>
      </c>
      <c r="BM128" s="233" t="s">
        <v>1744</v>
      </c>
    </row>
    <row r="129" s="2" customFormat="1" ht="16.5" customHeight="1">
      <c r="A129" s="40"/>
      <c r="B129" s="41"/>
      <c r="C129" s="221" t="s">
        <v>362</v>
      </c>
      <c r="D129" s="221" t="s">
        <v>149</v>
      </c>
      <c r="E129" s="222" t="s">
        <v>1745</v>
      </c>
      <c r="F129" s="223" t="s">
        <v>1746</v>
      </c>
      <c r="G129" s="224" t="s">
        <v>220</v>
      </c>
      <c r="H129" s="225">
        <v>1</v>
      </c>
      <c r="I129" s="226"/>
      <c r="J129" s="227">
        <f>ROUND(I129*H129,2)</f>
        <v>0</v>
      </c>
      <c r="K129" s="228"/>
      <c r="L129" s="46"/>
      <c r="M129" s="229" t="s">
        <v>19</v>
      </c>
      <c r="N129" s="230" t="s">
        <v>44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217</v>
      </c>
      <c r="AT129" s="233" t="s">
        <v>149</v>
      </c>
      <c r="AU129" s="233" t="s">
        <v>83</v>
      </c>
      <c r="AY129" s="19" t="s">
        <v>147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81</v>
      </c>
      <c r="BK129" s="234">
        <f>ROUND(I129*H129,2)</f>
        <v>0</v>
      </c>
      <c r="BL129" s="19" t="s">
        <v>217</v>
      </c>
      <c r="BM129" s="233" t="s">
        <v>1747</v>
      </c>
    </row>
    <row r="130" s="2" customFormat="1" ht="16.5" customHeight="1">
      <c r="A130" s="40"/>
      <c r="B130" s="41"/>
      <c r="C130" s="235" t="s">
        <v>366</v>
      </c>
      <c r="D130" s="235" t="s">
        <v>192</v>
      </c>
      <c r="E130" s="236" t="s">
        <v>1748</v>
      </c>
      <c r="F130" s="237" t="s">
        <v>1749</v>
      </c>
      <c r="G130" s="238" t="s">
        <v>220</v>
      </c>
      <c r="H130" s="239">
        <v>1</v>
      </c>
      <c r="I130" s="240"/>
      <c r="J130" s="241">
        <f>ROUND(I130*H130,2)</f>
        <v>0</v>
      </c>
      <c r="K130" s="242"/>
      <c r="L130" s="243"/>
      <c r="M130" s="244" t="s">
        <v>19</v>
      </c>
      <c r="N130" s="245" t="s">
        <v>44</v>
      </c>
      <c r="O130" s="86"/>
      <c r="P130" s="231">
        <f>O130*H130</f>
        <v>0</v>
      </c>
      <c r="Q130" s="231">
        <v>0.00035</v>
      </c>
      <c r="R130" s="231">
        <f>Q130*H130</f>
        <v>0.00035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310</v>
      </c>
      <c r="AT130" s="233" t="s">
        <v>192</v>
      </c>
      <c r="AU130" s="233" t="s">
        <v>83</v>
      </c>
      <c r="AY130" s="19" t="s">
        <v>147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81</v>
      </c>
      <c r="BK130" s="234">
        <f>ROUND(I130*H130,2)</f>
        <v>0</v>
      </c>
      <c r="BL130" s="19" t="s">
        <v>217</v>
      </c>
      <c r="BM130" s="233" t="s">
        <v>1750</v>
      </c>
    </row>
    <row r="131" s="2" customFormat="1" ht="16.5" customHeight="1">
      <c r="A131" s="40"/>
      <c r="B131" s="41"/>
      <c r="C131" s="235" t="s">
        <v>372</v>
      </c>
      <c r="D131" s="235" t="s">
        <v>192</v>
      </c>
      <c r="E131" s="236" t="s">
        <v>1751</v>
      </c>
      <c r="F131" s="237" t="s">
        <v>1752</v>
      </c>
      <c r="G131" s="238" t="s">
        <v>281</v>
      </c>
      <c r="H131" s="239">
        <v>2</v>
      </c>
      <c r="I131" s="240"/>
      <c r="J131" s="241">
        <f>ROUND(I131*H131,2)</f>
        <v>0</v>
      </c>
      <c r="K131" s="242"/>
      <c r="L131" s="243"/>
      <c r="M131" s="244" t="s">
        <v>19</v>
      </c>
      <c r="N131" s="245" t="s">
        <v>44</v>
      </c>
      <c r="O131" s="86"/>
      <c r="P131" s="231">
        <f>O131*H131</f>
        <v>0</v>
      </c>
      <c r="Q131" s="231">
        <v>4.0000000000000003E-05</v>
      </c>
      <c r="R131" s="231">
        <f>Q131*H131</f>
        <v>8.0000000000000007E-05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310</v>
      </c>
      <c r="AT131" s="233" t="s">
        <v>192</v>
      </c>
      <c r="AU131" s="233" t="s">
        <v>83</v>
      </c>
      <c r="AY131" s="19" t="s">
        <v>147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81</v>
      </c>
      <c r="BK131" s="234">
        <f>ROUND(I131*H131,2)</f>
        <v>0</v>
      </c>
      <c r="BL131" s="19" t="s">
        <v>217</v>
      </c>
      <c r="BM131" s="233" t="s">
        <v>1753</v>
      </c>
    </row>
    <row r="132" s="2" customFormat="1" ht="24" customHeight="1">
      <c r="A132" s="40"/>
      <c r="B132" s="41"/>
      <c r="C132" s="221" t="s">
        <v>377</v>
      </c>
      <c r="D132" s="221" t="s">
        <v>149</v>
      </c>
      <c r="E132" s="222" t="s">
        <v>1754</v>
      </c>
      <c r="F132" s="223" t="s">
        <v>1755</v>
      </c>
      <c r="G132" s="224" t="s">
        <v>281</v>
      </c>
      <c r="H132" s="225">
        <v>84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44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217</v>
      </c>
      <c r="AT132" s="233" t="s">
        <v>149</v>
      </c>
      <c r="AU132" s="233" t="s">
        <v>83</v>
      </c>
      <c r="AY132" s="19" t="s">
        <v>147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81</v>
      </c>
      <c r="BK132" s="234">
        <f>ROUND(I132*H132,2)</f>
        <v>0</v>
      </c>
      <c r="BL132" s="19" t="s">
        <v>217</v>
      </c>
      <c r="BM132" s="233" t="s">
        <v>1756</v>
      </c>
    </row>
    <row r="133" s="2" customFormat="1" ht="16.5" customHeight="1">
      <c r="A133" s="40"/>
      <c r="B133" s="41"/>
      <c r="C133" s="235" t="s">
        <v>381</v>
      </c>
      <c r="D133" s="235" t="s">
        <v>192</v>
      </c>
      <c r="E133" s="236" t="s">
        <v>1757</v>
      </c>
      <c r="F133" s="237" t="s">
        <v>1758</v>
      </c>
      <c r="G133" s="238" t="s">
        <v>281</v>
      </c>
      <c r="H133" s="239">
        <v>84</v>
      </c>
      <c r="I133" s="240"/>
      <c r="J133" s="241">
        <f>ROUND(I133*H133,2)</f>
        <v>0</v>
      </c>
      <c r="K133" s="242"/>
      <c r="L133" s="243"/>
      <c r="M133" s="244" t="s">
        <v>19</v>
      </c>
      <c r="N133" s="245" t="s">
        <v>44</v>
      </c>
      <c r="O133" s="86"/>
      <c r="P133" s="231">
        <f>O133*H133</f>
        <v>0</v>
      </c>
      <c r="Q133" s="231">
        <v>0.00012</v>
      </c>
      <c r="R133" s="231">
        <f>Q133*H133</f>
        <v>0.01008</v>
      </c>
      <c r="S133" s="231">
        <v>0</v>
      </c>
      <c r="T133" s="23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3" t="s">
        <v>310</v>
      </c>
      <c r="AT133" s="233" t="s">
        <v>192</v>
      </c>
      <c r="AU133" s="233" t="s">
        <v>83</v>
      </c>
      <c r="AY133" s="19" t="s">
        <v>147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9" t="s">
        <v>81</v>
      </c>
      <c r="BK133" s="234">
        <f>ROUND(I133*H133,2)</f>
        <v>0</v>
      </c>
      <c r="BL133" s="19" t="s">
        <v>217</v>
      </c>
      <c r="BM133" s="233" t="s">
        <v>1759</v>
      </c>
    </row>
    <row r="134" s="2" customFormat="1" ht="24" customHeight="1">
      <c r="A134" s="40"/>
      <c r="B134" s="41"/>
      <c r="C134" s="221" t="s">
        <v>404</v>
      </c>
      <c r="D134" s="221" t="s">
        <v>149</v>
      </c>
      <c r="E134" s="222" t="s">
        <v>1760</v>
      </c>
      <c r="F134" s="223" t="s">
        <v>1761</v>
      </c>
      <c r="G134" s="224" t="s">
        <v>220</v>
      </c>
      <c r="H134" s="225">
        <v>8</v>
      </c>
      <c r="I134" s="226"/>
      <c r="J134" s="227">
        <f>ROUND(I134*H134,2)</f>
        <v>0</v>
      </c>
      <c r="K134" s="228"/>
      <c r="L134" s="46"/>
      <c r="M134" s="229" t="s">
        <v>19</v>
      </c>
      <c r="N134" s="230" t="s">
        <v>44</v>
      </c>
      <c r="O134" s="86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217</v>
      </c>
      <c r="AT134" s="233" t="s">
        <v>149</v>
      </c>
      <c r="AU134" s="233" t="s">
        <v>83</v>
      </c>
      <c r="AY134" s="19" t="s">
        <v>147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81</v>
      </c>
      <c r="BK134" s="234">
        <f>ROUND(I134*H134,2)</f>
        <v>0</v>
      </c>
      <c r="BL134" s="19" t="s">
        <v>217</v>
      </c>
      <c r="BM134" s="233" t="s">
        <v>1762</v>
      </c>
    </row>
    <row r="135" s="2" customFormat="1" ht="16.5" customHeight="1">
      <c r="A135" s="40"/>
      <c r="B135" s="41"/>
      <c r="C135" s="235" t="s">
        <v>409</v>
      </c>
      <c r="D135" s="235" t="s">
        <v>192</v>
      </c>
      <c r="E135" s="236" t="s">
        <v>1763</v>
      </c>
      <c r="F135" s="237" t="s">
        <v>1764</v>
      </c>
      <c r="G135" s="238" t="s">
        <v>220</v>
      </c>
      <c r="H135" s="239">
        <v>8</v>
      </c>
      <c r="I135" s="240"/>
      <c r="J135" s="241">
        <f>ROUND(I135*H135,2)</f>
        <v>0</v>
      </c>
      <c r="K135" s="242"/>
      <c r="L135" s="243"/>
      <c r="M135" s="244" t="s">
        <v>19</v>
      </c>
      <c r="N135" s="245" t="s">
        <v>44</v>
      </c>
      <c r="O135" s="86"/>
      <c r="P135" s="231">
        <f>O135*H135</f>
        <v>0</v>
      </c>
      <c r="Q135" s="231">
        <v>0.0040800000000000003</v>
      </c>
      <c r="R135" s="231">
        <f>Q135*H135</f>
        <v>0.032640000000000002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310</v>
      </c>
      <c r="AT135" s="233" t="s">
        <v>192</v>
      </c>
      <c r="AU135" s="233" t="s">
        <v>83</v>
      </c>
      <c r="AY135" s="19" t="s">
        <v>147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9" t="s">
        <v>81</v>
      </c>
      <c r="BK135" s="234">
        <f>ROUND(I135*H135,2)</f>
        <v>0</v>
      </c>
      <c r="BL135" s="19" t="s">
        <v>217</v>
      </c>
      <c r="BM135" s="233" t="s">
        <v>1765</v>
      </c>
    </row>
    <row r="136" s="2" customFormat="1" ht="16.5" customHeight="1">
      <c r="A136" s="40"/>
      <c r="B136" s="41"/>
      <c r="C136" s="235" t="s">
        <v>413</v>
      </c>
      <c r="D136" s="235" t="s">
        <v>192</v>
      </c>
      <c r="E136" s="236" t="s">
        <v>1766</v>
      </c>
      <c r="F136" s="237" t="s">
        <v>1767</v>
      </c>
      <c r="G136" s="238" t="s">
        <v>220</v>
      </c>
      <c r="H136" s="239">
        <v>1</v>
      </c>
      <c r="I136" s="240"/>
      <c r="J136" s="241">
        <f>ROUND(I136*H136,2)</f>
        <v>0</v>
      </c>
      <c r="K136" s="242"/>
      <c r="L136" s="243"/>
      <c r="M136" s="244" t="s">
        <v>19</v>
      </c>
      <c r="N136" s="245" t="s">
        <v>44</v>
      </c>
      <c r="O136" s="86"/>
      <c r="P136" s="231">
        <f>O136*H136</f>
        <v>0</v>
      </c>
      <c r="Q136" s="231">
        <v>0.0040800000000000003</v>
      </c>
      <c r="R136" s="231">
        <f>Q136*H136</f>
        <v>0.0040800000000000003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310</v>
      </c>
      <c r="AT136" s="233" t="s">
        <v>192</v>
      </c>
      <c r="AU136" s="233" t="s">
        <v>83</v>
      </c>
      <c r="AY136" s="19" t="s">
        <v>147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81</v>
      </c>
      <c r="BK136" s="234">
        <f>ROUND(I136*H136,2)</f>
        <v>0</v>
      </c>
      <c r="BL136" s="19" t="s">
        <v>217</v>
      </c>
      <c r="BM136" s="233" t="s">
        <v>1768</v>
      </c>
    </row>
    <row r="137" s="2" customFormat="1" ht="24" customHeight="1">
      <c r="A137" s="40"/>
      <c r="B137" s="41"/>
      <c r="C137" s="221" t="s">
        <v>417</v>
      </c>
      <c r="D137" s="221" t="s">
        <v>149</v>
      </c>
      <c r="E137" s="222" t="s">
        <v>1769</v>
      </c>
      <c r="F137" s="223" t="s">
        <v>1770</v>
      </c>
      <c r="G137" s="224" t="s">
        <v>281</v>
      </c>
      <c r="H137" s="225">
        <v>64</v>
      </c>
      <c r="I137" s="226"/>
      <c r="J137" s="227">
        <f>ROUND(I137*H137,2)</f>
        <v>0</v>
      </c>
      <c r="K137" s="228"/>
      <c r="L137" s="46"/>
      <c r="M137" s="229" t="s">
        <v>19</v>
      </c>
      <c r="N137" s="230" t="s">
        <v>44</v>
      </c>
      <c r="O137" s="86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217</v>
      </c>
      <c r="AT137" s="233" t="s">
        <v>149</v>
      </c>
      <c r="AU137" s="233" t="s">
        <v>83</v>
      </c>
      <c r="AY137" s="19" t="s">
        <v>147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81</v>
      </c>
      <c r="BK137" s="234">
        <f>ROUND(I137*H137,2)</f>
        <v>0</v>
      </c>
      <c r="BL137" s="19" t="s">
        <v>217</v>
      </c>
      <c r="BM137" s="233" t="s">
        <v>1771</v>
      </c>
    </row>
    <row r="138" s="2" customFormat="1" ht="16.5" customHeight="1">
      <c r="A138" s="40"/>
      <c r="B138" s="41"/>
      <c r="C138" s="235" t="s">
        <v>421</v>
      </c>
      <c r="D138" s="235" t="s">
        <v>192</v>
      </c>
      <c r="E138" s="236" t="s">
        <v>1772</v>
      </c>
      <c r="F138" s="237" t="s">
        <v>1773</v>
      </c>
      <c r="G138" s="238" t="s">
        <v>281</v>
      </c>
      <c r="H138" s="239">
        <v>64</v>
      </c>
      <c r="I138" s="240"/>
      <c r="J138" s="241">
        <f>ROUND(I138*H138,2)</f>
        <v>0</v>
      </c>
      <c r="K138" s="242"/>
      <c r="L138" s="243"/>
      <c r="M138" s="244" t="s">
        <v>19</v>
      </c>
      <c r="N138" s="245" t="s">
        <v>44</v>
      </c>
      <c r="O138" s="86"/>
      <c r="P138" s="231">
        <f>O138*H138</f>
        <v>0</v>
      </c>
      <c r="Q138" s="231">
        <v>0.00034000000000000002</v>
      </c>
      <c r="R138" s="231">
        <f>Q138*H138</f>
        <v>0.021760000000000002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310</v>
      </c>
      <c r="AT138" s="233" t="s">
        <v>192</v>
      </c>
      <c r="AU138" s="233" t="s">
        <v>83</v>
      </c>
      <c r="AY138" s="19" t="s">
        <v>147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9" t="s">
        <v>81</v>
      </c>
      <c r="BK138" s="234">
        <f>ROUND(I138*H138,2)</f>
        <v>0</v>
      </c>
      <c r="BL138" s="19" t="s">
        <v>217</v>
      </c>
      <c r="BM138" s="233" t="s">
        <v>1774</v>
      </c>
    </row>
    <row r="139" s="2" customFormat="1" ht="16.5" customHeight="1">
      <c r="A139" s="40"/>
      <c r="B139" s="41"/>
      <c r="C139" s="221" t="s">
        <v>425</v>
      </c>
      <c r="D139" s="221" t="s">
        <v>149</v>
      </c>
      <c r="E139" s="222" t="s">
        <v>1775</v>
      </c>
      <c r="F139" s="223" t="s">
        <v>1776</v>
      </c>
      <c r="G139" s="224" t="s">
        <v>220</v>
      </c>
      <c r="H139" s="225">
        <v>3</v>
      </c>
      <c r="I139" s="226"/>
      <c r="J139" s="227">
        <f>ROUND(I139*H139,2)</f>
        <v>0</v>
      </c>
      <c r="K139" s="228"/>
      <c r="L139" s="46"/>
      <c r="M139" s="229" t="s">
        <v>19</v>
      </c>
      <c r="N139" s="230" t="s">
        <v>44</v>
      </c>
      <c r="O139" s="86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217</v>
      </c>
      <c r="AT139" s="233" t="s">
        <v>149</v>
      </c>
      <c r="AU139" s="233" t="s">
        <v>83</v>
      </c>
      <c r="AY139" s="19" t="s">
        <v>147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9" t="s">
        <v>81</v>
      </c>
      <c r="BK139" s="234">
        <f>ROUND(I139*H139,2)</f>
        <v>0</v>
      </c>
      <c r="BL139" s="19" t="s">
        <v>217</v>
      </c>
      <c r="BM139" s="233" t="s">
        <v>1777</v>
      </c>
    </row>
    <row r="140" s="2" customFormat="1" ht="16.5" customHeight="1">
      <c r="A140" s="40"/>
      <c r="B140" s="41"/>
      <c r="C140" s="235" t="s">
        <v>429</v>
      </c>
      <c r="D140" s="235" t="s">
        <v>192</v>
      </c>
      <c r="E140" s="236" t="s">
        <v>1778</v>
      </c>
      <c r="F140" s="237" t="s">
        <v>1779</v>
      </c>
      <c r="G140" s="238" t="s">
        <v>220</v>
      </c>
      <c r="H140" s="239">
        <v>3</v>
      </c>
      <c r="I140" s="240"/>
      <c r="J140" s="241">
        <f>ROUND(I140*H140,2)</f>
        <v>0</v>
      </c>
      <c r="K140" s="242"/>
      <c r="L140" s="243"/>
      <c r="M140" s="244" t="s">
        <v>19</v>
      </c>
      <c r="N140" s="245" t="s">
        <v>44</v>
      </c>
      <c r="O140" s="86"/>
      <c r="P140" s="231">
        <f>O140*H140</f>
        <v>0</v>
      </c>
      <c r="Q140" s="231">
        <v>3.0000000000000001E-05</v>
      </c>
      <c r="R140" s="231">
        <f>Q140*H140</f>
        <v>9.0000000000000006E-05</v>
      </c>
      <c r="S140" s="231">
        <v>0</v>
      </c>
      <c r="T140" s="23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3" t="s">
        <v>310</v>
      </c>
      <c r="AT140" s="233" t="s">
        <v>192</v>
      </c>
      <c r="AU140" s="233" t="s">
        <v>83</v>
      </c>
      <c r="AY140" s="19" t="s">
        <v>147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81</v>
      </c>
      <c r="BK140" s="234">
        <f>ROUND(I140*H140,2)</f>
        <v>0</v>
      </c>
      <c r="BL140" s="19" t="s">
        <v>217</v>
      </c>
      <c r="BM140" s="233" t="s">
        <v>1780</v>
      </c>
    </row>
    <row r="141" s="2" customFormat="1" ht="24" customHeight="1">
      <c r="A141" s="40"/>
      <c r="B141" s="41"/>
      <c r="C141" s="221" t="s">
        <v>434</v>
      </c>
      <c r="D141" s="221" t="s">
        <v>149</v>
      </c>
      <c r="E141" s="222" t="s">
        <v>1781</v>
      </c>
      <c r="F141" s="223" t="s">
        <v>1782</v>
      </c>
      <c r="G141" s="224" t="s">
        <v>281</v>
      </c>
      <c r="H141" s="225">
        <v>64</v>
      </c>
      <c r="I141" s="226"/>
      <c r="J141" s="227">
        <f>ROUND(I141*H141,2)</f>
        <v>0</v>
      </c>
      <c r="K141" s="228"/>
      <c r="L141" s="46"/>
      <c r="M141" s="229" t="s">
        <v>19</v>
      </c>
      <c r="N141" s="230" t="s">
        <v>44</v>
      </c>
      <c r="O141" s="86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217</v>
      </c>
      <c r="AT141" s="233" t="s">
        <v>149</v>
      </c>
      <c r="AU141" s="233" t="s">
        <v>83</v>
      </c>
      <c r="AY141" s="19" t="s">
        <v>147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9" t="s">
        <v>81</v>
      </c>
      <c r="BK141" s="234">
        <f>ROUND(I141*H141,2)</f>
        <v>0</v>
      </c>
      <c r="BL141" s="19" t="s">
        <v>217</v>
      </c>
      <c r="BM141" s="233" t="s">
        <v>1783</v>
      </c>
    </row>
    <row r="142" s="2" customFormat="1" ht="24" customHeight="1">
      <c r="A142" s="40"/>
      <c r="B142" s="41"/>
      <c r="C142" s="221" t="s">
        <v>440</v>
      </c>
      <c r="D142" s="221" t="s">
        <v>149</v>
      </c>
      <c r="E142" s="222" t="s">
        <v>1784</v>
      </c>
      <c r="F142" s="223" t="s">
        <v>1785</v>
      </c>
      <c r="G142" s="224" t="s">
        <v>281</v>
      </c>
      <c r="H142" s="225">
        <v>64</v>
      </c>
      <c r="I142" s="226"/>
      <c r="J142" s="227">
        <f>ROUND(I142*H142,2)</f>
        <v>0</v>
      </c>
      <c r="K142" s="228"/>
      <c r="L142" s="46"/>
      <c r="M142" s="229" t="s">
        <v>19</v>
      </c>
      <c r="N142" s="230" t="s">
        <v>44</v>
      </c>
      <c r="O142" s="86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217</v>
      </c>
      <c r="AT142" s="233" t="s">
        <v>149</v>
      </c>
      <c r="AU142" s="233" t="s">
        <v>83</v>
      </c>
      <c r="AY142" s="19" t="s">
        <v>147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81</v>
      </c>
      <c r="BK142" s="234">
        <f>ROUND(I142*H142,2)</f>
        <v>0</v>
      </c>
      <c r="BL142" s="19" t="s">
        <v>217</v>
      </c>
      <c r="BM142" s="233" t="s">
        <v>1786</v>
      </c>
    </row>
    <row r="143" s="2" customFormat="1" ht="16.5" customHeight="1">
      <c r="A143" s="40"/>
      <c r="B143" s="41"/>
      <c r="C143" s="235" t="s">
        <v>445</v>
      </c>
      <c r="D143" s="235" t="s">
        <v>192</v>
      </c>
      <c r="E143" s="236" t="s">
        <v>1787</v>
      </c>
      <c r="F143" s="237" t="s">
        <v>1788</v>
      </c>
      <c r="G143" s="238" t="s">
        <v>281</v>
      </c>
      <c r="H143" s="239">
        <v>64</v>
      </c>
      <c r="I143" s="240"/>
      <c r="J143" s="241">
        <f>ROUND(I143*H143,2)</f>
        <v>0</v>
      </c>
      <c r="K143" s="242"/>
      <c r="L143" s="243"/>
      <c r="M143" s="244" t="s">
        <v>19</v>
      </c>
      <c r="N143" s="245" t="s">
        <v>44</v>
      </c>
      <c r="O143" s="86"/>
      <c r="P143" s="231">
        <f>O143*H143</f>
        <v>0</v>
      </c>
      <c r="Q143" s="231">
        <v>6.0000000000000002E-05</v>
      </c>
      <c r="R143" s="231">
        <f>Q143*H143</f>
        <v>0.0038400000000000001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789</v>
      </c>
      <c r="AT143" s="233" t="s">
        <v>192</v>
      </c>
      <c r="AU143" s="233" t="s">
        <v>83</v>
      </c>
      <c r="AY143" s="19" t="s">
        <v>147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81</v>
      </c>
      <c r="BK143" s="234">
        <f>ROUND(I143*H143,2)</f>
        <v>0</v>
      </c>
      <c r="BL143" s="19" t="s">
        <v>789</v>
      </c>
      <c r="BM143" s="233" t="s">
        <v>1789</v>
      </c>
    </row>
    <row r="144" s="2" customFormat="1" ht="16.5" customHeight="1">
      <c r="A144" s="40"/>
      <c r="B144" s="41"/>
      <c r="C144" s="235" t="s">
        <v>449</v>
      </c>
      <c r="D144" s="235" t="s">
        <v>192</v>
      </c>
      <c r="E144" s="236" t="s">
        <v>1790</v>
      </c>
      <c r="F144" s="237" t="s">
        <v>1791</v>
      </c>
      <c r="G144" s="238" t="s">
        <v>281</v>
      </c>
      <c r="H144" s="239">
        <v>64</v>
      </c>
      <c r="I144" s="240"/>
      <c r="J144" s="241">
        <f>ROUND(I144*H144,2)</f>
        <v>0</v>
      </c>
      <c r="K144" s="242"/>
      <c r="L144" s="243"/>
      <c r="M144" s="244" t="s">
        <v>19</v>
      </c>
      <c r="N144" s="245" t="s">
        <v>44</v>
      </c>
      <c r="O144" s="86"/>
      <c r="P144" s="231">
        <f>O144*H144</f>
        <v>0</v>
      </c>
      <c r="Q144" s="231">
        <v>0.00018000000000000001</v>
      </c>
      <c r="R144" s="231">
        <f>Q144*H144</f>
        <v>0.011520000000000001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310</v>
      </c>
      <c r="AT144" s="233" t="s">
        <v>192</v>
      </c>
      <c r="AU144" s="233" t="s">
        <v>83</v>
      </c>
      <c r="AY144" s="19" t="s">
        <v>147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81</v>
      </c>
      <c r="BK144" s="234">
        <f>ROUND(I144*H144,2)</f>
        <v>0</v>
      </c>
      <c r="BL144" s="19" t="s">
        <v>217</v>
      </c>
      <c r="BM144" s="233" t="s">
        <v>1792</v>
      </c>
    </row>
    <row r="145" s="2" customFormat="1" ht="24" customHeight="1">
      <c r="A145" s="40"/>
      <c r="B145" s="41"/>
      <c r="C145" s="221" t="s">
        <v>453</v>
      </c>
      <c r="D145" s="221" t="s">
        <v>149</v>
      </c>
      <c r="E145" s="222" t="s">
        <v>1793</v>
      </c>
      <c r="F145" s="223" t="s">
        <v>1794</v>
      </c>
      <c r="G145" s="224" t="s">
        <v>220</v>
      </c>
      <c r="H145" s="225">
        <v>1</v>
      </c>
      <c r="I145" s="226"/>
      <c r="J145" s="227">
        <f>ROUND(I145*H145,2)</f>
        <v>0</v>
      </c>
      <c r="K145" s="228"/>
      <c r="L145" s="46"/>
      <c r="M145" s="229" t="s">
        <v>19</v>
      </c>
      <c r="N145" s="230" t="s">
        <v>44</v>
      </c>
      <c r="O145" s="86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3" t="s">
        <v>484</v>
      </c>
      <c r="AT145" s="233" t="s">
        <v>149</v>
      </c>
      <c r="AU145" s="233" t="s">
        <v>83</v>
      </c>
      <c r="AY145" s="19" t="s">
        <v>147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81</v>
      </c>
      <c r="BK145" s="234">
        <f>ROUND(I145*H145,2)</f>
        <v>0</v>
      </c>
      <c r="BL145" s="19" t="s">
        <v>484</v>
      </c>
      <c r="BM145" s="233" t="s">
        <v>1795</v>
      </c>
    </row>
    <row r="146" s="2" customFormat="1" ht="24" customHeight="1">
      <c r="A146" s="40"/>
      <c r="B146" s="41"/>
      <c r="C146" s="221" t="s">
        <v>457</v>
      </c>
      <c r="D146" s="221" t="s">
        <v>149</v>
      </c>
      <c r="E146" s="222" t="s">
        <v>1796</v>
      </c>
      <c r="F146" s="223" t="s">
        <v>1797</v>
      </c>
      <c r="G146" s="224" t="s">
        <v>281</v>
      </c>
      <c r="H146" s="225">
        <v>84</v>
      </c>
      <c r="I146" s="226"/>
      <c r="J146" s="227">
        <f>ROUND(I146*H146,2)</f>
        <v>0</v>
      </c>
      <c r="K146" s="228"/>
      <c r="L146" s="46"/>
      <c r="M146" s="229" t="s">
        <v>19</v>
      </c>
      <c r="N146" s="230" t="s">
        <v>44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484</v>
      </c>
      <c r="AT146" s="233" t="s">
        <v>149</v>
      </c>
      <c r="AU146" s="233" t="s">
        <v>83</v>
      </c>
      <c r="AY146" s="19" t="s">
        <v>147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81</v>
      </c>
      <c r="BK146" s="234">
        <f>ROUND(I146*H146,2)</f>
        <v>0</v>
      </c>
      <c r="BL146" s="19" t="s">
        <v>484</v>
      </c>
      <c r="BM146" s="233" t="s">
        <v>1798</v>
      </c>
    </row>
    <row r="147" s="2" customFormat="1" ht="16.5" customHeight="1">
      <c r="A147" s="40"/>
      <c r="B147" s="41"/>
      <c r="C147" s="221" t="s">
        <v>461</v>
      </c>
      <c r="D147" s="221" t="s">
        <v>149</v>
      </c>
      <c r="E147" s="222" t="s">
        <v>1799</v>
      </c>
      <c r="F147" s="223" t="s">
        <v>1800</v>
      </c>
      <c r="G147" s="224" t="s">
        <v>281</v>
      </c>
      <c r="H147" s="225">
        <v>84</v>
      </c>
      <c r="I147" s="226"/>
      <c r="J147" s="227">
        <f>ROUND(I147*H147,2)</f>
        <v>0</v>
      </c>
      <c r="K147" s="228"/>
      <c r="L147" s="46"/>
      <c r="M147" s="229" t="s">
        <v>19</v>
      </c>
      <c r="N147" s="230" t="s">
        <v>44</v>
      </c>
      <c r="O147" s="86"/>
      <c r="P147" s="231">
        <f>O147*H147</f>
        <v>0</v>
      </c>
      <c r="Q147" s="231">
        <v>0.00014999999999999999</v>
      </c>
      <c r="R147" s="231">
        <f>Q147*H147</f>
        <v>0.012599999999999998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484</v>
      </c>
      <c r="AT147" s="233" t="s">
        <v>149</v>
      </c>
      <c r="AU147" s="233" t="s">
        <v>83</v>
      </c>
      <c r="AY147" s="19" t="s">
        <v>147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81</v>
      </c>
      <c r="BK147" s="234">
        <f>ROUND(I147*H147,2)</f>
        <v>0</v>
      </c>
      <c r="BL147" s="19" t="s">
        <v>484</v>
      </c>
      <c r="BM147" s="233" t="s">
        <v>1801</v>
      </c>
    </row>
    <row r="148" s="2" customFormat="1" ht="24" customHeight="1">
      <c r="A148" s="40"/>
      <c r="B148" s="41"/>
      <c r="C148" s="221" t="s">
        <v>465</v>
      </c>
      <c r="D148" s="221" t="s">
        <v>149</v>
      </c>
      <c r="E148" s="222" t="s">
        <v>1802</v>
      </c>
      <c r="F148" s="223" t="s">
        <v>1803</v>
      </c>
      <c r="G148" s="224" t="s">
        <v>281</v>
      </c>
      <c r="H148" s="225">
        <v>64</v>
      </c>
      <c r="I148" s="226"/>
      <c r="J148" s="227">
        <f>ROUND(I148*H148,2)</f>
        <v>0</v>
      </c>
      <c r="K148" s="228"/>
      <c r="L148" s="46"/>
      <c r="M148" s="229" t="s">
        <v>19</v>
      </c>
      <c r="N148" s="230" t="s">
        <v>44</v>
      </c>
      <c r="O148" s="86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484</v>
      </c>
      <c r="AT148" s="233" t="s">
        <v>149</v>
      </c>
      <c r="AU148" s="233" t="s">
        <v>83</v>
      </c>
      <c r="AY148" s="19" t="s">
        <v>147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81</v>
      </c>
      <c r="BK148" s="234">
        <f>ROUND(I148*H148,2)</f>
        <v>0</v>
      </c>
      <c r="BL148" s="19" t="s">
        <v>484</v>
      </c>
      <c r="BM148" s="233" t="s">
        <v>1804</v>
      </c>
    </row>
    <row r="149" s="2" customFormat="1" ht="16.5" customHeight="1">
      <c r="A149" s="40"/>
      <c r="B149" s="41"/>
      <c r="C149" s="221" t="s">
        <v>470</v>
      </c>
      <c r="D149" s="221" t="s">
        <v>149</v>
      </c>
      <c r="E149" s="222" t="s">
        <v>1805</v>
      </c>
      <c r="F149" s="223" t="s">
        <v>1806</v>
      </c>
      <c r="G149" s="224" t="s">
        <v>281</v>
      </c>
      <c r="H149" s="225">
        <v>64</v>
      </c>
      <c r="I149" s="226"/>
      <c r="J149" s="227">
        <f>ROUND(I149*H149,2)</f>
        <v>0</v>
      </c>
      <c r="K149" s="228"/>
      <c r="L149" s="46"/>
      <c r="M149" s="229" t="s">
        <v>19</v>
      </c>
      <c r="N149" s="230" t="s">
        <v>44</v>
      </c>
      <c r="O149" s="86"/>
      <c r="P149" s="231">
        <f>O149*H149</f>
        <v>0</v>
      </c>
      <c r="Q149" s="231">
        <v>0.00042000000000000002</v>
      </c>
      <c r="R149" s="231">
        <f>Q149*H149</f>
        <v>0.026880000000000001</v>
      </c>
      <c r="S149" s="231">
        <v>0</v>
      </c>
      <c r="T149" s="23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3" t="s">
        <v>484</v>
      </c>
      <c r="AT149" s="233" t="s">
        <v>149</v>
      </c>
      <c r="AU149" s="233" t="s">
        <v>83</v>
      </c>
      <c r="AY149" s="19" t="s">
        <v>147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9" t="s">
        <v>81</v>
      </c>
      <c r="BK149" s="234">
        <f>ROUND(I149*H149,2)</f>
        <v>0</v>
      </c>
      <c r="BL149" s="19" t="s">
        <v>484</v>
      </c>
      <c r="BM149" s="233" t="s">
        <v>1807</v>
      </c>
    </row>
    <row r="150" s="2" customFormat="1" ht="24" customHeight="1">
      <c r="A150" s="40"/>
      <c r="B150" s="41"/>
      <c r="C150" s="221" t="s">
        <v>474</v>
      </c>
      <c r="D150" s="221" t="s">
        <v>149</v>
      </c>
      <c r="E150" s="222" t="s">
        <v>1808</v>
      </c>
      <c r="F150" s="223" t="s">
        <v>1809</v>
      </c>
      <c r="G150" s="224" t="s">
        <v>220</v>
      </c>
      <c r="H150" s="225">
        <v>2</v>
      </c>
      <c r="I150" s="226"/>
      <c r="J150" s="227">
        <f>ROUND(I150*H150,2)</f>
        <v>0</v>
      </c>
      <c r="K150" s="228"/>
      <c r="L150" s="46"/>
      <c r="M150" s="229" t="s">
        <v>19</v>
      </c>
      <c r="N150" s="230" t="s">
        <v>44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484</v>
      </c>
      <c r="AT150" s="233" t="s">
        <v>149</v>
      </c>
      <c r="AU150" s="233" t="s">
        <v>83</v>
      </c>
      <c r="AY150" s="19" t="s">
        <v>147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9" t="s">
        <v>81</v>
      </c>
      <c r="BK150" s="234">
        <f>ROUND(I150*H150,2)</f>
        <v>0</v>
      </c>
      <c r="BL150" s="19" t="s">
        <v>484</v>
      </c>
      <c r="BM150" s="233" t="s">
        <v>1810</v>
      </c>
    </row>
    <row r="151" s="2" customFormat="1" ht="24" customHeight="1">
      <c r="A151" s="40"/>
      <c r="B151" s="41"/>
      <c r="C151" s="221" t="s">
        <v>479</v>
      </c>
      <c r="D151" s="221" t="s">
        <v>149</v>
      </c>
      <c r="E151" s="222" t="s">
        <v>1811</v>
      </c>
      <c r="F151" s="223" t="s">
        <v>1812</v>
      </c>
      <c r="G151" s="224" t="s">
        <v>181</v>
      </c>
      <c r="H151" s="225">
        <v>0.216</v>
      </c>
      <c r="I151" s="226"/>
      <c r="J151" s="227">
        <f>ROUND(I151*H151,2)</f>
        <v>0</v>
      </c>
      <c r="K151" s="228"/>
      <c r="L151" s="46"/>
      <c r="M151" s="229" t="s">
        <v>19</v>
      </c>
      <c r="N151" s="230" t="s">
        <v>44</v>
      </c>
      <c r="O151" s="86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153</v>
      </c>
      <c r="AT151" s="233" t="s">
        <v>149</v>
      </c>
      <c r="AU151" s="233" t="s">
        <v>83</v>
      </c>
      <c r="AY151" s="19" t="s">
        <v>147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81</v>
      </c>
      <c r="BK151" s="234">
        <f>ROUND(I151*H151,2)</f>
        <v>0</v>
      </c>
      <c r="BL151" s="19" t="s">
        <v>153</v>
      </c>
      <c r="BM151" s="233" t="s">
        <v>1813</v>
      </c>
    </row>
    <row r="152" s="2" customFormat="1" ht="24" customHeight="1">
      <c r="A152" s="40"/>
      <c r="B152" s="41"/>
      <c r="C152" s="221" t="s">
        <v>484</v>
      </c>
      <c r="D152" s="221" t="s">
        <v>149</v>
      </c>
      <c r="E152" s="222" t="s">
        <v>1814</v>
      </c>
      <c r="F152" s="223" t="s">
        <v>1815</v>
      </c>
      <c r="G152" s="224" t="s">
        <v>181</v>
      </c>
      <c r="H152" s="225">
        <v>0.216</v>
      </c>
      <c r="I152" s="226"/>
      <c r="J152" s="227">
        <f>ROUND(I152*H152,2)</f>
        <v>0</v>
      </c>
      <c r="K152" s="228"/>
      <c r="L152" s="46"/>
      <c r="M152" s="229" t="s">
        <v>19</v>
      </c>
      <c r="N152" s="230" t="s">
        <v>44</v>
      </c>
      <c r="O152" s="86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153</v>
      </c>
      <c r="AT152" s="233" t="s">
        <v>149</v>
      </c>
      <c r="AU152" s="233" t="s">
        <v>83</v>
      </c>
      <c r="AY152" s="19" t="s">
        <v>147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9" t="s">
        <v>81</v>
      </c>
      <c r="BK152" s="234">
        <f>ROUND(I152*H152,2)</f>
        <v>0</v>
      </c>
      <c r="BL152" s="19" t="s">
        <v>153</v>
      </c>
      <c r="BM152" s="233" t="s">
        <v>1816</v>
      </c>
    </row>
    <row r="153" s="2" customFormat="1" ht="16.5" customHeight="1">
      <c r="A153" s="40"/>
      <c r="B153" s="41"/>
      <c r="C153" s="221" t="s">
        <v>488</v>
      </c>
      <c r="D153" s="221" t="s">
        <v>149</v>
      </c>
      <c r="E153" s="222" t="s">
        <v>1817</v>
      </c>
      <c r="F153" s="223" t="s">
        <v>1818</v>
      </c>
      <c r="G153" s="224" t="s">
        <v>181</v>
      </c>
      <c r="H153" s="225">
        <v>0.216</v>
      </c>
      <c r="I153" s="226"/>
      <c r="J153" s="227">
        <f>ROUND(I153*H153,2)</f>
        <v>0</v>
      </c>
      <c r="K153" s="228"/>
      <c r="L153" s="46"/>
      <c r="M153" s="229" t="s">
        <v>19</v>
      </c>
      <c r="N153" s="230" t="s">
        <v>44</v>
      </c>
      <c r="O153" s="86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153</v>
      </c>
      <c r="AT153" s="233" t="s">
        <v>149</v>
      </c>
      <c r="AU153" s="233" t="s">
        <v>83</v>
      </c>
      <c r="AY153" s="19" t="s">
        <v>147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81</v>
      </c>
      <c r="BK153" s="234">
        <f>ROUND(I153*H153,2)</f>
        <v>0</v>
      </c>
      <c r="BL153" s="19" t="s">
        <v>153</v>
      </c>
      <c r="BM153" s="233" t="s">
        <v>1819</v>
      </c>
    </row>
    <row r="154" s="2" customFormat="1" ht="24" customHeight="1">
      <c r="A154" s="40"/>
      <c r="B154" s="41"/>
      <c r="C154" s="221" t="s">
        <v>493</v>
      </c>
      <c r="D154" s="221" t="s">
        <v>149</v>
      </c>
      <c r="E154" s="222" t="s">
        <v>1820</v>
      </c>
      <c r="F154" s="223" t="s">
        <v>1821</v>
      </c>
      <c r="G154" s="224" t="s">
        <v>181</v>
      </c>
      <c r="H154" s="225">
        <v>0.16700000000000001</v>
      </c>
      <c r="I154" s="226"/>
      <c r="J154" s="227">
        <f>ROUND(I154*H154,2)</f>
        <v>0</v>
      </c>
      <c r="K154" s="228"/>
      <c r="L154" s="46"/>
      <c r="M154" s="229" t="s">
        <v>19</v>
      </c>
      <c r="N154" s="230" t="s">
        <v>44</v>
      </c>
      <c r="O154" s="86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3" t="s">
        <v>153</v>
      </c>
      <c r="AT154" s="233" t="s">
        <v>149</v>
      </c>
      <c r="AU154" s="233" t="s">
        <v>83</v>
      </c>
      <c r="AY154" s="19" t="s">
        <v>147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81</v>
      </c>
      <c r="BK154" s="234">
        <f>ROUND(I154*H154,2)</f>
        <v>0</v>
      </c>
      <c r="BL154" s="19" t="s">
        <v>153</v>
      </c>
      <c r="BM154" s="233" t="s">
        <v>1822</v>
      </c>
    </row>
    <row r="155" s="12" customFormat="1" ht="22.8" customHeight="1">
      <c r="A155" s="12"/>
      <c r="B155" s="205"/>
      <c r="C155" s="206"/>
      <c r="D155" s="207" t="s">
        <v>72</v>
      </c>
      <c r="E155" s="219" t="s">
        <v>1823</v>
      </c>
      <c r="F155" s="219" t="s">
        <v>1824</v>
      </c>
      <c r="G155" s="206"/>
      <c r="H155" s="206"/>
      <c r="I155" s="209"/>
      <c r="J155" s="220">
        <f>BK155</f>
        <v>0</v>
      </c>
      <c r="K155" s="206"/>
      <c r="L155" s="211"/>
      <c r="M155" s="212"/>
      <c r="N155" s="213"/>
      <c r="O155" s="213"/>
      <c r="P155" s="214">
        <f>SUM(P156:P179)</f>
        <v>0</v>
      </c>
      <c r="Q155" s="213"/>
      <c r="R155" s="214">
        <f>SUM(R156:R179)</f>
        <v>0.024619999999999996</v>
      </c>
      <c r="S155" s="213"/>
      <c r="T155" s="215">
        <f>SUM(T156:T179)</f>
        <v>0.049000000000000002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6" t="s">
        <v>83</v>
      </c>
      <c r="AT155" s="217" t="s">
        <v>72</v>
      </c>
      <c r="AU155" s="217" t="s">
        <v>81</v>
      </c>
      <c r="AY155" s="216" t="s">
        <v>147</v>
      </c>
      <c r="BK155" s="218">
        <f>SUM(BK156:BK179)</f>
        <v>0</v>
      </c>
    </row>
    <row r="156" s="2" customFormat="1" ht="16.5" customHeight="1">
      <c r="A156" s="40"/>
      <c r="B156" s="41"/>
      <c r="C156" s="221" t="s">
        <v>497</v>
      </c>
      <c r="D156" s="221" t="s">
        <v>149</v>
      </c>
      <c r="E156" s="222" t="s">
        <v>1825</v>
      </c>
      <c r="F156" s="223" t="s">
        <v>1826</v>
      </c>
      <c r="G156" s="224" t="s">
        <v>220</v>
      </c>
      <c r="H156" s="225">
        <v>6</v>
      </c>
      <c r="I156" s="226"/>
      <c r="J156" s="227">
        <f>ROUND(I156*H156,2)</f>
        <v>0</v>
      </c>
      <c r="K156" s="228"/>
      <c r="L156" s="46"/>
      <c r="M156" s="229" t="s">
        <v>19</v>
      </c>
      <c r="N156" s="230" t="s">
        <v>44</v>
      </c>
      <c r="O156" s="86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3" t="s">
        <v>484</v>
      </c>
      <c r="AT156" s="233" t="s">
        <v>149</v>
      </c>
      <c r="AU156" s="233" t="s">
        <v>83</v>
      </c>
      <c r="AY156" s="19" t="s">
        <v>147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81</v>
      </c>
      <c r="BK156" s="234">
        <f>ROUND(I156*H156,2)</f>
        <v>0</v>
      </c>
      <c r="BL156" s="19" t="s">
        <v>484</v>
      </c>
      <c r="BM156" s="233" t="s">
        <v>1827</v>
      </c>
    </row>
    <row r="157" s="2" customFormat="1" ht="24" customHeight="1">
      <c r="A157" s="40"/>
      <c r="B157" s="41"/>
      <c r="C157" s="221" t="s">
        <v>501</v>
      </c>
      <c r="D157" s="221" t="s">
        <v>149</v>
      </c>
      <c r="E157" s="222" t="s">
        <v>1828</v>
      </c>
      <c r="F157" s="223" t="s">
        <v>1829</v>
      </c>
      <c r="G157" s="224" t="s">
        <v>281</v>
      </c>
      <c r="H157" s="225">
        <v>60</v>
      </c>
      <c r="I157" s="226"/>
      <c r="J157" s="227">
        <f>ROUND(I157*H157,2)</f>
        <v>0</v>
      </c>
      <c r="K157" s="228"/>
      <c r="L157" s="46"/>
      <c r="M157" s="229" t="s">
        <v>19</v>
      </c>
      <c r="N157" s="230" t="s">
        <v>44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484</v>
      </c>
      <c r="AT157" s="233" t="s">
        <v>149</v>
      </c>
      <c r="AU157" s="233" t="s">
        <v>83</v>
      </c>
      <c r="AY157" s="19" t="s">
        <v>147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9" t="s">
        <v>81</v>
      </c>
      <c r="BK157" s="234">
        <f>ROUND(I157*H157,2)</f>
        <v>0</v>
      </c>
      <c r="BL157" s="19" t="s">
        <v>484</v>
      </c>
      <c r="BM157" s="233" t="s">
        <v>1830</v>
      </c>
    </row>
    <row r="158" s="2" customFormat="1" ht="24" customHeight="1">
      <c r="A158" s="40"/>
      <c r="B158" s="41"/>
      <c r="C158" s="221" t="s">
        <v>507</v>
      </c>
      <c r="D158" s="221" t="s">
        <v>149</v>
      </c>
      <c r="E158" s="222" t="s">
        <v>1831</v>
      </c>
      <c r="F158" s="223" t="s">
        <v>1832</v>
      </c>
      <c r="G158" s="224" t="s">
        <v>220</v>
      </c>
      <c r="H158" s="225">
        <v>6</v>
      </c>
      <c r="I158" s="226"/>
      <c r="J158" s="227">
        <f>ROUND(I158*H158,2)</f>
        <v>0</v>
      </c>
      <c r="K158" s="228"/>
      <c r="L158" s="46"/>
      <c r="M158" s="229" t="s">
        <v>19</v>
      </c>
      <c r="N158" s="230" t="s">
        <v>44</v>
      </c>
      <c r="O158" s="86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3" t="s">
        <v>217</v>
      </c>
      <c r="AT158" s="233" t="s">
        <v>149</v>
      </c>
      <c r="AU158" s="233" t="s">
        <v>83</v>
      </c>
      <c r="AY158" s="19" t="s">
        <v>147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9" t="s">
        <v>81</v>
      </c>
      <c r="BK158" s="234">
        <f>ROUND(I158*H158,2)</f>
        <v>0</v>
      </c>
      <c r="BL158" s="19" t="s">
        <v>217</v>
      </c>
      <c r="BM158" s="233" t="s">
        <v>1833</v>
      </c>
    </row>
    <row r="159" s="2" customFormat="1" ht="24" customHeight="1">
      <c r="A159" s="40"/>
      <c r="B159" s="41"/>
      <c r="C159" s="221" t="s">
        <v>512</v>
      </c>
      <c r="D159" s="221" t="s">
        <v>149</v>
      </c>
      <c r="E159" s="222" t="s">
        <v>1715</v>
      </c>
      <c r="F159" s="223" t="s">
        <v>1716</v>
      </c>
      <c r="G159" s="224" t="s">
        <v>220</v>
      </c>
      <c r="H159" s="225">
        <v>12</v>
      </c>
      <c r="I159" s="226"/>
      <c r="J159" s="227">
        <f>ROUND(I159*H159,2)</f>
        <v>0</v>
      </c>
      <c r="K159" s="228"/>
      <c r="L159" s="46"/>
      <c r="M159" s="229" t="s">
        <v>19</v>
      </c>
      <c r="N159" s="230" t="s">
        <v>44</v>
      </c>
      <c r="O159" s="86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3" t="s">
        <v>217</v>
      </c>
      <c r="AT159" s="233" t="s">
        <v>149</v>
      </c>
      <c r="AU159" s="233" t="s">
        <v>83</v>
      </c>
      <c r="AY159" s="19" t="s">
        <v>147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9" t="s">
        <v>81</v>
      </c>
      <c r="BK159" s="234">
        <f>ROUND(I159*H159,2)</f>
        <v>0</v>
      </c>
      <c r="BL159" s="19" t="s">
        <v>217</v>
      </c>
      <c r="BM159" s="233" t="s">
        <v>1834</v>
      </c>
    </row>
    <row r="160" s="2" customFormat="1" ht="16.5" customHeight="1">
      <c r="A160" s="40"/>
      <c r="B160" s="41"/>
      <c r="C160" s="235" t="s">
        <v>517</v>
      </c>
      <c r="D160" s="235" t="s">
        <v>192</v>
      </c>
      <c r="E160" s="236" t="s">
        <v>1712</v>
      </c>
      <c r="F160" s="237" t="s">
        <v>1713</v>
      </c>
      <c r="G160" s="238" t="s">
        <v>220</v>
      </c>
      <c r="H160" s="239">
        <v>6</v>
      </c>
      <c r="I160" s="240"/>
      <c r="J160" s="241">
        <f>ROUND(I160*H160,2)</f>
        <v>0</v>
      </c>
      <c r="K160" s="242"/>
      <c r="L160" s="243"/>
      <c r="M160" s="244" t="s">
        <v>19</v>
      </c>
      <c r="N160" s="245" t="s">
        <v>44</v>
      </c>
      <c r="O160" s="86"/>
      <c r="P160" s="231">
        <f>O160*H160</f>
        <v>0</v>
      </c>
      <c r="Q160" s="231">
        <v>3.0000000000000001E-05</v>
      </c>
      <c r="R160" s="231">
        <f>Q160*H160</f>
        <v>0.00018000000000000001</v>
      </c>
      <c r="S160" s="231">
        <v>0</v>
      </c>
      <c r="T160" s="23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3" t="s">
        <v>310</v>
      </c>
      <c r="AT160" s="233" t="s">
        <v>192</v>
      </c>
      <c r="AU160" s="233" t="s">
        <v>83</v>
      </c>
      <c r="AY160" s="19" t="s">
        <v>147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81</v>
      </c>
      <c r="BK160" s="234">
        <f>ROUND(I160*H160,2)</f>
        <v>0</v>
      </c>
      <c r="BL160" s="19" t="s">
        <v>217</v>
      </c>
      <c r="BM160" s="233" t="s">
        <v>1835</v>
      </c>
    </row>
    <row r="161" s="2" customFormat="1" ht="24" customHeight="1">
      <c r="A161" s="40"/>
      <c r="B161" s="41"/>
      <c r="C161" s="221" t="s">
        <v>523</v>
      </c>
      <c r="D161" s="221" t="s">
        <v>149</v>
      </c>
      <c r="E161" s="222" t="s">
        <v>1836</v>
      </c>
      <c r="F161" s="223" t="s">
        <v>1837</v>
      </c>
      <c r="G161" s="224" t="s">
        <v>281</v>
      </c>
      <c r="H161" s="225">
        <v>30</v>
      </c>
      <c r="I161" s="226"/>
      <c r="J161" s="227">
        <f>ROUND(I161*H161,2)</f>
        <v>0</v>
      </c>
      <c r="K161" s="228"/>
      <c r="L161" s="46"/>
      <c r="M161" s="229" t="s">
        <v>19</v>
      </c>
      <c r="N161" s="230" t="s">
        <v>44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217</v>
      </c>
      <c r="AT161" s="233" t="s">
        <v>149</v>
      </c>
      <c r="AU161" s="233" t="s">
        <v>83</v>
      </c>
      <c r="AY161" s="19" t="s">
        <v>147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9" t="s">
        <v>81</v>
      </c>
      <c r="BK161" s="234">
        <f>ROUND(I161*H161,2)</f>
        <v>0</v>
      </c>
      <c r="BL161" s="19" t="s">
        <v>217</v>
      </c>
      <c r="BM161" s="233" t="s">
        <v>1838</v>
      </c>
    </row>
    <row r="162" s="2" customFormat="1" ht="24" customHeight="1">
      <c r="A162" s="40"/>
      <c r="B162" s="41"/>
      <c r="C162" s="221" t="s">
        <v>541</v>
      </c>
      <c r="D162" s="221" t="s">
        <v>149</v>
      </c>
      <c r="E162" s="222" t="s">
        <v>1839</v>
      </c>
      <c r="F162" s="223" t="s">
        <v>1840</v>
      </c>
      <c r="G162" s="224" t="s">
        <v>281</v>
      </c>
      <c r="H162" s="225">
        <v>20</v>
      </c>
      <c r="I162" s="226"/>
      <c r="J162" s="227">
        <f>ROUND(I162*H162,2)</f>
        <v>0</v>
      </c>
      <c r="K162" s="228"/>
      <c r="L162" s="46"/>
      <c r="M162" s="229" t="s">
        <v>19</v>
      </c>
      <c r="N162" s="230" t="s">
        <v>44</v>
      </c>
      <c r="O162" s="86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3" t="s">
        <v>217</v>
      </c>
      <c r="AT162" s="233" t="s">
        <v>149</v>
      </c>
      <c r="AU162" s="233" t="s">
        <v>83</v>
      </c>
      <c r="AY162" s="19" t="s">
        <v>147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9" t="s">
        <v>81</v>
      </c>
      <c r="BK162" s="234">
        <f>ROUND(I162*H162,2)</f>
        <v>0</v>
      </c>
      <c r="BL162" s="19" t="s">
        <v>217</v>
      </c>
      <c r="BM162" s="233" t="s">
        <v>1841</v>
      </c>
    </row>
    <row r="163" s="2" customFormat="1" ht="16.5" customHeight="1">
      <c r="A163" s="40"/>
      <c r="B163" s="41"/>
      <c r="C163" s="235" t="s">
        <v>547</v>
      </c>
      <c r="D163" s="235" t="s">
        <v>192</v>
      </c>
      <c r="E163" s="236" t="s">
        <v>1842</v>
      </c>
      <c r="F163" s="237" t="s">
        <v>1843</v>
      </c>
      <c r="G163" s="238" t="s">
        <v>281</v>
      </c>
      <c r="H163" s="239">
        <v>50</v>
      </c>
      <c r="I163" s="240"/>
      <c r="J163" s="241">
        <f>ROUND(I163*H163,2)</f>
        <v>0</v>
      </c>
      <c r="K163" s="242"/>
      <c r="L163" s="243"/>
      <c r="M163" s="244" t="s">
        <v>19</v>
      </c>
      <c r="N163" s="245" t="s">
        <v>44</v>
      </c>
      <c r="O163" s="86"/>
      <c r="P163" s="231">
        <f>O163*H163</f>
        <v>0</v>
      </c>
      <c r="Q163" s="231">
        <v>6.9999999999999994E-05</v>
      </c>
      <c r="R163" s="231">
        <f>Q163*H163</f>
        <v>0.0034999999999999996</v>
      </c>
      <c r="S163" s="231">
        <v>0</v>
      </c>
      <c r="T163" s="23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3" t="s">
        <v>310</v>
      </c>
      <c r="AT163" s="233" t="s">
        <v>192</v>
      </c>
      <c r="AU163" s="233" t="s">
        <v>83</v>
      </c>
      <c r="AY163" s="19" t="s">
        <v>147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9" t="s">
        <v>81</v>
      </c>
      <c r="BK163" s="234">
        <f>ROUND(I163*H163,2)</f>
        <v>0</v>
      </c>
      <c r="BL163" s="19" t="s">
        <v>217</v>
      </c>
      <c r="BM163" s="233" t="s">
        <v>1844</v>
      </c>
    </row>
    <row r="164" s="2" customFormat="1" ht="24" customHeight="1">
      <c r="A164" s="40"/>
      <c r="B164" s="41"/>
      <c r="C164" s="221" t="s">
        <v>551</v>
      </c>
      <c r="D164" s="221" t="s">
        <v>149</v>
      </c>
      <c r="E164" s="222" t="s">
        <v>1845</v>
      </c>
      <c r="F164" s="223" t="s">
        <v>1846</v>
      </c>
      <c r="G164" s="224" t="s">
        <v>281</v>
      </c>
      <c r="H164" s="225">
        <v>12</v>
      </c>
      <c r="I164" s="226"/>
      <c r="J164" s="227">
        <f>ROUND(I164*H164,2)</f>
        <v>0</v>
      </c>
      <c r="K164" s="228"/>
      <c r="L164" s="46"/>
      <c r="M164" s="229" t="s">
        <v>19</v>
      </c>
      <c r="N164" s="230" t="s">
        <v>44</v>
      </c>
      <c r="O164" s="86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3" t="s">
        <v>217</v>
      </c>
      <c r="AT164" s="233" t="s">
        <v>149</v>
      </c>
      <c r="AU164" s="233" t="s">
        <v>83</v>
      </c>
      <c r="AY164" s="19" t="s">
        <v>147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9" t="s">
        <v>81</v>
      </c>
      <c r="BK164" s="234">
        <f>ROUND(I164*H164,2)</f>
        <v>0</v>
      </c>
      <c r="BL164" s="19" t="s">
        <v>217</v>
      </c>
      <c r="BM164" s="233" t="s">
        <v>1847</v>
      </c>
    </row>
    <row r="165" s="2" customFormat="1" ht="24" customHeight="1">
      <c r="A165" s="40"/>
      <c r="B165" s="41"/>
      <c r="C165" s="221" t="s">
        <v>558</v>
      </c>
      <c r="D165" s="221" t="s">
        <v>149</v>
      </c>
      <c r="E165" s="222" t="s">
        <v>1848</v>
      </c>
      <c r="F165" s="223" t="s">
        <v>1849</v>
      </c>
      <c r="G165" s="224" t="s">
        <v>281</v>
      </c>
      <c r="H165" s="225">
        <v>14</v>
      </c>
      <c r="I165" s="226"/>
      <c r="J165" s="227">
        <f>ROUND(I165*H165,2)</f>
        <v>0</v>
      </c>
      <c r="K165" s="228"/>
      <c r="L165" s="46"/>
      <c r="M165" s="229" t="s">
        <v>19</v>
      </c>
      <c r="N165" s="230" t="s">
        <v>44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217</v>
      </c>
      <c r="AT165" s="233" t="s">
        <v>149</v>
      </c>
      <c r="AU165" s="233" t="s">
        <v>83</v>
      </c>
      <c r="AY165" s="19" t="s">
        <v>147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81</v>
      </c>
      <c r="BK165" s="234">
        <f>ROUND(I165*H165,2)</f>
        <v>0</v>
      </c>
      <c r="BL165" s="19" t="s">
        <v>217</v>
      </c>
      <c r="BM165" s="233" t="s">
        <v>1850</v>
      </c>
    </row>
    <row r="166" s="2" customFormat="1" ht="16.5" customHeight="1">
      <c r="A166" s="40"/>
      <c r="B166" s="41"/>
      <c r="C166" s="235" t="s">
        <v>565</v>
      </c>
      <c r="D166" s="235" t="s">
        <v>192</v>
      </c>
      <c r="E166" s="236" t="s">
        <v>1851</v>
      </c>
      <c r="F166" s="237" t="s">
        <v>1852</v>
      </c>
      <c r="G166" s="238" t="s">
        <v>281</v>
      </c>
      <c r="H166" s="239">
        <v>26</v>
      </c>
      <c r="I166" s="240"/>
      <c r="J166" s="241">
        <f>ROUND(I166*H166,2)</f>
        <v>0</v>
      </c>
      <c r="K166" s="242"/>
      <c r="L166" s="243"/>
      <c r="M166" s="244" t="s">
        <v>19</v>
      </c>
      <c r="N166" s="245" t="s">
        <v>44</v>
      </c>
      <c r="O166" s="86"/>
      <c r="P166" s="231">
        <f>O166*H166</f>
        <v>0</v>
      </c>
      <c r="Q166" s="231">
        <v>0.00017000000000000001</v>
      </c>
      <c r="R166" s="231">
        <f>Q166*H166</f>
        <v>0.0044200000000000003</v>
      </c>
      <c r="S166" s="231">
        <v>0</v>
      </c>
      <c r="T166" s="23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3" t="s">
        <v>310</v>
      </c>
      <c r="AT166" s="233" t="s">
        <v>192</v>
      </c>
      <c r="AU166" s="233" t="s">
        <v>83</v>
      </c>
      <c r="AY166" s="19" t="s">
        <v>147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9" t="s">
        <v>81</v>
      </c>
      <c r="BK166" s="234">
        <f>ROUND(I166*H166,2)</f>
        <v>0</v>
      </c>
      <c r="BL166" s="19" t="s">
        <v>217</v>
      </c>
      <c r="BM166" s="233" t="s">
        <v>1853</v>
      </c>
    </row>
    <row r="167" s="2" customFormat="1" ht="24" customHeight="1">
      <c r="A167" s="40"/>
      <c r="B167" s="41"/>
      <c r="C167" s="221" t="s">
        <v>569</v>
      </c>
      <c r="D167" s="221" t="s">
        <v>149</v>
      </c>
      <c r="E167" s="222" t="s">
        <v>1754</v>
      </c>
      <c r="F167" s="223" t="s">
        <v>1755</v>
      </c>
      <c r="G167" s="224" t="s">
        <v>281</v>
      </c>
      <c r="H167" s="225">
        <v>24</v>
      </c>
      <c r="I167" s="226"/>
      <c r="J167" s="227">
        <f>ROUND(I167*H167,2)</f>
        <v>0</v>
      </c>
      <c r="K167" s="228"/>
      <c r="L167" s="46"/>
      <c r="M167" s="229" t="s">
        <v>19</v>
      </c>
      <c r="N167" s="230" t="s">
        <v>44</v>
      </c>
      <c r="O167" s="86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3" t="s">
        <v>217</v>
      </c>
      <c r="AT167" s="233" t="s">
        <v>149</v>
      </c>
      <c r="AU167" s="233" t="s">
        <v>83</v>
      </c>
      <c r="AY167" s="19" t="s">
        <v>147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9" t="s">
        <v>81</v>
      </c>
      <c r="BK167" s="234">
        <f>ROUND(I167*H167,2)</f>
        <v>0</v>
      </c>
      <c r="BL167" s="19" t="s">
        <v>217</v>
      </c>
      <c r="BM167" s="233" t="s">
        <v>1854</v>
      </c>
    </row>
    <row r="168" s="2" customFormat="1" ht="24" customHeight="1">
      <c r="A168" s="40"/>
      <c r="B168" s="41"/>
      <c r="C168" s="221" t="s">
        <v>573</v>
      </c>
      <c r="D168" s="221" t="s">
        <v>149</v>
      </c>
      <c r="E168" s="222" t="s">
        <v>1848</v>
      </c>
      <c r="F168" s="223" t="s">
        <v>1849</v>
      </c>
      <c r="G168" s="224" t="s">
        <v>281</v>
      </c>
      <c r="H168" s="225">
        <v>62</v>
      </c>
      <c r="I168" s="226"/>
      <c r="J168" s="227">
        <f>ROUND(I168*H168,2)</f>
        <v>0</v>
      </c>
      <c r="K168" s="228"/>
      <c r="L168" s="46"/>
      <c r="M168" s="229" t="s">
        <v>19</v>
      </c>
      <c r="N168" s="230" t="s">
        <v>44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217</v>
      </c>
      <c r="AT168" s="233" t="s">
        <v>149</v>
      </c>
      <c r="AU168" s="233" t="s">
        <v>83</v>
      </c>
      <c r="AY168" s="19" t="s">
        <v>147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81</v>
      </c>
      <c r="BK168" s="234">
        <f>ROUND(I168*H168,2)</f>
        <v>0</v>
      </c>
      <c r="BL168" s="19" t="s">
        <v>217</v>
      </c>
      <c r="BM168" s="233" t="s">
        <v>1855</v>
      </c>
    </row>
    <row r="169" s="2" customFormat="1" ht="16.5" customHeight="1">
      <c r="A169" s="40"/>
      <c r="B169" s="41"/>
      <c r="C169" s="235" t="s">
        <v>578</v>
      </c>
      <c r="D169" s="235" t="s">
        <v>192</v>
      </c>
      <c r="E169" s="236" t="s">
        <v>1757</v>
      </c>
      <c r="F169" s="237" t="s">
        <v>1758</v>
      </c>
      <c r="G169" s="238" t="s">
        <v>281</v>
      </c>
      <c r="H169" s="239">
        <v>86</v>
      </c>
      <c r="I169" s="240"/>
      <c r="J169" s="241">
        <f>ROUND(I169*H169,2)</f>
        <v>0</v>
      </c>
      <c r="K169" s="242"/>
      <c r="L169" s="243"/>
      <c r="M169" s="244" t="s">
        <v>19</v>
      </c>
      <c r="N169" s="245" t="s">
        <v>44</v>
      </c>
      <c r="O169" s="86"/>
      <c r="P169" s="231">
        <f>O169*H169</f>
        <v>0</v>
      </c>
      <c r="Q169" s="231">
        <v>0.00012</v>
      </c>
      <c r="R169" s="231">
        <f>Q169*H169</f>
        <v>0.010320000000000001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310</v>
      </c>
      <c r="AT169" s="233" t="s">
        <v>192</v>
      </c>
      <c r="AU169" s="233" t="s">
        <v>83</v>
      </c>
      <c r="AY169" s="19" t="s">
        <v>147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9" t="s">
        <v>81</v>
      </c>
      <c r="BK169" s="234">
        <f>ROUND(I169*H169,2)</f>
        <v>0</v>
      </c>
      <c r="BL169" s="19" t="s">
        <v>217</v>
      </c>
      <c r="BM169" s="233" t="s">
        <v>1856</v>
      </c>
    </row>
    <row r="170" s="2" customFormat="1" ht="16.5" customHeight="1">
      <c r="A170" s="40"/>
      <c r="B170" s="41"/>
      <c r="C170" s="221" t="s">
        <v>583</v>
      </c>
      <c r="D170" s="221" t="s">
        <v>149</v>
      </c>
      <c r="E170" s="222" t="s">
        <v>1857</v>
      </c>
      <c r="F170" s="223" t="s">
        <v>1858</v>
      </c>
      <c r="G170" s="224" t="s">
        <v>220</v>
      </c>
      <c r="H170" s="225">
        <v>63</v>
      </c>
      <c r="I170" s="226"/>
      <c r="J170" s="227">
        <f>ROUND(I170*H170,2)</f>
        <v>0</v>
      </c>
      <c r="K170" s="228"/>
      <c r="L170" s="46"/>
      <c r="M170" s="229" t="s">
        <v>19</v>
      </c>
      <c r="N170" s="230" t="s">
        <v>44</v>
      </c>
      <c r="O170" s="86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217</v>
      </c>
      <c r="AT170" s="233" t="s">
        <v>149</v>
      </c>
      <c r="AU170" s="233" t="s">
        <v>83</v>
      </c>
      <c r="AY170" s="19" t="s">
        <v>147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81</v>
      </c>
      <c r="BK170" s="234">
        <f>ROUND(I170*H170,2)</f>
        <v>0</v>
      </c>
      <c r="BL170" s="19" t="s">
        <v>217</v>
      </c>
      <c r="BM170" s="233" t="s">
        <v>1859</v>
      </c>
    </row>
    <row r="171" s="2" customFormat="1" ht="16.5" customHeight="1">
      <c r="A171" s="40"/>
      <c r="B171" s="41"/>
      <c r="C171" s="221" t="s">
        <v>587</v>
      </c>
      <c r="D171" s="221" t="s">
        <v>149</v>
      </c>
      <c r="E171" s="222" t="s">
        <v>1860</v>
      </c>
      <c r="F171" s="223" t="s">
        <v>1861</v>
      </c>
      <c r="G171" s="224" t="s">
        <v>220</v>
      </c>
      <c r="H171" s="225">
        <v>6</v>
      </c>
      <c r="I171" s="226"/>
      <c r="J171" s="227">
        <f>ROUND(I171*H171,2)</f>
        <v>0</v>
      </c>
      <c r="K171" s="228"/>
      <c r="L171" s="46"/>
      <c r="M171" s="229" t="s">
        <v>19</v>
      </c>
      <c r="N171" s="230" t="s">
        <v>44</v>
      </c>
      <c r="O171" s="86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217</v>
      </c>
      <c r="AT171" s="233" t="s">
        <v>149</v>
      </c>
      <c r="AU171" s="233" t="s">
        <v>83</v>
      </c>
      <c r="AY171" s="19" t="s">
        <v>147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9" t="s">
        <v>81</v>
      </c>
      <c r="BK171" s="234">
        <f>ROUND(I171*H171,2)</f>
        <v>0</v>
      </c>
      <c r="BL171" s="19" t="s">
        <v>217</v>
      </c>
      <c r="BM171" s="233" t="s">
        <v>1862</v>
      </c>
    </row>
    <row r="172" s="2" customFormat="1" ht="16.5" customHeight="1">
      <c r="A172" s="40"/>
      <c r="B172" s="41"/>
      <c r="C172" s="235" t="s">
        <v>593</v>
      </c>
      <c r="D172" s="235" t="s">
        <v>192</v>
      </c>
      <c r="E172" s="236" t="s">
        <v>1863</v>
      </c>
      <c r="F172" s="237" t="s">
        <v>1864</v>
      </c>
      <c r="G172" s="238" t="s">
        <v>220</v>
      </c>
      <c r="H172" s="239">
        <v>6</v>
      </c>
      <c r="I172" s="240"/>
      <c r="J172" s="241">
        <f>ROUND(I172*H172,2)</f>
        <v>0</v>
      </c>
      <c r="K172" s="242"/>
      <c r="L172" s="243"/>
      <c r="M172" s="244" t="s">
        <v>19</v>
      </c>
      <c r="N172" s="245" t="s">
        <v>44</v>
      </c>
      <c r="O172" s="86"/>
      <c r="P172" s="231">
        <f>O172*H172</f>
        <v>0</v>
      </c>
      <c r="Q172" s="231">
        <v>0.00010000000000000001</v>
      </c>
      <c r="R172" s="231">
        <f>Q172*H172</f>
        <v>0.00060000000000000006</v>
      </c>
      <c r="S172" s="231">
        <v>0</v>
      </c>
      <c r="T172" s="23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3" t="s">
        <v>310</v>
      </c>
      <c r="AT172" s="233" t="s">
        <v>192</v>
      </c>
      <c r="AU172" s="233" t="s">
        <v>83</v>
      </c>
      <c r="AY172" s="19" t="s">
        <v>147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81</v>
      </c>
      <c r="BK172" s="234">
        <f>ROUND(I172*H172,2)</f>
        <v>0</v>
      </c>
      <c r="BL172" s="19" t="s">
        <v>217</v>
      </c>
      <c r="BM172" s="233" t="s">
        <v>1865</v>
      </c>
    </row>
    <row r="173" s="2" customFormat="1" ht="24" customHeight="1">
      <c r="A173" s="40"/>
      <c r="B173" s="41"/>
      <c r="C173" s="221" t="s">
        <v>597</v>
      </c>
      <c r="D173" s="221" t="s">
        <v>149</v>
      </c>
      <c r="E173" s="222" t="s">
        <v>1866</v>
      </c>
      <c r="F173" s="223" t="s">
        <v>1867</v>
      </c>
      <c r="G173" s="224" t="s">
        <v>220</v>
      </c>
      <c r="H173" s="225">
        <v>7</v>
      </c>
      <c r="I173" s="226"/>
      <c r="J173" s="227">
        <f>ROUND(I173*H173,2)</f>
        <v>0</v>
      </c>
      <c r="K173" s="228"/>
      <c r="L173" s="46"/>
      <c r="M173" s="229" t="s">
        <v>19</v>
      </c>
      <c r="N173" s="230" t="s">
        <v>44</v>
      </c>
      <c r="O173" s="86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217</v>
      </c>
      <c r="AT173" s="233" t="s">
        <v>149</v>
      </c>
      <c r="AU173" s="233" t="s">
        <v>83</v>
      </c>
      <c r="AY173" s="19" t="s">
        <v>147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9" t="s">
        <v>81</v>
      </c>
      <c r="BK173" s="234">
        <f>ROUND(I173*H173,2)</f>
        <v>0</v>
      </c>
      <c r="BL173" s="19" t="s">
        <v>217</v>
      </c>
      <c r="BM173" s="233" t="s">
        <v>1868</v>
      </c>
    </row>
    <row r="174" s="2" customFormat="1" ht="16.5" customHeight="1">
      <c r="A174" s="40"/>
      <c r="B174" s="41"/>
      <c r="C174" s="235" t="s">
        <v>606</v>
      </c>
      <c r="D174" s="235" t="s">
        <v>192</v>
      </c>
      <c r="E174" s="236" t="s">
        <v>1869</v>
      </c>
      <c r="F174" s="237" t="s">
        <v>1870</v>
      </c>
      <c r="G174" s="238" t="s">
        <v>220</v>
      </c>
      <c r="H174" s="239">
        <v>5</v>
      </c>
      <c r="I174" s="240"/>
      <c r="J174" s="241">
        <f>ROUND(I174*H174,2)</f>
        <v>0</v>
      </c>
      <c r="K174" s="242"/>
      <c r="L174" s="243"/>
      <c r="M174" s="244" t="s">
        <v>19</v>
      </c>
      <c r="N174" s="245" t="s">
        <v>44</v>
      </c>
      <c r="O174" s="86"/>
      <c r="P174" s="231">
        <f>O174*H174</f>
        <v>0</v>
      </c>
      <c r="Q174" s="231">
        <v>0.00080000000000000004</v>
      </c>
      <c r="R174" s="231">
        <f>Q174*H174</f>
        <v>0.0040000000000000001</v>
      </c>
      <c r="S174" s="231">
        <v>0</v>
      </c>
      <c r="T174" s="23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3" t="s">
        <v>310</v>
      </c>
      <c r="AT174" s="233" t="s">
        <v>192</v>
      </c>
      <c r="AU174" s="233" t="s">
        <v>83</v>
      </c>
      <c r="AY174" s="19" t="s">
        <v>147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9" t="s">
        <v>81</v>
      </c>
      <c r="BK174" s="234">
        <f>ROUND(I174*H174,2)</f>
        <v>0</v>
      </c>
      <c r="BL174" s="19" t="s">
        <v>217</v>
      </c>
      <c r="BM174" s="233" t="s">
        <v>1871</v>
      </c>
    </row>
    <row r="175" s="2" customFormat="1" ht="24" customHeight="1">
      <c r="A175" s="40"/>
      <c r="B175" s="41"/>
      <c r="C175" s="235" t="s">
        <v>610</v>
      </c>
      <c r="D175" s="235" t="s">
        <v>192</v>
      </c>
      <c r="E175" s="236" t="s">
        <v>1872</v>
      </c>
      <c r="F175" s="237" t="s">
        <v>1873</v>
      </c>
      <c r="G175" s="238" t="s">
        <v>220</v>
      </c>
      <c r="H175" s="239">
        <v>1</v>
      </c>
      <c r="I175" s="240"/>
      <c r="J175" s="241">
        <f>ROUND(I175*H175,2)</f>
        <v>0</v>
      </c>
      <c r="K175" s="242"/>
      <c r="L175" s="243"/>
      <c r="M175" s="244" t="s">
        <v>19</v>
      </c>
      <c r="N175" s="245" t="s">
        <v>44</v>
      </c>
      <c r="O175" s="86"/>
      <c r="P175" s="231">
        <f>O175*H175</f>
        <v>0</v>
      </c>
      <c r="Q175" s="231">
        <v>0.00080000000000000004</v>
      </c>
      <c r="R175" s="231">
        <f>Q175*H175</f>
        <v>0.00080000000000000004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310</v>
      </c>
      <c r="AT175" s="233" t="s">
        <v>192</v>
      </c>
      <c r="AU175" s="233" t="s">
        <v>83</v>
      </c>
      <c r="AY175" s="19" t="s">
        <v>147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81</v>
      </c>
      <c r="BK175" s="234">
        <f>ROUND(I175*H175,2)</f>
        <v>0</v>
      </c>
      <c r="BL175" s="19" t="s">
        <v>217</v>
      </c>
      <c r="BM175" s="233" t="s">
        <v>1874</v>
      </c>
    </row>
    <row r="176" s="2" customFormat="1" ht="24" customHeight="1">
      <c r="A176" s="40"/>
      <c r="B176" s="41"/>
      <c r="C176" s="235" t="s">
        <v>615</v>
      </c>
      <c r="D176" s="235" t="s">
        <v>192</v>
      </c>
      <c r="E176" s="236" t="s">
        <v>1875</v>
      </c>
      <c r="F176" s="237" t="s">
        <v>1876</v>
      </c>
      <c r="G176" s="238" t="s">
        <v>220</v>
      </c>
      <c r="H176" s="239">
        <v>1</v>
      </c>
      <c r="I176" s="240"/>
      <c r="J176" s="241">
        <f>ROUND(I176*H176,2)</f>
        <v>0</v>
      </c>
      <c r="K176" s="242"/>
      <c r="L176" s="243"/>
      <c r="M176" s="244" t="s">
        <v>19</v>
      </c>
      <c r="N176" s="245" t="s">
        <v>44</v>
      </c>
      <c r="O176" s="86"/>
      <c r="P176" s="231">
        <f>O176*H176</f>
        <v>0</v>
      </c>
      <c r="Q176" s="231">
        <v>0.00080000000000000004</v>
      </c>
      <c r="R176" s="231">
        <f>Q176*H176</f>
        <v>0.00080000000000000004</v>
      </c>
      <c r="S176" s="231">
        <v>0</v>
      </c>
      <c r="T176" s="23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3" t="s">
        <v>310</v>
      </c>
      <c r="AT176" s="233" t="s">
        <v>192</v>
      </c>
      <c r="AU176" s="233" t="s">
        <v>83</v>
      </c>
      <c r="AY176" s="19" t="s">
        <v>147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9" t="s">
        <v>81</v>
      </c>
      <c r="BK176" s="234">
        <f>ROUND(I176*H176,2)</f>
        <v>0</v>
      </c>
      <c r="BL176" s="19" t="s">
        <v>217</v>
      </c>
      <c r="BM176" s="233" t="s">
        <v>1877</v>
      </c>
    </row>
    <row r="177" s="2" customFormat="1" ht="24" customHeight="1">
      <c r="A177" s="40"/>
      <c r="B177" s="41"/>
      <c r="C177" s="221" t="s">
        <v>619</v>
      </c>
      <c r="D177" s="221" t="s">
        <v>149</v>
      </c>
      <c r="E177" s="222" t="s">
        <v>1878</v>
      </c>
      <c r="F177" s="223" t="s">
        <v>1879</v>
      </c>
      <c r="G177" s="224" t="s">
        <v>220</v>
      </c>
      <c r="H177" s="225">
        <v>4</v>
      </c>
      <c r="I177" s="226"/>
      <c r="J177" s="227">
        <f>ROUND(I177*H177,2)</f>
        <v>0</v>
      </c>
      <c r="K177" s="228"/>
      <c r="L177" s="46"/>
      <c r="M177" s="229" t="s">
        <v>19</v>
      </c>
      <c r="N177" s="230" t="s">
        <v>44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484</v>
      </c>
      <c r="AT177" s="233" t="s">
        <v>149</v>
      </c>
      <c r="AU177" s="233" t="s">
        <v>83</v>
      </c>
      <c r="AY177" s="19" t="s">
        <v>147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81</v>
      </c>
      <c r="BK177" s="234">
        <f>ROUND(I177*H177,2)</f>
        <v>0</v>
      </c>
      <c r="BL177" s="19" t="s">
        <v>484</v>
      </c>
      <c r="BM177" s="233" t="s">
        <v>1880</v>
      </c>
    </row>
    <row r="178" s="2" customFormat="1" ht="24" customHeight="1">
      <c r="A178" s="40"/>
      <c r="B178" s="41"/>
      <c r="C178" s="221" t="s">
        <v>623</v>
      </c>
      <c r="D178" s="221" t="s">
        <v>149</v>
      </c>
      <c r="E178" s="222" t="s">
        <v>1881</v>
      </c>
      <c r="F178" s="223" t="s">
        <v>1882</v>
      </c>
      <c r="G178" s="224" t="s">
        <v>220</v>
      </c>
      <c r="H178" s="225">
        <v>1</v>
      </c>
      <c r="I178" s="226"/>
      <c r="J178" s="227">
        <f>ROUND(I178*H178,2)</f>
        <v>0</v>
      </c>
      <c r="K178" s="228"/>
      <c r="L178" s="46"/>
      <c r="M178" s="229" t="s">
        <v>19</v>
      </c>
      <c r="N178" s="230" t="s">
        <v>44</v>
      </c>
      <c r="O178" s="86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3" t="s">
        <v>484</v>
      </c>
      <c r="AT178" s="233" t="s">
        <v>149</v>
      </c>
      <c r="AU178" s="233" t="s">
        <v>83</v>
      </c>
      <c r="AY178" s="19" t="s">
        <v>147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9" t="s">
        <v>81</v>
      </c>
      <c r="BK178" s="234">
        <f>ROUND(I178*H178,2)</f>
        <v>0</v>
      </c>
      <c r="BL178" s="19" t="s">
        <v>484</v>
      </c>
      <c r="BM178" s="233" t="s">
        <v>1883</v>
      </c>
    </row>
    <row r="179" s="2" customFormat="1" ht="24" customHeight="1">
      <c r="A179" s="40"/>
      <c r="B179" s="41"/>
      <c r="C179" s="221" t="s">
        <v>627</v>
      </c>
      <c r="D179" s="221" t="s">
        <v>149</v>
      </c>
      <c r="E179" s="222" t="s">
        <v>1884</v>
      </c>
      <c r="F179" s="223" t="s">
        <v>1885</v>
      </c>
      <c r="G179" s="224" t="s">
        <v>220</v>
      </c>
      <c r="H179" s="225">
        <v>1</v>
      </c>
      <c r="I179" s="226"/>
      <c r="J179" s="227">
        <f>ROUND(I179*H179,2)</f>
        <v>0</v>
      </c>
      <c r="K179" s="228"/>
      <c r="L179" s="46"/>
      <c r="M179" s="229" t="s">
        <v>19</v>
      </c>
      <c r="N179" s="230" t="s">
        <v>44</v>
      </c>
      <c r="O179" s="86"/>
      <c r="P179" s="231">
        <f>O179*H179</f>
        <v>0</v>
      </c>
      <c r="Q179" s="231">
        <v>0</v>
      </c>
      <c r="R179" s="231">
        <f>Q179*H179</f>
        <v>0</v>
      </c>
      <c r="S179" s="231">
        <v>0.049000000000000002</v>
      </c>
      <c r="T179" s="232">
        <f>S179*H179</f>
        <v>0.049000000000000002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3" t="s">
        <v>153</v>
      </c>
      <c r="AT179" s="233" t="s">
        <v>149</v>
      </c>
      <c r="AU179" s="233" t="s">
        <v>83</v>
      </c>
      <c r="AY179" s="19" t="s">
        <v>147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81</v>
      </c>
      <c r="BK179" s="234">
        <f>ROUND(I179*H179,2)</f>
        <v>0</v>
      </c>
      <c r="BL179" s="19" t="s">
        <v>153</v>
      </c>
      <c r="BM179" s="233" t="s">
        <v>1886</v>
      </c>
    </row>
    <row r="180" s="12" customFormat="1" ht="22.8" customHeight="1">
      <c r="A180" s="12"/>
      <c r="B180" s="205"/>
      <c r="C180" s="206"/>
      <c r="D180" s="207" t="s">
        <v>72</v>
      </c>
      <c r="E180" s="219" t="s">
        <v>1887</v>
      </c>
      <c r="F180" s="219" t="s">
        <v>1888</v>
      </c>
      <c r="G180" s="206"/>
      <c r="H180" s="206"/>
      <c r="I180" s="209"/>
      <c r="J180" s="220">
        <f>BK180</f>
        <v>0</v>
      </c>
      <c r="K180" s="206"/>
      <c r="L180" s="211"/>
      <c r="M180" s="212"/>
      <c r="N180" s="213"/>
      <c r="O180" s="213"/>
      <c r="P180" s="214">
        <f>SUM(P181:P198)</f>
        <v>0</v>
      </c>
      <c r="Q180" s="213"/>
      <c r="R180" s="214">
        <f>SUM(R181:R198)</f>
        <v>0.043160000000000004</v>
      </c>
      <c r="S180" s="213"/>
      <c r="T180" s="215">
        <f>SUM(T181:T198)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6" t="s">
        <v>83</v>
      </c>
      <c r="AT180" s="217" t="s">
        <v>72</v>
      </c>
      <c r="AU180" s="217" t="s">
        <v>81</v>
      </c>
      <c r="AY180" s="216" t="s">
        <v>147</v>
      </c>
      <c r="BK180" s="218">
        <f>SUM(BK181:BK198)</f>
        <v>0</v>
      </c>
    </row>
    <row r="181" s="2" customFormat="1" ht="16.5" customHeight="1">
      <c r="A181" s="40"/>
      <c r="B181" s="41"/>
      <c r="C181" s="221" t="s">
        <v>632</v>
      </c>
      <c r="D181" s="221" t="s">
        <v>149</v>
      </c>
      <c r="E181" s="222" t="s">
        <v>1889</v>
      </c>
      <c r="F181" s="223" t="s">
        <v>1890</v>
      </c>
      <c r="G181" s="224" t="s">
        <v>220</v>
      </c>
      <c r="H181" s="225">
        <v>1</v>
      </c>
      <c r="I181" s="226"/>
      <c r="J181" s="227">
        <f>ROUND(I181*H181,2)</f>
        <v>0</v>
      </c>
      <c r="K181" s="228"/>
      <c r="L181" s="46"/>
      <c r="M181" s="229" t="s">
        <v>19</v>
      </c>
      <c r="N181" s="230" t="s">
        <v>44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217</v>
      </c>
      <c r="AT181" s="233" t="s">
        <v>149</v>
      </c>
      <c r="AU181" s="233" t="s">
        <v>83</v>
      </c>
      <c r="AY181" s="19" t="s">
        <v>147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81</v>
      </c>
      <c r="BK181" s="234">
        <f>ROUND(I181*H181,2)</f>
        <v>0</v>
      </c>
      <c r="BL181" s="19" t="s">
        <v>217</v>
      </c>
      <c r="BM181" s="233" t="s">
        <v>1891</v>
      </c>
    </row>
    <row r="182" s="2" customFormat="1" ht="16.5" customHeight="1">
      <c r="A182" s="40"/>
      <c r="B182" s="41"/>
      <c r="C182" s="235" t="s">
        <v>636</v>
      </c>
      <c r="D182" s="235" t="s">
        <v>192</v>
      </c>
      <c r="E182" s="236" t="s">
        <v>1892</v>
      </c>
      <c r="F182" s="237" t="s">
        <v>1893</v>
      </c>
      <c r="G182" s="238" t="s">
        <v>220</v>
      </c>
      <c r="H182" s="239">
        <v>1</v>
      </c>
      <c r="I182" s="240"/>
      <c r="J182" s="241">
        <f>ROUND(I182*H182,2)</f>
        <v>0</v>
      </c>
      <c r="K182" s="242"/>
      <c r="L182" s="243"/>
      <c r="M182" s="244" t="s">
        <v>19</v>
      </c>
      <c r="N182" s="245" t="s">
        <v>44</v>
      </c>
      <c r="O182" s="86"/>
      <c r="P182" s="231">
        <f>O182*H182</f>
        <v>0</v>
      </c>
      <c r="Q182" s="231">
        <v>0.0026099999999999999</v>
      </c>
      <c r="R182" s="231">
        <f>Q182*H182</f>
        <v>0.0026099999999999999</v>
      </c>
      <c r="S182" s="231">
        <v>0</v>
      </c>
      <c r="T182" s="23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310</v>
      </c>
      <c r="AT182" s="233" t="s">
        <v>192</v>
      </c>
      <c r="AU182" s="233" t="s">
        <v>83</v>
      </c>
      <c r="AY182" s="19" t="s">
        <v>147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81</v>
      </c>
      <c r="BK182" s="234">
        <f>ROUND(I182*H182,2)</f>
        <v>0</v>
      </c>
      <c r="BL182" s="19" t="s">
        <v>217</v>
      </c>
      <c r="BM182" s="233" t="s">
        <v>1894</v>
      </c>
    </row>
    <row r="183" s="2" customFormat="1" ht="24" customHeight="1">
      <c r="A183" s="40"/>
      <c r="B183" s="41"/>
      <c r="C183" s="221" t="s">
        <v>731</v>
      </c>
      <c r="D183" s="221" t="s">
        <v>149</v>
      </c>
      <c r="E183" s="222" t="s">
        <v>1895</v>
      </c>
      <c r="F183" s="223" t="s">
        <v>1896</v>
      </c>
      <c r="G183" s="224" t="s">
        <v>220</v>
      </c>
      <c r="H183" s="225">
        <v>13</v>
      </c>
      <c r="I183" s="226"/>
      <c r="J183" s="227">
        <f>ROUND(I183*H183,2)</f>
        <v>0</v>
      </c>
      <c r="K183" s="228"/>
      <c r="L183" s="46"/>
      <c r="M183" s="229" t="s">
        <v>19</v>
      </c>
      <c r="N183" s="230" t="s">
        <v>44</v>
      </c>
      <c r="O183" s="86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217</v>
      </c>
      <c r="AT183" s="233" t="s">
        <v>149</v>
      </c>
      <c r="AU183" s="233" t="s">
        <v>83</v>
      </c>
      <c r="AY183" s="19" t="s">
        <v>147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81</v>
      </c>
      <c r="BK183" s="234">
        <f>ROUND(I183*H183,2)</f>
        <v>0</v>
      </c>
      <c r="BL183" s="19" t="s">
        <v>217</v>
      </c>
      <c r="BM183" s="233" t="s">
        <v>1897</v>
      </c>
    </row>
    <row r="184" s="2" customFormat="1" ht="16.5" customHeight="1">
      <c r="A184" s="40"/>
      <c r="B184" s="41"/>
      <c r="C184" s="235" t="s">
        <v>723</v>
      </c>
      <c r="D184" s="235" t="s">
        <v>192</v>
      </c>
      <c r="E184" s="236" t="s">
        <v>1898</v>
      </c>
      <c r="F184" s="237" t="s">
        <v>1899</v>
      </c>
      <c r="G184" s="238" t="s">
        <v>220</v>
      </c>
      <c r="H184" s="239">
        <v>12</v>
      </c>
      <c r="I184" s="240"/>
      <c r="J184" s="241">
        <f>ROUND(I184*H184,2)</f>
        <v>0</v>
      </c>
      <c r="K184" s="242"/>
      <c r="L184" s="243"/>
      <c r="M184" s="244" t="s">
        <v>19</v>
      </c>
      <c r="N184" s="245" t="s">
        <v>44</v>
      </c>
      <c r="O184" s="86"/>
      <c r="P184" s="231">
        <f>O184*H184</f>
        <v>0</v>
      </c>
      <c r="Q184" s="231">
        <v>0.0026099999999999999</v>
      </c>
      <c r="R184" s="231">
        <f>Q184*H184</f>
        <v>0.031320000000000001</v>
      </c>
      <c r="S184" s="231">
        <v>0</v>
      </c>
      <c r="T184" s="23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3" t="s">
        <v>310</v>
      </c>
      <c r="AT184" s="233" t="s">
        <v>192</v>
      </c>
      <c r="AU184" s="233" t="s">
        <v>83</v>
      </c>
      <c r="AY184" s="19" t="s">
        <v>147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81</v>
      </c>
      <c r="BK184" s="234">
        <f>ROUND(I184*H184,2)</f>
        <v>0</v>
      </c>
      <c r="BL184" s="19" t="s">
        <v>217</v>
      </c>
      <c r="BM184" s="233" t="s">
        <v>1900</v>
      </c>
    </row>
    <row r="185" s="2" customFormat="1" ht="16.5" customHeight="1">
      <c r="A185" s="40"/>
      <c r="B185" s="41"/>
      <c r="C185" s="235" t="s">
        <v>727</v>
      </c>
      <c r="D185" s="235" t="s">
        <v>192</v>
      </c>
      <c r="E185" s="236" t="s">
        <v>1901</v>
      </c>
      <c r="F185" s="237" t="s">
        <v>1902</v>
      </c>
      <c r="G185" s="238" t="s">
        <v>220</v>
      </c>
      <c r="H185" s="239">
        <v>1</v>
      </c>
      <c r="I185" s="240"/>
      <c r="J185" s="241">
        <f>ROUND(I185*H185,2)</f>
        <v>0</v>
      </c>
      <c r="K185" s="242"/>
      <c r="L185" s="243"/>
      <c r="M185" s="244" t="s">
        <v>19</v>
      </c>
      <c r="N185" s="245" t="s">
        <v>44</v>
      </c>
      <c r="O185" s="86"/>
      <c r="P185" s="231">
        <f>O185*H185</f>
        <v>0</v>
      </c>
      <c r="Q185" s="231">
        <v>0.0026099999999999999</v>
      </c>
      <c r="R185" s="231">
        <f>Q185*H185</f>
        <v>0.0026099999999999999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310</v>
      </c>
      <c r="AT185" s="233" t="s">
        <v>192</v>
      </c>
      <c r="AU185" s="233" t="s">
        <v>83</v>
      </c>
      <c r="AY185" s="19" t="s">
        <v>147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81</v>
      </c>
      <c r="BK185" s="234">
        <f>ROUND(I185*H185,2)</f>
        <v>0</v>
      </c>
      <c r="BL185" s="19" t="s">
        <v>217</v>
      </c>
      <c r="BM185" s="233" t="s">
        <v>1903</v>
      </c>
    </row>
    <row r="186" s="2" customFormat="1" ht="16.5" customHeight="1">
      <c r="A186" s="40"/>
      <c r="B186" s="41"/>
      <c r="C186" s="221" t="s">
        <v>641</v>
      </c>
      <c r="D186" s="221" t="s">
        <v>149</v>
      </c>
      <c r="E186" s="222" t="s">
        <v>1739</v>
      </c>
      <c r="F186" s="223" t="s">
        <v>1740</v>
      </c>
      <c r="G186" s="224" t="s">
        <v>220</v>
      </c>
      <c r="H186" s="225">
        <v>9</v>
      </c>
      <c r="I186" s="226"/>
      <c r="J186" s="227">
        <f>ROUND(I186*H186,2)</f>
        <v>0</v>
      </c>
      <c r="K186" s="228"/>
      <c r="L186" s="46"/>
      <c r="M186" s="229" t="s">
        <v>19</v>
      </c>
      <c r="N186" s="230" t="s">
        <v>44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217</v>
      </c>
      <c r="AT186" s="233" t="s">
        <v>149</v>
      </c>
      <c r="AU186" s="233" t="s">
        <v>83</v>
      </c>
      <c r="AY186" s="19" t="s">
        <v>147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9" t="s">
        <v>81</v>
      </c>
      <c r="BK186" s="234">
        <f>ROUND(I186*H186,2)</f>
        <v>0</v>
      </c>
      <c r="BL186" s="19" t="s">
        <v>217</v>
      </c>
      <c r="BM186" s="233" t="s">
        <v>1904</v>
      </c>
    </row>
    <row r="187" s="2" customFormat="1" ht="16.5" customHeight="1">
      <c r="A187" s="40"/>
      <c r="B187" s="41"/>
      <c r="C187" s="235" t="s">
        <v>645</v>
      </c>
      <c r="D187" s="235" t="s">
        <v>192</v>
      </c>
      <c r="E187" s="236" t="s">
        <v>1905</v>
      </c>
      <c r="F187" s="237" t="s">
        <v>1906</v>
      </c>
      <c r="G187" s="238" t="s">
        <v>220</v>
      </c>
      <c r="H187" s="239">
        <v>2</v>
      </c>
      <c r="I187" s="240"/>
      <c r="J187" s="241">
        <f>ROUND(I187*H187,2)</f>
        <v>0</v>
      </c>
      <c r="K187" s="242"/>
      <c r="L187" s="243"/>
      <c r="M187" s="244" t="s">
        <v>19</v>
      </c>
      <c r="N187" s="245" t="s">
        <v>44</v>
      </c>
      <c r="O187" s="86"/>
      <c r="P187" s="231">
        <f>O187*H187</f>
        <v>0</v>
      </c>
      <c r="Q187" s="231">
        <v>0.00040000000000000002</v>
      </c>
      <c r="R187" s="231">
        <f>Q187*H187</f>
        <v>0.00080000000000000004</v>
      </c>
      <c r="S187" s="231">
        <v>0</v>
      </c>
      <c r="T187" s="23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3" t="s">
        <v>310</v>
      </c>
      <c r="AT187" s="233" t="s">
        <v>192</v>
      </c>
      <c r="AU187" s="233" t="s">
        <v>83</v>
      </c>
      <c r="AY187" s="19" t="s">
        <v>147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81</v>
      </c>
      <c r="BK187" s="234">
        <f>ROUND(I187*H187,2)</f>
        <v>0</v>
      </c>
      <c r="BL187" s="19" t="s">
        <v>217</v>
      </c>
      <c r="BM187" s="233" t="s">
        <v>1907</v>
      </c>
    </row>
    <row r="188" s="2" customFormat="1" ht="16.5" customHeight="1">
      <c r="A188" s="40"/>
      <c r="B188" s="41"/>
      <c r="C188" s="235" t="s">
        <v>649</v>
      </c>
      <c r="D188" s="235" t="s">
        <v>192</v>
      </c>
      <c r="E188" s="236" t="s">
        <v>1908</v>
      </c>
      <c r="F188" s="237" t="s">
        <v>1909</v>
      </c>
      <c r="G188" s="238" t="s">
        <v>220</v>
      </c>
      <c r="H188" s="239">
        <v>4</v>
      </c>
      <c r="I188" s="240"/>
      <c r="J188" s="241">
        <f>ROUND(I188*H188,2)</f>
        <v>0</v>
      </c>
      <c r="K188" s="242"/>
      <c r="L188" s="243"/>
      <c r="M188" s="244" t="s">
        <v>19</v>
      </c>
      <c r="N188" s="245" t="s">
        <v>44</v>
      </c>
      <c r="O188" s="86"/>
      <c r="P188" s="231">
        <f>O188*H188</f>
        <v>0</v>
      </c>
      <c r="Q188" s="231">
        <v>0.00040000000000000002</v>
      </c>
      <c r="R188" s="231">
        <f>Q188*H188</f>
        <v>0.0016000000000000001</v>
      </c>
      <c r="S188" s="231">
        <v>0</v>
      </c>
      <c r="T188" s="23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310</v>
      </c>
      <c r="AT188" s="233" t="s">
        <v>192</v>
      </c>
      <c r="AU188" s="233" t="s">
        <v>83</v>
      </c>
      <c r="AY188" s="19" t="s">
        <v>147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81</v>
      </c>
      <c r="BK188" s="234">
        <f>ROUND(I188*H188,2)</f>
        <v>0</v>
      </c>
      <c r="BL188" s="19" t="s">
        <v>217</v>
      </c>
      <c r="BM188" s="233" t="s">
        <v>1910</v>
      </c>
    </row>
    <row r="189" s="2" customFormat="1" ht="16.5" customHeight="1">
      <c r="A189" s="40"/>
      <c r="B189" s="41"/>
      <c r="C189" s="235" t="s">
        <v>653</v>
      </c>
      <c r="D189" s="235" t="s">
        <v>192</v>
      </c>
      <c r="E189" s="236" t="s">
        <v>1742</v>
      </c>
      <c r="F189" s="237" t="s">
        <v>1743</v>
      </c>
      <c r="G189" s="238" t="s">
        <v>220</v>
      </c>
      <c r="H189" s="239">
        <v>3</v>
      </c>
      <c r="I189" s="240"/>
      <c r="J189" s="241">
        <f>ROUND(I189*H189,2)</f>
        <v>0</v>
      </c>
      <c r="K189" s="242"/>
      <c r="L189" s="243"/>
      <c r="M189" s="244" t="s">
        <v>19</v>
      </c>
      <c r="N189" s="245" t="s">
        <v>44</v>
      </c>
      <c r="O189" s="86"/>
      <c r="P189" s="231">
        <f>O189*H189</f>
        <v>0</v>
      </c>
      <c r="Q189" s="231">
        <v>0.00040000000000000002</v>
      </c>
      <c r="R189" s="231">
        <f>Q189*H189</f>
        <v>0.0012000000000000001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310</v>
      </c>
      <c r="AT189" s="233" t="s">
        <v>192</v>
      </c>
      <c r="AU189" s="233" t="s">
        <v>83</v>
      </c>
      <c r="AY189" s="19" t="s">
        <v>147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81</v>
      </c>
      <c r="BK189" s="234">
        <f>ROUND(I189*H189,2)</f>
        <v>0</v>
      </c>
      <c r="BL189" s="19" t="s">
        <v>217</v>
      </c>
      <c r="BM189" s="233" t="s">
        <v>1911</v>
      </c>
    </row>
    <row r="190" s="2" customFormat="1" ht="16.5" customHeight="1">
      <c r="A190" s="40"/>
      <c r="B190" s="41"/>
      <c r="C190" s="221" t="s">
        <v>659</v>
      </c>
      <c r="D190" s="221" t="s">
        <v>149</v>
      </c>
      <c r="E190" s="222" t="s">
        <v>1912</v>
      </c>
      <c r="F190" s="223" t="s">
        <v>1913</v>
      </c>
      <c r="G190" s="224" t="s">
        <v>220</v>
      </c>
      <c r="H190" s="225">
        <v>1</v>
      </c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44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217</v>
      </c>
      <c r="AT190" s="233" t="s">
        <v>149</v>
      </c>
      <c r="AU190" s="233" t="s">
        <v>83</v>
      </c>
      <c r="AY190" s="19" t="s">
        <v>147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81</v>
      </c>
      <c r="BK190" s="234">
        <f>ROUND(I190*H190,2)</f>
        <v>0</v>
      </c>
      <c r="BL190" s="19" t="s">
        <v>217</v>
      </c>
      <c r="BM190" s="233" t="s">
        <v>1914</v>
      </c>
    </row>
    <row r="191" s="2" customFormat="1" ht="16.5" customHeight="1">
      <c r="A191" s="40"/>
      <c r="B191" s="41"/>
      <c r="C191" s="235" t="s">
        <v>663</v>
      </c>
      <c r="D191" s="235" t="s">
        <v>192</v>
      </c>
      <c r="E191" s="236" t="s">
        <v>1915</v>
      </c>
      <c r="F191" s="237" t="s">
        <v>1916</v>
      </c>
      <c r="G191" s="238" t="s">
        <v>220</v>
      </c>
      <c r="H191" s="239">
        <v>1</v>
      </c>
      <c r="I191" s="240"/>
      <c r="J191" s="241">
        <f>ROUND(I191*H191,2)</f>
        <v>0</v>
      </c>
      <c r="K191" s="242"/>
      <c r="L191" s="243"/>
      <c r="M191" s="244" t="s">
        <v>19</v>
      </c>
      <c r="N191" s="245" t="s">
        <v>44</v>
      </c>
      <c r="O191" s="86"/>
      <c r="P191" s="231">
        <f>O191*H191</f>
        <v>0</v>
      </c>
      <c r="Q191" s="231">
        <v>0.00040000000000000002</v>
      </c>
      <c r="R191" s="231">
        <f>Q191*H191</f>
        <v>0.00040000000000000002</v>
      </c>
      <c r="S191" s="231">
        <v>0</v>
      </c>
      <c r="T191" s="23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310</v>
      </c>
      <c r="AT191" s="233" t="s">
        <v>192</v>
      </c>
      <c r="AU191" s="233" t="s">
        <v>83</v>
      </c>
      <c r="AY191" s="19" t="s">
        <v>147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81</v>
      </c>
      <c r="BK191" s="234">
        <f>ROUND(I191*H191,2)</f>
        <v>0</v>
      </c>
      <c r="BL191" s="19" t="s">
        <v>217</v>
      </c>
      <c r="BM191" s="233" t="s">
        <v>1917</v>
      </c>
    </row>
    <row r="192" s="2" customFormat="1" ht="16.5" customHeight="1">
      <c r="A192" s="40"/>
      <c r="B192" s="41"/>
      <c r="C192" s="221" t="s">
        <v>667</v>
      </c>
      <c r="D192" s="221" t="s">
        <v>149</v>
      </c>
      <c r="E192" s="222" t="s">
        <v>1918</v>
      </c>
      <c r="F192" s="223" t="s">
        <v>1919</v>
      </c>
      <c r="G192" s="224" t="s">
        <v>220</v>
      </c>
      <c r="H192" s="225">
        <v>4</v>
      </c>
      <c r="I192" s="226"/>
      <c r="J192" s="227">
        <f>ROUND(I192*H192,2)</f>
        <v>0</v>
      </c>
      <c r="K192" s="228"/>
      <c r="L192" s="46"/>
      <c r="M192" s="229" t="s">
        <v>19</v>
      </c>
      <c r="N192" s="230" t="s">
        <v>44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217</v>
      </c>
      <c r="AT192" s="233" t="s">
        <v>149</v>
      </c>
      <c r="AU192" s="233" t="s">
        <v>83</v>
      </c>
      <c r="AY192" s="19" t="s">
        <v>147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9" t="s">
        <v>81</v>
      </c>
      <c r="BK192" s="234">
        <f>ROUND(I192*H192,2)</f>
        <v>0</v>
      </c>
      <c r="BL192" s="19" t="s">
        <v>217</v>
      </c>
      <c r="BM192" s="233" t="s">
        <v>1920</v>
      </c>
    </row>
    <row r="193" s="2" customFormat="1" ht="16.5" customHeight="1">
      <c r="A193" s="40"/>
      <c r="B193" s="41"/>
      <c r="C193" s="235" t="s">
        <v>671</v>
      </c>
      <c r="D193" s="235" t="s">
        <v>192</v>
      </c>
      <c r="E193" s="236" t="s">
        <v>1921</v>
      </c>
      <c r="F193" s="237" t="s">
        <v>1922</v>
      </c>
      <c r="G193" s="238" t="s">
        <v>220</v>
      </c>
      <c r="H193" s="239">
        <v>4</v>
      </c>
      <c r="I193" s="240"/>
      <c r="J193" s="241">
        <f>ROUND(I193*H193,2)</f>
        <v>0</v>
      </c>
      <c r="K193" s="242"/>
      <c r="L193" s="243"/>
      <c r="M193" s="244" t="s">
        <v>19</v>
      </c>
      <c r="N193" s="245" t="s">
        <v>44</v>
      </c>
      <c r="O193" s="86"/>
      <c r="P193" s="231">
        <f>O193*H193</f>
        <v>0</v>
      </c>
      <c r="Q193" s="231">
        <v>0.00046999999999999999</v>
      </c>
      <c r="R193" s="231">
        <f>Q193*H193</f>
        <v>0.0018799999999999999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310</v>
      </c>
      <c r="AT193" s="233" t="s">
        <v>192</v>
      </c>
      <c r="AU193" s="233" t="s">
        <v>83</v>
      </c>
      <c r="AY193" s="19" t="s">
        <v>147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81</v>
      </c>
      <c r="BK193" s="234">
        <f>ROUND(I193*H193,2)</f>
        <v>0</v>
      </c>
      <c r="BL193" s="19" t="s">
        <v>217</v>
      </c>
      <c r="BM193" s="233" t="s">
        <v>1923</v>
      </c>
    </row>
    <row r="194" s="2" customFormat="1" ht="24" customHeight="1">
      <c r="A194" s="40"/>
      <c r="B194" s="41"/>
      <c r="C194" s="221" t="s">
        <v>676</v>
      </c>
      <c r="D194" s="221" t="s">
        <v>149</v>
      </c>
      <c r="E194" s="222" t="s">
        <v>1924</v>
      </c>
      <c r="F194" s="223" t="s">
        <v>1925</v>
      </c>
      <c r="G194" s="224" t="s">
        <v>220</v>
      </c>
      <c r="H194" s="225">
        <v>1</v>
      </c>
      <c r="I194" s="226"/>
      <c r="J194" s="227">
        <f>ROUND(I194*H194,2)</f>
        <v>0</v>
      </c>
      <c r="K194" s="228"/>
      <c r="L194" s="46"/>
      <c r="M194" s="229" t="s">
        <v>19</v>
      </c>
      <c r="N194" s="230" t="s">
        <v>44</v>
      </c>
      <c r="O194" s="86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217</v>
      </c>
      <c r="AT194" s="233" t="s">
        <v>149</v>
      </c>
      <c r="AU194" s="233" t="s">
        <v>83</v>
      </c>
      <c r="AY194" s="19" t="s">
        <v>147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81</v>
      </c>
      <c r="BK194" s="234">
        <f>ROUND(I194*H194,2)</f>
        <v>0</v>
      </c>
      <c r="BL194" s="19" t="s">
        <v>217</v>
      </c>
      <c r="BM194" s="233" t="s">
        <v>1926</v>
      </c>
    </row>
    <row r="195" s="2" customFormat="1" ht="16.5" customHeight="1">
      <c r="A195" s="40"/>
      <c r="B195" s="41"/>
      <c r="C195" s="235" t="s">
        <v>680</v>
      </c>
      <c r="D195" s="235" t="s">
        <v>192</v>
      </c>
      <c r="E195" s="236" t="s">
        <v>1927</v>
      </c>
      <c r="F195" s="237" t="s">
        <v>1928</v>
      </c>
      <c r="G195" s="238" t="s">
        <v>220</v>
      </c>
      <c r="H195" s="239">
        <v>1</v>
      </c>
      <c r="I195" s="240"/>
      <c r="J195" s="241">
        <f>ROUND(I195*H195,2)</f>
        <v>0</v>
      </c>
      <c r="K195" s="242"/>
      <c r="L195" s="243"/>
      <c r="M195" s="244" t="s">
        <v>19</v>
      </c>
      <c r="N195" s="245" t="s">
        <v>44</v>
      </c>
      <c r="O195" s="86"/>
      <c r="P195" s="231">
        <f>O195*H195</f>
        <v>0</v>
      </c>
      <c r="Q195" s="231">
        <v>0.00029999999999999997</v>
      </c>
      <c r="R195" s="231">
        <f>Q195*H195</f>
        <v>0.00029999999999999997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310</v>
      </c>
      <c r="AT195" s="233" t="s">
        <v>192</v>
      </c>
      <c r="AU195" s="233" t="s">
        <v>83</v>
      </c>
      <c r="AY195" s="19" t="s">
        <v>147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81</v>
      </c>
      <c r="BK195" s="234">
        <f>ROUND(I195*H195,2)</f>
        <v>0</v>
      </c>
      <c r="BL195" s="19" t="s">
        <v>217</v>
      </c>
      <c r="BM195" s="233" t="s">
        <v>1929</v>
      </c>
    </row>
    <row r="196" s="2" customFormat="1" ht="24" customHeight="1">
      <c r="A196" s="40"/>
      <c r="B196" s="41"/>
      <c r="C196" s="221" t="s">
        <v>685</v>
      </c>
      <c r="D196" s="221" t="s">
        <v>149</v>
      </c>
      <c r="E196" s="222" t="s">
        <v>1930</v>
      </c>
      <c r="F196" s="223" t="s">
        <v>1931</v>
      </c>
      <c r="G196" s="224" t="s">
        <v>220</v>
      </c>
      <c r="H196" s="225">
        <v>44</v>
      </c>
      <c r="I196" s="226"/>
      <c r="J196" s="227">
        <f>ROUND(I196*H196,2)</f>
        <v>0</v>
      </c>
      <c r="K196" s="228"/>
      <c r="L196" s="46"/>
      <c r="M196" s="229" t="s">
        <v>19</v>
      </c>
      <c r="N196" s="230" t="s">
        <v>44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217</v>
      </c>
      <c r="AT196" s="233" t="s">
        <v>149</v>
      </c>
      <c r="AU196" s="233" t="s">
        <v>83</v>
      </c>
      <c r="AY196" s="19" t="s">
        <v>147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81</v>
      </c>
      <c r="BK196" s="234">
        <f>ROUND(I196*H196,2)</f>
        <v>0</v>
      </c>
      <c r="BL196" s="19" t="s">
        <v>217</v>
      </c>
      <c r="BM196" s="233" t="s">
        <v>1932</v>
      </c>
    </row>
    <row r="197" s="2" customFormat="1" ht="16.5" customHeight="1">
      <c r="A197" s="40"/>
      <c r="B197" s="41"/>
      <c r="C197" s="235" t="s">
        <v>689</v>
      </c>
      <c r="D197" s="235" t="s">
        <v>192</v>
      </c>
      <c r="E197" s="236" t="s">
        <v>1933</v>
      </c>
      <c r="F197" s="237" t="s">
        <v>1934</v>
      </c>
      <c r="G197" s="238" t="s">
        <v>220</v>
      </c>
      <c r="H197" s="239">
        <v>44</v>
      </c>
      <c r="I197" s="240"/>
      <c r="J197" s="241">
        <f>ROUND(I197*H197,2)</f>
        <v>0</v>
      </c>
      <c r="K197" s="242"/>
      <c r="L197" s="243"/>
      <c r="M197" s="244" t="s">
        <v>19</v>
      </c>
      <c r="N197" s="245" t="s">
        <v>44</v>
      </c>
      <c r="O197" s="86"/>
      <c r="P197" s="231">
        <f>O197*H197</f>
        <v>0</v>
      </c>
      <c r="Q197" s="231">
        <v>1.0000000000000001E-05</v>
      </c>
      <c r="R197" s="231">
        <f>Q197*H197</f>
        <v>0.00044000000000000002</v>
      </c>
      <c r="S197" s="231">
        <v>0</v>
      </c>
      <c r="T197" s="23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310</v>
      </c>
      <c r="AT197" s="233" t="s">
        <v>192</v>
      </c>
      <c r="AU197" s="233" t="s">
        <v>83</v>
      </c>
      <c r="AY197" s="19" t="s">
        <v>147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81</v>
      </c>
      <c r="BK197" s="234">
        <f>ROUND(I197*H197,2)</f>
        <v>0</v>
      </c>
      <c r="BL197" s="19" t="s">
        <v>217</v>
      </c>
      <c r="BM197" s="233" t="s">
        <v>1935</v>
      </c>
    </row>
    <row r="198" s="2" customFormat="1" ht="24" customHeight="1">
      <c r="A198" s="40"/>
      <c r="B198" s="41"/>
      <c r="C198" s="235" t="s">
        <v>695</v>
      </c>
      <c r="D198" s="235" t="s">
        <v>192</v>
      </c>
      <c r="E198" s="236" t="s">
        <v>1936</v>
      </c>
      <c r="F198" s="237" t="s">
        <v>1937</v>
      </c>
      <c r="G198" s="238" t="s">
        <v>1938</v>
      </c>
      <c r="H198" s="239">
        <v>1</v>
      </c>
      <c r="I198" s="240"/>
      <c r="J198" s="241">
        <f>ROUND(I198*H198,2)</f>
        <v>0</v>
      </c>
      <c r="K198" s="242"/>
      <c r="L198" s="243"/>
      <c r="M198" s="244" t="s">
        <v>19</v>
      </c>
      <c r="N198" s="245" t="s">
        <v>44</v>
      </c>
      <c r="O198" s="86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310</v>
      </c>
      <c r="AT198" s="233" t="s">
        <v>192</v>
      </c>
      <c r="AU198" s="233" t="s">
        <v>83</v>
      </c>
      <c r="AY198" s="19" t="s">
        <v>147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81</v>
      </c>
      <c r="BK198" s="234">
        <f>ROUND(I198*H198,2)</f>
        <v>0</v>
      </c>
      <c r="BL198" s="19" t="s">
        <v>217</v>
      </c>
      <c r="BM198" s="233" t="s">
        <v>1939</v>
      </c>
    </row>
    <row r="199" s="12" customFormat="1" ht="22.8" customHeight="1">
      <c r="A199" s="12"/>
      <c r="B199" s="205"/>
      <c r="C199" s="206"/>
      <c r="D199" s="207" t="s">
        <v>72</v>
      </c>
      <c r="E199" s="219" t="s">
        <v>1329</v>
      </c>
      <c r="F199" s="219" t="s">
        <v>1330</v>
      </c>
      <c r="G199" s="206"/>
      <c r="H199" s="206"/>
      <c r="I199" s="209"/>
      <c r="J199" s="220">
        <f>BK199</f>
        <v>0</v>
      </c>
      <c r="K199" s="206"/>
      <c r="L199" s="211"/>
      <c r="M199" s="212"/>
      <c r="N199" s="213"/>
      <c r="O199" s="213"/>
      <c r="P199" s="214">
        <f>SUM(P200:P202)</f>
        <v>0</v>
      </c>
      <c r="Q199" s="213"/>
      <c r="R199" s="214">
        <f>SUM(R200:R202)</f>
        <v>0.074900000000000008</v>
      </c>
      <c r="S199" s="213"/>
      <c r="T199" s="215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6" t="s">
        <v>83</v>
      </c>
      <c r="AT199" s="217" t="s">
        <v>72</v>
      </c>
      <c r="AU199" s="217" t="s">
        <v>81</v>
      </c>
      <c r="AY199" s="216" t="s">
        <v>147</v>
      </c>
      <c r="BK199" s="218">
        <f>SUM(BK200:BK202)</f>
        <v>0</v>
      </c>
    </row>
    <row r="200" s="2" customFormat="1" ht="16.5" customHeight="1">
      <c r="A200" s="40"/>
      <c r="B200" s="41"/>
      <c r="C200" s="221" t="s">
        <v>719</v>
      </c>
      <c r="D200" s="221" t="s">
        <v>149</v>
      </c>
      <c r="E200" s="222" t="s">
        <v>1377</v>
      </c>
      <c r="F200" s="223" t="s">
        <v>1378</v>
      </c>
      <c r="G200" s="224" t="s">
        <v>613</v>
      </c>
      <c r="H200" s="225">
        <v>70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44</v>
      </c>
      <c r="O200" s="86"/>
      <c r="P200" s="231">
        <f>O200*H200</f>
        <v>0</v>
      </c>
      <c r="Q200" s="231">
        <v>6.9999999999999994E-05</v>
      </c>
      <c r="R200" s="231">
        <f>Q200*H200</f>
        <v>0.0048999999999999998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217</v>
      </c>
      <c r="AT200" s="233" t="s">
        <v>149</v>
      </c>
      <c r="AU200" s="233" t="s">
        <v>83</v>
      </c>
      <c r="AY200" s="19" t="s">
        <v>147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81</v>
      </c>
      <c r="BK200" s="234">
        <f>ROUND(I200*H200,2)</f>
        <v>0</v>
      </c>
      <c r="BL200" s="19" t="s">
        <v>217</v>
      </c>
      <c r="BM200" s="233" t="s">
        <v>1940</v>
      </c>
    </row>
    <row r="201" s="2" customFormat="1" ht="16.5" customHeight="1">
      <c r="A201" s="40"/>
      <c r="B201" s="41"/>
      <c r="C201" s="235" t="s">
        <v>715</v>
      </c>
      <c r="D201" s="235" t="s">
        <v>192</v>
      </c>
      <c r="E201" s="236" t="s">
        <v>1941</v>
      </c>
      <c r="F201" s="237" t="s">
        <v>1942</v>
      </c>
      <c r="G201" s="238" t="s">
        <v>181</v>
      </c>
      <c r="H201" s="239">
        <v>0.050000000000000003</v>
      </c>
      <c r="I201" s="240"/>
      <c r="J201" s="241">
        <f>ROUND(I201*H201,2)</f>
        <v>0</v>
      </c>
      <c r="K201" s="242"/>
      <c r="L201" s="243"/>
      <c r="M201" s="244" t="s">
        <v>19</v>
      </c>
      <c r="N201" s="245" t="s">
        <v>44</v>
      </c>
      <c r="O201" s="86"/>
      <c r="P201" s="231">
        <f>O201*H201</f>
        <v>0</v>
      </c>
      <c r="Q201" s="231">
        <v>1</v>
      </c>
      <c r="R201" s="231">
        <f>Q201*H201</f>
        <v>0.050000000000000003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310</v>
      </c>
      <c r="AT201" s="233" t="s">
        <v>192</v>
      </c>
      <c r="AU201" s="233" t="s">
        <v>83</v>
      </c>
      <c r="AY201" s="19" t="s">
        <v>147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81</v>
      </c>
      <c r="BK201" s="234">
        <f>ROUND(I201*H201,2)</f>
        <v>0</v>
      </c>
      <c r="BL201" s="19" t="s">
        <v>217</v>
      </c>
      <c r="BM201" s="233" t="s">
        <v>1943</v>
      </c>
    </row>
    <row r="202" s="2" customFormat="1" ht="16.5" customHeight="1">
      <c r="A202" s="40"/>
      <c r="B202" s="41"/>
      <c r="C202" s="235" t="s">
        <v>711</v>
      </c>
      <c r="D202" s="235" t="s">
        <v>192</v>
      </c>
      <c r="E202" s="236" t="s">
        <v>1944</v>
      </c>
      <c r="F202" s="237" t="s">
        <v>1945</v>
      </c>
      <c r="G202" s="238" t="s">
        <v>181</v>
      </c>
      <c r="H202" s="239">
        <v>0.02</v>
      </c>
      <c r="I202" s="240"/>
      <c r="J202" s="241">
        <f>ROUND(I202*H202,2)</f>
        <v>0</v>
      </c>
      <c r="K202" s="242"/>
      <c r="L202" s="243"/>
      <c r="M202" s="298" t="s">
        <v>19</v>
      </c>
      <c r="N202" s="299" t="s">
        <v>44</v>
      </c>
      <c r="O202" s="295"/>
      <c r="P202" s="296">
        <f>O202*H202</f>
        <v>0</v>
      </c>
      <c r="Q202" s="296">
        <v>1</v>
      </c>
      <c r="R202" s="296">
        <f>Q202*H202</f>
        <v>0.02</v>
      </c>
      <c r="S202" s="296">
        <v>0</v>
      </c>
      <c r="T202" s="29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310</v>
      </c>
      <c r="AT202" s="233" t="s">
        <v>192</v>
      </c>
      <c r="AU202" s="233" t="s">
        <v>83</v>
      </c>
      <c r="AY202" s="19" t="s">
        <v>147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9" t="s">
        <v>81</v>
      </c>
      <c r="BK202" s="234">
        <f>ROUND(I202*H202,2)</f>
        <v>0</v>
      </c>
      <c r="BL202" s="19" t="s">
        <v>217</v>
      </c>
      <c r="BM202" s="233" t="s">
        <v>1946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168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J+l9Yv2d05169naDgREOS6XCbRAXz8fiBR5PRDcmm4WQOO6qfG7/b+jdvX8MF3fwfMzwgnLltHDLTFfMpOT11w==" hashValue="rLRrTWDYBJEmtDk/PyA3OVt/2S9Y1AMa1rZJvOhc++TztQL4FNrp4Qzt3gUyK0VjRkb6Y+rLWW5Ejvf4uDYQvw==" algorithmName="SHA-512" password="CC35"/>
  <autoFilter ref="C84:K20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Žst. Bohušovice nad Ohří - oprava (plášť, VPP) + dodatek č.1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1947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10. 9. 2019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33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34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ROUND(J79,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ROUND((SUM(BE79:BE94)),  2)</f>
        <v>0</v>
      </c>
      <c r="G33" s="40"/>
      <c r="H33" s="40"/>
      <c r="I33" s="157">
        <v>0.20999999999999999</v>
      </c>
      <c r="J33" s="156">
        <f>ROUND(((SUM(BE79:BE94))*I33),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ROUND((SUM(BF79:BF94)),  2)</f>
        <v>0</v>
      </c>
      <c r="G34" s="40"/>
      <c r="H34" s="40"/>
      <c r="I34" s="157">
        <v>0.14999999999999999</v>
      </c>
      <c r="J34" s="156">
        <f>ROUND(((SUM(BF79:BF94))*I34),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ROUND((SUM(BG79:BG94)),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ROUND((SUM(BH79:BH94)),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ROUND((SUM(BI79:BI94)),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Žst. Bohušovice nad Ohří - oprava (plášť, VPP) + dodatek č.1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D.1.4.h - Informační systém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Bohušovice nad Ohří</v>
      </c>
      <c r="G52" s="42"/>
      <c r="H52" s="42"/>
      <c r="I52" s="142" t="s">
        <v>23</v>
      </c>
      <c r="J52" s="74" t="str">
        <f>IF(J12="","",J12)</f>
        <v>10. 9. 2019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3.05" customHeight="1">
      <c r="A54" s="40"/>
      <c r="B54" s="41"/>
      <c r="C54" s="34" t="s">
        <v>25</v>
      </c>
      <c r="D54" s="42"/>
      <c r="E54" s="42"/>
      <c r="F54" s="29" t="str">
        <f>E15</f>
        <v>SŽDC s.o., Oblastní ředitelství Ústí n.L., SPS</v>
      </c>
      <c r="G54" s="42"/>
      <c r="H54" s="42"/>
      <c r="I54" s="142" t="s">
        <v>32</v>
      </c>
      <c r="J54" s="38" t="str">
        <f>E21</f>
        <v>INTECON spol. s r.o., Ústí nad Labem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3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INTECON spol. s r.o., Ústí nad Labem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97</v>
      </c>
      <c r="D57" s="174"/>
      <c r="E57" s="174"/>
      <c r="F57" s="174"/>
      <c r="G57" s="174"/>
      <c r="H57" s="174"/>
      <c r="I57" s="175"/>
      <c r="J57" s="176" t="s">
        <v>98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J79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138"/>
      <c r="J60" s="42"/>
      <c r="K60" s="42"/>
      <c r="L60" s="13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168"/>
      <c r="J61" s="62"/>
      <c r="K61" s="62"/>
      <c r="L61" s="13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171"/>
      <c r="J65" s="64"/>
      <c r="K65" s="64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132</v>
      </c>
      <c r="D66" s="42"/>
      <c r="E66" s="42"/>
      <c r="F66" s="42"/>
      <c r="G66" s="42"/>
      <c r="H66" s="42"/>
      <c r="I66" s="138"/>
      <c r="J66" s="42"/>
      <c r="K66" s="4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6.5" customHeight="1">
      <c r="A69" s="40"/>
      <c r="B69" s="41"/>
      <c r="C69" s="42"/>
      <c r="D69" s="42"/>
      <c r="E69" s="172" t="str">
        <f>E7</f>
        <v>Žst. Bohušovice nad Ohří - oprava (plášť, VPP) + dodatek č.1</v>
      </c>
      <c r="F69" s="34"/>
      <c r="G69" s="34"/>
      <c r="H69" s="34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94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D.1.4.h - Informační systém</v>
      </c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>Bohušovice nad Ohří</v>
      </c>
      <c r="G73" s="42"/>
      <c r="H73" s="42"/>
      <c r="I73" s="142" t="s">
        <v>23</v>
      </c>
      <c r="J73" s="74" t="str">
        <f>IF(J12="","",J12)</f>
        <v>10. 9. 2019</v>
      </c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43.05" customHeight="1">
      <c r="A75" s="40"/>
      <c r="B75" s="41"/>
      <c r="C75" s="34" t="s">
        <v>25</v>
      </c>
      <c r="D75" s="42"/>
      <c r="E75" s="42"/>
      <c r="F75" s="29" t="str">
        <f>E15</f>
        <v>SŽDC s.o., Oblastní ředitelství Ústí n.L., SPS</v>
      </c>
      <c r="G75" s="42"/>
      <c r="H75" s="42"/>
      <c r="I75" s="142" t="s">
        <v>32</v>
      </c>
      <c r="J75" s="38" t="str">
        <f>E21</f>
        <v>INTECON spol. s r.o., Ústí nad Labem</v>
      </c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3.05" customHeight="1">
      <c r="A76" s="40"/>
      <c r="B76" s="41"/>
      <c r="C76" s="34" t="s">
        <v>30</v>
      </c>
      <c r="D76" s="42"/>
      <c r="E76" s="42"/>
      <c r="F76" s="29" t="str">
        <f>IF(E18="","",E18)</f>
        <v>Vyplň údaj</v>
      </c>
      <c r="G76" s="42"/>
      <c r="H76" s="42"/>
      <c r="I76" s="142" t="s">
        <v>36</v>
      </c>
      <c r="J76" s="38" t="str">
        <f>E24</f>
        <v>INTECON spol. s r.o., Ústí nad Labem</v>
      </c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92"/>
      <c r="B78" s="193"/>
      <c r="C78" s="194" t="s">
        <v>133</v>
      </c>
      <c r="D78" s="195" t="s">
        <v>58</v>
      </c>
      <c r="E78" s="195" t="s">
        <v>54</v>
      </c>
      <c r="F78" s="195" t="s">
        <v>55</v>
      </c>
      <c r="G78" s="195" t="s">
        <v>134</v>
      </c>
      <c r="H78" s="195" t="s">
        <v>135</v>
      </c>
      <c r="I78" s="196" t="s">
        <v>136</v>
      </c>
      <c r="J78" s="197" t="s">
        <v>98</v>
      </c>
      <c r="K78" s="198" t="s">
        <v>137</v>
      </c>
      <c r="L78" s="199"/>
      <c r="M78" s="94" t="s">
        <v>19</v>
      </c>
      <c r="N78" s="95" t="s">
        <v>43</v>
      </c>
      <c r="O78" s="95" t="s">
        <v>138</v>
      </c>
      <c r="P78" s="95" t="s">
        <v>139</v>
      </c>
      <c r="Q78" s="95" t="s">
        <v>140</v>
      </c>
      <c r="R78" s="95" t="s">
        <v>141</v>
      </c>
      <c r="S78" s="95" t="s">
        <v>142</v>
      </c>
      <c r="T78" s="96" t="s">
        <v>143</v>
      </c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</row>
    <row r="79" s="2" customFormat="1" ht="22.8" customHeight="1">
      <c r="A79" s="40"/>
      <c r="B79" s="41"/>
      <c r="C79" s="101" t="s">
        <v>144</v>
      </c>
      <c r="D79" s="42"/>
      <c r="E79" s="42"/>
      <c r="F79" s="42"/>
      <c r="G79" s="42"/>
      <c r="H79" s="42"/>
      <c r="I79" s="138"/>
      <c r="J79" s="200">
        <f>BK79</f>
        <v>0</v>
      </c>
      <c r="K79" s="42"/>
      <c r="L79" s="46"/>
      <c r="M79" s="97"/>
      <c r="N79" s="201"/>
      <c r="O79" s="98"/>
      <c r="P79" s="202">
        <f>SUM(P80:P94)</f>
        <v>0</v>
      </c>
      <c r="Q79" s="98"/>
      <c r="R79" s="202">
        <f>SUM(R80:R94)</f>
        <v>0</v>
      </c>
      <c r="S79" s="98"/>
      <c r="T79" s="203">
        <f>SUM(T80:T94)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72</v>
      </c>
      <c r="AU79" s="19" t="s">
        <v>99</v>
      </c>
      <c r="BK79" s="204">
        <f>SUM(BK80:BK94)</f>
        <v>0</v>
      </c>
    </row>
    <row r="80" s="2" customFormat="1" ht="16.5" customHeight="1">
      <c r="A80" s="40"/>
      <c r="B80" s="41"/>
      <c r="C80" s="221" t="s">
        <v>81</v>
      </c>
      <c r="D80" s="221" t="s">
        <v>149</v>
      </c>
      <c r="E80" s="222" t="s">
        <v>1948</v>
      </c>
      <c r="F80" s="223" t="s">
        <v>1949</v>
      </c>
      <c r="G80" s="224" t="s">
        <v>220</v>
      </c>
      <c r="H80" s="225">
        <v>1</v>
      </c>
      <c r="I80" s="226"/>
      <c r="J80" s="227">
        <f>ROUND(I80*H80,2)</f>
        <v>0</v>
      </c>
      <c r="K80" s="228"/>
      <c r="L80" s="46"/>
      <c r="M80" s="229" t="s">
        <v>19</v>
      </c>
      <c r="N80" s="230" t="s">
        <v>44</v>
      </c>
      <c r="O80" s="86"/>
      <c r="P80" s="231">
        <f>O80*H80</f>
        <v>0</v>
      </c>
      <c r="Q80" s="231">
        <v>0</v>
      </c>
      <c r="R80" s="231">
        <f>Q80*H80</f>
        <v>0</v>
      </c>
      <c r="S80" s="231">
        <v>0</v>
      </c>
      <c r="T80" s="232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33" t="s">
        <v>153</v>
      </c>
      <c r="AT80" s="233" t="s">
        <v>149</v>
      </c>
      <c r="AU80" s="233" t="s">
        <v>73</v>
      </c>
      <c r="AY80" s="19" t="s">
        <v>147</v>
      </c>
      <c r="BE80" s="234">
        <f>IF(N80="základní",J80,0)</f>
        <v>0</v>
      </c>
      <c r="BF80" s="234">
        <f>IF(N80="snížená",J80,0)</f>
        <v>0</v>
      </c>
      <c r="BG80" s="234">
        <f>IF(N80="zákl. přenesená",J80,0)</f>
        <v>0</v>
      </c>
      <c r="BH80" s="234">
        <f>IF(N80="sníž. přenesená",J80,0)</f>
        <v>0</v>
      </c>
      <c r="BI80" s="234">
        <f>IF(N80="nulová",J80,0)</f>
        <v>0</v>
      </c>
      <c r="BJ80" s="19" t="s">
        <v>81</v>
      </c>
      <c r="BK80" s="234">
        <f>ROUND(I80*H80,2)</f>
        <v>0</v>
      </c>
      <c r="BL80" s="19" t="s">
        <v>153</v>
      </c>
      <c r="BM80" s="233" t="s">
        <v>83</v>
      </c>
    </row>
    <row r="81" s="2" customFormat="1" ht="16.5" customHeight="1">
      <c r="A81" s="40"/>
      <c r="B81" s="41"/>
      <c r="C81" s="235" t="s">
        <v>83</v>
      </c>
      <c r="D81" s="235" t="s">
        <v>192</v>
      </c>
      <c r="E81" s="236" t="s">
        <v>1950</v>
      </c>
      <c r="F81" s="237" t="s">
        <v>1951</v>
      </c>
      <c r="G81" s="238" t="s">
        <v>220</v>
      </c>
      <c r="H81" s="239">
        <v>1</v>
      </c>
      <c r="I81" s="240"/>
      <c r="J81" s="241">
        <f>ROUND(I81*H81,2)</f>
        <v>0</v>
      </c>
      <c r="K81" s="242"/>
      <c r="L81" s="243"/>
      <c r="M81" s="244" t="s">
        <v>19</v>
      </c>
      <c r="N81" s="245" t="s">
        <v>44</v>
      </c>
      <c r="O81" s="86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33" t="s">
        <v>178</v>
      </c>
      <c r="AT81" s="233" t="s">
        <v>192</v>
      </c>
      <c r="AU81" s="233" t="s">
        <v>73</v>
      </c>
      <c r="AY81" s="19" t="s">
        <v>147</v>
      </c>
      <c r="BE81" s="234">
        <f>IF(N81="základní",J81,0)</f>
        <v>0</v>
      </c>
      <c r="BF81" s="234">
        <f>IF(N81="snížená",J81,0)</f>
        <v>0</v>
      </c>
      <c r="BG81" s="234">
        <f>IF(N81="zákl. přenesená",J81,0)</f>
        <v>0</v>
      </c>
      <c r="BH81" s="234">
        <f>IF(N81="sníž. přenesená",J81,0)</f>
        <v>0</v>
      </c>
      <c r="BI81" s="234">
        <f>IF(N81="nulová",J81,0)</f>
        <v>0</v>
      </c>
      <c r="BJ81" s="19" t="s">
        <v>81</v>
      </c>
      <c r="BK81" s="234">
        <f>ROUND(I81*H81,2)</f>
        <v>0</v>
      </c>
      <c r="BL81" s="19" t="s">
        <v>153</v>
      </c>
      <c r="BM81" s="233" t="s">
        <v>153</v>
      </c>
    </row>
    <row r="82" s="2" customFormat="1" ht="16.5" customHeight="1">
      <c r="A82" s="40"/>
      <c r="B82" s="41"/>
      <c r="C82" s="235" t="s">
        <v>159</v>
      </c>
      <c r="D82" s="235" t="s">
        <v>192</v>
      </c>
      <c r="E82" s="236" t="s">
        <v>1952</v>
      </c>
      <c r="F82" s="237" t="s">
        <v>1953</v>
      </c>
      <c r="G82" s="238" t="s">
        <v>220</v>
      </c>
      <c r="H82" s="239">
        <v>1</v>
      </c>
      <c r="I82" s="240"/>
      <c r="J82" s="241">
        <f>ROUND(I82*H82,2)</f>
        <v>0</v>
      </c>
      <c r="K82" s="242"/>
      <c r="L82" s="243"/>
      <c r="M82" s="244" t="s">
        <v>19</v>
      </c>
      <c r="N82" s="245" t="s">
        <v>44</v>
      </c>
      <c r="O82" s="86"/>
      <c r="P82" s="231">
        <f>O82*H82</f>
        <v>0</v>
      </c>
      <c r="Q82" s="231">
        <v>0</v>
      </c>
      <c r="R82" s="231">
        <f>Q82*H82</f>
        <v>0</v>
      </c>
      <c r="S82" s="231">
        <v>0</v>
      </c>
      <c r="T82" s="232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3" t="s">
        <v>178</v>
      </c>
      <c r="AT82" s="233" t="s">
        <v>192</v>
      </c>
      <c r="AU82" s="233" t="s">
        <v>73</v>
      </c>
      <c r="AY82" s="19" t="s">
        <v>147</v>
      </c>
      <c r="BE82" s="234">
        <f>IF(N82="základní",J82,0)</f>
        <v>0</v>
      </c>
      <c r="BF82" s="234">
        <f>IF(N82="snížená",J82,0)</f>
        <v>0</v>
      </c>
      <c r="BG82" s="234">
        <f>IF(N82="zákl. přenesená",J82,0)</f>
        <v>0</v>
      </c>
      <c r="BH82" s="234">
        <f>IF(N82="sníž. přenesená",J82,0)</f>
        <v>0</v>
      </c>
      <c r="BI82" s="234">
        <f>IF(N82="nulová",J82,0)</f>
        <v>0</v>
      </c>
      <c r="BJ82" s="19" t="s">
        <v>81</v>
      </c>
      <c r="BK82" s="234">
        <f>ROUND(I82*H82,2)</f>
        <v>0</v>
      </c>
      <c r="BL82" s="19" t="s">
        <v>153</v>
      </c>
      <c r="BM82" s="233" t="s">
        <v>170</v>
      </c>
    </row>
    <row r="83" s="2" customFormat="1" ht="16.5" customHeight="1">
      <c r="A83" s="40"/>
      <c r="B83" s="41"/>
      <c r="C83" s="221" t="s">
        <v>153</v>
      </c>
      <c r="D83" s="221" t="s">
        <v>149</v>
      </c>
      <c r="E83" s="222" t="s">
        <v>1954</v>
      </c>
      <c r="F83" s="223" t="s">
        <v>1955</v>
      </c>
      <c r="G83" s="224" t="s">
        <v>482</v>
      </c>
      <c r="H83" s="225">
        <v>8</v>
      </c>
      <c r="I83" s="226"/>
      <c r="J83" s="227">
        <f>ROUND(I83*H83,2)</f>
        <v>0</v>
      </c>
      <c r="K83" s="228"/>
      <c r="L83" s="46"/>
      <c r="M83" s="229" t="s">
        <v>19</v>
      </c>
      <c r="N83" s="230" t="s">
        <v>44</v>
      </c>
      <c r="O83" s="86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33" t="s">
        <v>153</v>
      </c>
      <c r="AT83" s="233" t="s">
        <v>149</v>
      </c>
      <c r="AU83" s="233" t="s">
        <v>73</v>
      </c>
      <c r="AY83" s="19" t="s">
        <v>147</v>
      </c>
      <c r="BE83" s="234">
        <f>IF(N83="základní",J83,0)</f>
        <v>0</v>
      </c>
      <c r="BF83" s="234">
        <f>IF(N83="snížená",J83,0)</f>
        <v>0</v>
      </c>
      <c r="BG83" s="234">
        <f>IF(N83="zákl. přenesená",J83,0)</f>
        <v>0</v>
      </c>
      <c r="BH83" s="234">
        <f>IF(N83="sníž. přenesená",J83,0)</f>
        <v>0</v>
      </c>
      <c r="BI83" s="234">
        <f>IF(N83="nulová",J83,0)</f>
        <v>0</v>
      </c>
      <c r="BJ83" s="19" t="s">
        <v>81</v>
      </c>
      <c r="BK83" s="234">
        <f>ROUND(I83*H83,2)</f>
        <v>0</v>
      </c>
      <c r="BL83" s="19" t="s">
        <v>153</v>
      </c>
      <c r="BM83" s="233" t="s">
        <v>178</v>
      </c>
    </row>
    <row r="84" s="2" customFormat="1" ht="16.5" customHeight="1">
      <c r="A84" s="40"/>
      <c r="B84" s="41"/>
      <c r="C84" s="221" t="s">
        <v>166</v>
      </c>
      <c r="D84" s="221" t="s">
        <v>149</v>
      </c>
      <c r="E84" s="222" t="s">
        <v>1956</v>
      </c>
      <c r="F84" s="223" t="s">
        <v>1957</v>
      </c>
      <c r="G84" s="224" t="s">
        <v>220</v>
      </c>
      <c r="H84" s="225">
        <v>1</v>
      </c>
      <c r="I84" s="226"/>
      <c r="J84" s="227">
        <f>ROUND(I84*H84,2)</f>
        <v>0</v>
      </c>
      <c r="K84" s="228"/>
      <c r="L84" s="46"/>
      <c r="M84" s="229" t="s">
        <v>19</v>
      </c>
      <c r="N84" s="230" t="s">
        <v>44</v>
      </c>
      <c r="O84" s="86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33" t="s">
        <v>153</v>
      </c>
      <c r="AT84" s="233" t="s">
        <v>149</v>
      </c>
      <c r="AU84" s="233" t="s">
        <v>73</v>
      </c>
      <c r="AY84" s="19" t="s">
        <v>147</v>
      </c>
      <c r="BE84" s="234">
        <f>IF(N84="základní",J84,0)</f>
        <v>0</v>
      </c>
      <c r="BF84" s="234">
        <f>IF(N84="snížená",J84,0)</f>
        <v>0</v>
      </c>
      <c r="BG84" s="234">
        <f>IF(N84="zákl. přenesená",J84,0)</f>
        <v>0</v>
      </c>
      <c r="BH84" s="234">
        <f>IF(N84="sníž. přenesená",J84,0)</f>
        <v>0</v>
      </c>
      <c r="BI84" s="234">
        <f>IF(N84="nulová",J84,0)</f>
        <v>0</v>
      </c>
      <c r="BJ84" s="19" t="s">
        <v>81</v>
      </c>
      <c r="BK84" s="234">
        <f>ROUND(I84*H84,2)</f>
        <v>0</v>
      </c>
      <c r="BL84" s="19" t="s">
        <v>153</v>
      </c>
      <c r="BM84" s="233" t="s">
        <v>187</v>
      </c>
    </row>
    <row r="85" s="2" customFormat="1" ht="16.5" customHeight="1">
      <c r="A85" s="40"/>
      <c r="B85" s="41"/>
      <c r="C85" s="235" t="s">
        <v>170</v>
      </c>
      <c r="D85" s="235" t="s">
        <v>192</v>
      </c>
      <c r="E85" s="236" t="s">
        <v>1958</v>
      </c>
      <c r="F85" s="237" t="s">
        <v>1959</v>
      </c>
      <c r="G85" s="238" t="s">
        <v>220</v>
      </c>
      <c r="H85" s="239">
        <v>1</v>
      </c>
      <c r="I85" s="240"/>
      <c r="J85" s="241">
        <f>ROUND(I85*H85,2)</f>
        <v>0</v>
      </c>
      <c r="K85" s="242"/>
      <c r="L85" s="243"/>
      <c r="M85" s="244" t="s">
        <v>19</v>
      </c>
      <c r="N85" s="245" t="s">
        <v>44</v>
      </c>
      <c r="O85" s="86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33" t="s">
        <v>178</v>
      </c>
      <c r="AT85" s="233" t="s">
        <v>192</v>
      </c>
      <c r="AU85" s="233" t="s">
        <v>73</v>
      </c>
      <c r="AY85" s="19" t="s">
        <v>147</v>
      </c>
      <c r="BE85" s="234">
        <f>IF(N85="základní",J85,0)</f>
        <v>0</v>
      </c>
      <c r="BF85" s="234">
        <f>IF(N85="snížená",J85,0)</f>
        <v>0</v>
      </c>
      <c r="BG85" s="234">
        <f>IF(N85="zákl. přenesená",J85,0)</f>
        <v>0</v>
      </c>
      <c r="BH85" s="234">
        <f>IF(N85="sníž. přenesená",J85,0)</f>
        <v>0</v>
      </c>
      <c r="BI85" s="234">
        <f>IF(N85="nulová",J85,0)</f>
        <v>0</v>
      </c>
      <c r="BJ85" s="19" t="s">
        <v>81</v>
      </c>
      <c r="BK85" s="234">
        <f>ROUND(I85*H85,2)</f>
        <v>0</v>
      </c>
      <c r="BL85" s="19" t="s">
        <v>153</v>
      </c>
      <c r="BM85" s="233" t="s">
        <v>199</v>
      </c>
    </row>
    <row r="86" s="2" customFormat="1" ht="16.5" customHeight="1">
      <c r="A86" s="40"/>
      <c r="B86" s="41"/>
      <c r="C86" s="235" t="s">
        <v>174</v>
      </c>
      <c r="D86" s="235" t="s">
        <v>192</v>
      </c>
      <c r="E86" s="236" t="s">
        <v>1960</v>
      </c>
      <c r="F86" s="237" t="s">
        <v>1961</v>
      </c>
      <c r="G86" s="238" t="s">
        <v>220</v>
      </c>
      <c r="H86" s="239">
        <v>1</v>
      </c>
      <c r="I86" s="240"/>
      <c r="J86" s="241">
        <f>ROUND(I86*H86,2)</f>
        <v>0</v>
      </c>
      <c r="K86" s="242"/>
      <c r="L86" s="243"/>
      <c r="M86" s="244" t="s">
        <v>19</v>
      </c>
      <c r="N86" s="245" t="s">
        <v>44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178</v>
      </c>
      <c r="AT86" s="233" t="s">
        <v>192</v>
      </c>
      <c r="AU86" s="233" t="s">
        <v>73</v>
      </c>
      <c r="AY86" s="19" t="s">
        <v>147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81</v>
      </c>
      <c r="BK86" s="234">
        <f>ROUND(I86*H86,2)</f>
        <v>0</v>
      </c>
      <c r="BL86" s="19" t="s">
        <v>153</v>
      </c>
      <c r="BM86" s="233" t="s">
        <v>208</v>
      </c>
    </row>
    <row r="87" s="2" customFormat="1" ht="16.5" customHeight="1">
      <c r="A87" s="40"/>
      <c r="B87" s="41"/>
      <c r="C87" s="235" t="s">
        <v>178</v>
      </c>
      <c r="D87" s="235" t="s">
        <v>192</v>
      </c>
      <c r="E87" s="236" t="s">
        <v>1962</v>
      </c>
      <c r="F87" s="237" t="s">
        <v>1963</v>
      </c>
      <c r="G87" s="238" t="s">
        <v>220</v>
      </c>
      <c r="H87" s="239">
        <v>1</v>
      </c>
      <c r="I87" s="240"/>
      <c r="J87" s="241">
        <f>ROUND(I87*H87,2)</f>
        <v>0</v>
      </c>
      <c r="K87" s="242"/>
      <c r="L87" s="243"/>
      <c r="M87" s="244" t="s">
        <v>19</v>
      </c>
      <c r="N87" s="245" t="s">
        <v>44</v>
      </c>
      <c r="O87" s="86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3" t="s">
        <v>178</v>
      </c>
      <c r="AT87" s="233" t="s">
        <v>192</v>
      </c>
      <c r="AU87" s="233" t="s">
        <v>73</v>
      </c>
      <c r="AY87" s="19" t="s">
        <v>147</v>
      </c>
      <c r="BE87" s="234">
        <f>IF(N87="základní",J87,0)</f>
        <v>0</v>
      </c>
      <c r="BF87" s="234">
        <f>IF(N87="snížená",J87,0)</f>
        <v>0</v>
      </c>
      <c r="BG87" s="234">
        <f>IF(N87="zákl. přenesená",J87,0)</f>
        <v>0</v>
      </c>
      <c r="BH87" s="234">
        <f>IF(N87="sníž. přenesená",J87,0)</f>
        <v>0</v>
      </c>
      <c r="BI87" s="234">
        <f>IF(N87="nulová",J87,0)</f>
        <v>0</v>
      </c>
      <c r="BJ87" s="19" t="s">
        <v>81</v>
      </c>
      <c r="BK87" s="234">
        <f>ROUND(I87*H87,2)</f>
        <v>0</v>
      </c>
      <c r="BL87" s="19" t="s">
        <v>153</v>
      </c>
      <c r="BM87" s="233" t="s">
        <v>217</v>
      </c>
    </row>
    <row r="88" s="2" customFormat="1" ht="16.5" customHeight="1">
      <c r="A88" s="40"/>
      <c r="B88" s="41"/>
      <c r="C88" s="235" t="s">
        <v>183</v>
      </c>
      <c r="D88" s="235" t="s">
        <v>192</v>
      </c>
      <c r="E88" s="236" t="s">
        <v>1964</v>
      </c>
      <c r="F88" s="237" t="s">
        <v>1965</v>
      </c>
      <c r="G88" s="238" t="s">
        <v>220</v>
      </c>
      <c r="H88" s="239">
        <v>1</v>
      </c>
      <c r="I88" s="240"/>
      <c r="J88" s="241">
        <f>ROUND(I88*H88,2)</f>
        <v>0</v>
      </c>
      <c r="K88" s="242"/>
      <c r="L88" s="243"/>
      <c r="M88" s="244" t="s">
        <v>19</v>
      </c>
      <c r="N88" s="245" t="s">
        <v>44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178</v>
      </c>
      <c r="AT88" s="233" t="s">
        <v>192</v>
      </c>
      <c r="AU88" s="233" t="s">
        <v>73</v>
      </c>
      <c r="AY88" s="19" t="s">
        <v>147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81</v>
      </c>
      <c r="BK88" s="234">
        <f>ROUND(I88*H88,2)</f>
        <v>0</v>
      </c>
      <c r="BL88" s="19" t="s">
        <v>153</v>
      </c>
      <c r="BM88" s="233" t="s">
        <v>229</v>
      </c>
    </row>
    <row r="89" s="2" customFormat="1" ht="16.5" customHeight="1">
      <c r="A89" s="40"/>
      <c r="B89" s="41"/>
      <c r="C89" s="235" t="s">
        <v>187</v>
      </c>
      <c r="D89" s="235" t="s">
        <v>192</v>
      </c>
      <c r="E89" s="236" t="s">
        <v>1966</v>
      </c>
      <c r="F89" s="237" t="s">
        <v>1967</v>
      </c>
      <c r="G89" s="238" t="s">
        <v>281</v>
      </c>
      <c r="H89" s="239">
        <v>200</v>
      </c>
      <c r="I89" s="240"/>
      <c r="J89" s="241">
        <f>ROUND(I89*H89,2)</f>
        <v>0</v>
      </c>
      <c r="K89" s="242"/>
      <c r="L89" s="243"/>
      <c r="M89" s="244" t="s">
        <v>19</v>
      </c>
      <c r="N89" s="245" t="s">
        <v>44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178</v>
      </c>
      <c r="AT89" s="233" t="s">
        <v>192</v>
      </c>
      <c r="AU89" s="233" t="s">
        <v>73</v>
      </c>
      <c r="AY89" s="19" t="s">
        <v>147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81</v>
      </c>
      <c r="BK89" s="234">
        <f>ROUND(I89*H89,2)</f>
        <v>0</v>
      </c>
      <c r="BL89" s="19" t="s">
        <v>153</v>
      </c>
      <c r="BM89" s="233" t="s">
        <v>239</v>
      </c>
    </row>
    <row r="90" s="2" customFormat="1" ht="24" customHeight="1">
      <c r="A90" s="40"/>
      <c r="B90" s="41"/>
      <c r="C90" s="235" t="s">
        <v>191</v>
      </c>
      <c r="D90" s="235" t="s">
        <v>192</v>
      </c>
      <c r="E90" s="236" t="s">
        <v>1968</v>
      </c>
      <c r="F90" s="237" t="s">
        <v>1969</v>
      </c>
      <c r="G90" s="238" t="s">
        <v>281</v>
      </c>
      <c r="H90" s="239">
        <v>50</v>
      </c>
      <c r="I90" s="240"/>
      <c r="J90" s="241">
        <f>ROUND(I90*H90,2)</f>
        <v>0</v>
      </c>
      <c r="K90" s="242"/>
      <c r="L90" s="243"/>
      <c r="M90" s="244" t="s">
        <v>19</v>
      </c>
      <c r="N90" s="245" t="s">
        <v>44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178</v>
      </c>
      <c r="AT90" s="233" t="s">
        <v>192</v>
      </c>
      <c r="AU90" s="233" t="s">
        <v>73</v>
      </c>
      <c r="AY90" s="19" t="s">
        <v>147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81</v>
      </c>
      <c r="BK90" s="234">
        <f>ROUND(I90*H90,2)</f>
        <v>0</v>
      </c>
      <c r="BL90" s="19" t="s">
        <v>153</v>
      </c>
      <c r="BM90" s="233" t="s">
        <v>248</v>
      </c>
    </row>
    <row r="91" s="2" customFormat="1" ht="16.5" customHeight="1">
      <c r="A91" s="40"/>
      <c r="B91" s="41"/>
      <c r="C91" s="235" t="s">
        <v>199</v>
      </c>
      <c r="D91" s="235" t="s">
        <v>192</v>
      </c>
      <c r="E91" s="236" t="s">
        <v>1970</v>
      </c>
      <c r="F91" s="237" t="s">
        <v>1971</v>
      </c>
      <c r="G91" s="238" t="s">
        <v>220</v>
      </c>
      <c r="H91" s="239">
        <v>1</v>
      </c>
      <c r="I91" s="240"/>
      <c r="J91" s="241">
        <f>ROUND(I91*H91,2)</f>
        <v>0</v>
      </c>
      <c r="K91" s="242"/>
      <c r="L91" s="243"/>
      <c r="M91" s="244" t="s">
        <v>19</v>
      </c>
      <c r="N91" s="245" t="s">
        <v>44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178</v>
      </c>
      <c r="AT91" s="233" t="s">
        <v>192</v>
      </c>
      <c r="AU91" s="233" t="s">
        <v>73</v>
      </c>
      <c r="AY91" s="19" t="s">
        <v>147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81</v>
      </c>
      <c r="BK91" s="234">
        <f>ROUND(I91*H91,2)</f>
        <v>0</v>
      </c>
      <c r="BL91" s="19" t="s">
        <v>153</v>
      </c>
      <c r="BM91" s="233" t="s">
        <v>261</v>
      </c>
    </row>
    <row r="92" s="2" customFormat="1" ht="16.5" customHeight="1">
      <c r="A92" s="40"/>
      <c r="B92" s="41"/>
      <c r="C92" s="235" t="s">
        <v>203</v>
      </c>
      <c r="D92" s="235" t="s">
        <v>192</v>
      </c>
      <c r="E92" s="236" t="s">
        <v>1972</v>
      </c>
      <c r="F92" s="237" t="s">
        <v>1973</v>
      </c>
      <c r="G92" s="238" t="s">
        <v>220</v>
      </c>
      <c r="H92" s="239">
        <v>1</v>
      </c>
      <c r="I92" s="240"/>
      <c r="J92" s="241">
        <f>ROUND(I92*H92,2)</f>
        <v>0</v>
      </c>
      <c r="K92" s="242"/>
      <c r="L92" s="243"/>
      <c r="M92" s="244" t="s">
        <v>19</v>
      </c>
      <c r="N92" s="245" t="s">
        <v>44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178</v>
      </c>
      <c r="AT92" s="233" t="s">
        <v>192</v>
      </c>
      <c r="AU92" s="233" t="s">
        <v>73</v>
      </c>
      <c r="AY92" s="19" t="s">
        <v>147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81</v>
      </c>
      <c r="BK92" s="234">
        <f>ROUND(I92*H92,2)</f>
        <v>0</v>
      </c>
      <c r="BL92" s="19" t="s">
        <v>153</v>
      </c>
      <c r="BM92" s="233" t="s">
        <v>278</v>
      </c>
    </row>
    <row r="93" s="2" customFormat="1" ht="16.5" customHeight="1">
      <c r="A93" s="40"/>
      <c r="B93" s="41"/>
      <c r="C93" s="221" t="s">
        <v>208</v>
      </c>
      <c r="D93" s="221" t="s">
        <v>149</v>
      </c>
      <c r="E93" s="222" t="s">
        <v>1974</v>
      </c>
      <c r="F93" s="223" t="s">
        <v>1975</v>
      </c>
      <c r="G93" s="224" t="s">
        <v>220</v>
      </c>
      <c r="H93" s="225">
        <v>2</v>
      </c>
      <c r="I93" s="226"/>
      <c r="J93" s="227">
        <f>ROUND(I93*H93,2)</f>
        <v>0</v>
      </c>
      <c r="K93" s="228"/>
      <c r="L93" s="46"/>
      <c r="M93" s="229" t="s">
        <v>19</v>
      </c>
      <c r="N93" s="230" t="s">
        <v>44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153</v>
      </c>
      <c r="AT93" s="233" t="s">
        <v>149</v>
      </c>
      <c r="AU93" s="233" t="s">
        <v>73</v>
      </c>
      <c r="AY93" s="19" t="s">
        <v>147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9" t="s">
        <v>81</v>
      </c>
      <c r="BK93" s="234">
        <f>ROUND(I93*H93,2)</f>
        <v>0</v>
      </c>
      <c r="BL93" s="19" t="s">
        <v>153</v>
      </c>
      <c r="BM93" s="233" t="s">
        <v>288</v>
      </c>
    </row>
    <row r="94" s="2" customFormat="1" ht="16.5" customHeight="1">
      <c r="A94" s="40"/>
      <c r="B94" s="41"/>
      <c r="C94" s="221" t="s">
        <v>8</v>
      </c>
      <c r="D94" s="221" t="s">
        <v>149</v>
      </c>
      <c r="E94" s="222" t="s">
        <v>1976</v>
      </c>
      <c r="F94" s="223" t="s">
        <v>1977</v>
      </c>
      <c r="G94" s="224" t="s">
        <v>1978</v>
      </c>
      <c r="H94" s="225">
        <v>1</v>
      </c>
      <c r="I94" s="226"/>
      <c r="J94" s="227">
        <f>ROUND(I94*H94,2)</f>
        <v>0</v>
      </c>
      <c r="K94" s="228"/>
      <c r="L94" s="46"/>
      <c r="M94" s="293" t="s">
        <v>19</v>
      </c>
      <c r="N94" s="294" t="s">
        <v>44</v>
      </c>
      <c r="O94" s="295"/>
      <c r="P94" s="296">
        <f>O94*H94</f>
        <v>0</v>
      </c>
      <c r="Q94" s="296">
        <v>0</v>
      </c>
      <c r="R94" s="296">
        <f>Q94*H94</f>
        <v>0</v>
      </c>
      <c r="S94" s="296">
        <v>0</v>
      </c>
      <c r="T94" s="29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153</v>
      </c>
      <c r="AT94" s="233" t="s">
        <v>149</v>
      </c>
      <c r="AU94" s="233" t="s">
        <v>73</v>
      </c>
      <c r="AY94" s="19" t="s">
        <v>147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81</v>
      </c>
      <c r="BK94" s="234">
        <f>ROUND(I94*H94,2)</f>
        <v>0</v>
      </c>
      <c r="BL94" s="19" t="s">
        <v>153</v>
      </c>
      <c r="BM94" s="233" t="s">
        <v>299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168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r0pvC+MBQxapuNPX8UDsSH7n9clXa0L/F5rPj67RJAyBBt4fbUByXNaNsbK3xlbkFrttD89Mhe2No8aphl7DAQ==" hashValue="oV0DxDbgoAcVDEP83UpcwMSQUTvSS9rUdka/E0gAywkaXif1IRGd5mwU12pohpJ8ypUmxiBDhkHwgzXQg5/RfQ==" algorithmName="SHA-512" password="CC35"/>
  <autoFilter ref="C78:K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Žst. Bohušovice nad Ohří - oprava (plášť, VPP) + dodatek č.1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1979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10. 9. 2019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33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34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ROUND(J81,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ROUND((SUM(BE81:BE92)),  2)</f>
        <v>0</v>
      </c>
      <c r="G33" s="40"/>
      <c r="H33" s="40"/>
      <c r="I33" s="157">
        <v>0.20999999999999999</v>
      </c>
      <c r="J33" s="156">
        <f>ROUND(((SUM(BE81:BE92))*I33),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ROUND((SUM(BF81:BF92)),  2)</f>
        <v>0</v>
      </c>
      <c r="G34" s="40"/>
      <c r="H34" s="40"/>
      <c r="I34" s="157">
        <v>0.14999999999999999</v>
      </c>
      <c r="J34" s="156">
        <f>ROUND(((SUM(BF81:BF92))*I34),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ROUND((SUM(BG81:BG92)),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ROUND((SUM(BH81:BH92)),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ROUND((SUM(BI81:BI92)),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Žst. Bohušovice nad Ohří - oprava (plášť, VPP) + dodatek č.1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Bohušovice nad Ohří</v>
      </c>
      <c r="G52" s="42"/>
      <c r="H52" s="42"/>
      <c r="I52" s="142" t="s">
        <v>23</v>
      </c>
      <c r="J52" s="74" t="str">
        <f>IF(J12="","",J12)</f>
        <v>10. 9. 2019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3.05" customHeight="1">
      <c r="A54" s="40"/>
      <c r="B54" s="41"/>
      <c r="C54" s="34" t="s">
        <v>25</v>
      </c>
      <c r="D54" s="42"/>
      <c r="E54" s="42"/>
      <c r="F54" s="29" t="str">
        <f>E15</f>
        <v>SŽDC s.o., Oblastní ředitelství Ústí n.L., SPS</v>
      </c>
      <c r="G54" s="42"/>
      <c r="H54" s="42"/>
      <c r="I54" s="142" t="s">
        <v>32</v>
      </c>
      <c r="J54" s="38" t="str">
        <f>E21</f>
        <v>INTECON spol. s r.o., Ústí nad Labem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3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INTECON spol. s r.o., Ústí nad Labem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97</v>
      </c>
      <c r="D57" s="174"/>
      <c r="E57" s="174"/>
      <c r="F57" s="174"/>
      <c r="G57" s="174"/>
      <c r="H57" s="174"/>
      <c r="I57" s="175"/>
      <c r="J57" s="176" t="s">
        <v>98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J81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78"/>
      <c r="C60" s="179"/>
      <c r="D60" s="180" t="s">
        <v>1980</v>
      </c>
      <c r="E60" s="181"/>
      <c r="F60" s="181"/>
      <c r="G60" s="181"/>
      <c r="H60" s="181"/>
      <c r="I60" s="182"/>
      <c r="J60" s="183">
        <f>J82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1981</v>
      </c>
      <c r="E61" s="188"/>
      <c r="F61" s="188"/>
      <c r="G61" s="188"/>
      <c r="H61" s="188"/>
      <c r="I61" s="189"/>
      <c r="J61" s="190">
        <f>J83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138"/>
      <c r="J62" s="42"/>
      <c r="K62" s="4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168"/>
      <c r="J63" s="62"/>
      <c r="K63" s="62"/>
      <c r="L63" s="13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171"/>
      <c r="J67" s="64"/>
      <c r="K67" s="64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132</v>
      </c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2" t="str">
        <f>E7</f>
        <v>Žst. Bohušovice nad Ohří - oprava (plášť, VPP) + dodatek č.1</v>
      </c>
      <c r="F71" s="34"/>
      <c r="G71" s="34"/>
      <c r="H71" s="34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94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VRN - Vedlejší rozpočtové náklady</v>
      </c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Bohušovice nad Ohří</v>
      </c>
      <c r="G75" s="42"/>
      <c r="H75" s="42"/>
      <c r="I75" s="142" t="s">
        <v>23</v>
      </c>
      <c r="J75" s="74" t="str">
        <f>IF(J12="","",J12)</f>
        <v>10. 9. 2019</v>
      </c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3.05" customHeight="1">
      <c r="A77" s="40"/>
      <c r="B77" s="41"/>
      <c r="C77" s="34" t="s">
        <v>25</v>
      </c>
      <c r="D77" s="42"/>
      <c r="E77" s="42"/>
      <c r="F77" s="29" t="str">
        <f>E15</f>
        <v>SŽDC s.o., Oblastní ředitelství Ústí n.L., SPS</v>
      </c>
      <c r="G77" s="42"/>
      <c r="H77" s="42"/>
      <c r="I77" s="142" t="s">
        <v>32</v>
      </c>
      <c r="J77" s="38" t="str">
        <f>E21</f>
        <v>INTECON spol. s r.o., Ústí nad Labem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3.0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142" t="s">
        <v>36</v>
      </c>
      <c r="J78" s="38" t="str">
        <f>E24</f>
        <v>INTECON spol. s r.o., Ústí nad Labem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92"/>
      <c r="B80" s="193"/>
      <c r="C80" s="194" t="s">
        <v>133</v>
      </c>
      <c r="D80" s="195" t="s">
        <v>58</v>
      </c>
      <c r="E80" s="195" t="s">
        <v>54</v>
      </c>
      <c r="F80" s="195" t="s">
        <v>55</v>
      </c>
      <c r="G80" s="195" t="s">
        <v>134</v>
      </c>
      <c r="H80" s="195" t="s">
        <v>135</v>
      </c>
      <c r="I80" s="196" t="s">
        <v>136</v>
      </c>
      <c r="J80" s="197" t="s">
        <v>98</v>
      </c>
      <c r="K80" s="198" t="s">
        <v>137</v>
      </c>
      <c r="L80" s="199"/>
      <c r="M80" s="94" t="s">
        <v>19</v>
      </c>
      <c r="N80" s="95" t="s">
        <v>43</v>
      </c>
      <c r="O80" s="95" t="s">
        <v>138</v>
      </c>
      <c r="P80" s="95" t="s">
        <v>139</v>
      </c>
      <c r="Q80" s="95" t="s">
        <v>140</v>
      </c>
      <c r="R80" s="95" t="s">
        <v>141</v>
      </c>
      <c r="S80" s="95" t="s">
        <v>142</v>
      </c>
      <c r="T80" s="96" t="s">
        <v>143</v>
      </c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</row>
    <row r="81" s="2" customFormat="1" ht="22.8" customHeight="1">
      <c r="A81" s="40"/>
      <c r="B81" s="41"/>
      <c r="C81" s="101" t="s">
        <v>144</v>
      </c>
      <c r="D81" s="42"/>
      <c r="E81" s="42"/>
      <c r="F81" s="42"/>
      <c r="G81" s="42"/>
      <c r="H81" s="42"/>
      <c r="I81" s="138"/>
      <c r="J81" s="200">
        <f>BK81</f>
        <v>0</v>
      </c>
      <c r="K81" s="42"/>
      <c r="L81" s="46"/>
      <c r="M81" s="97"/>
      <c r="N81" s="201"/>
      <c r="O81" s="98"/>
      <c r="P81" s="202">
        <f>P82</f>
        <v>0</v>
      </c>
      <c r="Q81" s="98"/>
      <c r="R81" s="202">
        <f>R82</f>
        <v>0</v>
      </c>
      <c r="S81" s="98"/>
      <c r="T81" s="203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99</v>
      </c>
      <c r="BK81" s="204">
        <f>BK82</f>
        <v>0</v>
      </c>
    </row>
    <row r="82" s="12" customFormat="1" ht="25.92" customHeight="1">
      <c r="A82" s="12"/>
      <c r="B82" s="205"/>
      <c r="C82" s="206"/>
      <c r="D82" s="207" t="s">
        <v>72</v>
      </c>
      <c r="E82" s="208" t="s">
        <v>145</v>
      </c>
      <c r="F82" s="208" t="s">
        <v>145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P83</f>
        <v>0</v>
      </c>
      <c r="Q82" s="213"/>
      <c r="R82" s="214">
        <f>R83</f>
        <v>0</v>
      </c>
      <c r="S82" s="213"/>
      <c r="T82" s="21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6" t="s">
        <v>81</v>
      </c>
      <c r="AT82" s="217" t="s">
        <v>72</v>
      </c>
      <c r="AU82" s="217" t="s">
        <v>73</v>
      </c>
      <c r="AY82" s="216" t="s">
        <v>147</v>
      </c>
      <c r="BK82" s="218">
        <f>BK83</f>
        <v>0</v>
      </c>
    </row>
    <row r="83" s="12" customFormat="1" ht="22.8" customHeight="1">
      <c r="A83" s="12"/>
      <c r="B83" s="205"/>
      <c r="C83" s="206"/>
      <c r="D83" s="207" t="s">
        <v>72</v>
      </c>
      <c r="E83" s="219" t="s">
        <v>676</v>
      </c>
      <c r="F83" s="219" t="s">
        <v>90</v>
      </c>
      <c r="G83" s="206"/>
      <c r="H83" s="206"/>
      <c r="I83" s="209"/>
      <c r="J83" s="220">
        <f>BK83</f>
        <v>0</v>
      </c>
      <c r="K83" s="206"/>
      <c r="L83" s="211"/>
      <c r="M83" s="212"/>
      <c r="N83" s="213"/>
      <c r="O83" s="213"/>
      <c r="P83" s="214">
        <f>SUM(P84:P92)</f>
        <v>0</v>
      </c>
      <c r="Q83" s="213"/>
      <c r="R83" s="214">
        <f>SUM(R84:R92)</f>
        <v>0</v>
      </c>
      <c r="S83" s="213"/>
      <c r="T83" s="215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6" t="s">
        <v>81</v>
      </c>
      <c r="AT83" s="217" t="s">
        <v>72</v>
      </c>
      <c r="AU83" s="217" t="s">
        <v>81</v>
      </c>
      <c r="AY83" s="216" t="s">
        <v>147</v>
      </c>
      <c r="BK83" s="218">
        <f>SUM(BK84:BK92)</f>
        <v>0</v>
      </c>
    </row>
    <row r="84" s="2" customFormat="1" ht="16.5" customHeight="1">
      <c r="A84" s="40"/>
      <c r="B84" s="41"/>
      <c r="C84" s="221" t="s">
        <v>81</v>
      </c>
      <c r="D84" s="221" t="s">
        <v>149</v>
      </c>
      <c r="E84" s="222" t="s">
        <v>1982</v>
      </c>
      <c r="F84" s="223" t="s">
        <v>1983</v>
      </c>
      <c r="G84" s="224" t="s">
        <v>1978</v>
      </c>
      <c r="H84" s="225">
        <v>1</v>
      </c>
      <c r="I84" s="226"/>
      <c r="J84" s="227">
        <f>ROUND(I84*H84,2)</f>
        <v>0</v>
      </c>
      <c r="K84" s="228"/>
      <c r="L84" s="46"/>
      <c r="M84" s="229" t="s">
        <v>19</v>
      </c>
      <c r="N84" s="230" t="s">
        <v>44</v>
      </c>
      <c r="O84" s="86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33" t="s">
        <v>153</v>
      </c>
      <c r="AT84" s="233" t="s">
        <v>149</v>
      </c>
      <c r="AU84" s="233" t="s">
        <v>83</v>
      </c>
      <c r="AY84" s="19" t="s">
        <v>147</v>
      </c>
      <c r="BE84" s="234">
        <f>IF(N84="základní",J84,0)</f>
        <v>0</v>
      </c>
      <c r="BF84" s="234">
        <f>IF(N84="snížená",J84,0)</f>
        <v>0</v>
      </c>
      <c r="BG84" s="234">
        <f>IF(N84="zákl. přenesená",J84,0)</f>
        <v>0</v>
      </c>
      <c r="BH84" s="234">
        <f>IF(N84="sníž. přenesená",J84,0)</f>
        <v>0</v>
      </c>
      <c r="BI84" s="234">
        <f>IF(N84="nulová",J84,0)</f>
        <v>0</v>
      </c>
      <c r="BJ84" s="19" t="s">
        <v>81</v>
      </c>
      <c r="BK84" s="234">
        <f>ROUND(I84*H84,2)</f>
        <v>0</v>
      </c>
      <c r="BL84" s="19" t="s">
        <v>153</v>
      </c>
      <c r="BM84" s="233" t="s">
        <v>1984</v>
      </c>
    </row>
    <row r="85" s="2" customFormat="1">
      <c r="A85" s="40"/>
      <c r="B85" s="41"/>
      <c r="C85" s="42"/>
      <c r="D85" s="248" t="s">
        <v>868</v>
      </c>
      <c r="E85" s="42"/>
      <c r="F85" s="290" t="s">
        <v>1985</v>
      </c>
      <c r="G85" s="42"/>
      <c r="H85" s="42"/>
      <c r="I85" s="138"/>
      <c r="J85" s="42"/>
      <c r="K85" s="42"/>
      <c r="L85" s="46"/>
      <c r="M85" s="291"/>
      <c r="N85" s="292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868</v>
      </c>
      <c r="AU85" s="19" t="s">
        <v>83</v>
      </c>
    </row>
    <row r="86" s="2" customFormat="1" ht="24" customHeight="1">
      <c r="A86" s="40"/>
      <c r="B86" s="41"/>
      <c r="C86" s="221" t="s">
        <v>83</v>
      </c>
      <c r="D86" s="221" t="s">
        <v>149</v>
      </c>
      <c r="E86" s="222" t="s">
        <v>1986</v>
      </c>
      <c r="F86" s="223" t="s">
        <v>1987</v>
      </c>
      <c r="G86" s="224" t="s">
        <v>1978</v>
      </c>
      <c r="H86" s="225">
        <v>1</v>
      </c>
      <c r="I86" s="226"/>
      <c r="J86" s="227">
        <f>ROUND(I86*H86,2)</f>
        <v>0</v>
      </c>
      <c r="K86" s="228"/>
      <c r="L86" s="46"/>
      <c r="M86" s="229" t="s">
        <v>19</v>
      </c>
      <c r="N86" s="230" t="s">
        <v>44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153</v>
      </c>
      <c r="AT86" s="233" t="s">
        <v>149</v>
      </c>
      <c r="AU86" s="233" t="s">
        <v>83</v>
      </c>
      <c r="AY86" s="19" t="s">
        <v>147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81</v>
      </c>
      <c r="BK86" s="234">
        <f>ROUND(I86*H86,2)</f>
        <v>0</v>
      </c>
      <c r="BL86" s="19" t="s">
        <v>153</v>
      </c>
      <c r="BM86" s="233" t="s">
        <v>1988</v>
      </c>
    </row>
    <row r="87" s="2" customFormat="1" ht="36" customHeight="1">
      <c r="A87" s="40"/>
      <c r="B87" s="41"/>
      <c r="C87" s="221" t="s">
        <v>159</v>
      </c>
      <c r="D87" s="221" t="s">
        <v>149</v>
      </c>
      <c r="E87" s="222" t="s">
        <v>1989</v>
      </c>
      <c r="F87" s="223" t="s">
        <v>1990</v>
      </c>
      <c r="G87" s="224" t="s">
        <v>1978</v>
      </c>
      <c r="H87" s="225">
        <v>1</v>
      </c>
      <c r="I87" s="226"/>
      <c r="J87" s="227">
        <f>ROUND(I87*H87,2)</f>
        <v>0</v>
      </c>
      <c r="K87" s="228"/>
      <c r="L87" s="46"/>
      <c r="M87" s="229" t="s">
        <v>19</v>
      </c>
      <c r="N87" s="230" t="s">
        <v>44</v>
      </c>
      <c r="O87" s="86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3" t="s">
        <v>153</v>
      </c>
      <c r="AT87" s="233" t="s">
        <v>149</v>
      </c>
      <c r="AU87" s="233" t="s">
        <v>83</v>
      </c>
      <c r="AY87" s="19" t="s">
        <v>147</v>
      </c>
      <c r="BE87" s="234">
        <f>IF(N87="základní",J87,0)</f>
        <v>0</v>
      </c>
      <c r="BF87" s="234">
        <f>IF(N87="snížená",J87,0)</f>
        <v>0</v>
      </c>
      <c r="BG87" s="234">
        <f>IF(N87="zákl. přenesená",J87,0)</f>
        <v>0</v>
      </c>
      <c r="BH87" s="234">
        <f>IF(N87="sníž. přenesená",J87,0)</f>
        <v>0</v>
      </c>
      <c r="BI87" s="234">
        <f>IF(N87="nulová",J87,0)</f>
        <v>0</v>
      </c>
      <c r="BJ87" s="19" t="s">
        <v>81</v>
      </c>
      <c r="BK87" s="234">
        <f>ROUND(I87*H87,2)</f>
        <v>0</v>
      </c>
      <c r="BL87" s="19" t="s">
        <v>153</v>
      </c>
      <c r="BM87" s="233" t="s">
        <v>1991</v>
      </c>
    </row>
    <row r="88" s="2" customFormat="1" ht="16.5" customHeight="1">
      <c r="A88" s="40"/>
      <c r="B88" s="41"/>
      <c r="C88" s="221" t="s">
        <v>153</v>
      </c>
      <c r="D88" s="221" t="s">
        <v>149</v>
      </c>
      <c r="E88" s="222" t="s">
        <v>1992</v>
      </c>
      <c r="F88" s="223" t="s">
        <v>1993</v>
      </c>
      <c r="G88" s="224" t="s">
        <v>1978</v>
      </c>
      <c r="H88" s="225">
        <v>1</v>
      </c>
      <c r="I88" s="226"/>
      <c r="J88" s="227">
        <f>ROUND(I88*H88,2)</f>
        <v>0</v>
      </c>
      <c r="K88" s="228"/>
      <c r="L88" s="46"/>
      <c r="M88" s="229" t="s">
        <v>19</v>
      </c>
      <c r="N88" s="230" t="s">
        <v>44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153</v>
      </c>
      <c r="AT88" s="233" t="s">
        <v>149</v>
      </c>
      <c r="AU88" s="233" t="s">
        <v>83</v>
      </c>
      <c r="AY88" s="19" t="s">
        <v>147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81</v>
      </c>
      <c r="BK88" s="234">
        <f>ROUND(I88*H88,2)</f>
        <v>0</v>
      </c>
      <c r="BL88" s="19" t="s">
        <v>153</v>
      </c>
      <c r="BM88" s="233" t="s">
        <v>1994</v>
      </c>
    </row>
    <row r="89" s="2" customFormat="1" ht="36" customHeight="1">
      <c r="A89" s="40"/>
      <c r="B89" s="41"/>
      <c r="C89" s="221" t="s">
        <v>166</v>
      </c>
      <c r="D89" s="221" t="s">
        <v>149</v>
      </c>
      <c r="E89" s="222" t="s">
        <v>1995</v>
      </c>
      <c r="F89" s="223" t="s">
        <v>1996</v>
      </c>
      <c r="G89" s="224" t="s">
        <v>1978</v>
      </c>
      <c r="H89" s="225">
        <v>1</v>
      </c>
      <c r="I89" s="226"/>
      <c r="J89" s="227">
        <f>ROUND(I89*H89,2)</f>
        <v>0</v>
      </c>
      <c r="K89" s="228"/>
      <c r="L89" s="46"/>
      <c r="M89" s="229" t="s">
        <v>19</v>
      </c>
      <c r="N89" s="230" t="s">
        <v>44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153</v>
      </c>
      <c r="AT89" s="233" t="s">
        <v>149</v>
      </c>
      <c r="AU89" s="233" t="s">
        <v>83</v>
      </c>
      <c r="AY89" s="19" t="s">
        <v>147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81</v>
      </c>
      <c r="BK89" s="234">
        <f>ROUND(I89*H89,2)</f>
        <v>0</v>
      </c>
      <c r="BL89" s="19" t="s">
        <v>153</v>
      </c>
      <c r="BM89" s="233" t="s">
        <v>1997</v>
      </c>
    </row>
    <row r="90" s="2" customFormat="1" ht="36" customHeight="1">
      <c r="A90" s="40"/>
      <c r="B90" s="41"/>
      <c r="C90" s="221" t="s">
        <v>170</v>
      </c>
      <c r="D90" s="221" t="s">
        <v>149</v>
      </c>
      <c r="E90" s="222" t="s">
        <v>1998</v>
      </c>
      <c r="F90" s="223" t="s">
        <v>1999</v>
      </c>
      <c r="G90" s="224" t="s">
        <v>1978</v>
      </c>
      <c r="H90" s="225">
        <v>1</v>
      </c>
      <c r="I90" s="226"/>
      <c r="J90" s="227">
        <f>ROUND(I90*H90,2)</f>
        <v>0</v>
      </c>
      <c r="K90" s="228"/>
      <c r="L90" s="46"/>
      <c r="M90" s="229" t="s">
        <v>19</v>
      </c>
      <c r="N90" s="230" t="s">
        <v>44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153</v>
      </c>
      <c r="AT90" s="233" t="s">
        <v>149</v>
      </c>
      <c r="AU90" s="233" t="s">
        <v>83</v>
      </c>
      <c r="AY90" s="19" t="s">
        <v>147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81</v>
      </c>
      <c r="BK90" s="234">
        <f>ROUND(I90*H90,2)</f>
        <v>0</v>
      </c>
      <c r="BL90" s="19" t="s">
        <v>153</v>
      </c>
      <c r="BM90" s="233" t="s">
        <v>2000</v>
      </c>
    </row>
    <row r="91" s="2" customFormat="1" ht="36" customHeight="1">
      <c r="A91" s="40"/>
      <c r="B91" s="41"/>
      <c r="C91" s="221" t="s">
        <v>174</v>
      </c>
      <c r="D91" s="221" t="s">
        <v>149</v>
      </c>
      <c r="E91" s="222" t="s">
        <v>2001</v>
      </c>
      <c r="F91" s="223" t="s">
        <v>2002</v>
      </c>
      <c r="G91" s="224" t="s">
        <v>1978</v>
      </c>
      <c r="H91" s="225">
        <v>1</v>
      </c>
      <c r="I91" s="226"/>
      <c r="J91" s="227">
        <f>ROUND(I91*H91,2)</f>
        <v>0</v>
      </c>
      <c r="K91" s="228"/>
      <c r="L91" s="46"/>
      <c r="M91" s="229" t="s">
        <v>19</v>
      </c>
      <c r="N91" s="230" t="s">
        <v>44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153</v>
      </c>
      <c r="AT91" s="233" t="s">
        <v>149</v>
      </c>
      <c r="AU91" s="233" t="s">
        <v>83</v>
      </c>
      <c r="AY91" s="19" t="s">
        <v>147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81</v>
      </c>
      <c r="BK91" s="234">
        <f>ROUND(I91*H91,2)</f>
        <v>0</v>
      </c>
      <c r="BL91" s="19" t="s">
        <v>153</v>
      </c>
      <c r="BM91" s="233" t="s">
        <v>2003</v>
      </c>
    </row>
    <row r="92" s="2" customFormat="1" ht="16.5" customHeight="1">
      <c r="A92" s="40"/>
      <c r="B92" s="41"/>
      <c r="C92" s="221" t="s">
        <v>178</v>
      </c>
      <c r="D92" s="221" t="s">
        <v>149</v>
      </c>
      <c r="E92" s="222" t="s">
        <v>2004</v>
      </c>
      <c r="F92" s="223" t="s">
        <v>2005</v>
      </c>
      <c r="G92" s="224" t="s">
        <v>1978</v>
      </c>
      <c r="H92" s="225">
        <v>1</v>
      </c>
      <c r="I92" s="226"/>
      <c r="J92" s="227">
        <f>ROUND(I92*H92,2)</f>
        <v>0</v>
      </c>
      <c r="K92" s="228"/>
      <c r="L92" s="46"/>
      <c r="M92" s="293" t="s">
        <v>19</v>
      </c>
      <c r="N92" s="294" t="s">
        <v>44</v>
      </c>
      <c r="O92" s="295"/>
      <c r="P92" s="296">
        <f>O92*H92</f>
        <v>0</v>
      </c>
      <c r="Q92" s="296">
        <v>0</v>
      </c>
      <c r="R92" s="296">
        <f>Q92*H92</f>
        <v>0</v>
      </c>
      <c r="S92" s="296">
        <v>0</v>
      </c>
      <c r="T92" s="29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153</v>
      </c>
      <c r="AT92" s="233" t="s">
        <v>149</v>
      </c>
      <c r="AU92" s="233" t="s">
        <v>83</v>
      </c>
      <c r="AY92" s="19" t="s">
        <v>147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81</v>
      </c>
      <c r="BK92" s="234">
        <f>ROUND(I92*H92,2)</f>
        <v>0</v>
      </c>
      <c r="BL92" s="19" t="s">
        <v>153</v>
      </c>
      <c r="BM92" s="233" t="s">
        <v>2006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68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9aHgcWSiDvCQbGXr5OiMuLT+gMIfygaEHz5/k/DT4fWtff9SI2R+w6d+3mPMyKVrDap3OEIs5ebAXE0T0lJh/Q==" hashValue="ADblV9PYrhM+D8GYbkcVpOtdsHBs+8xoVUrEO8k+6dvgsgNBeIsZdV2bjNoD+dY4z+wRP7TVZ9FEOhRISIpAyg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00" customWidth="1"/>
    <col min="2" max="2" width="1.664063" style="300" customWidth="1"/>
    <col min="3" max="4" width="5" style="300" customWidth="1"/>
    <col min="5" max="5" width="11.67" style="300" customWidth="1"/>
    <col min="6" max="6" width="9.17" style="300" customWidth="1"/>
    <col min="7" max="7" width="5" style="300" customWidth="1"/>
    <col min="8" max="8" width="77.83" style="300" customWidth="1"/>
    <col min="9" max="10" width="20" style="300" customWidth="1"/>
    <col min="11" max="11" width="1.664063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2007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2008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2009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2010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2011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2012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2013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2014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2015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2016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2017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80</v>
      </c>
      <c r="F18" s="311" t="s">
        <v>2018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2019</v>
      </c>
      <c r="F19" s="311" t="s">
        <v>2020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2021</v>
      </c>
      <c r="F20" s="311" t="s">
        <v>2022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2023</v>
      </c>
      <c r="F21" s="311" t="s">
        <v>2024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2025</v>
      </c>
      <c r="F22" s="311" t="s">
        <v>1936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2026</v>
      </c>
      <c r="F23" s="311" t="s">
        <v>2027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2028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2029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2030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2031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2032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2033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2034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2035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2036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133</v>
      </c>
      <c r="F36" s="311"/>
      <c r="G36" s="311" t="s">
        <v>2037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2038</v>
      </c>
      <c r="F37" s="311"/>
      <c r="G37" s="311" t="s">
        <v>2039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54</v>
      </c>
      <c r="F38" s="311"/>
      <c r="G38" s="311" t="s">
        <v>2040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55</v>
      </c>
      <c r="F39" s="311"/>
      <c r="G39" s="311" t="s">
        <v>2041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134</v>
      </c>
      <c r="F40" s="311"/>
      <c r="G40" s="311" t="s">
        <v>2042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135</v>
      </c>
      <c r="F41" s="311"/>
      <c r="G41" s="311" t="s">
        <v>2043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2044</v>
      </c>
      <c r="F42" s="311"/>
      <c r="G42" s="311" t="s">
        <v>2045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2046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2047</v>
      </c>
      <c r="F44" s="311"/>
      <c r="G44" s="311" t="s">
        <v>2048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137</v>
      </c>
      <c r="F45" s="311"/>
      <c r="G45" s="311" t="s">
        <v>2049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2050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2051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2052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2053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2054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2055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2056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2057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2058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2059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2060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2061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2062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2063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2064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2065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2066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2067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2068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2069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2070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2071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2072</v>
      </c>
      <c r="D76" s="329"/>
      <c r="E76" s="329"/>
      <c r="F76" s="329" t="s">
        <v>2073</v>
      </c>
      <c r="G76" s="330"/>
      <c r="H76" s="329" t="s">
        <v>55</v>
      </c>
      <c r="I76" s="329" t="s">
        <v>58</v>
      </c>
      <c r="J76" s="329" t="s">
        <v>2074</v>
      </c>
      <c r="K76" s="328"/>
    </row>
    <row r="77" s="1" customFormat="1" ht="17.25" customHeight="1">
      <c r="B77" s="326"/>
      <c r="C77" s="331" t="s">
        <v>2075</v>
      </c>
      <c r="D77" s="331"/>
      <c r="E77" s="331"/>
      <c r="F77" s="332" t="s">
        <v>2076</v>
      </c>
      <c r="G77" s="333"/>
      <c r="H77" s="331"/>
      <c r="I77" s="331"/>
      <c r="J77" s="331" t="s">
        <v>2077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54</v>
      </c>
      <c r="D79" s="334"/>
      <c r="E79" s="334"/>
      <c r="F79" s="336" t="s">
        <v>2078</v>
      </c>
      <c r="G79" s="335"/>
      <c r="H79" s="314" t="s">
        <v>2079</v>
      </c>
      <c r="I79" s="314" t="s">
        <v>2080</v>
      </c>
      <c r="J79" s="314">
        <v>20</v>
      </c>
      <c r="K79" s="328"/>
    </row>
    <row r="80" s="1" customFormat="1" ht="15" customHeight="1">
      <c r="B80" s="326"/>
      <c r="C80" s="314" t="s">
        <v>2081</v>
      </c>
      <c r="D80" s="314"/>
      <c r="E80" s="314"/>
      <c r="F80" s="336" t="s">
        <v>2078</v>
      </c>
      <c r="G80" s="335"/>
      <c r="H80" s="314" t="s">
        <v>2082</v>
      </c>
      <c r="I80" s="314" t="s">
        <v>2080</v>
      </c>
      <c r="J80" s="314">
        <v>120</v>
      </c>
      <c r="K80" s="328"/>
    </row>
    <row r="81" s="1" customFormat="1" ht="15" customHeight="1">
      <c r="B81" s="337"/>
      <c r="C81" s="314" t="s">
        <v>2083</v>
      </c>
      <c r="D81" s="314"/>
      <c r="E81" s="314"/>
      <c r="F81" s="336" t="s">
        <v>2084</v>
      </c>
      <c r="G81" s="335"/>
      <c r="H81" s="314" t="s">
        <v>2085</v>
      </c>
      <c r="I81" s="314" t="s">
        <v>2080</v>
      </c>
      <c r="J81" s="314">
        <v>50</v>
      </c>
      <c r="K81" s="328"/>
    </row>
    <row r="82" s="1" customFormat="1" ht="15" customHeight="1">
      <c r="B82" s="337"/>
      <c r="C82" s="314" t="s">
        <v>2086</v>
      </c>
      <c r="D82" s="314"/>
      <c r="E82" s="314"/>
      <c r="F82" s="336" t="s">
        <v>2078</v>
      </c>
      <c r="G82" s="335"/>
      <c r="H82" s="314" t="s">
        <v>2087</v>
      </c>
      <c r="I82" s="314" t="s">
        <v>2088</v>
      </c>
      <c r="J82" s="314"/>
      <c r="K82" s="328"/>
    </row>
    <row r="83" s="1" customFormat="1" ht="15" customHeight="1">
      <c r="B83" s="337"/>
      <c r="C83" s="338" t="s">
        <v>2089</v>
      </c>
      <c r="D83" s="338"/>
      <c r="E83" s="338"/>
      <c r="F83" s="339" t="s">
        <v>2084</v>
      </c>
      <c r="G83" s="338"/>
      <c r="H83" s="338" t="s">
        <v>2090</v>
      </c>
      <c r="I83" s="338" t="s">
        <v>2080</v>
      </c>
      <c r="J83" s="338">
        <v>15</v>
      </c>
      <c r="K83" s="328"/>
    </row>
    <row r="84" s="1" customFormat="1" ht="15" customHeight="1">
      <c r="B84" s="337"/>
      <c r="C84" s="338" t="s">
        <v>2091</v>
      </c>
      <c r="D84" s="338"/>
      <c r="E84" s="338"/>
      <c r="F84" s="339" t="s">
        <v>2084</v>
      </c>
      <c r="G84" s="338"/>
      <c r="H84" s="338" t="s">
        <v>2092</v>
      </c>
      <c r="I84" s="338" t="s">
        <v>2080</v>
      </c>
      <c r="J84" s="338">
        <v>15</v>
      </c>
      <c r="K84" s="328"/>
    </row>
    <row r="85" s="1" customFormat="1" ht="15" customHeight="1">
      <c r="B85" s="337"/>
      <c r="C85" s="338" t="s">
        <v>2093</v>
      </c>
      <c r="D85" s="338"/>
      <c r="E85" s="338"/>
      <c r="F85" s="339" t="s">
        <v>2084</v>
      </c>
      <c r="G85" s="338"/>
      <c r="H85" s="338" t="s">
        <v>2094</v>
      </c>
      <c r="I85" s="338" t="s">
        <v>2080</v>
      </c>
      <c r="J85" s="338">
        <v>20</v>
      </c>
      <c r="K85" s="328"/>
    </row>
    <row r="86" s="1" customFormat="1" ht="15" customHeight="1">
      <c r="B86" s="337"/>
      <c r="C86" s="338" t="s">
        <v>2095</v>
      </c>
      <c r="D86" s="338"/>
      <c r="E86" s="338"/>
      <c r="F86" s="339" t="s">
        <v>2084</v>
      </c>
      <c r="G86" s="338"/>
      <c r="H86" s="338" t="s">
        <v>2096</v>
      </c>
      <c r="I86" s="338" t="s">
        <v>2080</v>
      </c>
      <c r="J86" s="338">
        <v>20</v>
      </c>
      <c r="K86" s="328"/>
    </row>
    <row r="87" s="1" customFormat="1" ht="15" customHeight="1">
      <c r="B87" s="337"/>
      <c r="C87" s="314" t="s">
        <v>2097</v>
      </c>
      <c r="D87" s="314"/>
      <c r="E87" s="314"/>
      <c r="F87" s="336" t="s">
        <v>2084</v>
      </c>
      <c r="G87" s="335"/>
      <c r="H87" s="314" t="s">
        <v>2098</v>
      </c>
      <c r="I87" s="314" t="s">
        <v>2080</v>
      </c>
      <c r="J87" s="314">
        <v>50</v>
      </c>
      <c r="K87" s="328"/>
    </row>
    <row r="88" s="1" customFormat="1" ht="15" customHeight="1">
      <c r="B88" s="337"/>
      <c r="C88" s="314" t="s">
        <v>2099</v>
      </c>
      <c r="D88" s="314"/>
      <c r="E88" s="314"/>
      <c r="F88" s="336" t="s">
        <v>2084</v>
      </c>
      <c r="G88" s="335"/>
      <c r="H88" s="314" t="s">
        <v>2100</v>
      </c>
      <c r="I88" s="314" t="s">
        <v>2080</v>
      </c>
      <c r="J88" s="314">
        <v>20</v>
      </c>
      <c r="K88" s="328"/>
    </row>
    <row r="89" s="1" customFormat="1" ht="15" customHeight="1">
      <c r="B89" s="337"/>
      <c r="C89" s="314" t="s">
        <v>2101</v>
      </c>
      <c r="D89" s="314"/>
      <c r="E89" s="314"/>
      <c r="F89" s="336" t="s">
        <v>2084</v>
      </c>
      <c r="G89" s="335"/>
      <c r="H89" s="314" t="s">
        <v>2102</v>
      </c>
      <c r="I89" s="314" t="s">
        <v>2080</v>
      </c>
      <c r="J89" s="314">
        <v>20</v>
      </c>
      <c r="K89" s="328"/>
    </row>
    <row r="90" s="1" customFormat="1" ht="15" customHeight="1">
      <c r="B90" s="337"/>
      <c r="C90" s="314" t="s">
        <v>2103</v>
      </c>
      <c r="D90" s="314"/>
      <c r="E90" s="314"/>
      <c r="F90" s="336" t="s">
        <v>2084</v>
      </c>
      <c r="G90" s="335"/>
      <c r="H90" s="314" t="s">
        <v>2104</v>
      </c>
      <c r="I90" s="314" t="s">
        <v>2080</v>
      </c>
      <c r="J90" s="314">
        <v>50</v>
      </c>
      <c r="K90" s="328"/>
    </row>
    <row r="91" s="1" customFormat="1" ht="15" customHeight="1">
      <c r="B91" s="337"/>
      <c r="C91" s="314" t="s">
        <v>2105</v>
      </c>
      <c r="D91" s="314"/>
      <c r="E91" s="314"/>
      <c r="F91" s="336" t="s">
        <v>2084</v>
      </c>
      <c r="G91" s="335"/>
      <c r="H91" s="314" t="s">
        <v>2105</v>
      </c>
      <c r="I91" s="314" t="s">
        <v>2080</v>
      </c>
      <c r="J91" s="314">
        <v>50</v>
      </c>
      <c r="K91" s="328"/>
    </row>
    <row r="92" s="1" customFormat="1" ht="15" customHeight="1">
      <c r="B92" s="337"/>
      <c r="C92" s="314" t="s">
        <v>2106</v>
      </c>
      <c r="D92" s="314"/>
      <c r="E92" s="314"/>
      <c r="F92" s="336" t="s">
        <v>2084</v>
      </c>
      <c r="G92" s="335"/>
      <c r="H92" s="314" t="s">
        <v>2107</v>
      </c>
      <c r="I92" s="314" t="s">
        <v>2080</v>
      </c>
      <c r="J92" s="314">
        <v>255</v>
      </c>
      <c r="K92" s="328"/>
    </row>
    <row r="93" s="1" customFormat="1" ht="15" customHeight="1">
      <c r="B93" s="337"/>
      <c r="C93" s="314" t="s">
        <v>2108</v>
      </c>
      <c r="D93" s="314"/>
      <c r="E93" s="314"/>
      <c r="F93" s="336" t="s">
        <v>2078</v>
      </c>
      <c r="G93" s="335"/>
      <c r="H93" s="314" t="s">
        <v>2109</v>
      </c>
      <c r="I93" s="314" t="s">
        <v>2110</v>
      </c>
      <c r="J93" s="314"/>
      <c r="K93" s="328"/>
    </row>
    <row r="94" s="1" customFormat="1" ht="15" customHeight="1">
      <c r="B94" s="337"/>
      <c r="C94" s="314" t="s">
        <v>2111</v>
      </c>
      <c r="D94" s="314"/>
      <c r="E94" s="314"/>
      <c r="F94" s="336" t="s">
        <v>2078</v>
      </c>
      <c r="G94" s="335"/>
      <c r="H94" s="314" t="s">
        <v>2112</v>
      </c>
      <c r="I94" s="314" t="s">
        <v>2113</v>
      </c>
      <c r="J94" s="314"/>
      <c r="K94" s="328"/>
    </row>
    <row r="95" s="1" customFormat="1" ht="15" customHeight="1">
      <c r="B95" s="337"/>
      <c r="C95" s="314" t="s">
        <v>2114</v>
      </c>
      <c r="D95" s="314"/>
      <c r="E95" s="314"/>
      <c r="F95" s="336" t="s">
        <v>2078</v>
      </c>
      <c r="G95" s="335"/>
      <c r="H95" s="314" t="s">
        <v>2114</v>
      </c>
      <c r="I95" s="314" t="s">
        <v>2113</v>
      </c>
      <c r="J95" s="314"/>
      <c r="K95" s="328"/>
    </row>
    <row r="96" s="1" customFormat="1" ht="15" customHeight="1">
      <c r="B96" s="337"/>
      <c r="C96" s="314" t="s">
        <v>39</v>
      </c>
      <c r="D96" s="314"/>
      <c r="E96" s="314"/>
      <c r="F96" s="336" t="s">
        <v>2078</v>
      </c>
      <c r="G96" s="335"/>
      <c r="H96" s="314" t="s">
        <v>2115</v>
      </c>
      <c r="I96" s="314" t="s">
        <v>2113</v>
      </c>
      <c r="J96" s="314"/>
      <c r="K96" s="328"/>
    </row>
    <row r="97" s="1" customFormat="1" ht="15" customHeight="1">
      <c r="B97" s="337"/>
      <c r="C97" s="314" t="s">
        <v>49</v>
      </c>
      <c r="D97" s="314"/>
      <c r="E97" s="314"/>
      <c r="F97" s="336" t="s">
        <v>2078</v>
      </c>
      <c r="G97" s="335"/>
      <c r="H97" s="314" t="s">
        <v>2116</v>
      </c>
      <c r="I97" s="314" t="s">
        <v>2113</v>
      </c>
      <c r="J97" s="314"/>
      <c r="K97" s="328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2117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2072</v>
      </c>
      <c r="D103" s="329"/>
      <c r="E103" s="329"/>
      <c r="F103" s="329" t="s">
        <v>2073</v>
      </c>
      <c r="G103" s="330"/>
      <c r="H103" s="329" t="s">
        <v>55</v>
      </c>
      <c r="I103" s="329" t="s">
        <v>58</v>
      </c>
      <c r="J103" s="329" t="s">
        <v>2074</v>
      </c>
      <c r="K103" s="328"/>
    </row>
    <row r="104" s="1" customFormat="1" ht="17.25" customHeight="1">
      <c r="B104" s="326"/>
      <c r="C104" s="331" t="s">
        <v>2075</v>
      </c>
      <c r="D104" s="331"/>
      <c r="E104" s="331"/>
      <c r="F104" s="332" t="s">
        <v>2076</v>
      </c>
      <c r="G104" s="333"/>
      <c r="H104" s="331"/>
      <c r="I104" s="331"/>
      <c r="J104" s="331" t="s">
        <v>2077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5"/>
      <c r="H105" s="329"/>
      <c r="I105" s="329"/>
      <c r="J105" s="329"/>
      <c r="K105" s="328"/>
    </row>
    <row r="106" s="1" customFormat="1" ht="15" customHeight="1">
      <c r="B106" s="326"/>
      <c r="C106" s="314" t="s">
        <v>54</v>
      </c>
      <c r="D106" s="334"/>
      <c r="E106" s="334"/>
      <c r="F106" s="336" t="s">
        <v>2078</v>
      </c>
      <c r="G106" s="345"/>
      <c r="H106" s="314" t="s">
        <v>2118</v>
      </c>
      <c r="I106" s="314" t="s">
        <v>2080</v>
      </c>
      <c r="J106" s="314">
        <v>20</v>
      </c>
      <c r="K106" s="328"/>
    </row>
    <row r="107" s="1" customFormat="1" ht="15" customHeight="1">
      <c r="B107" s="326"/>
      <c r="C107" s="314" t="s">
        <v>2081</v>
      </c>
      <c r="D107" s="314"/>
      <c r="E107" s="314"/>
      <c r="F107" s="336" t="s">
        <v>2078</v>
      </c>
      <c r="G107" s="314"/>
      <c r="H107" s="314" t="s">
        <v>2118</v>
      </c>
      <c r="I107" s="314" t="s">
        <v>2080</v>
      </c>
      <c r="J107" s="314">
        <v>120</v>
      </c>
      <c r="K107" s="328"/>
    </row>
    <row r="108" s="1" customFormat="1" ht="15" customHeight="1">
      <c r="B108" s="337"/>
      <c r="C108" s="314" t="s">
        <v>2083</v>
      </c>
      <c r="D108" s="314"/>
      <c r="E108" s="314"/>
      <c r="F108" s="336" t="s">
        <v>2084</v>
      </c>
      <c r="G108" s="314"/>
      <c r="H108" s="314" t="s">
        <v>2118</v>
      </c>
      <c r="I108" s="314" t="s">
        <v>2080</v>
      </c>
      <c r="J108" s="314">
        <v>50</v>
      </c>
      <c r="K108" s="328"/>
    </row>
    <row r="109" s="1" customFormat="1" ht="15" customHeight="1">
      <c r="B109" s="337"/>
      <c r="C109" s="314" t="s">
        <v>2086</v>
      </c>
      <c r="D109" s="314"/>
      <c r="E109" s="314"/>
      <c r="F109" s="336" t="s">
        <v>2078</v>
      </c>
      <c r="G109" s="314"/>
      <c r="H109" s="314" t="s">
        <v>2118</v>
      </c>
      <c r="I109" s="314" t="s">
        <v>2088</v>
      </c>
      <c r="J109" s="314"/>
      <c r="K109" s="328"/>
    </row>
    <row r="110" s="1" customFormat="1" ht="15" customHeight="1">
      <c r="B110" s="337"/>
      <c r="C110" s="314" t="s">
        <v>2097</v>
      </c>
      <c r="D110" s="314"/>
      <c r="E110" s="314"/>
      <c r="F110" s="336" t="s">
        <v>2084</v>
      </c>
      <c r="G110" s="314"/>
      <c r="H110" s="314" t="s">
        <v>2118</v>
      </c>
      <c r="I110" s="314" t="s">
        <v>2080</v>
      </c>
      <c r="J110" s="314">
        <v>50</v>
      </c>
      <c r="K110" s="328"/>
    </row>
    <row r="111" s="1" customFormat="1" ht="15" customHeight="1">
      <c r="B111" s="337"/>
      <c r="C111" s="314" t="s">
        <v>2105</v>
      </c>
      <c r="D111" s="314"/>
      <c r="E111" s="314"/>
      <c r="F111" s="336" t="s">
        <v>2084</v>
      </c>
      <c r="G111" s="314"/>
      <c r="H111" s="314" t="s">
        <v>2118</v>
      </c>
      <c r="I111" s="314" t="s">
        <v>2080</v>
      </c>
      <c r="J111" s="314">
        <v>50</v>
      </c>
      <c r="K111" s="328"/>
    </row>
    <row r="112" s="1" customFormat="1" ht="15" customHeight="1">
      <c r="B112" s="337"/>
      <c r="C112" s="314" t="s">
        <v>2103</v>
      </c>
      <c r="D112" s="314"/>
      <c r="E112" s="314"/>
      <c r="F112" s="336" t="s">
        <v>2084</v>
      </c>
      <c r="G112" s="314"/>
      <c r="H112" s="314" t="s">
        <v>2118</v>
      </c>
      <c r="I112" s="314" t="s">
        <v>2080</v>
      </c>
      <c r="J112" s="314">
        <v>50</v>
      </c>
      <c r="K112" s="328"/>
    </row>
    <row r="113" s="1" customFormat="1" ht="15" customHeight="1">
      <c r="B113" s="337"/>
      <c r="C113" s="314" t="s">
        <v>54</v>
      </c>
      <c r="D113" s="314"/>
      <c r="E113" s="314"/>
      <c r="F113" s="336" t="s">
        <v>2078</v>
      </c>
      <c r="G113" s="314"/>
      <c r="H113" s="314" t="s">
        <v>2119</v>
      </c>
      <c r="I113" s="314" t="s">
        <v>2080</v>
      </c>
      <c r="J113" s="314">
        <v>20</v>
      </c>
      <c r="K113" s="328"/>
    </row>
    <row r="114" s="1" customFormat="1" ht="15" customHeight="1">
      <c r="B114" s="337"/>
      <c r="C114" s="314" t="s">
        <v>2120</v>
      </c>
      <c r="D114" s="314"/>
      <c r="E114" s="314"/>
      <c r="F114" s="336" t="s">
        <v>2078</v>
      </c>
      <c r="G114" s="314"/>
      <c r="H114" s="314" t="s">
        <v>2121</v>
      </c>
      <c r="I114" s="314" t="s">
        <v>2080</v>
      </c>
      <c r="J114" s="314">
        <v>120</v>
      </c>
      <c r="K114" s="328"/>
    </row>
    <row r="115" s="1" customFormat="1" ht="15" customHeight="1">
      <c r="B115" s="337"/>
      <c r="C115" s="314" t="s">
        <v>39</v>
      </c>
      <c r="D115" s="314"/>
      <c r="E115" s="314"/>
      <c r="F115" s="336" t="s">
        <v>2078</v>
      </c>
      <c r="G115" s="314"/>
      <c r="H115" s="314" t="s">
        <v>2122</v>
      </c>
      <c r="I115" s="314" t="s">
        <v>2113</v>
      </c>
      <c r="J115" s="314"/>
      <c r="K115" s="328"/>
    </row>
    <row r="116" s="1" customFormat="1" ht="15" customHeight="1">
      <c r="B116" s="337"/>
      <c r="C116" s="314" t="s">
        <v>49</v>
      </c>
      <c r="D116" s="314"/>
      <c r="E116" s="314"/>
      <c r="F116" s="336" t="s">
        <v>2078</v>
      </c>
      <c r="G116" s="314"/>
      <c r="H116" s="314" t="s">
        <v>2123</v>
      </c>
      <c r="I116" s="314" t="s">
        <v>2113</v>
      </c>
      <c r="J116" s="314"/>
      <c r="K116" s="328"/>
    </row>
    <row r="117" s="1" customFormat="1" ht="15" customHeight="1">
      <c r="B117" s="337"/>
      <c r="C117" s="314" t="s">
        <v>58</v>
      </c>
      <c r="D117" s="314"/>
      <c r="E117" s="314"/>
      <c r="F117" s="336" t="s">
        <v>2078</v>
      </c>
      <c r="G117" s="314"/>
      <c r="H117" s="314" t="s">
        <v>2124</v>
      </c>
      <c r="I117" s="314" t="s">
        <v>2125</v>
      </c>
      <c r="J117" s="314"/>
      <c r="K117" s="328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11"/>
      <c r="D119" s="311"/>
      <c r="E119" s="311"/>
      <c r="F119" s="348"/>
      <c r="G119" s="311"/>
      <c r="H119" s="311"/>
      <c r="I119" s="311"/>
      <c r="J119" s="311"/>
      <c r="K119" s="347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5" t="s">
        <v>2126</v>
      </c>
      <c r="D122" s="305"/>
      <c r="E122" s="305"/>
      <c r="F122" s="305"/>
      <c r="G122" s="305"/>
      <c r="H122" s="305"/>
      <c r="I122" s="305"/>
      <c r="J122" s="305"/>
      <c r="K122" s="353"/>
    </row>
    <row r="123" s="1" customFormat="1" ht="17.25" customHeight="1">
      <c r="B123" s="354"/>
      <c r="C123" s="329" t="s">
        <v>2072</v>
      </c>
      <c r="D123" s="329"/>
      <c r="E123" s="329"/>
      <c r="F123" s="329" t="s">
        <v>2073</v>
      </c>
      <c r="G123" s="330"/>
      <c r="H123" s="329" t="s">
        <v>55</v>
      </c>
      <c r="I123" s="329" t="s">
        <v>58</v>
      </c>
      <c r="J123" s="329" t="s">
        <v>2074</v>
      </c>
      <c r="K123" s="355"/>
    </row>
    <row r="124" s="1" customFormat="1" ht="17.25" customHeight="1">
      <c r="B124" s="354"/>
      <c r="C124" s="331" t="s">
        <v>2075</v>
      </c>
      <c r="D124" s="331"/>
      <c r="E124" s="331"/>
      <c r="F124" s="332" t="s">
        <v>2076</v>
      </c>
      <c r="G124" s="333"/>
      <c r="H124" s="331"/>
      <c r="I124" s="331"/>
      <c r="J124" s="331" t="s">
        <v>2077</v>
      </c>
      <c r="K124" s="355"/>
    </row>
    <row r="125" s="1" customFormat="1" ht="5.25" customHeight="1">
      <c r="B125" s="356"/>
      <c r="C125" s="334"/>
      <c r="D125" s="334"/>
      <c r="E125" s="334"/>
      <c r="F125" s="334"/>
      <c r="G125" s="314"/>
      <c r="H125" s="334"/>
      <c r="I125" s="334"/>
      <c r="J125" s="334"/>
      <c r="K125" s="357"/>
    </row>
    <row r="126" s="1" customFormat="1" ht="15" customHeight="1">
      <c r="B126" s="356"/>
      <c r="C126" s="314" t="s">
        <v>2081</v>
      </c>
      <c r="D126" s="334"/>
      <c r="E126" s="334"/>
      <c r="F126" s="336" t="s">
        <v>2078</v>
      </c>
      <c r="G126" s="314"/>
      <c r="H126" s="314" t="s">
        <v>2118</v>
      </c>
      <c r="I126" s="314" t="s">
        <v>2080</v>
      </c>
      <c r="J126" s="314">
        <v>120</v>
      </c>
      <c r="K126" s="358"/>
    </row>
    <row r="127" s="1" customFormat="1" ht="15" customHeight="1">
      <c r="B127" s="356"/>
      <c r="C127" s="314" t="s">
        <v>2127</v>
      </c>
      <c r="D127" s="314"/>
      <c r="E127" s="314"/>
      <c r="F127" s="336" t="s">
        <v>2078</v>
      </c>
      <c r="G127" s="314"/>
      <c r="H127" s="314" t="s">
        <v>2128</v>
      </c>
      <c r="I127" s="314" t="s">
        <v>2080</v>
      </c>
      <c r="J127" s="314" t="s">
        <v>2129</v>
      </c>
      <c r="K127" s="358"/>
    </row>
    <row r="128" s="1" customFormat="1" ht="15" customHeight="1">
      <c r="B128" s="356"/>
      <c r="C128" s="314" t="s">
        <v>2026</v>
      </c>
      <c r="D128" s="314"/>
      <c r="E128" s="314"/>
      <c r="F128" s="336" t="s">
        <v>2078</v>
      </c>
      <c r="G128" s="314"/>
      <c r="H128" s="314" t="s">
        <v>2130</v>
      </c>
      <c r="I128" s="314" t="s">
        <v>2080</v>
      </c>
      <c r="J128" s="314" t="s">
        <v>2129</v>
      </c>
      <c r="K128" s="358"/>
    </row>
    <row r="129" s="1" customFormat="1" ht="15" customHeight="1">
      <c r="B129" s="356"/>
      <c r="C129" s="314" t="s">
        <v>2089</v>
      </c>
      <c r="D129" s="314"/>
      <c r="E129" s="314"/>
      <c r="F129" s="336" t="s">
        <v>2084</v>
      </c>
      <c r="G129" s="314"/>
      <c r="H129" s="314" t="s">
        <v>2090</v>
      </c>
      <c r="I129" s="314" t="s">
        <v>2080</v>
      </c>
      <c r="J129" s="314">
        <v>15</v>
      </c>
      <c r="K129" s="358"/>
    </row>
    <row r="130" s="1" customFormat="1" ht="15" customHeight="1">
      <c r="B130" s="356"/>
      <c r="C130" s="338" t="s">
        <v>2091</v>
      </c>
      <c r="D130" s="338"/>
      <c r="E130" s="338"/>
      <c r="F130" s="339" t="s">
        <v>2084</v>
      </c>
      <c r="G130" s="338"/>
      <c r="H130" s="338" t="s">
        <v>2092</v>
      </c>
      <c r="I130" s="338" t="s">
        <v>2080</v>
      </c>
      <c r="J130" s="338">
        <v>15</v>
      </c>
      <c r="K130" s="358"/>
    </row>
    <row r="131" s="1" customFormat="1" ht="15" customHeight="1">
      <c r="B131" s="356"/>
      <c r="C131" s="338" t="s">
        <v>2093</v>
      </c>
      <c r="D131" s="338"/>
      <c r="E131" s="338"/>
      <c r="F131" s="339" t="s">
        <v>2084</v>
      </c>
      <c r="G131" s="338"/>
      <c r="H131" s="338" t="s">
        <v>2094</v>
      </c>
      <c r="I131" s="338" t="s">
        <v>2080</v>
      </c>
      <c r="J131" s="338">
        <v>20</v>
      </c>
      <c r="K131" s="358"/>
    </row>
    <row r="132" s="1" customFormat="1" ht="15" customHeight="1">
      <c r="B132" s="356"/>
      <c r="C132" s="338" t="s">
        <v>2095</v>
      </c>
      <c r="D132" s="338"/>
      <c r="E132" s="338"/>
      <c r="F132" s="339" t="s">
        <v>2084</v>
      </c>
      <c r="G132" s="338"/>
      <c r="H132" s="338" t="s">
        <v>2096</v>
      </c>
      <c r="I132" s="338" t="s">
        <v>2080</v>
      </c>
      <c r="J132" s="338">
        <v>20</v>
      </c>
      <c r="K132" s="358"/>
    </row>
    <row r="133" s="1" customFormat="1" ht="15" customHeight="1">
      <c r="B133" s="356"/>
      <c r="C133" s="314" t="s">
        <v>2083</v>
      </c>
      <c r="D133" s="314"/>
      <c r="E133" s="314"/>
      <c r="F133" s="336" t="s">
        <v>2084</v>
      </c>
      <c r="G133" s="314"/>
      <c r="H133" s="314" t="s">
        <v>2118</v>
      </c>
      <c r="I133" s="314" t="s">
        <v>2080</v>
      </c>
      <c r="J133" s="314">
        <v>50</v>
      </c>
      <c r="K133" s="358"/>
    </row>
    <row r="134" s="1" customFormat="1" ht="15" customHeight="1">
      <c r="B134" s="356"/>
      <c r="C134" s="314" t="s">
        <v>2097</v>
      </c>
      <c r="D134" s="314"/>
      <c r="E134" s="314"/>
      <c r="F134" s="336" t="s">
        <v>2084</v>
      </c>
      <c r="G134" s="314"/>
      <c r="H134" s="314" t="s">
        <v>2118</v>
      </c>
      <c r="I134" s="314" t="s">
        <v>2080</v>
      </c>
      <c r="J134" s="314">
        <v>50</v>
      </c>
      <c r="K134" s="358"/>
    </row>
    <row r="135" s="1" customFormat="1" ht="15" customHeight="1">
      <c r="B135" s="356"/>
      <c r="C135" s="314" t="s">
        <v>2103</v>
      </c>
      <c r="D135" s="314"/>
      <c r="E135" s="314"/>
      <c r="F135" s="336" t="s">
        <v>2084</v>
      </c>
      <c r="G135" s="314"/>
      <c r="H135" s="314" t="s">
        <v>2118</v>
      </c>
      <c r="I135" s="314" t="s">
        <v>2080</v>
      </c>
      <c r="J135" s="314">
        <v>50</v>
      </c>
      <c r="K135" s="358"/>
    </row>
    <row r="136" s="1" customFormat="1" ht="15" customHeight="1">
      <c r="B136" s="356"/>
      <c r="C136" s="314" t="s">
        <v>2105</v>
      </c>
      <c r="D136" s="314"/>
      <c r="E136" s="314"/>
      <c r="F136" s="336" t="s">
        <v>2084</v>
      </c>
      <c r="G136" s="314"/>
      <c r="H136" s="314" t="s">
        <v>2118</v>
      </c>
      <c r="I136" s="314" t="s">
        <v>2080</v>
      </c>
      <c r="J136" s="314">
        <v>50</v>
      </c>
      <c r="K136" s="358"/>
    </row>
    <row r="137" s="1" customFormat="1" ht="15" customHeight="1">
      <c r="B137" s="356"/>
      <c r="C137" s="314" t="s">
        <v>2106</v>
      </c>
      <c r="D137" s="314"/>
      <c r="E137" s="314"/>
      <c r="F137" s="336" t="s">
        <v>2084</v>
      </c>
      <c r="G137" s="314"/>
      <c r="H137" s="314" t="s">
        <v>2131</v>
      </c>
      <c r="I137" s="314" t="s">
        <v>2080</v>
      </c>
      <c r="J137" s="314">
        <v>255</v>
      </c>
      <c r="K137" s="358"/>
    </row>
    <row r="138" s="1" customFormat="1" ht="15" customHeight="1">
      <c r="B138" s="356"/>
      <c r="C138" s="314" t="s">
        <v>2108</v>
      </c>
      <c r="D138" s="314"/>
      <c r="E138" s="314"/>
      <c r="F138" s="336" t="s">
        <v>2078</v>
      </c>
      <c r="G138" s="314"/>
      <c r="H138" s="314" t="s">
        <v>2132</v>
      </c>
      <c r="I138" s="314" t="s">
        <v>2110</v>
      </c>
      <c r="J138" s="314"/>
      <c r="K138" s="358"/>
    </row>
    <row r="139" s="1" customFormat="1" ht="15" customHeight="1">
      <c r="B139" s="356"/>
      <c r="C139" s="314" t="s">
        <v>2111</v>
      </c>
      <c r="D139" s="314"/>
      <c r="E139" s="314"/>
      <c r="F139" s="336" t="s">
        <v>2078</v>
      </c>
      <c r="G139" s="314"/>
      <c r="H139" s="314" t="s">
        <v>2133</v>
      </c>
      <c r="I139" s="314" t="s">
        <v>2113</v>
      </c>
      <c r="J139" s="314"/>
      <c r="K139" s="358"/>
    </row>
    <row r="140" s="1" customFormat="1" ht="15" customHeight="1">
      <c r="B140" s="356"/>
      <c r="C140" s="314" t="s">
        <v>2114</v>
      </c>
      <c r="D140" s="314"/>
      <c r="E140" s="314"/>
      <c r="F140" s="336" t="s">
        <v>2078</v>
      </c>
      <c r="G140" s="314"/>
      <c r="H140" s="314" t="s">
        <v>2114</v>
      </c>
      <c r="I140" s="314" t="s">
        <v>2113</v>
      </c>
      <c r="J140" s="314"/>
      <c r="K140" s="358"/>
    </row>
    <row r="141" s="1" customFormat="1" ht="15" customHeight="1">
      <c r="B141" s="356"/>
      <c r="C141" s="314" t="s">
        <v>39</v>
      </c>
      <c r="D141" s="314"/>
      <c r="E141" s="314"/>
      <c r="F141" s="336" t="s">
        <v>2078</v>
      </c>
      <c r="G141" s="314"/>
      <c r="H141" s="314" t="s">
        <v>2134</v>
      </c>
      <c r="I141" s="314" t="s">
        <v>2113</v>
      </c>
      <c r="J141" s="314"/>
      <c r="K141" s="358"/>
    </row>
    <row r="142" s="1" customFormat="1" ht="15" customHeight="1">
      <c r="B142" s="356"/>
      <c r="C142" s="314" t="s">
        <v>2135</v>
      </c>
      <c r="D142" s="314"/>
      <c r="E142" s="314"/>
      <c r="F142" s="336" t="s">
        <v>2078</v>
      </c>
      <c r="G142" s="314"/>
      <c r="H142" s="314" t="s">
        <v>2136</v>
      </c>
      <c r="I142" s="314" t="s">
        <v>2113</v>
      </c>
      <c r="J142" s="314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11"/>
      <c r="C144" s="311"/>
      <c r="D144" s="311"/>
      <c r="E144" s="311"/>
      <c r="F144" s="348"/>
      <c r="G144" s="311"/>
      <c r="H144" s="311"/>
      <c r="I144" s="311"/>
      <c r="J144" s="311"/>
      <c r="K144" s="311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2137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2072</v>
      </c>
      <c r="D148" s="329"/>
      <c r="E148" s="329"/>
      <c r="F148" s="329" t="s">
        <v>2073</v>
      </c>
      <c r="G148" s="330"/>
      <c r="H148" s="329" t="s">
        <v>55</v>
      </c>
      <c r="I148" s="329" t="s">
        <v>58</v>
      </c>
      <c r="J148" s="329" t="s">
        <v>2074</v>
      </c>
      <c r="K148" s="328"/>
    </row>
    <row r="149" s="1" customFormat="1" ht="17.25" customHeight="1">
      <c r="B149" s="326"/>
      <c r="C149" s="331" t="s">
        <v>2075</v>
      </c>
      <c r="D149" s="331"/>
      <c r="E149" s="331"/>
      <c r="F149" s="332" t="s">
        <v>2076</v>
      </c>
      <c r="G149" s="333"/>
      <c r="H149" s="331"/>
      <c r="I149" s="331"/>
      <c r="J149" s="331" t="s">
        <v>2077</v>
      </c>
      <c r="K149" s="328"/>
    </row>
    <row r="150" s="1" customFormat="1" ht="5.25" customHeight="1">
      <c r="B150" s="337"/>
      <c r="C150" s="334"/>
      <c r="D150" s="334"/>
      <c r="E150" s="334"/>
      <c r="F150" s="334"/>
      <c r="G150" s="335"/>
      <c r="H150" s="334"/>
      <c r="I150" s="334"/>
      <c r="J150" s="334"/>
      <c r="K150" s="358"/>
    </row>
    <row r="151" s="1" customFormat="1" ht="15" customHeight="1">
      <c r="B151" s="337"/>
      <c r="C151" s="362" t="s">
        <v>2081</v>
      </c>
      <c r="D151" s="314"/>
      <c r="E151" s="314"/>
      <c r="F151" s="363" t="s">
        <v>2078</v>
      </c>
      <c r="G151" s="314"/>
      <c r="H151" s="362" t="s">
        <v>2118</v>
      </c>
      <c r="I151" s="362" t="s">
        <v>2080</v>
      </c>
      <c r="J151" s="362">
        <v>120</v>
      </c>
      <c r="K151" s="358"/>
    </row>
    <row r="152" s="1" customFormat="1" ht="15" customHeight="1">
      <c r="B152" s="337"/>
      <c r="C152" s="362" t="s">
        <v>2127</v>
      </c>
      <c r="D152" s="314"/>
      <c r="E152" s="314"/>
      <c r="F152" s="363" t="s">
        <v>2078</v>
      </c>
      <c r="G152" s="314"/>
      <c r="H152" s="362" t="s">
        <v>2138</v>
      </c>
      <c r="I152" s="362" t="s">
        <v>2080</v>
      </c>
      <c r="J152" s="362" t="s">
        <v>2129</v>
      </c>
      <c r="K152" s="358"/>
    </row>
    <row r="153" s="1" customFormat="1" ht="15" customHeight="1">
      <c r="B153" s="337"/>
      <c r="C153" s="362" t="s">
        <v>2026</v>
      </c>
      <c r="D153" s="314"/>
      <c r="E153" s="314"/>
      <c r="F153" s="363" t="s">
        <v>2078</v>
      </c>
      <c r="G153" s="314"/>
      <c r="H153" s="362" t="s">
        <v>2139</v>
      </c>
      <c r="I153" s="362" t="s">
        <v>2080</v>
      </c>
      <c r="J153" s="362" t="s">
        <v>2129</v>
      </c>
      <c r="K153" s="358"/>
    </row>
    <row r="154" s="1" customFormat="1" ht="15" customHeight="1">
      <c r="B154" s="337"/>
      <c r="C154" s="362" t="s">
        <v>2083</v>
      </c>
      <c r="D154" s="314"/>
      <c r="E154" s="314"/>
      <c r="F154" s="363" t="s">
        <v>2084</v>
      </c>
      <c r="G154" s="314"/>
      <c r="H154" s="362" t="s">
        <v>2118</v>
      </c>
      <c r="I154" s="362" t="s">
        <v>2080</v>
      </c>
      <c r="J154" s="362">
        <v>50</v>
      </c>
      <c r="K154" s="358"/>
    </row>
    <row r="155" s="1" customFormat="1" ht="15" customHeight="1">
      <c r="B155" s="337"/>
      <c r="C155" s="362" t="s">
        <v>2086</v>
      </c>
      <c r="D155" s="314"/>
      <c r="E155" s="314"/>
      <c r="F155" s="363" t="s">
        <v>2078</v>
      </c>
      <c r="G155" s="314"/>
      <c r="H155" s="362" t="s">
        <v>2118</v>
      </c>
      <c r="I155" s="362" t="s">
        <v>2088</v>
      </c>
      <c r="J155" s="362"/>
      <c r="K155" s="358"/>
    </row>
    <row r="156" s="1" customFormat="1" ht="15" customHeight="1">
      <c r="B156" s="337"/>
      <c r="C156" s="362" t="s">
        <v>2097</v>
      </c>
      <c r="D156" s="314"/>
      <c r="E156" s="314"/>
      <c r="F156" s="363" t="s">
        <v>2084</v>
      </c>
      <c r="G156" s="314"/>
      <c r="H156" s="362" t="s">
        <v>2118</v>
      </c>
      <c r="I156" s="362" t="s">
        <v>2080</v>
      </c>
      <c r="J156" s="362">
        <v>50</v>
      </c>
      <c r="K156" s="358"/>
    </row>
    <row r="157" s="1" customFormat="1" ht="15" customHeight="1">
      <c r="B157" s="337"/>
      <c r="C157" s="362" t="s">
        <v>2105</v>
      </c>
      <c r="D157" s="314"/>
      <c r="E157" s="314"/>
      <c r="F157" s="363" t="s">
        <v>2084</v>
      </c>
      <c r="G157" s="314"/>
      <c r="H157" s="362" t="s">
        <v>2118</v>
      </c>
      <c r="I157" s="362" t="s">
        <v>2080</v>
      </c>
      <c r="J157" s="362">
        <v>50</v>
      </c>
      <c r="K157" s="358"/>
    </row>
    <row r="158" s="1" customFormat="1" ht="15" customHeight="1">
      <c r="B158" s="337"/>
      <c r="C158" s="362" t="s">
        <v>2103</v>
      </c>
      <c r="D158" s="314"/>
      <c r="E158" s="314"/>
      <c r="F158" s="363" t="s">
        <v>2084</v>
      </c>
      <c r="G158" s="314"/>
      <c r="H158" s="362" t="s">
        <v>2118</v>
      </c>
      <c r="I158" s="362" t="s">
        <v>2080</v>
      </c>
      <c r="J158" s="362">
        <v>50</v>
      </c>
      <c r="K158" s="358"/>
    </row>
    <row r="159" s="1" customFormat="1" ht="15" customHeight="1">
      <c r="B159" s="337"/>
      <c r="C159" s="362" t="s">
        <v>97</v>
      </c>
      <c r="D159" s="314"/>
      <c r="E159" s="314"/>
      <c r="F159" s="363" t="s">
        <v>2078</v>
      </c>
      <c r="G159" s="314"/>
      <c r="H159" s="362" t="s">
        <v>2140</v>
      </c>
      <c r="I159" s="362" t="s">
        <v>2080</v>
      </c>
      <c r="J159" s="362" t="s">
        <v>2141</v>
      </c>
      <c r="K159" s="358"/>
    </row>
    <row r="160" s="1" customFormat="1" ht="15" customHeight="1">
      <c r="B160" s="337"/>
      <c r="C160" s="362" t="s">
        <v>2142</v>
      </c>
      <c r="D160" s="314"/>
      <c r="E160" s="314"/>
      <c r="F160" s="363" t="s">
        <v>2078</v>
      </c>
      <c r="G160" s="314"/>
      <c r="H160" s="362" t="s">
        <v>2143</v>
      </c>
      <c r="I160" s="362" t="s">
        <v>2113</v>
      </c>
      <c r="J160" s="362"/>
      <c r="K160" s="358"/>
    </row>
    <row r="161" s="1" customFormat="1" ht="15" customHeight="1">
      <c r="B161" s="364"/>
      <c r="C161" s="346"/>
      <c r="D161" s="346"/>
      <c r="E161" s="346"/>
      <c r="F161" s="346"/>
      <c r="G161" s="346"/>
      <c r="H161" s="346"/>
      <c r="I161" s="346"/>
      <c r="J161" s="346"/>
      <c r="K161" s="365"/>
    </row>
    <row r="162" s="1" customFormat="1" ht="18.75" customHeight="1">
      <c r="B162" s="311"/>
      <c r="C162" s="314"/>
      <c r="D162" s="314"/>
      <c r="E162" s="314"/>
      <c r="F162" s="336"/>
      <c r="G162" s="314"/>
      <c r="H162" s="314"/>
      <c r="I162" s="314"/>
      <c r="J162" s="314"/>
      <c r="K162" s="311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2144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2072</v>
      </c>
      <c r="D166" s="329"/>
      <c r="E166" s="329"/>
      <c r="F166" s="329" t="s">
        <v>2073</v>
      </c>
      <c r="G166" s="366"/>
      <c r="H166" s="367" t="s">
        <v>55</v>
      </c>
      <c r="I166" s="367" t="s">
        <v>58</v>
      </c>
      <c r="J166" s="329" t="s">
        <v>2074</v>
      </c>
      <c r="K166" s="306"/>
    </row>
    <row r="167" s="1" customFormat="1" ht="17.25" customHeight="1">
      <c r="B167" s="307"/>
      <c r="C167" s="331" t="s">
        <v>2075</v>
      </c>
      <c r="D167" s="331"/>
      <c r="E167" s="331"/>
      <c r="F167" s="332" t="s">
        <v>2076</v>
      </c>
      <c r="G167" s="368"/>
      <c r="H167" s="369"/>
      <c r="I167" s="369"/>
      <c r="J167" s="331" t="s">
        <v>2077</v>
      </c>
      <c r="K167" s="309"/>
    </row>
    <row r="168" s="1" customFormat="1" ht="5.25" customHeight="1">
      <c r="B168" s="337"/>
      <c r="C168" s="334"/>
      <c r="D168" s="334"/>
      <c r="E168" s="334"/>
      <c r="F168" s="334"/>
      <c r="G168" s="335"/>
      <c r="H168" s="334"/>
      <c r="I168" s="334"/>
      <c r="J168" s="334"/>
      <c r="K168" s="358"/>
    </row>
    <row r="169" s="1" customFormat="1" ht="15" customHeight="1">
      <c r="B169" s="337"/>
      <c r="C169" s="314" t="s">
        <v>2081</v>
      </c>
      <c r="D169" s="314"/>
      <c r="E169" s="314"/>
      <c r="F169" s="336" t="s">
        <v>2078</v>
      </c>
      <c r="G169" s="314"/>
      <c r="H169" s="314" t="s">
        <v>2118</v>
      </c>
      <c r="I169" s="314" t="s">
        <v>2080</v>
      </c>
      <c r="J169" s="314">
        <v>120</v>
      </c>
      <c r="K169" s="358"/>
    </row>
    <row r="170" s="1" customFormat="1" ht="15" customHeight="1">
      <c r="B170" s="337"/>
      <c r="C170" s="314" t="s">
        <v>2127</v>
      </c>
      <c r="D170" s="314"/>
      <c r="E170" s="314"/>
      <c r="F170" s="336" t="s">
        <v>2078</v>
      </c>
      <c r="G170" s="314"/>
      <c r="H170" s="314" t="s">
        <v>2128</v>
      </c>
      <c r="I170" s="314" t="s">
        <v>2080</v>
      </c>
      <c r="J170" s="314" t="s">
        <v>2129</v>
      </c>
      <c r="K170" s="358"/>
    </row>
    <row r="171" s="1" customFormat="1" ht="15" customHeight="1">
      <c r="B171" s="337"/>
      <c r="C171" s="314" t="s">
        <v>2026</v>
      </c>
      <c r="D171" s="314"/>
      <c r="E171" s="314"/>
      <c r="F171" s="336" t="s">
        <v>2078</v>
      </c>
      <c r="G171" s="314"/>
      <c r="H171" s="314" t="s">
        <v>2145</v>
      </c>
      <c r="I171" s="314" t="s">
        <v>2080</v>
      </c>
      <c r="J171" s="314" t="s">
        <v>2129</v>
      </c>
      <c r="K171" s="358"/>
    </row>
    <row r="172" s="1" customFormat="1" ht="15" customHeight="1">
      <c r="B172" s="337"/>
      <c r="C172" s="314" t="s">
        <v>2083</v>
      </c>
      <c r="D172" s="314"/>
      <c r="E172" s="314"/>
      <c r="F172" s="336" t="s">
        <v>2084</v>
      </c>
      <c r="G172" s="314"/>
      <c r="H172" s="314" t="s">
        <v>2145</v>
      </c>
      <c r="I172" s="314" t="s">
        <v>2080</v>
      </c>
      <c r="J172" s="314">
        <v>50</v>
      </c>
      <c r="K172" s="358"/>
    </row>
    <row r="173" s="1" customFormat="1" ht="15" customHeight="1">
      <c r="B173" s="337"/>
      <c r="C173" s="314" t="s">
        <v>2086</v>
      </c>
      <c r="D173" s="314"/>
      <c r="E173" s="314"/>
      <c r="F173" s="336" t="s">
        <v>2078</v>
      </c>
      <c r="G173" s="314"/>
      <c r="H173" s="314" t="s">
        <v>2145</v>
      </c>
      <c r="I173" s="314" t="s">
        <v>2088</v>
      </c>
      <c r="J173" s="314"/>
      <c r="K173" s="358"/>
    </row>
    <row r="174" s="1" customFormat="1" ht="15" customHeight="1">
      <c r="B174" s="337"/>
      <c r="C174" s="314" t="s">
        <v>2097</v>
      </c>
      <c r="D174" s="314"/>
      <c r="E174" s="314"/>
      <c r="F174" s="336" t="s">
        <v>2084</v>
      </c>
      <c r="G174" s="314"/>
      <c r="H174" s="314" t="s">
        <v>2145</v>
      </c>
      <c r="I174" s="314" t="s">
        <v>2080</v>
      </c>
      <c r="J174" s="314">
        <v>50</v>
      </c>
      <c r="K174" s="358"/>
    </row>
    <row r="175" s="1" customFormat="1" ht="15" customHeight="1">
      <c r="B175" s="337"/>
      <c r="C175" s="314" t="s">
        <v>2105</v>
      </c>
      <c r="D175" s="314"/>
      <c r="E175" s="314"/>
      <c r="F175" s="336" t="s">
        <v>2084</v>
      </c>
      <c r="G175" s="314"/>
      <c r="H175" s="314" t="s">
        <v>2145</v>
      </c>
      <c r="I175" s="314" t="s">
        <v>2080</v>
      </c>
      <c r="J175" s="314">
        <v>50</v>
      </c>
      <c r="K175" s="358"/>
    </row>
    <row r="176" s="1" customFormat="1" ht="15" customHeight="1">
      <c r="B176" s="337"/>
      <c r="C176" s="314" t="s">
        <v>2103</v>
      </c>
      <c r="D176" s="314"/>
      <c r="E176" s="314"/>
      <c r="F176" s="336" t="s">
        <v>2084</v>
      </c>
      <c r="G176" s="314"/>
      <c r="H176" s="314" t="s">
        <v>2145</v>
      </c>
      <c r="I176" s="314" t="s">
        <v>2080</v>
      </c>
      <c r="J176" s="314">
        <v>50</v>
      </c>
      <c r="K176" s="358"/>
    </row>
    <row r="177" s="1" customFormat="1" ht="15" customHeight="1">
      <c r="B177" s="337"/>
      <c r="C177" s="314" t="s">
        <v>133</v>
      </c>
      <c r="D177" s="314"/>
      <c r="E177" s="314"/>
      <c r="F177" s="336" t="s">
        <v>2078</v>
      </c>
      <c r="G177" s="314"/>
      <c r="H177" s="314" t="s">
        <v>2146</v>
      </c>
      <c r="I177" s="314" t="s">
        <v>2147</v>
      </c>
      <c r="J177" s="314"/>
      <c r="K177" s="358"/>
    </row>
    <row r="178" s="1" customFormat="1" ht="15" customHeight="1">
      <c r="B178" s="337"/>
      <c r="C178" s="314" t="s">
        <v>58</v>
      </c>
      <c r="D178" s="314"/>
      <c r="E178" s="314"/>
      <c r="F178" s="336" t="s">
        <v>2078</v>
      </c>
      <c r="G178" s="314"/>
      <c r="H178" s="314" t="s">
        <v>2148</v>
      </c>
      <c r="I178" s="314" t="s">
        <v>2149</v>
      </c>
      <c r="J178" s="314">
        <v>1</v>
      </c>
      <c r="K178" s="358"/>
    </row>
    <row r="179" s="1" customFormat="1" ht="15" customHeight="1">
      <c r="B179" s="337"/>
      <c r="C179" s="314" t="s">
        <v>54</v>
      </c>
      <c r="D179" s="314"/>
      <c r="E179" s="314"/>
      <c r="F179" s="336" t="s">
        <v>2078</v>
      </c>
      <c r="G179" s="314"/>
      <c r="H179" s="314" t="s">
        <v>2150</v>
      </c>
      <c r="I179" s="314" t="s">
        <v>2080</v>
      </c>
      <c r="J179" s="314">
        <v>20</v>
      </c>
      <c r="K179" s="358"/>
    </row>
    <row r="180" s="1" customFormat="1" ht="15" customHeight="1">
      <c r="B180" s="337"/>
      <c r="C180" s="314" t="s">
        <v>55</v>
      </c>
      <c r="D180" s="314"/>
      <c r="E180" s="314"/>
      <c r="F180" s="336" t="s">
        <v>2078</v>
      </c>
      <c r="G180" s="314"/>
      <c r="H180" s="314" t="s">
        <v>2151</v>
      </c>
      <c r="I180" s="314" t="s">
        <v>2080</v>
      </c>
      <c r="J180" s="314">
        <v>255</v>
      </c>
      <c r="K180" s="358"/>
    </row>
    <row r="181" s="1" customFormat="1" ht="15" customHeight="1">
      <c r="B181" s="337"/>
      <c r="C181" s="314" t="s">
        <v>134</v>
      </c>
      <c r="D181" s="314"/>
      <c r="E181" s="314"/>
      <c r="F181" s="336" t="s">
        <v>2078</v>
      </c>
      <c r="G181" s="314"/>
      <c r="H181" s="314" t="s">
        <v>2042</v>
      </c>
      <c r="I181" s="314" t="s">
        <v>2080</v>
      </c>
      <c r="J181" s="314">
        <v>10</v>
      </c>
      <c r="K181" s="358"/>
    </row>
    <row r="182" s="1" customFormat="1" ht="15" customHeight="1">
      <c r="B182" s="337"/>
      <c r="C182" s="314" t="s">
        <v>135</v>
      </c>
      <c r="D182" s="314"/>
      <c r="E182" s="314"/>
      <c r="F182" s="336" t="s">
        <v>2078</v>
      </c>
      <c r="G182" s="314"/>
      <c r="H182" s="314" t="s">
        <v>2152</v>
      </c>
      <c r="I182" s="314" t="s">
        <v>2113</v>
      </c>
      <c r="J182" s="314"/>
      <c r="K182" s="358"/>
    </row>
    <row r="183" s="1" customFormat="1" ht="15" customHeight="1">
      <c r="B183" s="337"/>
      <c r="C183" s="314" t="s">
        <v>2153</v>
      </c>
      <c r="D183" s="314"/>
      <c r="E183" s="314"/>
      <c r="F183" s="336" t="s">
        <v>2078</v>
      </c>
      <c r="G183" s="314"/>
      <c r="H183" s="314" t="s">
        <v>2154</v>
      </c>
      <c r="I183" s="314" t="s">
        <v>2113</v>
      </c>
      <c r="J183" s="314"/>
      <c r="K183" s="358"/>
    </row>
    <row r="184" s="1" customFormat="1" ht="15" customHeight="1">
      <c r="B184" s="337"/>
      <c r="C184" s="314" t="s">
        <v>2142</v>
      </c>
      <c r="D184" s="314"/>
      <c r="E184" s="314"/>
      <c r="F184" s="336" t="s">
        <v>2078</v>
      </c>
      <c r="G184" s="314"/>
      <c r="H184" s="314" t="s">
        <v>2155</v>
      </c>
      <c r="I184" s="314" t="s">
        <v>2113</v>
      </c>
      <c r="J184" s="314"/>
      <c r="K184" s="358"/>
    </row>
    <row r="185" s="1" customFormat="1" ht="15" customHeight="1">
      <c r="B185" s="337"/>
      <c r="C185" s="314" t="s">
        <v>137</v>
      </c>
      <c r="D185" s="314"/>
      <c r="E185" s="314"/>
      <c r="F185" s="336" t="s">
        <v>2084</v>
      </c>
      <c r="G185" s="314"/>
      <c r="H185" s="314" t="s">
        <v>2156</v>
      </c>
      <c r="I185" s="314" t="s">
        <v>2080</v>
      </c>
      <c r="J185" s="314">
        <v>50</v>
      </c>
      <c r="K185" s="358"/>
    </row>
    <row r="186" s="1" customFormat="1" ht="15" customHeight="1">
      <c r="B186" s="337"/>
      <c r="C186" s="314" t="s">
        <v>2157</v>
      </c>
      <c r="D186" s="314"/>
      <c r="E186" s="314"/>
      <c r="F186" s="336" t="s">
        <v>2084</v>
      </c>
      <c r="G186" s="314"/>
      <c r="H186" s="314" t="s">
        <v>2158</v>
      </c>
      <c r="I186" s="314" t="s">
        <v>2159</v>
      </c>
      <c r="J186" s="314"/>
      <c r="K186" s="358"/>
    </row>
    <row r="187" s="1" customFormat="1" ht="15" customHeight="1">
      <c r="B187" s="337"/>
      <c r="C187" s="314" t="s">
        <v>2160</v>
      </c>
      <c r="D187" s="314"/>
      <c r="E187" s="314"/>
      <c r="F187" s="336" t="s">
        <v>2084</v>
      </c>
      <c r="G187" s="314"/>
      <c r="H187" s="314" t="s">
        <v>2161</v>
      </c>
      <c r="I187" s="314" t="s">
        <v>2159</v>
      </c>
      <c r="J187" s="314"/>
      <c r="K187" s="358"/>
    </row>
    <row r="188" s="1" customFormat="1" ht="15" customHeight="1">
      <c r="B188" s="337"/>
      <c r="C188" s="314" t="s">
        <v>2162</v>
      </c>
      <c r="D188" s="314"/>
      <c r="E188" s="314"/>
      <c r="F188" s="336" t="s">
        <v>2084</v>
      </c>
      <c r="G188" s="314"/>
      <c r="H188" s="314" t="s">
        <v>2163</v>
      </c>
      <c r="I188" s="314" t="s">
        <v>2159</v>
      </c>
      <c r="J188" s="314"/>
      <c r="K188" s="358"/>
    </row>
    <row r="189" s="1" customFormat="1" ht="15" customHeight="1">
      <c r="B189" s="337"/>
      <c r="C189" s="370" t="s">
        <v>2164</v>
      </c>
      <c r="D189" s="314"/>
      <c r="E189" s="314"/>
      <c r="F189" s="336" t="s">
        <v>2084</v>
      </c>
      <c r="G189" s="314"/>
      <c r="H189" s="314" t="s">
        <v>2165</v>
      </c>
      <c r="I189" s="314" t="s">
        <v>2166</v>
      </c>
      <c r="J189" s="371" t="s">
        <v>2167</v>
      </c>
      <c r="K189" s="358"/>
    </row>
    <row r="190" s="1" customFormat="1" ht="15" customHeight="1">
      <c r="B190" s="337"/>
      <c r="C190" s="321" t="s">
        <v>43</v>
      </c>
      <c r="D190" s="314"/>
      <c r="E190" s="314"/>
      <c r="F190" s="336" t="s">
        <v>2078</v>
      </c>
      <c r="G190" s="314"/>
      <c r="H190" s="311" t="s">
        <v>2168</v>
      </c>
      <c r="I190" s="314" t="s">
        <v>2169</v>
      </c>
      <c r="J190" s="314"/>
      <c r="K190" s="358"/>
    </row>
    <row r="191" s="1" customFormat="1" ht="15" customHeight="1">
      <c r="B191" s="337"/>
      <c r="C191" s="321" t="s">
        <v>2170</v>
      </c>
      <c r="D191" s="314"/>
      <c r="E191" s="314"/>
      <c r="F191" s="336" t="s">
        <v>2078</v>
      </c>
      <c r="G191" s="314"/>
      <c r="H191" s="314" t="s">
        <v>2171</v>
      </c>
      <c r="I191" s="314" t="s">
        <v>2113</v>
      </c>
      <c r="J191" s="314"/>
      <c r="K191" s="358"/>
    </row>
    <row r="192" s="1" customFormat="1" ht="15" customHeight="1">
      <c r="B192" s="337"/>
      <c r="C192" s="321" t="s">
        <v>2172</v>
      </c>
      <c r="D192" s="314"/>
      <c r="E192" s="314"/>
      <c r="F192" s="336" t="s">
        <v>2078</v>
      </c>
      <c r="G192" s="314"/>
      <c r="H192" s="314" t="s">
        <v>2173</v>
      </c>
      <c r="I192" s="314" t="s">
        <v>2113</v>
      </c>
      <c r="J192" s="314"/>
      <c r="K192" s="358"/>
    </row>
    <row r="193" s="1" customFormat="1" ht="15" customHeight="1">
      <c r="B193" s="337"/>
      <c r="C193" s="321" t="s">
        <v>2174</v>
      </c>
      <c r="D193" s="314"/>
      <c r="E193" s="314"/>
      <c r="F193" s="336" t="s">
        <v>2084</v>
      </c>
      <c r="G193" s="314"/>
      <c r="H193" s="314" t="s">
        <v>2175</v>
      </c>
      <c r="I193" s="314" t="s">
        <v>2113</v>
      </c>
      <c r="J193" s="314"/>
      <c r="K193" s="358"/>
    </row>
    <row r="194" s="1" customFormat="1" ht="15" customHeight="1">
      <c r="B194" s="364"/>
      <c r="C194" s="372"/>
      <c r="D194" s="346"/>
      <c r="E194" s="346"/>
      <c r="F194" s="346"/>
      <c r="G194" s="346"/>
      <c r="H194" s="346"/>
      <c r="I194" s="346"/>
      <c r="J194" s="346"/>
      <c r="K194" s="365"/>
    </row>
    <row r="195" s="1" customFormat="1" ht="18.75" customHeight="1">
      <c r="B195" s="311"/>
      <c r="C195" s="314"/>
      <c r="D195" s="314"/>
      <c r="E195" s="314"/>
      <c r="F195" s="336"/>
      <c r="G195" s="314"/>
      <c r="H195" s="314"/>
      <c r="I195" s="314"/>
      <c r="J195" s="314"/>
      <c r="K195" s="311"/>
    </row>
    <row r="196" s="1" customFormat="1" ht="18.75" customHeight="1">
      <c r="B196" s="311"/>
      <c r="C196" s="314"/>
      <c r="D196" s="314"/>
      <c r="E196" s="314"/>
      <c r="F196" s="336"/>
      <c r="G196" s="314"/>
      <c r="H196" s="314"/>
      <c r="I196" s="314"/>
      <c r="J196" s="314"/>
      <c r="K196" s="311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2176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3" t="s">
        <v>2177</v>
      </c>
      <c r="D200" s="373"/>
      <c r="E200" s="373"/>
      <c r="F200" s="373" t="s">
        <v>2178</v>
      </c>
      <c r="G200" s="374"/>
      <c r="H200" s="373" t="s">
        <v>2179</v>
      </c>
      <c r="I200" s="373"/>
      <c r="J200" s="373"/>
      <c r="K200" s="306"/>
    </row>
    <row r="201" s="1" customFormat="1" ht="5.25" customHeight="1">
      <c r="B201" s="337"/>
      <c r="C201" s="334"/>
      <c r="D201" s="334"/>
      <c r="E201" s="334"/>
      <c r="F201" s="334"/>
      <c r="G201" s="314"/>
      <c r="H201" s="334"/>
      <c r="I201" s="334"/>
      <c r="J201" s="334"/>
      <c r="K201" s="358"/>
    </row>
    <row r="202" s="1" customFormat="1" ht="15" customHeight="1">
      <c r="B202" s="337"/>
      <c r="C202" s="314" t="s">
        <v>2169</v>
      </c>
      <c r="D202" s="314"/>
      <c r="E202" s="314"/>
      <c r="F202" s="336" t="s">
        <v>44</v>
      </c>
      <c r="G202" s="314"/>
      <c r="H202" s="314" t="s">
        <v>2180</v>
      </c>
      <c r="I202" s="314"/>
      <c r="J202" s="314"/>
      <c r="K202" s="358"/>
    </row>
    <row r="203" s="1" customFormat="1" ht="15" customHeight="1">
      <c r="B203" s="337"/>
      <c r="C203" s="343"/>
      <c r="D203" s="314"/>
      <c r="E203" s="314"/>
      <c r="F203" s="336" t="s">
        <v>45</v>
      </c>
      <c r="G203" s="314"/>
      <c r="H203" s="314" t="s">
        <v>2181</v>
      </c>
      <c r="I203" s="314"/>
      <c r="J203" s="314"/>
      <c r="K203" s="358"/>
    </row>
    <row r="204" s="1" customFormat="1" ht="15" customHeight="1">
      <c r="B204" s="337"/>
      <c r="C204" s="343"/>
      <c r="D204" s="314"/>
      <c r="E204" s="314"/>
      <c r="F204" s="336" t="s">
        <v>48</v>
      </c>
      <c r="G204" s="314"/>
      <c r="H204" s="314" t="s">
        <v>2182</v>
      </c>
      <c r="I204" s="314"/>
      <c r="J204" s="314"/>
      <c r="K204" s="358"/>
    </row>
    <row r="205" s="1" customFormat="1" ht="15" customHeight="1">
      <c r="B205" s="337"/>
      <c r="C205" s="314"/>
      <c r="D205" s="314"/>
      <c r="E205" s="314"/>
      <c r="F205" s="336" t="s">
        <v>46</v>
      </c>
      <c r="G205" s="314"/>
      <c r="H205" s="314" t="s">
        <v>2183</v>
      </c>
      <c r="I205" s="314"/>
      <c r="J205" s="314"/>
      <c r="K205" s="358"/>
    </row>
    <row r="206" s="1" customFormat="1" ht="15" customHeight="1">
      <c r="B206" s="337"/>
      <c r="C206" s="314"/>
      <c r="D206" s="314"/>
      <c r="E206" s="314"/>
      <c r="F206" s="336" t="s">
        <v>47</v>
      </c>
      <c r="G206" s="314"/>
      <c r="H206" s="314" t="s">
        <v>2184</v>
      </c>
      <c r="I206" s="314"/>
      <c r="J206" s="314"/>
      <c r="K206" s="358"/>
    </row>
    <row r="207" s="1" customFormat="1" ht="15" customHeight="1">
      <c r="B207" s="337"/>
      <c r="C207" s="314"/>
      <c r="D207" s="314"/>
      <c r="E207" s="314"/>
      <c r="F207" s="336"/>
      <c r="G207" s="314"/>
      <c r="H207" s="314"/>
      <c r="I207" s="314"/>
      <c r="J207" s="314"/>
      <c r="K207" s="358"/>
    </row>
    <row r="208" s="1" customFormat="1" ht="15" customHeight="1">
      <c r="B208" s="337"/>
      <c r="C208" s="314" t="s">
        <v>2125</v>
      </c>
      <c r="D208" s="314"/>
      <c r="E208" s="314"/>
      <c r="F208" s="336" t="s">
        <v>80</v>
      </c>
      <c r="G208" s="314"/>
      <c r="H208" s="314" t="s">
        <v>2185</v>
      </c>
      <c r="I208" s="314"/>
      <c r="J208" s="314"/>
      <c r="K208" s="358"/>
    </row>
    <row r="209" s="1" customFormat="1" ht="15" customHeight="1">
      <c r="B209" s="337"/>
      <c r="C209" s="343"/>
      <c r="D209" s="314"/>
      <c r="E209" s="314"/>
      <c r="F209" s="336" t="s">
        <v>2021</v>
      </c>
      <c r="G209" s="314"/>
      <c r="H209" s="314" t="s">
        <v>2022</v>
      </c>
      <c r="I209" s="314"/>
      <c r="J209" s="314"/>
      <c r="K209" s="358"/>
    </row>
    <row r="210" s="1" customFormat="1" ht="15" customHeight="1">
      <c r="B210" s="337"/>
      <c r="C210" s="314"/>
      <c r="D210" s="314"/>
      <c r="E210" s="314"/>
      <c r="F210" s="336" t="s">
        <v>2019</v>
      </c>
      <c r="G210" s="314"/>
      <c r="H210" s="314" t="s">
        <v>2186</v>
      </c>
      <c r="I210" s="314"/>
      <c r="J210" s="314"/>
      <c r="K210" s="358"/>
    </row>
    <row r="211" s="1" customFormat="1" ht="15" customHeight="1">
      <c r="B211" s="375"/>
      <c r="C211" s="343"/>
      <c r="D211" s="343"/>
      <c r="E211" s="343"/>
      <c r="F211" s="336" t="s">
        <v>2023</v>
      </c>
      <c r="G211" s="321"/>
      <c r="H211" s="362" t="s">
        <v>2024</v>
      </c>
      <c r="I211" s="362"/>
      <c r="J211" s="362"/>
      <c r="K211" s="376"/>
    </row>
    <row r="212" s="1" customFormat="1" ht="15" customHeight="1">
      <c r="B212" s="375"/>
      <c r="C212" s="343"/>
      <c r="D212" s="343"/>
      <c r="E212" s="343"/>
      <c r="F212" s="336" t="s">
        <v>2025</v>
      </c>
      <c r="G212" s="321"/>
      <c r="H212" s="362" t="s">
        <v>2187</v>
      </c>
      <c r="I212" s="362"/>
      <c r="J212" s="362"/>
      <c r="K212" s="376"/>
    </row>
    <row r="213" s="1" customFormat="1" ht="15" customHeight="1">
      <c r="B213" s="375"/>
      <c r="C213" s="343"/>
      <c r="D213" s="343"/>
      <c r="E213" s="343"/>
      <c r="F213" s="377"/>
      <c r="G213" s="321"/>
      <c r="H213" s="378"/>
      <c r="I213" s="378"/>
      <c r="J213" s="378"/>
      <c r="K213" s="376"/>
    </row>
    <row r="214" s="1" customFormat="1" ht="15" customHeight="1">
      <c r="B214" s="375"/>
      <c r="C214" s="314" t="s">
        <v>2149</v>
      </c>
      <c r="D214" s="343"/>
      <c r="E214" s="343"/>
      <c r="F214" s="336">
        <v>1</v>
      </c>
      <c r="G214" s="321"/>
      <c r="H214" s="362" t="s">
        <v>2188</v>
      </c>
      <c r="I214" s="362"/>
      <c r="J214" s="362"/>
      <c r="K214" s="376"/>
    </row>
    <row r="215" s="1" customFormat="1" ht="15" customHeight="1">
      <c r="B215" s="375"/>
      <c r="C215" s="343"/>
      <c r="D215" s="343"/>
      <c r="E215" s="343"/>
      <c r="F215" s="336">
        <v>2</v>
      </c>
      <c r="G215" s="321"/>
      <c r="H215" s="362" t="s">
        <v>2189</v>
      </c>
      <c r="I215" s="362"/>
      <c r="J215" s="362"/>
      <c r="K215" s="376"/>
    </row>
    <row r="216" s="1" customFormat="1" ht="15" customHeight="1">
      <c r="B216" s="375"/>
      <c r="C216" s="343"/>
      <c r="D216" s="343"/>
      <c r="E216" s="343"/>
      <c r="F216" s="336">
        <v>3</v>
      </c>
      <c r="G216" s="321"/>
      <c r="H216" s="362" t="s">
        <v>2190</v>
      </c>
      <c r="I216" s="362"/>
      <c r="J216" s="362"/>
      <c r="K216" s="376"/>
    </row>
    <row r="217" s="1" customFormat="1" ht="15" customHeight="1">
      <c r="B217" s="375"/>
      <c r="C217" s="343"/>
      <c r="D217" s="343"/>
      <c r="E217" s="343"/>
      <c r="F217" s="336">
        <v>4</v>
      </c>
      <c r="G217" s="321"/>
      <c r="H217" s="362" t="s">
        <v>2191</v>
      </c>
      <c r="I217" s="362"/>
      <c r="J217" s="362"/>
      <c r="K217" s="376"/>
    </row>
    <row r="218" s="1" customFormat="1" ht="12.75" customHeight="1">
      <c r="B218" s="379"/>
      <c r="C218" s="380"/>
      <c r="D218" s="380"/>
      <c r="E218" s="380"/>
      <c r="F218" s="380"/>
      <c r="G218" s="380"/>
      <c r="H218" s="380"/>
      <c r="I218" s="380"/>
      <c r="J218" s="380"/>
      <c r="K218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Brandejský Marek, DiS.</dc:creator>
  <cp:lastModifiedBy>Brandejský Marek, DiS.</cp:lastModifiedBy>
  <dcterms:created xsi:type="dcterms:W3CDTF">2019-09-11T07:18:54Z</dcterms:created>
  <dcterms:modified xsi:type="dcterms:W3CDTF">2019-09-11T07:19:02Z</dcterms:modified>
</cp:coreProperties>
</file>